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filesrv\financedep\FinanceDep\IFRS Transformation Project\FSF\To_Send\2025.12\"/>
    </mc:Choice>
  </mc:AlternateContent>
  <xr:revisionPtr revIDLastSave="0" documentId="13_ncr:1_{A9B09B73-3843-4A55-BF02-4CABD8D853DA}" xr6:coauthVersionLast="47" xr6:coauthVersionMax="47" xr10:uidLastSave="{00000000-0000-0000-0000-000000000000}"/>
  <bookViews>
    <workbookView xWindow="-120" yWindow="-120" windowWidth="20730" windowHeight="11160" tabRatio="876"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calcPr calcId="191029" iterate="1" iterateCount="2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6" l="1"/>
  <c r="G58" i="6" l="1"/>
  <c r="G143" i="6"/>
  <c r="G142" i="6"/>
  <c r="G141" i="6"/>
  <c r="G140" i="6"/>
  <c r="G49" i="6"/>
  <c r="G44" i="6"/>
  <c r="G43" i="6"/>
  <c r="G42" i="6"/>
  <c r="G41" i="6"/>
  <c r="G40" i="6"/>
  <c r="G35" i="6"/>
  <c r="H62" i="8"/>
  <c r="X11" i="17" l="1"/>
  <c r="G62" i="8" l="1"/>
  <c r="X14" i="17" l="1"/>
  <c r="X12" i="17" l="1"/>
  <c r="X13" i="17"/>
  <c r="X15" i="17"/>
  <c r="X16" i="17"/>
  <c r="X17" i="17"/>
  <c r="X18" i="17"/>
  <c r="X19" i="17"/>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72" i="17"/>
  <c r="X73" i="17"/>
  <c r="X74" i="17"/>
  <c r="X75" i="17"/>
  <c r="X76" i="17"/>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<sst xmlns="http://schemas.openxmlformats.org/spreadsheetml/2006/main" count="1240" uniqueCount="963">
  <si>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</si>
  <si>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</si>
  <si>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</si>
  <si>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</si>
  <si>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</si>
  <si>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</si>
  <si>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</si>
  <si>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</si>
  <si>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</si>
  <si>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</si>
  <si>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</si>
  <si>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</si>
  <si>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</si>
  <si>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</si>
  <si>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</si>
  <si>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</si>
  <si>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</si>
  <si>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</si>
  <si>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</si>
  <si>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</si>
  <si>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</si>
  <si>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</si>
  <si>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</si>
  <si>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</si>
  <si>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</si>
  <si>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</si>
  <si>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</si>
  <si>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</si>
  <si>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</si>
  <si>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</si>
  <si>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</si>
  <si>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</si>
  <si>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</si>
  <si>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</si>
  <si>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</si>
  <si>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</si>
  <si>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</si>
  <si>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</si>
  <si>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</si>
  <si>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</si>
  <si>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</si>
  <si>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</si>
  <si>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</si>
  <si>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</si>
  <si>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</si>
  <si>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</si>
  <si>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</si>
  <si>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</si>
  <si>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</si>
  <si>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</si>
  <si>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</si>
  <si>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K - Financial and insurance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</si>
  <si>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</si>
  <si>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</si>
  <si>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</si>
  <si>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</si>
  <si>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</si>
  <si>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</si>
  <si>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</si>
  <si>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</si>
  <si>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</si>
  <si>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</si>
  <si>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</si>
  <si>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</si>
  <si>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</si>
  <si>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</si>
  <si>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</si>
  <si>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</si>
  <si>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</si>
  <si>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</si>
  <si>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</si>
  <si>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</si>
  <si>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</si>
  <si>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</si>
  <si>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</si>
  <si>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</si>
  <si>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</si>
  <si>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</si>
  <si>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</si>
  <si>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</si>
  <si>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</si>
  <si>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</si>
  <si>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</si>
  <si>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</si>
  <si>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</si>
  <si>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</si>
  <si>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</si>
  <si>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</si>
  <si>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</si>
  <si>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</si>
  <si>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</si>
  <si>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</si>
  <si>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</si>
  <si>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</si>
  <si>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</si>
  <si>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</si>
  <si>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</si>
  <si>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</si>
  <si>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</si>
  <si>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</si>
  <si>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</si>
  <si>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</si>
  <si>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</si>
  <si>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</si>
  <si>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</si>
  <si>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</si>
  <si>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</si>
  <si>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</si>
  <si>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</si>
  <si>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</si>
  <si>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</si>
  <si>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</si>
  <si>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</si>
  <si>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</si>
  <si>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</si>
  <si>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</si>
  <si>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</si>
  <si>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</si>
  <si>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</si>
  <si>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</si>
  <si>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</si>
  <si>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</si>
  <si>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</si>
  <si>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</si>
  <si>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</si>
  <si>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</si>
  <si>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</si>
  <si>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</si>
  <si>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</si>
  <si>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</si>
  <si>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</si>
  <si>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</si>
  <si>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</si>
  <si>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</si>
  <si>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</si>
  <si>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</si>
  <si>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</si>
  <si>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</si>
  <si>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</si>
  <si>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</si>
  <si>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</si>
  <si>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</si>
  <si>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</si>
  <si>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</si>
  <si>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</si>
  <si>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</si>
  <si>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</si>
  <si>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</si>
  <si>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</si>
  <si>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</si>
  <si>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</si>
  <si>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</si>
  <si>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</si>
  <si>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</si>
  <si>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</si>
  <si>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</si>
  <si>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</si>
  <si>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</si>
  <si>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</si>
  <si>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</si>
  <si>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</si>
  <si>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</si>
  <si>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</si>
  <si>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</si>
  <si>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</si>
  <si>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</si>
  <si>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</si>
  <si>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</si>
  <si>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</si>
  <si>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</si>
  <si>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</si>
  <si>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</si>
  <si>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</si>
  <si>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</si>
  <si>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</si>
  <si>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</si>
  <si>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</si>
  <si>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</si>
  <si>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</si>
  <si>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</si>
  <si>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</si>
  <si>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</si>
  <si>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</si>
  <si>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</si>
  <si>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</si>
  <si>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</si>
  <si>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</si>
  <si>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</si>
  <si>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</si>
  <si>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</si>
  <si>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</si>
  <si>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</si>
  <si>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</si>
  <si>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</si>
  <si>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</si>
  <si>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</si>
  <si>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</si>
  <si>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</si>
  <si>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</si>
  <si>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</si>
  <si>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</si>
  <si>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</si>
  <si>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</si>
  <si>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</si>
  <si>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</si>
  <si>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</si>
  <si>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</si>
  <si>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</si>
  <si>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</si>
  <si>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</si>
  <si>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</si>
  <si>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</si>
  <si>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</si>
  <si>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</si>
  <si>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</si>
  <si>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</si>
  <si>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</si>
  <si>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</si>
  <si>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</si>
  <si>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</si>
  <si>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</si>
  <si>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</si>
  <si>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</si>
  <si>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</si>
  <si>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</si>
  <si>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</si>
  <si>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</si>
  <si>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</si>
  <si>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</si>
  <si>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</si>
  <si>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</si>
  <si>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</si>
  <si>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</si>
  <si>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</si>
  <si>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</si>
  <si>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</si>
  <si>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</si>
  <si>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</si>
  <si>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</si>
  <si>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</si>
  <si>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</si>
  <si>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</si>
  <si>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</si>
  <si>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</si>
  <si>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</si>
  <si>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</si>
  <si>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</si>
  <si>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</si>
  <si>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</si>
  <si>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</si>
  <si>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</si>
  <si>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</si>
  <si>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</si>
  <si>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</si>
  <si>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</si>
  <si>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</si>
  <si>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</si>
  <si>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</si>
  <si>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</si>
  <si>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</si>
  <si>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</si>
  <si>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</si>
  <si>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</si>
  <si>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</si>
  <si>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</si>
  <si>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</si>
  <si>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</si>
  <si>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</si>
  <si>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</si>
  <si>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</si>
  <si>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</si>
  <si>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</si>
  <si>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</si>
  <si>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</si>
  <si>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</si>
  <si>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</si>
  <si>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</si>
  <si>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</si>
  <si>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</si>
  <si>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</si>
  <si>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</si>
  <si>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</si>
  <si>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</si>
  <si>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</si>
  <si>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</si>
  <si>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</si>
  <si>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</si>
  <si>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</si>
  <si>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</si>
  <si>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</si>
  <si>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</si>
  <si>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</si>
  <si>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</si>
  <si>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</si>
  <si>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</si>
  <si>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</si>
  <si>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</si>
  <si>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</si>
  <si>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</si>
  <si>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</si>
  <si>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</si>
  <si>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</si>
  <si>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</si>
  <si>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</si>
  <si>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</si>
  <si>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</si>
  <si>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</si>
  <si>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</si>
  <si>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</si>
  <si>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</si>
  <si>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</si>
  <si>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</si>
  <si>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</si>
  <si>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</si>
  <si>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</si>
  <si>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</si>
  <si>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</si>
  <si>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</si>
  <si>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</si>
  <si>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</si>
  <si>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</si>
  <si>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</si>
  <si>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</si>
  <si>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</si>
  <si>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</si>
  <si>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</si>
  <si>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</si>
  <si>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</si>
  <si>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</si>
  <si>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</si>
  <si>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</si>
  <si>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</si>
  <si>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</si>
  <si>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</si>
  <si>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</si>
  <si>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</si>
  <si>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</si>
  <si>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</si>
  <si>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</si>
  <si>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</si>
  <si>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</si>
  <si>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</si>
  <si>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</si>
  <si>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</si>
  <si>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</si>
  <si>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</si>
  <si>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</si>
  <si>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</si>
  <si>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</si>
  <si>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</si>
  <si>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</si>
  <si>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</si>
  <si>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</si>
  <si>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</si>
  <si>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</si>
  <si>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</si>
  <si>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</si>
  <si>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</si>
  <si>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</si>
  <si>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</si>
  <si>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</si>
  <si>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</si>
  <si>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</si>
  <si>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</si>
  <si>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</si>
  <si>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</si>
  <si>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</si>
  <si>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</si>
  <si>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</si>
  <si>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</si>
  <si>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</si>
  <si>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</si>
  <si>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</si>
  <si>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</si>
  <si>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</si>
  <si>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</si>
  <si>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</si>
  <si>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</si>
  <si>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</si>
  <si>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</si>
  <si>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</si>
  <si>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</si>
  <si>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</si>
  <si>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</si>
  <si>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</si>
  <si>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</si>
  <si>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</si>
  <si>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</si>
  <si>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</si>
  <si>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</si>
  <si>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</si>
  <si>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</si>
  <si>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</si>
  <si>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</si>
  <si>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</si>
  <si>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</si>
  <si>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</si>
  <si>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</si>
  <si>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</si>
  <si>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</si>
  <si>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</si>
  <si>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</si>
  <si>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</si>
  <si>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</si>
  <si>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</si>
  <si>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</si>
  <si>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</si>
  <si>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</si>
  <si>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</si>
  <si>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</si>
  <si>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</si>
  <si>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</si>
  <si>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</si>
  <si>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</si>
  <si>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</si>
  <si>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</si>
  <si>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</si>
  <si>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</si>
  <si>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</si>
  <si>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</si>
  <si>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</si>
  <si>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</si>
  <si>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</si>
  <si>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</si>
  <si>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</si>
  <si>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</si>
  <si>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</si>
  <si>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</si>
  <si>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</si>
  <si>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</si>
  <si>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</si>
  <si>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</si>
  <si>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</si>
  <si>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</si>
  <si>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</si>
  <si>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</si>
  <si>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</si>
  <si>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</si>
  <si>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</si>
  <si>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</si>
  <si>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</si>
  <si>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</si>
  <si>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</si>
  <si>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</si>
  <si>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</si>
  <si>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</si>
  <si>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</si>
  <si>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</si>
  <si>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</si>
  <si>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</si>
  <si>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</si>
  <si>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</si>
  <si>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</si>
  <si>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</si>
  <si>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</si>
  <si>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</si>
  <si>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</si>
  <si>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</si>
  <si>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</si>
  <si>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</si>
  <si>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</si>
  <si>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</si>
  <si>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</si>
  <si>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</si>
  <si>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</si>
  <si>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</si>
  <si>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</si>
  <si>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</si>
  <si>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</si>
  <si>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</si>
  <si>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</si>
  <si>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</si>
  <si>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</si>
  <si>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</si>
  <si>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</si>
  <si>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</si>
  <si>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</si>
  <si>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</si>
  <si>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</si>
  <si>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</si>
  <si>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</si>
  <si>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</si>
  <si>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</si>
  <si>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</si>
  <si>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</si>
  <si>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</si>
  <si>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</si>
  <si>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</si>
  <si>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</si>
  <si>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</si>
  <si>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</si>
  <si>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</si>
  <si>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</si>
  <si>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</si>
  <si>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</si>
  <si>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</si>
  <si>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</si>
  <si>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</si>
  <si>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</si>
  <si>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</si>
  <si>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</si>
  <si>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</si>
  <si>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</si>
  <si>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</si>
  <si>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</si>
  <si>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</si>
  <si>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</si>
  <si>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</si>
  <si>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</si>
  <si>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</si>
  <si>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</si>
  <si>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</si>
  <si>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</si>
  <si>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</si>
  <si>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</si>
  <si>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</si>
  <si>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</si>
  <si>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</si>
  <si>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</si>
  <si>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</si>
  <si>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</si>
  <si>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</si>
  <si>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</si>
  <si>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</si>
  <si>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</si>
  <si>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</si>
  <si>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</si>
  <si>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</si>
  <si>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</si>
  <si>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</si>
  <si>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</si>
  <si>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</si>
  <si>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</si>
  <si>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</si>
  <si>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</si>
  <si>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</si>
  <si>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</si>
  <si>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</si>
  <si>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</si>
  <si>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</si>
  <si>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</si>
  <si>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</si>
  <si>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</si>
  <si>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</si>
  <si>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</si>
  <si>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</si>
  <si>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</si>
  <si>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</si>
  <si>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</si>
  <si>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</si>
  <si>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</si>
  <si>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</si>
  <si>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</si>
  <si>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</si>
  <si>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</si>
  <si>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</si>
  <si>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</si>
  <si>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</si>
  <si>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</si>
  <si>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</si>
  <si>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</si>
  <si>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</si>
  <si>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</si>
  <si>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</si>
  <si>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</si>
  <si>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</si>
  <si>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</si>
  <si>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</si>
  <si>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</si>
  <si>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</si>
  <si>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</si>
  <si>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</si>
  <si>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</si>
  <si>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</si>
  <si>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</si>
  <si>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</si>
  <si>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</si>
  <si>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</si>
  <si>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</si>
  <si>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</si>
  <si>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</si>
  <si>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</si>
  <si>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</si>
  <si>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</si>
  <si>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</si>
  <si>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</si>
  <si>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</si>
  <si>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</si>
  <si>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</si>
  <si>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</si>
  <si>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</si>
  <si>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</si>
  <si>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</si>
  <si>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</si>
  <si>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</si>
  <si>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</si>
  <si>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</si>
  <si>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</si>
  <si>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</si>
  <si>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</si>
  <si>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</si>
  <si>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</si>
  <si>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</si>
  <si>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</si>
  <si>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</si>
  <si>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</si>
  <si>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</si>
  <si>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</si>
  <si>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</si>
  <si>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</si>
  <si>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</si>
  <si>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</si>
  <si>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</si>
  <si>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</si>
  <si>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</si>
  <si>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</si>
  <si>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</si>
  <si>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K – Telecommunication, computer programming, consulting, computing infrastructure and other information service activities</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</si>
  <si>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</si>
  <si>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</si>
  <si>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</si>
  <si>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</si>
  <si>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</si>
  <si>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</si>
  <si>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</si>
  <si>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</si>
  <si>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</si>
  <si>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</si>
  <si>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</si>
  <si>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</si>
  <si>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</si>
  <si>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</si>
  <si>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</si>
  <si>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</si>
  <si>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</si>
  <si>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</si>
  <si>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</si>
  <si>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</si>
  <si>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</si>
  <si>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</si>
  <si>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</si>
  <si>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</si>
  <si>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</si>
  <si>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</si>
  <si>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</si>
  <si>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</si>
  <si>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</si>
  <si>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</si>
  <si>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</si>
  <si>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</si>
  <si>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</si>
  <si>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</si>
  <si>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</si>
  <si>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</si>
  <si>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</si>
  <si>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</si>
  <si>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</si>
  <si>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</si>
  <si>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</si>
  <si>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</si>
  <si>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</si>
  <si>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</si>
  <si>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</si>
  <si>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</si>
  <si>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</si>
  <si>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</si>
  <si>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</si>
  <si>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</si>
  <si>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</si>
  <si>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</si>
  <si>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</si>
  <si>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</si>
  <si>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</si>
  <si>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</si>
  <si>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</si>
  <si>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</si>
  <si>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</si>
  <si>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</si>
  <si>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</si>
  <si>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</si>
  <si>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</si>
  <si>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</si>
  <si>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</si>
  <si>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</si>
  <si>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</si>
  <si>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</si>
  <si>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</si>
  <si>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</si>
  <si>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</si>
  <si>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</si>
  <si>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</si>
  <si>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</si>
  <si>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</si>
  <si>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</si>
  <si>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</si>
  <si>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</si>
  <si>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</si>
  <si>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</si>
  <si>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</si>
  <si>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</si>
  <si>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</si>
  <si>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</si>
  <si>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</si>
  <si>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</si>
  <si>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</si>
  <si>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</si>
  <si>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</si>
  <si>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</si>
  <si>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</si>
  <si>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</si>
  <si>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</si>
  <si>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</si>
  <si>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</si>
  <si>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</si>
  <si>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</si>
  <si>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</si>
  <si>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</si>
  <si>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</si>
  <si>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</si>
  <si>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</si>
  <si>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</si>
  <si>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</si>
  <si>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</si>
  <si>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</si>
  <si>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</si>
  <si>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</si>
  <si>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</si>
  <si>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</si>
  <si>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</si>
  <si>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</si>
  <si>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</si>
  <si>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</si>
  <si>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</si>
  <si>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</si>
  <si>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</si>
  <si>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</si>
  <si>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</si>
  <si>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</si>
  <si>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</si>
  <si>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</si>
  <si>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</si>
  <si>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</si>
  <si>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</si>
  <si>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</si>
  <si>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</si>
  <si>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</si>
  <si>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</si>
  <si>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</si>
  <si>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</si>
  <si>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</si>
  <si>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</si>
  <si>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</si>
  <si>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</si>
  <si>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</si>
  <si>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</si>
  <si>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</si>
  <si>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</si>
  <si>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</si>
  <si>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</si>
  <si>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</si>
  <si>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</si>
  <si>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</si>
  <si>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</si>
  <si>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</si>
  <si>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</si>
  <si>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</si>
  <si>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</si>
  <si>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</si>
  <si>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</si>
  <si>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</si>
  <si>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</si>
  <si>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</si>
  <si>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</si>
  <si>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</si>
  <si>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</si>
  <si>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</si>
  <si>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</si>
  <si>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</si>
  <si>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</si>
  <si>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</si>
  <si>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</si>
  <si>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</si>
  <si>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</si>
  <si>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</si>
  <si>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</si>
  <si>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</si>
  <si>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</si>
  <si>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</si>
  <si>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</si>
  <si>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</si>
  <si>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</si>
  <si>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</si>
  <si>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</si>
  <si>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</si>
  <si>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</si>
  <si>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</si>
  <si>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</si>
  <si>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</si>
  <si>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</si>
  <si>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</si>
  <si>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</si>
  <si>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</si>
  <si>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</si>
  <si>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</si>
  <si>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</si>
  <si>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</si>
  <si>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</si>
  <si>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</si>
  <si>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</si>
  <si>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</si>
  <si>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</si>
  <si>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</si>
  <si>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</si>
  <si>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</si>
  <si>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</si>
  <si>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</si>
  <si>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</si>
  <si>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</si>
  <si>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</si>
  <si>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</si>
  <si>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</si>
  <si>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</si>
  <si>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</si>
  <si>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</si>
  <si>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</si>
  <si>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</si>
  <si>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</si>
  <si>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</si>
  <si>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</si>
  <si>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</si>
  <si>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</si>
  <si>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</si>
  <si>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</si>
  <si>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</si>
  <si>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</si>
  <si>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</si>
  <si>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</si>
  <si>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</si>
  <si>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</si>
  <si>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</si>
  <si>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</si>
  <si>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</si>
  <si>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</si>
  <si>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</si>
  <si>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</si>
  <si>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</si>
  <si>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</si>
  <si>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</si>
  <si>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</si>
  <si>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</si>
  <si>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</si>
  <si>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</si>
  <si>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</si>
  <si>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</si>
  <si>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</si>
  <si>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</si>
  <si>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</si>
  <si>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</si>
  <si>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</si>
  <si>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</si>
  <si>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</si>
  <si>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</si>
  <si>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</si>
  <si>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</si>
  <si>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</si>
  <si>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</si>
  <si>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</si>
  <si>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</si>
  <si>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</si>
  <si>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</si>
  <si>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</si>
  <si>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</si>
  <si>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</si>
  <si>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</si>
  <si>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</si>
  <si>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</si>
  <si>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</si>
  <si>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</si>
  <si>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</si>
  <si>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</si>
  <si>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</si>
  <si>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</si>
  <si>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</si>
  <si>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</si>
  <si>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</si>
  <si>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</si>
  <si>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</si>
  <si>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</si>
  <si>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</si>
  <si>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</si>
  <si>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</si>
  <si>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</si>
  <si>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</si>
  <si>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</si>
  <si>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</si>
  <si>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</si>
  <si>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</si>
  <si>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</si>
  <si>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</si>
  <si>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</si>
  <si>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</si>
  <si>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</si>
  <si>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</si>
  <si>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</si>
  <si>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</si>
  <si>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</si>
  <si>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</si>
  <si>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</si>
  <si>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</si>
  <si>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</si>
  <si>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</si>
  <si>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</si>
  <si>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</si>
  <si>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</si>
  <si>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</si>
  <si>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</si>
  <si>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</si>
  <si>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</si>
  <si>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</si>
  <si>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</si>
  <si>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</si>
  <si>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 xml:space="preserve">Role of management and delegation structure Executive Management (Board of Directors) operationalizes the ESG Strategy, distributing day-to-day integration across a dedicated ESG function and the Risk Management and Credit departments. The ESG function coordinates monitoring, data collection, and reporting, while Risk and Credit embed ESG parameters into workflows. Coordinated oversight is maintained through clear internal reporting lines to senior management and the Supervisory Board. 
Controls, procedures, and integration into internal processes
Management enforces core ESG controls embedded within the ESMS and risk management frameworks:
•	ESG screening and due diligence: Compliance verification against E&amp;S regulations and the Exclusion List. 
•	Risk categorization: Factoring environmental and social risk levels into transaction profiles. 
•	ESG Due Diligence (DD) tools: Gradual implementation and identification for ESG Due Diligence tools for applicable non-retail transactions within credit workflows. 
•	Climate risk management procedures: Utilizing sector mapping, climate heatmaps, and ongoing risk monitoring. 
•	Portfolio monitoring and reporting: Tracking asset exposure across climate-sensitive sectors. 
These controls inform credit underwriting, align with risk appetite and capital planning, guide the Climate Transition and Green Finance Frameworks, and support regulatory disclosures (NBG, IFRS S2, TCFD). 
Integration with internal functions Management-level ESG governance is cross-functional: the ESG function tracks strategy execution, Risk Management integrates sustainability metrics into risk frameworks, the Credit function applies E&amp;S criteria in lending, and Senior Management ensures alignment with broader business objectives. 
Executive Management operationalizes the ESG Strategy through distributed workflows, utilizing the ESMS, climate risk tools, and cross-functional coordination to ensure systematic risk identification and alignment with sustainability goals. </t>
  </si>
  <si>
    <t xml:space="preserve">Impact on Business Model &amp; Risk Profile Terabank embeds sustainability parameters directly into its core focus on MSME enterprise lending. WhileWhile individual small enterprises generally have relatively limited environmental footprints , the Bank recognizes that aggregated portfolio concentrations require structured, proactive oversight to mitigate structural climate vulnerabilities. ESG parameters drive asset diversification, inform credit risk underwriting, and guide expansion into sustainable lending niches. 
Concentration Areas The Bank monitors portfolio concentrations across specific economic activities: 
•	Climate-Sensitive Sectors: High exposure to chronic and acute hazards, primarily focused within agriculture and agribusiness. 
•	Transition Risk Segments: Carbon-intensive or transition-sensitive economic segments identified through internal sector mapping and climate risk heatmaps. 
•	Core Focus Segments: Targeted tracking of priority developmental segments, including MSMEs, women-led enterprises, and rural or regional small businesses, supported by IFI risk-sharing structures. </t>
  </si>
  <si>
    <t xml:space="preserve">Strategic Response &amp; Framework Implementation ESG risks and opportunities are integrated into core strategy and financial resource allocation via the implementation of the ESG Strategy (2025–2027), Green Finance Framework, and the Climate Transition Framework. he Bank is developing initial methodological foundations for Scope 1, 2 and 3 GHG accounting. The Bank is developing initial methodological foundations for Scope 1, 2 and 3 GHG accounting to support forward-looking transition pathways. Over time, these parameters adapt to NBG requirements and international disclosure benchmarks (IFRS S2 and TCFD), with the goal of embedding climate risk variables into ICAAP capital planning and stress testing across the 2026–2027 horizon. 
Resourcing &amp; Implementation Actions Execution is supported by a dedicated internal ESG function coordinating cross-functionally with Risk Management and Credit departments. Institutional capacity building is reinforced through targeted technical assistance programs mobilized in partnership with international development financiers, including EIB, DEG and FMO. Progress is dynamically monitored against an environmental, social, and governance KPI framework, ensuring scheduled disclosures to Executive Management and the Supervisory Board. </t>
  </si>
  <si>
    <t xml:space="preserve">Methodological Approach &amp; Analytical Tools Terabank is progressively building climate scenario analysis capabilities within its risk management framework . The framework is designed to systematically evaluate acute/chronic physical hazards and transition risks across the Bank's core asset classes, focusing primarily on high-exposure asset segments within the business portfolio mapped against Georgia's regional geographical vulnerabilities. Initial capabilities utilize qualitative and quantitative toolsets, including sectoral vulnerability mapping and localized climate risk heatmaps. 
Strategic Application &amp; Timeline Full operational integration into counterparty credit assessments, internal capital adequacy assessment processes (ICAAP), and ICAAP-related internal climate stress testing is targeted across the 2026–2027 strategic horizon. While quantitative modeling capabilities continue to evolve, early insights are structured to optimize business resilience, inform transition limits, and refine long-term risk appetite calibrations. </t>
  </si>
  <si>
    <t xml:space="preserve">Qualitative Impacts &amp; Disclosures Terabank recognizes that sustainability risks and opportunities transmit through traditional credit risk vectors, portfolio rebalancing, and strategic institutional funding channels. While the exact quantification of specific financial amounts remains under development, current effects are addressed by systematically integrating ESG considerations into long-term financial planning, establishing GHG accountingframework, and aligning reporting with NBG regulations and IFRS S2/TCFD principles. 
Anticipated Short, Medium, and Long-Term Effects
Future financial performance, cash flow dynamics, and asset valuations are anticipated to be driven by:
•	Transition Exposures: Potential structural and macroeconomic policy shifts affecting the operating cash flows of borrowers within carbon-intensive industries. 
•	Sustainable Asset Growth: Expansion of commercial assets within green finance taxonomy-aligned segments, optimized by dedicated funding streams and risk-sharing liquidity facilities from IFIs. </t>
  </si>
  <si>
    <t xml:space="preserve">Terabank structurally integrates ESG risks into its overall banking risk framework, mapping sustainability vulnerabilities into traditional banking risk categories through defined transmission channels: 
•	Credit Risk: Climate factors (acute/chronic physical hazards and transition impacts) are captured as potential drivers of borrower debt-service capacity and collateral degradation. 
•	Operational Risk: Evaluates business continuity vulnerabilities alongside legal, compliance, and liability risks associated with evolving ESG regulations. 
•	Market Risk: Monitors potential asset valuation volatility triggered by macroeconomic policy and technological shifts within carbon-intensive industries. 
•	Liquidity and Reputational Risks: Addresses funding stability by maintaining alignment with sustainable finance criteria to optimize access to international capital markets while safeguarding stakeholder trust against greenwashing risks . 
These risk factors are considered within the Bank’s risk appetite statements to manage exposure concentrations. Short- to medium-term horizons are managed through active screening and credit covenants, while long-term horizons drive portfolio steering and internal capital adequacy planning. </t>
  </si>
  <si>
    <t xml:space="preserve">•	Data Sources: To support risk assessment, Terabank pairs internal client screening questionnaires and baseline credit and portfolio metrics with external data streams, including national regulatory guidelines, international methodologies, and sectoral benchmark data s for high-level GHG estimation. 
•	Data Gaps: The Bank acknowledges structural constraints regarding asset-level data granularity, particularly within the MSME segment where reporting is not standardized, alongside methodological complexities in validating Scope 3 financed emissions and automated aggregation systems. 
•	Measures to Address Gaps: Terabank actively upgrades client onboarding workflows, develops internal guidelines to formalize portfolio GHG accounting, and leverages international technical assistance programs (such as EIB programs) to refine risk proxies and systematically align reporting systems with IFRS S2 and TCFD recommendations. </t>
  </si>
  <si>
    <t xml:space="preserve">•	Processes and Tools: Terabank identifies and monitors sustainability opportunities via sector-specific market analysis and NBG taxonomy-eligibility classification frameworks, supporting structured portfolio tracking and KPI monitoring across developing asset classes. 
•	Prioritization Framework: Opportunities are prioritized based on strategic relevance, direct market demand, and alignment with green finance and social inclusion eligibility criteria established by IFIs, thereby optimizing the Bank's access to dedicated sustainable funding lines. 
•	Business Strategy Integration: Identified opportunities are embedded into product development pipelines to drive long-term value creation. This includes the commercialization of dedicated green credit products (renewable energy, energy efficiency, sustainable agriculture) and a structured focus on expanding financial inclusion for women-led MSMEs, youth entrepreneurs, and rural client segments. 
Terabank has developed a progressively maturing ESG risk management framework, integrating sustainability considerations across risk identification, assessment, mitigation, and reporting processes. While advanced elements such as  scenario analysis and the full integration of ESG risks into the Bank’s broader risk management framework follow a phased and evolving roadmap, the Bank demonstrates a structured and proactive approach that remains firmly aligned with regulatory expectations, national policies, and international best practices. 
</t>
  </si>
  <si>
    <t>Yes</t>
  </si>
  <si>
    <t>Electricity: 1356808.1kWh ; Heating:99706 მ3; fuel:  96707GEL.</t>
  </si>
  <si>
    <t>No</t>
  </si>
  <si>
    <t>eNSS – 45,3%</t>
  </si>
  <si>
    <r>
      <t> </t>
    </r>
    <r>
      <rPr>
        <sz val="10"/>
        <color rgb="FF000000"/>
        <rFont val="Segoe UI"/>
        <family val="2"/>
      </rPr>
      <t>1.92</t>
    </r>
  </si>
  <si>
    <t>DTO</t>
  </si>
  <si>
    <t>In these matters, we fully adhere to the Labor Code of Georgia.</t>
  </si>
  <si>
    <t>The prohibition of any form of discrimination, harassment, violence, and other unethical behavior is one of the bank’s core principles. Employee awareness on this topic is regularly raised. The policy is implemented through internal control mechanisms, a complaints system, and disciplinary procedures.</t>
  </si>
  <si>
    <t>The bank complies with labor legislation and international standards. Compliance is ensured through audits and periodic monitoring</t>
  </si>
  <si>
    <t>All employees are required to complete mandatory annual training courses, including relevant assessments/tests. The program covers the following topics:
• Code of Ethics;
• Occupational safety and health;
• Prevention of fraud, bribery, and corruption.”</t>
  </si>
  <si>
    <t>"290 refinancing
1951- New account opening and loan disbursement</t>
  </si>
  <si>
    <t xml:space="preserve"> Teona Mikadze has been an independent member of Terabank’s Supervisory Board since September 2023. She has 20 years of experience in the financial sector, in both executive and advisory roles.
In addition to her board membership, Teona is the founder and lead advisor of Tara Consulting, where she helps companies grow through strategic planning, research, service design, strategic marketing, business development, and sustainability strategies. She is also a senior consultant for the EBRD’s Green Economy Financing Program in the Caucasus region</t>
  </si>
  <si>
    <t>In-person trainings - ESG strategy; Climate strategy; Green financing strategy.</t>
  </si>
  <si>
    <t>The bank has business continuity plans for critical processes, and the business continuity and disaster recovery plans are tested twice a year.</t>
  </si>
  <si>
    <t>A cybersecurity audit is conducted once a year.</t>
  </si>
  <si>
    <t>Greenhouse gas emissions under Scope 1 for the reporting year include the following:
Combustion of natural gas, gasoline, and diesel at owned and controlled facilities;
Combustion of gasoline and diesel in company-owned passenger vehicles.
Greenhouse gas emissions under Scope 2 for the reporting year include the following:
Purchased electricity consumed at owned and controlled facilities.
Scope 1 includes direct greenhouse gas emissions generated from assets owned or operated by Terabank. It was initially defined based on the Greenhouse Gas Protocol, and later reflected in the UN’s SDG 13 (Climate Action), as well as frameworks such as TCFD and IFRS S2.
Calculations are based on the consumption of specific fuels (e.g., diesel, gasoline), measured in standardized units (liters for liquid fuels or cubic meters for natural gas), multiplied by the relevant emission factor.
Scope 1 and Scope 2 values are expressed in tons of CO₂ equivalent (tCO₂e). Scope 3 (financed emissions) is calculated using a tool provided by the National Bank and is also expressed in tons of CO₂ equivalent (tCO₂e).</t>
  </si>
  <si>
    <t>In December 2024, Terabank developed a green financing methodology and began screening and identifying green loans within its existing portfolio, in compliance with the requirements of the National Bank’s green taxonomy.</t>
  </si>
  <si>
    <t>Terabank developed a social financing methodology and will begin screening and identifying social loans within its existing portfolio starting from 2026, in compliance with the requirements of the National Bank’s taxonomy.</t>
  </si>
  <si>
    <t>ESG and sustainability topics are integrated into the bank’s employee training programs and are conducted at least once a year. The training is mandatory for all employees who are involved in customer interaction and service, ensuring awareness of ESG principles and responsible business practices.</t>
  </si>
  <si>
    <t>Digital services (e.g., e-statements, e-contracts, paperless onboarding) are implemented to reduce paper and operational waste.</t>
  </si>
  <si>
    <t xml:space="preserve">Governance framework and allocation of responsibilities Terabank has established a formal ESG governance structure providing ultimate oversight of sustainability risks and opportunities at the Supervisory Board level, with a designated Board member leading coordination. ESG responsibilities are embedded within the Board’s mandate, focusing on reviewing and approving the ESG Strategy, key policies, and foundational frameworks, including the Environmental and Social Management System (ESMS), Green Finance Framework, and the Climate Transition Plan Framework. The Board ensures alignment with National Bank of Georgia (NBG) requirements, ensuring ESG integration remains consistent with the Bank’s overall risk appetite, capital planning, and long-term strategic objectives. 
Information flow and frequency of reporting The Supervisory Board undergoes periodic updates on ESG risks and strategy progress via structured management disclosures and cross-functional reporting from ESG, Risk Management, and Credit functions. 
Integration into strategy, transactions, and risk managementThe Supervisory Board oversees the integration of ESG considerations into strategic and operational workflows , including long-term capital allocation, risk governance (climate integration), credit underwriting (ESG due diligence, screening, and exclusion lists), and portfolio steering. The Board oversees the phased incorporation of physical and transition climate risks into risk frameworks, aligning them with future capital planning and stress testing.
Skills, competencies, and capacity building: The Board supports institutional ESG skills via planned organizational training and capacity building. Terabank actively leverages technical assistance and partnerships with international financial institutions (such as EIB, FMO, DEG, REsponsAbility) to strengthen corporate expertise in climate risk and sustainable finance. 
The Supervisory Board maintains structured oversight of ESG risks through clear governance mandates, periodic reporting, and integration into core strategy, ensuring a phased transition toward a sustainable business model. </t>
  </si>
  <si>
    <t xml:space="preserve">Processes and mechanisms for integration into reporting and information flows: Terabank systematically captures sustainability data across the business cycle using the ESMS and ESG risk procedures. Reporting mechanisms include loan origination screening, non-retail ESG Due Diligence tools, sector risk mapping/heatmaps, portfolio-level metrics (high-risk asset tracking), and a comprehensive ESG KPI framework (covering green volumes, baseline GHG setups, and compliance). Data effectively flows from individual transaction assessments up to portfolio monitoring and strategic disclosures. 
Structure, roles, and internal communication: Internal ESG communication is managed through a structured hierarchy: the ESG function coordinates data; Risk Management ensures alignment with risk appetite limits and internal risk threshold; Credit executes transaction-level screening; Executive Management guides operational decision-making; and the Supervisory Board exercises final oversight. This multi-level flow ensures consistency, accountability, and strategic alignment. 
Frequency of reporting and information exchange: Reporting is executed on a structured, periodic basis: transaction-level screening occurs continuously at origination; portfolio concentrations and green performance are tracked periodically; and strategic KPIs and risk profiles are routinely reported to Executive Management and the Supervisory Board. Material risk developments or regulatory changes are promptly reported through the designated reporting channels through these designated channels
 Terabank integrates ESG data into internal reporting via ESMS workflows, climate risk tools, and KPI tracking, supported by a cross-functional communication architecture that enables informed oversight at both management and Board levels. </t>
  </si>
  <si>
    <t xml:space="preserve">Inclusion of ESG factors in remuneration policies Terabank tracks a structured framework of sustainability targets at both management and Board levels. The current ESG Strategy does not define explicit ESG criteria as The current ESG Strategy does not establish ESG criteria as direct formal inputs to senior management’s variable remuneration.. However, ESG objectives are indirectly embedded into performance oversight via the Bank’s strategic KPI framework, which undergoes periodic review by the Supervisory Board. 
ESG-related performance indicators and metrics
The Bank monitors performance against defined milestones, including:
•	Environmental: A 4% aspirational green loan portfolio target by 2026 (subject to market conditions), operationalization of Scope 1, 2, and 3 GHG estimation methodologies, financial planning frameworks for a 3%-7% emissions reduction, and climate risk integration.
•	Social: Achieving 30% target benchmark for women-led SMEs, expanding tracking metrics for youth/rural/agricultural inclusion, and driving employee/Board training. 
•	Governance: Targeting 100% ESG due diligence screening for applicable non-retail exposures , aligning disclosures with NBG and IFRS S2/TCFD, and maintaining regular Board updates. 
Monitoring, assessment, and link to remuneration outcomes ESG progress is evaluated through quantitative KPIs, internal portfolio reporting, and Supervisory Board oversight. While these mechanisms support systematic management evaluation, there is no direct, quantitative link between ESG KPI achievement and variable remuneration outcomes. Sustainability metrics remain part of the broader corporate governance framework , allowing for potential future integration into remuneration policies as market practices and regulations evolve. 
Terabank tracks sustainability performance through a structured KPI framework covering E, S, and G dimensions. These metrics inform strategic management tracking and performance evaluation, but do not maintain a direct link to variable remuneration, serving instead as a foundation for future integration as institutional and regulatory practices mature. 
</t>
  </si>
  <si>
    <t xml:space="preserve">Key Risks Terabank identifies ESG and sustainability factors as material drivers of long-term risk profiles, potentially transmitting through traditional banking risk categories: 
•	Climate &amp; Environmental Risks: Physical risks involve acute and chronic extreme weather events (such as droughts and floods) affecting counterparty asset locations and collateral valuations. Transition risks encompass shifting regulatory environments and technological changes within transition-sensitive sectors. General environmental degradation impacts climate-sensitive activities, such as agriculture. 
•	Social Risks: Include baseline financial inclusion gaps, youth or rural demographic vulnerabilities, and workforce capacity management requirements. 
•	Governance Risks: Relate to evolving corporate sustainability disclosures, compliance with regulatory mandates, and risk governance framework expectations. 
Strategic Opportunities The Bank also identifies and monitors commercial opportunities in taxonomy-aligned green finance in taxonomy-aligned green finance (energy efficiency, renewable energy, sustainable construction), structured inclusive finance (women-led SMEs, youth, agribusiness segments), and strategic funding collaborations with international financial institutions (IFIs). 
Time Horizons To ensure continuous integration into corporate budgeting, planning intervals are systematically aligned with the 2025–2027 ESG Strategy cycle: 
•	Short-term (up to 1 year): Focuses on maintaining ongoing transaction screening, baseline regulatory compliance, and core portfolio monitoring. 
•	Medium-term horizon (1–3 years): Focused on the gradual development of risk assessment methodologies to support the integration of climate factors into the credit evaluation process. At the same time, it considers the gradual growth of green assets in line with market conditions.
•	Long-term (beyond 3 years): Focuses on strategic portfolio resilience mapping, identifying structural transition vulnerabilities, and exploring progressive pathways relative to national and international low-carbon ambitions. </t>
  </si>
  <si>
    <t xml:space="preserve">Core Targets and Planning Horizons Terabank maintains measurable sustainability targets integrated into operational planning, aligned with Georgia’s Nationally Determined Contribution (NDC) and long-term decarbonization pathways: 
•	Environmental Targets: Expand green credit exposure to an aspirational target of ~4% of the total business portfolio by 2026, subject to market conditions and risk appetite constraints; operationalize GHG accounting for Scopes 1, 2, and 3; develop a methodological framework for a 3%–7% emissions reduction within financial planning; and achieve phased climate risk underwriting integration by 2027. 
•	Social Targets: Achieve a strategic target benchmark of 30% share of lending to women-led SMEs; expand financial inclusion tracking for youth and rural portfolios; and institutionalize broad ESG training for relevant operational positions and the Supervisory Board. 
•	Governance Targets: Achieve 100% ESG due diligence screening coverage for applicable non-retail transactions , and systematically align annual disclosures with NBG ESG guidelines, IFRS S2, and TCFD recommendations. 
Governance and Monitoring All strategic targets are approved and overseen by the Supervisory Board, with implementation progress tracked via periodic KPI reporting disclosures to ensure alignment with financial stability and established risk thresholds. </t>
  </si>
  <si>
    <t xml:space="preserve">Current Credit Activities &amp; Partnerships Terabank actively aligns its approach to financial resource allocation   with its core environmental and social priorities . Current activities comprise active financing for renewable energy infrastructure, energy efficiency measures , and sustainable agricultural initiatives. Social placement prioritizes targeted credit for women-led MSMEs, start-ups, and regional small businesses. These activities are supported by the mobilization of dedicated funding lines and portfolio risk-sharing guarantee frameworks (including EIB, FMO, DEG, and the World Bank). 
Planned Activities &amp; Product Scaling the Bank targets scaling eligible green lending portfolio  to reach an aspirational benchmark of 4% of the total business loan portfolio 2026, subject to market dynamics. Future execution includes deploying dedicated green banking products tailored for priority resource-efficient segments and climate-resilient economic sectors. 
Monitoring, Assessment, and Alignment Transaction-level verification utilizes formalized green loan classification and taxonomy-eligibility screening workflows. Portfolio-level tracking and asset aggregation are structurally aligned with the National Bank of Georgia (NBG) Green Taxonomy, with performance indicators disclosed regularly to management-level and Board-level governance structures. </t>
  </si>
  <si>
    <t xml:space="preserve">Assessment &amp; Screening Procedures Terabank applies structured procedures across the credit lifecycle to systematically evaluate client ESG risk profiles: 
•	Due Diligence: Formalized ESG screening and evaluation executed at loan origination. 
•	Categorization: Strict enforcement of institutional exclusion lists and environmental risk categorization criteria. 
•	Compliance: Mandatory verification of counterparty alignment with baseline environmental, health, safety, and labor regulations. 
Client Engagement &amp; Dialogue the Bank maintains active borrower dialogue by continuously tracking client ESG performance throughout the credit lifecycle, promoting counterparty capacity to adopt sustainability risk-mitigation adjustments, and focusing directly on supporting practical transition planning within higher-risk economic sectors. 
 If a client’s  ESG risk management practices are deemed insufficient or established thresholds are breached, the Bank may apply conditional monitoring, enhanced covenants, or potential exposure limits. 
</t>
  </si>
  <si>
    <t>Terabank has established a structured framework to ensure that ESG risks systematically inform credit decisions, portfolio management, and strategic planning in alignment with the Bank’s ESG Strategy (2025–2027). 
•	Policies and Scope: ESG risk management is operationally embedded into core workflows through the Environmental and Social Management System (ESMS) and E&amp;S  Policy, which govern risk categorization, exclusion lists, and due diligence procedures. 
•	Methodologies and Standards: Assessment protocols are structurally aligned with the National Bank of Georgia (NBG) ESG Guidelines, Sustainable Finance Taxonomy, and international disclosure standards including IFRS S2 and TCFD recommendations. 
•	Prioritization and Progress: Risks are prioritized based on environmental/social sensitivity, sector exposure, and internal risk appetite limits. Recent enhancements include the deployment of non-retail ESG Due Diligence (DD) tools, localized climate heatmaps, and a phased roadmap targeting full climate risk integration.</t>
  </si>
  <si>
    <t xml:space="preserve">•	Materiality Approach: The Bank applies a risk-based materiality approach that considers both financial impact of ESG factors on the institution and their external environmental and social impacts across the credit lifecycle (from loan origination screening to ongoing portfolio tracking). 
•	Technical Instruments: Individual transactions are evaluated using formalized ESG screening templates and non-retail Due Diligence questionnaires. Structural concentrations are monitored via localized climate risk heatmaps and sector vulnerability mapping, while Greenhouse Gas (GHG) emissions accounting (Scope 1, 2, and 3) is actively being operationalized. 
•	Forward-Looking Capabilities: Methodological frameworks for climate scenario analysis and macro-prudential stress testing are under active development, targeting full operational integration. Additionally, credit collateral vulnerability incorporates location-based risk parameters to monitor physical hazards like floods or landslides. 
•	Monitoring andResponse Mechanisms: High-risk credit transaction are subject to continuousmonitoring . Clients with elevated risk profiles are subject to Enhanced Due Diligence (EDD) protocols, while threshold breaches activate formal response mechanisms  including limits on financing exposure or additional risk mitigation requirements. </t>
  </si>
  <si>
    <t xml:space="preserve">•	Strategic Impact: Analytical risk findings inform corporate resource allocation, leading to an increased focus on green lending, the identification of high-risk economic sectors, and the formal operationalization of the Bank’s Climate Transition Framework and Green Finance Strategy. 
•	Capital and Liquidity Framework Integration: ESG risks will be progressively  embedded into baseline financial resilience assessments. Full methodological integration into capital planning and stress testing (ICAAP) is targeted for the upcoming years, while liquidity risk considerations are expected to evolve  in parallel with broader ESG operational integration. 
•	Mitigation Measures: Terabank deploys a combination of screening tools, institutional exclusion lists, risk-based pricing adjustments, and strategic portfolio diversification away from high-vulnerability segments. Mitigation interventions are determined using data-driven methodologies aligned with NBG requirements, with long-term effectiveness dynamically evaluated over time via dedicated ESG KPI tracking and portfolio-level analysis. 
</t>
  </si>
  <si>
    <t>Quarterly</t>
  </si>
  <si>
    <t>The Bank is gradually implementing energy efficiency measures, including the use of LED lighting across its infrastructure and the transition to energy-efficient cooling systems. During non-working hours, buildings operate in minimal energy consumption mode.
Approximately 50% of the Bank’s vehicle fleet has already been replaced with hybrid cars. The Bank is a member of CENN’s Industrial Symbiosis Network and actively supports the development of a circular economy. To reduce environmental impact, battery collection points have been installed across branches, alongside ongoing internal green campaigns promoting responsible waste management.
Starting from July 2026, the Bank plans a partial transition to solar energy, expected to reduce electricity costs by up to 15%.
The Bank also promotes access to green investments by participating in the “Produce in Georgia” program, partnering with leading technology companies to finance energy-efficient equipment and solar panels, and offering specialized products for the agricultural sector.
Additionally, the Bank conducts educational webinars on energy efficiency and resource savings, helping clients understand the economic benefits of circular models.</t>
  </si>
  <si>
    <t>A quantitative survey conducted by a vendor company. Satisfaction is measured with a single question - “How satisfied are you?” - using a 10-point scale. It is calculated using the following formula: positive ratings (scores 9–10) minus negative ratings (scores 0–6).</t>
  </si>
  <si>
    <t>Terabank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</si>
</sst>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61"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sz val="10"/>
      <color rgb="FF404040"/>
      <name val="Segoe UI"/>
      <family val="2"/>
    </font>
    <font>
      <sz val="10"/>
      <color rgb="FF000000"/>
      <name val="Segoe UI"/>
      <family val="2"/>
    </font>
    <font>
      <sz val="12"/>
      <color rgb="FF000000"/>
      <name val="Aptos"/>
      <family val="2"/>
    </font>
    <font>
      <b/>
      <u/>
      <sz val="16"/>
      <color theme="0"/>
      <name val="Segoe UI"/>
      <family val="2"/>
    </font>
  </fonts>
  <fills count="14">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
      <patternFill patternType="solid">
        <fgColor rgb="FFFFFFFF"/>
        <bgColor indexed="64"/>
      </patternFill>
    </fill>
  </fills>
  <borders count="4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
      <left/>
      <right style="medium">
        <color indexed="64"/>
      </right>
      <top/>
      <bottom style="medium">
        <color indexed="64"/>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cellStyleXfs>
  <cellXfs count="352">
    <xf numFmtId="0" fontId="0" fillId="0" borderId="0" xfId="0"/>
    <xf numFmtId="0" fontId="2" fillId="0" borderId="0" xfId="0" applyFont="1"/>
    <xf numFmtId="0" fontId="6" fillId="0" borderId="0" xfId="0" applyFont="1"/>
    <xf numFmtId="0" fontId="3" fillId="3" borderId="0" xfId="0" applyFont="1" applyFill="1" applyAlignment="1">
      <alignment horizontal="left" vertical="center" wrapText="1"/>
    </xf>
    <xf numFmtId="0" fontId="3" fillId="0" borderId="0" xfId="0" applyFont="1" applyAlignment="1">
      <alignment horizontal="left" vertical="center" wrapText="1"/>
    </xf>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8" fillId="11" borderId="30" xfId="0" applyFont="1" applyFill="1" applyBorder="1" applyAlignment="1">
      <alignment vertical="center" wrapText="1"/>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8" fillId="11" borderId="32" xfId="0" applyFont="1" applyFill="1" applyBorder="1" applyAlignment="1">
      <alignment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2" fillId="0" borderId="0" xfId="0" applyFont="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Alignment="1">
      <alignment horizontal="left" vertical="center" wrapText="1"/>
    </xf>
    <xf numFmtId="0" fontId="23" fillId="0" borderId="0" xfId="0" applyFont="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xf numFmtId="0" fontId="27" fillId="0" borderId="0" xfId="0" applyFont="1" applyAlignment="1">
      <alignment horizontal="left" vertical="center" wrapText="1"/>
    </xf>
    <xf numFmtId="0" fontId="27" fillId="0" borderId="0" xfId="0" applyFont="1" applyAlignment="1">
      <alignment horizontal="center" vertical="center" wrapText="1"/>
    </xf>
    <xf numFmtId="0" fontId="9" fillId="0" borderId="3" xfId="0" applyFont="1" applyBorder="1" applyAlignment="1">
      <alignment horizontal="center" vertical="center"/>
    </xf>
    <xf numFmtId="0" fontId="9" fillId="0" borderId="3" xfId="0" applyFont="1" applyBorder="1" applyAlignment="1">
      <alignment vertical="center"/>
    </xf>
    <xf numFmtId="0" fontId="9" fillId="0" borderId="9" xfId="0" applyFont="1" applyBorder="1" applyAlignment="1">
      <alignment horizontal="center" vertical="center"/>
    </xf>
    <xf numFmtId="0" fontId="9" fillId="0" borderId="9" xfId="0" applyFont="1" applyBorder="1" applyAlignment="1">
      <alignment vertical="center"/>
    </xf>
    <xf numFmtId="0" fontId="9" fillId="0" borderId="10" xfId="0" applyFont="1" applyBorder="1" applyAlignment="1">
      <alignment horizontal="center" vertical="center"/>
    </xf>
    <xf numFmtId="0" fontId="9" fillId="0" borderId="10" xfId="0" applyFont="1" applyBorder="1" applyAlignment="1">
      <alignment vertical="center"/>
    </xf>
    <xf numFmtId="0" fontId="9" fillId="0" borderId="8" xfId="0" applyFont="1" applyBorder="1" applyAlignment="1">
      <alignment horizontal="center" vertical="center"/>
    </xf>
    <xf numFmtId="0" fontId="9" fillId="0" borderId="8" xfId="0" applyFont="1" applyBorder="1" applyAlignment="1">
      <alignment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14" xfId="0" applyFont="1" applyBorder="1" applyAlignment="1">
      <alignment horizontal="left" vertical="center" wrapText="1"/>
    </xf>
    <xf numFmtId="0" fontId="9" fillId="0" borderId="2" xfId="0" applyFont="1" applyBorder="1" applyAlignment="1">
      <alignment horizontal="center" vertical="center"/>
    </xf>
    <xf numFmtId="0" fontId="1" fillId="0" borderId="2" xfId="0" applyFont="1" applyBorder="1" applyAlignment="1">
      <alignment vertical="center"/>
    </xf>
    <xf numFmtId="0" fontId="9" fillId="0" borderId="2" xfId="0" applyFont="1" applyBorder="1" applyAlignment="1">
      <alignment vertical="center" wrapText="1"/>
    </xf>
    <xf numFmtId="0" fontId="1" fillId="0" borderId="2" xfId="0" applyFont="1" applyBorder="1"/>
    <xf numFmtId="0" fontId="9" fillId="0" borderId="2" xfId="0" applyFont="1" applyBorder="1" applyAlignment="1">
      <alignment horizontal="center" vertical="center" wrapText="1"/>
    </xf>
    <xf numFmtId="0" fontId="9" fillId="0" borderId="21" xfId="0" applyFont="1" applyBorder="1" applyAlignment="1">
      <alignment horizontal="left" vertical="center" wrapText="1"/>
    </xf>
    <xf numFmtId="0" fontId="9" fillId="0" borderId="21" xfId="0" applyFont="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xf numFmtId="0" fontId="9" fillId="0" borderId="8" xfId="0" applyFont="1" applyBorder="1" applyAlignment="1">
      <alignment horizontal="left" vertical="center" wrapText="1"/>
    </xf>
    <xf numFmtId="0" fontId="1" fillId="0" borderId="8" xfId="0" applyFont="1" applyBorder="1"/>
    <xf numFmtId="0" fontId="9" fillId="0" borderId="8" xfId="0" applyFont="1" applyBorder="1" applyAlignment="1">
      <alignment vertical="center" wrapText="1"/>
    </xf>
    <xf numFmtId="0" fontId="9" fillId="0" borderId="21" xfId="0" applyFont="1" applyBorder="1" applyAlignment="1">
      <alignment vertical="center" wrapText="1"/>
    </xf>
    <xf numFmtId="0" fontId="9" fillId="0" borderId="17" xfId="0" applyFont="1" applyBorder="1" applyAlignment="1">
      <alignment horizontal="left" vertical="center" wrapText="1"/>
    </xf>
    <xf numFmtId="0" fontId="9" fillId="0" borderId="18" xfId="0" applyFont="1" applyBorder="1" applyAlignment="1">
      <alignment horizontal="center" vertical="center" wrapText="1"/>
    </xf>
    <xf numFmtId="0" fontId="9" fillId="0" borderId="18" xfId="0" applyFont="1" applyBorder="1" applyAlignment="1">
      <alignment vertical="center" wrapText="1"/>
    </xf>
    <xf numFmtId="0" fontId="9" fillId="0" borderId="18" xfId="0" applyFont="1" applyBorder="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Alignment="1">
      <alignment vertical="center"/>
    </xf>
    <xf numFmtId="0" fontId="28"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center" vertical="center"/>
    </xf>
    <xf numFmtId="0" fontId="9" fillId="0" borderId="16" xfId="0" applyFont="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9" fillId="0" borderId="19" xfId="0" applyFont="1" applyBorder="1" applyAlignment="1">
      <alignment horizontal="left" vertical="center" wrapText="1"/>
    </xf>
    <xf numFmtId="0" fontId="9" fillId="0" borderId="18" xfId="0" applyFont="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21" fillId="3" borderId="0" xfId="0" applyFont="1" applyFill="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1" fillId="0" borderId="0" xfId="0" applyFont="1" applyAlignment="1">
      <alignment wrapText="1"/>
    </xf>
    <xf numFmtId="0" fontId="22" fillId="3" borderId="0" xfId="0" applyFont="1" applyFill="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Border="1" applyAlignment="1">
      <alignment horizontal="left" vertical="center" wrapText="1"/>
    </xf>
    <xf numFmtId="0" fontId="1" fillId="0" borderId="17" xfId="0" applyFont="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9" fillId="0" borderId="38" xfId="0" applyFont="1" applyBorder="1" applyAlignment="1">
      <alignment horizontal="left" vertical="center" wrapText="1"/>
    </xf>
    <xf numFmtId="0" fontId="9" fillId="0" borderId="12" xfId="0" applyFont="1" applyBorder="1" applyAlignment="1">
      <alignment horizontal="left" vertical="center" wrapText="1"/>
    </xf>
    <xf numFmtId="0" fontId="9" fillId="6" borderId="12" xfId="0" applyFont="1" applyFill="1" applyBorder="1" applyAlignment="1">
      <alignment horizontal="left" vertical="center" wrapText="1"/>
    </xf>
    <xf numFmtId="0" fontId="9" fillId="6" borderId="37" xfId="0" applyFont="1" applyFill="1" applyBorder="1" applyAlignment="1">
      <alignment horizontal="left" vertical="center" wrapText="1"/>
    </xf>
    <xf numFmtId="0" fontId="9" fillId="6" borderId="8"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39" xfId="0" applyFont="1" applyBorder="1" applyAlignment="1">
      <alignment horizontal="left" vertical="center" wrapText="1"/>
    </xf>
    <xf numFmtId="0" fontId="9" fillId="0" borderId="24" xfId="0" applyFont="1" applyBorder="1" applyAlignment="1">
      <alignment horizontal="center" vertical="center"/>
    </xf>
    <xf numFmtId="0" fontId="25" fillId="11" borderId="2"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1" xfId="0" applyFont="1" applyFill="1" applyBorder="1" applyAlignment="1">
      <alignment horizontal="center" vertical="center"/>
    </xf>
    <xf numFmtId="0" fontId="9" fillId="11" borderId="41"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9"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1" xfId="0" applyFont="1" applyFill="1" applyBorder="1" applyAlignment="1">
      <alignment vertical="center" wrapText="1"/>
    </xf>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4" borderId="7" xfId="0" applyFont="1" applyFill="1" applyBorder="1" applyAlignment="1">
      <alignment horizontal="center" vertical="center" wrapText="1"/>
    </xf>
    <xf numFmtId="0" fontId="9" fillId="11" borderId="31" xfId="0" applyFont="1" applyFill="1" applyBorder="1" applyAlignment="1">
      <alignment vertical="center" wrapText="1"/>
    </xf>
    <xf numFmtId="0" fontId="9" fillId="11" borderId="33" xfId="0" applyFont="1" applyFill="1" applyBorder="1" applyAlignment="1">
      <alignment vertical="center" wrapText="1"/>
    </xf>
    <xf numFmtId="0" fontId="9" fillId="11" borderId="32" xfId="0" applyFont="1" applyFill="1" applyBorder="1" applyAlignment="1">
      <alignment vertical="center" wrapText="1"/>
    </xf>
    <xf numFmtId="0" fontId="11" fillId="7" borderId="42" xfId="0" applyFont="1" applyFill="1" applyBorder="1" applyAlignment="1">
      <alignment horizontal="center" vertical="center"/>
    </xf>
    <xf numFmtId="0" fontId="9" fillId="11" borderId="43" xfId="0" applyFont="1" applyFill="1" applyBorder="1" applyAlignment="1">
      <alignment vertical="center" wrapText="1"/>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9" fillId="9" borderId="8" xfId="0"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Border="1" applyAlignment="1">
      <alignment horizontal="left" vertical="center" wrapText="1"/>
    </xf>
    <xf numFmtId="0" fontId="9" fillId="0" borderId="23" xfId="0" applyFont="1" applyBorder="1" applyAlignment="1">
      <alignment horizontal="center" vertical="center" wrapText="1"/>
    </xf>
    <xf numFmtId="0" fontId="9" fillId="0" borderId="23" xfId="0" applyFont="1" applyBorder="1" applyAlignment="1">
      <alignment vertical="center" wrapText="1"/>
    </xf>
    <xf numFmtId="43" fontId="25" fillId="11" borderId="8" xfId="3" applyFont="1" applyFill="1" applyBorder="1"/>
    <xf numFmtId="43" fontId="25" fillId="11" borderId="2" xfId="3" applyFont="1" applyFill="1" applyBorder="1"/>
    <xf numFmtId="43" fontId="25" fillId="11" borderId="2" xfId="3" applyFont="1" applyFill="1" applyBorder="1" applyAlignment="1">
      <alignment vertical="center"/>
    </xf>
    <xf numFmtId="2" fontId="25" fillId="11" borderId="8" xfId="0" applyNumberFormat="1" applyFont="1" applyFill="1" applyBorder="1"/>
    <xf numFmtId="164" fontId="25" fillId="11" borderId="2" xfId="3" applyNumberFormat="1" applyFont="1" applyFill="1" applyBorder="1"/>
    <xf numFmtId="43" fontId="9" fillId="0" borderId="3" xfId="3" applyFont="1" applyBorder="1" applyAlignment="1">
      <alignment horizontal="right" vertical="center"/>
    </xf>
    <xf numFmtId="43" fontId="9" fillId="0" borderId="9" xfId="3" applyFont="1" applyBorder="1" applyAlignment="1">
      <alignment horizontal="right" vertical="center"/>
    </xf>
    <xf numFmtId="43" fontId="9" fillId="0" borderId="10" xfId="3" applyFont="1" applyBorder="1" applyAlignment="1">
      <alignment horizontal="right" vertical="center"/>
    </xf>
    <xf numFmtId="43" fontId="9" fillId="0" borderId="8" xfId="3" applyFont="1" applyBorder="1" applyAlignment="1">
      <alignment horizontal="right" vertical="center"/>
    </xf>
    <xf numFmtId="10" fontId="9" fillId="2" borderId="2" xfId="2" applyNumberFormat="1" applyFont="1" applyFill="1" applyBorder="1" applyAlignment="1">
      <alignment horizontal="right" vertical="center" wrapText="1"/>
    </xf>
    <xf numFmtId="43" fontId="9" fillId="0" borderId="1" xfId="3" applyFont="1" applyBorder="1" applyAlignment="1">
      <alignment horizontal="right" vertical="center"/>
    </xf>
    <xf numFmtId="0" fontId="9" fillId="0" borderId="8" xfId="0" applyFont="1" applyBorder="1" applyAlignment="1">
      <alignment horizontal="right" vertical="center"/>
    </xf>
    <xf numFmtId="0" fontId="1" fillId="0" borderId="2" xfId="0" applyFont="1" applyBorder="1" applyAlignment="1">
      <alignment horizontal="right" vertical="center"/>
    </xf>
    <xf numFmtId="0" fontId="9" fillId="2" borderId="2" xfId="0" applyFont="1" applyFill="1" applyBorder="1" applyAlignment="1">
      <alignment horizontal="right" vertical="center" wrapText="1"/>
    </xf>
    <xf numFmtId="10" fontId="9" fillId="0" borderId="2" xfId="2" applyNumberFormat="1" applyFont="1" applyBorder="1" applyAlignment="1">
      <alignment horizontal="right" vertical="center" wrapText="1"/>
    </xf>
    <xf numFmtId="9" fontId="9" fillId="2" borderId="2" xfId="2" applyFont="1" applyFill="1" applyBorder="1" applyAlignment="1">
      <alignment horizontal="right" vertical="center" wrapText="1"/>
    </xf>
    <xf numFmtId="0" fontId="9" fillId="0" borderId="18" xfId="0" applyFont="1" applyBorder="1" applyAlignment="1">
      <alignment horizontal="right" vertical="center" wrapText="1"/>
    </xf>
    <xf numFmtId="0" fontId="1" fillId="2" borderId="8" xfId="0" applyFont="1" applyFill="1" applyBorder="1" applyAlignment="1">
      <alignment horizontal="right" vertical="center"/>
    </xf>
    <xf numFmtId="0" fontId="9" fillId="0" borderId="2" xfId="0" applyFont="1" applyBorder="1" applyAlignment="1">
      <alignment horizontal="right" vertical="center" wrapText="1"/>
    </xf>
    <xf numFmtId="164" fontId="9" fillId="2" borderId="2" xfId="3" applyNumberFormat="1" applyFont="1" applyFill="1" applyBorder="1" applyAlignment="1">
      <alignment horizontal="right" vertical="center" wrapText="1"/>
    </xf>
    <xf numFmtId="164" fontId="9" fillId="0" borderId="2" xfId="0" applyNumberFormat="1" applyFont="1" applyBorder="1" applyAlignment="1">
      <alignment horizontal="right" vertical="center" wrapText="1"/>
    </xf>
    <xf numFmtId="164" fontId="9" fillId="2" borderId="2" xfId="0" applyNumberFormat="1" applyFont="1" applyFill="1" applyBorder="1" applyAlignment="1">
      <alignment horizontal="right" vertical="center" wrapText="1"/>
    </xf>
    <xf numFmtId="43" fontId="9" fillId="2" borderId="2" xfId="0" applyNumberFormat="1" applyFont="1" applyFill="1" applyBorder="1" applyAlignment="1">
      <alignment horizontal="right" vertical="center" wrapText="1"/>
    </xf>
    <xf numFmtId="43" fontId="1" fillId="2" borderId="8" xfId="0" applyNumberFormat="1" applyFont="1" applyFill="1" applyBorder="1" applyAlignment="1">
      <alignment horizontal="right" vertical="center"/>
    </xf>
    <xf numFmtId="9" fontId="1" fillId="0" borderId="8" xfId="2" applyFont="1" applyBorder="1" applyAlignment="1">
      <alignment horizontal="right" vertical="center"/>
    </xf>
    <xf numFmtId="9" fontId="1" fillId="2" borderId="8" xfId="0" applyNumberFormat="1" applyFont="1" applyFill="1" applyBorder="1" applyAlignment="1">
      <alignment horizontal="right" vertical="center"/>
    </xf>
    <xf numFmtId="9" fontId="1" fillId="0" borderId="22" xfId="0" applyNumberFormat="1" applyFont="1" applyBorder="1" applyAlignment="1">
      <alignment horizontal="right"/>
    </xf>
    <xf numFmtId="1" fontId="9" fillId="2" borderId="2" xfId="0" applyNumberFormat="1" applyFont="1" applyFill="1" applyBorder="1" applyAlignment="1">
      <alignment horizontal="right" vertical="center" wrapText="1"/>
    </xf>
    <xf numFmtId="0" fontId="9" fillId="10" borderId="18" xfId="0" applyFont="1" applyFill="1" applyBorder="1" applyAlignment="1">
      <alignment horizontal="right" vertical="center" wrapText="1"/>
    </xf>
    <xf numFmtId="0" fontId="9" fillId="10" borderId="2" xfId="0" applyFont="1" applyFill="1" applyBorder="1" applyAlignment="1">
      <alignment horizontal="right" vertical="center" wrapText="1"/>
    </xf>
    <xf numFmtId="0" fontId="9" fillId="0" borderId="23" xfId="0" applyFont="1" applyBorder="1" applyAlignment="1">
      <alignment horizontal="right" vertical="center" wrapText="1"/>
    </xf>
    <xf numFmtId="10" fontId="9" fillId="6" borderId="2" xfId="2" applyNumberFormat="1" applyFont="1" applyFill="1" applyBorder="1" applyAlignment="1">
      <alignment horizontal="right" vertical="center" wrapText="1"/>
    </xf>
    <xf numFmtId="0" fontId="9" fillId="0" borderId="3" xfId="0" applyFont="1" applyBorder="1" applyAlignment="1">
      <alignment horizontal="right" vertical="center"/>
    </xf>
    <xf numFmtId="0" fontId="9" fillId="0" borderId="9" xfId="0" applyFont="1" applyBorder="1" applyAlignment="1">
      <alignment horizontal="right" vertical="center"/>
    </xf>
    <xf numFmtId="0" fontId="9" fillId="0" borderId="10" xfId="0" applyFont="1" applyBorder="1" applyAlignment="1">
      <alignment horizontal="right" vertical="center"/>
    </xf>
    <xf numFmtId="0" fontId="9" fillId="6" borderId="2" xfId="0" applyFont="1" applyFill="1" applyBorder="1" applyAlignment="1">
      <alignment horizontal="right" vertical="center" wrapText="1"/>
    </xf>
    <xf numFmtId="0" fontId="9" fillId="0" borderId="1" xfId="0" applyFont="1" applyBorder="1" applyAlignment="1">
      <alignment horizontal="right" vertical="center"/>
    </xf>
    <xf numFmtId="0" fontId="9" fillId="0" borderId="1" xfId="0" applyFont="1" applyBorder="1" applyAlignment="1">
      <alignment horizontal="right" vertical="center" wrapText="1"/>
    </xf>
    <xf numFmtId="0" fontId="9" fillId="6" borderId="18" xfId="0" applyFont="1" applyFill="1" applyBorder="1" applyAlignment="1">
      <alignment horizontal="right" vertical="center" wrapText="1"/>
    </xf>
    <xf numFmtId="0" fontId="1" fillId="0" borderId="8" xfId="0" applyFont="1" applyBorder="1" applyAlignment="1">
      <alignment horizontal="right" vertical="center"/>
    </xf>
    <xf numFmtId="9" fontId="9" fillId="0" borderId="1" xfId="2" applyFont="1" applyFill="1" applyBorder="1" applyAlignment="1">
      <alignment vertical="center" wrapText="1"/>
    </xf>
    <xf numFmtId="0" fontId="9" fillId="0" borderId="13" xfId="0" applyFont="1" applyBorder="1" applyAlignment="1">
      <alignment vertical="center"/>
    </xf>
    <xf numFmtId="0" fontId="9" fillId="0" borderId="27" xfId="0" applyFont="1" applyBorder="1" applyAlignment="1">
      <alignment vertical="center"/>
    </xf>
    <xf numFmtId="9" fontId="9" fillId="6" borderId="2" xfId="2" applyFont="1" applyFill="1" applyBorder="1" applyAlignment="1">
      <alignment vertical="center" wrapText="1"/>
    </xf>
    <xf numFmtId="9" fontId="9" fillId="0" borderId="8" xfId="2" applyFont="1" applyBorder="1" applyAlignment="1">
      <alignment vertical="center" wrapText="1"/>
    </xf>
    <xf numFmtId="0" fontId="9" fillId="6" borderId="8" xfId="0" applyFont="1" applyFill="1" applyBorder="1" applyAlignment="1">
      <alignment horizontal="right" vertical="center" wrapText="1"/>
    </xf>
    <xf numFmtId="9" fontId="9" fillId="0" borderId="2" xfId="0" applyNumberFormat="1" applyFont="1" applyBorder="1" applyAlignment="1">
      <alignment horizontal="right" vertical="center" wrapText="1"/>
    </xf>
    <xf numFmtId="165" fontId="9" fillId="0" borderId="2" xfId="0" applyNumberFormat="1" applyFont="1" applyBorder="1" applyAlignment="1">
      <alignment horizontal="right" vertical="center" wrapText="1"/>
    </xf>
    <xf numFmtId="0" fontId="9" fillId="0" borderId="21" xfId="0" applyFont="1" applyBorder="1" applyAlignment="1">
      <alignment horizontal="right" vertical="center" wrapText="1"/>
    </xf>
    <xf numFmtId="0" fontId="9" fillId="0" borderId="8" xfId="0" applyFont="1" applyBorder="1" applyAlignment="1">
      <alignment horizontal="right" vertical="center" wrapText="1"/>
    </xf>
    <xf numFmtId="0" fontId="9" fillId="6" borderId="17" xfId="0" applyFont="1" applyFill="1" applyBorder="1" applyAlignment="1">
      <alignment horizontal="right" vertical="center" wrapText="1"/>
    </xf>
    <xf numFmtId="0" fontId="57" fillId="0" borderId="2" xfId="0" applyFont="1" applyBorder="1" applyAlignment="1">
      <alignment horizontal="right" vertical="center" wrapText="1"/>
    </xf>
    <xf numFmtId="0" fontId="57" fillId="13" borderId="46" xfId="0" applyFont="1" applyFill="1" applyBorder="1" applyAlignment="1">
      <alignment horizontal="right" vertical="center" wrapText="1"/>
    </xf>
    <xf numFmtId="0" fontId="59" fillId="13" borderId="46" xfId="0" applyFont="1" applyFill="1" applyBorder="1" applyAlignment="1">
      <alignment vertical="center" wrapText="1"/>
    </xf>
    <xf numFmtId="10" fontId="9" fillId="0" borderId="18" xfId="0" applyNumberFormat="1" applyFont="1" applyBorder="1" applyAlignment="1">
      <alignment horizontal="right" vertical="center" wrapText="1"/>
    </xf>
    <xf numFmtId="9" fontId="9" fillId="6" borderId="2" xfId="0" applyNumberFormat="1" applyFont="1" applyFill="1" applyBorder="1" applyAlignment="1">
      <alignment horizontal="right" vertical="center" wrapText="1"/>
    </xf>
    <xf numFmtId="0" fontId="9" fillId="0" borderId="24" xfId="0" applyFont="1" applyBorder="1" applyAlignment="1">
      <alignment horizontal="right" vertical="center" wrapText="1"/>
    </xf>
    <xf numFmtId="0" fontId="1" fillId="9" borderId="2" xfId="0" applyFont="1" applyFill="1" applyBorder="1" applyAlignment="1">
      <alignment horizontal="right" vertical="center"/>
    </xf>
    <xf numFmtId="0" fontId="1" fillId="9" borderId="8" xfId="0" applyFont="1" applyFill="1" applyBorder="1" applyAlignment="1">
      <alignment horizontal="right" vertical="center"/>
    </xf>
    <xf numFmtId="0" fontId="9" fillId="0" borderId="3" xfId="0" applyFont="1" applyBorder="1" applyAlignment="1">
      <alignment vertical="center" wrapText="1"/>
    </xf>
    <xf numFmtId="0" fontId="1" fillId="9" borderId="18" xfId="0" applyFont="1" applyFill="1" applyBorder="1" applyAlignment="1">
      <alignment horizontal="right" vertical="center"/>
    </xf>
    <xf numFmtId="0" fontId="1" fillId="0" borderId="18" xfId="0" applyFont="1" applyBorder="1" applyAlignment="1">
      <alignment horizontal="right" vertical="center"/>
    </xf>
    <xf numFmtId="0" fontId="1" fillId="0" borderId="24" xfId="0" applyFont="1" applyBorder="1" applyAlignment="1">
      <alignment horizontal="right" vertical="center"/>
    </xf>
    <xf numFmtId="0" fontId="1" fillId="0" borderId="8" xfId="0" applyFont="1" applyBorder="1" applyAlignment="1">
      <alignment wrapText="1"/>
    </xf>
    <xf numFmtId="1" fontId="9" fillId="0" borderId="2" xfId="0" applyNumberFormat="1" applyFont="1" applyBorder="1" applyAlignment="1">
      <alignment horizontal="right" vertical="center" wrapText="1"/>
    </xf>
    <xf numFmtId="10" fontId="9" fillId="0" borderId="1" xfId="2" applyNumberFormat="1" applyFont="1" applyFill="1" applyBorder="1" applyAlignment="1">
      <alignment vertical="center" wrapText="1"/>
    </xf>
    <xf numFmtId="0" fontId="60" fillId="3" borderId="28" xfId="0" applyFont="1" applyFill="1" applyBorder="1" applyAlignment="1">
      <alignment horizontal="center" vertical="center"/>
    </xf>
    <xf numFmtId="14" fontId="13" fillId="3" borderId="28" xfId="0" applyNumberFormat="1" applyFont="1" applyFill="1" applyBorder="1"/>
    <xf numFmtId="0" fontId="12" fillId="3" borderId="0" xfId="0" applyFont="1" applyFill="1" applyAlignment="1">
      <alignment horizontal="center" vertical="center"/>
    </xf>
    <xf numFmtId="0" fontId="19" fillId="3" borderId="0" xfId="0" applyFont="1" applyFill="1" applyAlignment="1">
      <alignment horizontal="left" vertical="center" wrapText="1"/>
    </xf>
    <xf numFmtId="0" fontId="20" fillId="3" borderId="0" xfId="0" applyFont="1" applyFill="1" applyAlignment="1">
      <alignment horizontal="left" vertical="center" wrapText="1"/>
    </xf>
    <xf numFmtId="0" fontId="17" fillId="11" borderId="0" xfId="0" applyFont="1" applyFill="1" applyAlignment="1">
      <alignment horizontal="left" vertical="center" wrapText="1"/>
    </xf>
    <xf numFmtId="0" fontId="18" fillId="11" borderId="0" xfId="0" applyFont="1" applyFill="1" applyAlignment="1">
      <alignment horizontal="left" vertical="center" wrapText="1"/>
    </xf>
    <xf numFmtId="0" fontId="46" fillId="3" borderId="0" xfId="0" applyFont="1" applyFill="1" applyAlignment="1">
      <alignment horizontal="left" vertical="center" wrapText="1"/>
    </xf>
    <xf numFmtId="0" fontId="47" fillId="3" borderId="0" xfId="0" applyFont="1" applyFill="1" applyAlignment="1">
      <alignment horizontal="left" vertical="center" wrapText="1"/>
    </xf>
    <xf numFmtId="0" fontId="5" fillId="3" borderId="0" xfId="0" applyFont="1" applyFill="1" applyAlignment="1">
      <alignment horizontal="left" vertical="center" wrapText="1"/>
    </xf>
    <xf numFmtId="0" fontId="3" fillId="3" borderId="0" xfId="0" applyFont="1" applyFill="1" applyAlignment="1">
      <alignment horizontal="left" vertical="center" wrapText="1"/>
    </xf>
    <xf numFmtId="0" fontId="40" fillId="3" borderId="0" xfId="0" applyFont="1" applyFill="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horizontal="left"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0" xfId="0" applyFont="1" applyFill="1" applyAlignment="1">
      <alignment horizontal="center"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0" fillId="4" borderId="20"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1" fillId="0" borderId="3" xfId="0" applyFont="1" applyBorder="1" applyAlignment="1">
      <alignment horizontal="left" vertical="center" wrapText="1"/>
    </xf>
    <xf numFmtId="0" fontId="1" fillId="0" borderId="8" xfId="0" applyFont="1" applyBorder="1" applyAlignment="1">
      <alignment horizontal="left" vertical="center" wrapText="1"/>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Alignment="1">
      <alignment horizontal="center" vertical="center"/>
    </xf>
    <xf numFmtId="0" fontId="33" fillId="4" borderId="11"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0"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0"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4</xdr:col>
      <xdr:colOff>4693036</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5</xdr:col>
      <xdr:colOff>45629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4</xdr:col>
      <xdr:colOff>4534286</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7</xdr:col>
      <xdr:colOff>2470536</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12</xdr:col>
      <xdr:colOff>1152910</xdr:colOff>
      <xdr:row>2</xdr:row>
      <xdr:rowOff>203854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28</xdr:col>
      <xdr:colOff>1184660</xdr:colOff>
      <xdr:row>2</xdr:row>
      <xdr:rowOff>195917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tabSelected="1" zoomScale="70" zoomScaleNormal="70" workbookViewId="0">
      <selection activeCell="A4" sqref="A4"/>
    </sheetView>
  </sheetViews>
  <sheetFormatPr defaultColWidth="8.7109375" defaultRowHeight="16.5" x14ac:dyDescent="0.3"/>
  <cols>
    <col min="1" max="1" width="4.7109375" style="9" customWidth="1"/>
    <col min="2" max="2" width="38.5703125" style="9" customWidth="1"/>
    <col min="3" max="3" width="41.42578125" style="9" customWidth="1"/>
    <col min="4" max="4" width="69.85546875" style="9" customWidth="1"/>
    <col min="5" max="16384" width="8.7109375" style="9"/>
  </cols>
  <sheetData>
    <row r="3" spans="2:4" s="20" customFormat="1" ht="38.450000000000003" customHeight="1" x14ac:dyDescent="0.3">
      <c r="B3" s="266" t="s">
        <v>262</v>
      </c>
      <c r="C3" s="266"/>
      <c r="D3" s="266"/>
    </row>
    <row r="4" spans="2:4" ht="18.600000000000001" customHeight="1" x14ac:dyDescent="0.3">
      <c r="B4" s="21"/>
      <c r="C4" s="21"/>
      <c r="D4" s="21"/>
    </row>
    <row r="5" spans="2:4" ht="25.5" x14ac:dyDescent="0.3">
      <c r="B5" s="22" t="s">
        <v>78</v>
      </c>
      <c r="C5" s="264" t="s">
        <v>962</v>
      </c>
      <c r="D5" s="21"/>
    </row>
    <row r="6" spans="2:4" ht="20.25" x14ac:dyDescent="0.3">
      <c r="B6" s="22" t="s">
        <v>79</v>
      </c>
      <c r="C6" s="265">
        <v>46022</v>
      </c>
    </row>
    <row r="7" spans="2:4" ht="20.25" x14ac:dyDescent="0.3">
      <c r="B7" s="23"/>
    </row>
    <row r="8" spans="2:4" ht="351.95" customHeight="1" x14ac:dyDescent="0.3">
      <c r="B8" s="269" t="s">
        <v>835</v>
      </c>
      <c r="C8" s="270"/>
      <c r="D8" s="270"/>
    </row>
    <row r="9" spans="2:4" ht="7.5" customHeight="1" x14ac:dyDescent="0.3">
      <c r="B9" s="273"/>
      <c r="C9" s="274"/>
      <c r="D9" s="274"/>
    </row>
    <row r="10" spans="2:4" s="170" customFormat="1" ht="21" customHeight="1" x14ac:dyDescent="0.35">
      <c r="B10" s="271" t="s">
        <v>651</v>
      </c>
      <c r="C10" s="272"/>
      <c r="D10" s="272"/>
    </row>
    <row r="11" spans="2:4" ht="27.6" customHeight="1" x14ac:dyDescent="0.3"/>
    <row r="12" spans="2:4" ht="25.5" x14ac:dyDescent="0.3">
      <c r="B12" s="267"/>
      <c r="C12" s="268"/>
      <c r="D12" s="268"/>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topLeftCell="A8" zoomScale="80" zoomScaleNormal="80" workbookViewId="0">
      <selection activeCell="G18" sqref="G18"/>
    </sheetView>
  </sheetViews>
  <sheetFormatPr defaultColWidth="8.7109375" defaultRowHeight="16.5" x14ac:dyDescent="0.3"/>
  <cols>
    <col min="1" max="1" width="3.28515625" style="2" customWidth="1"/>
    <col min="2" max="2" width="5.140625" style="6" bestFit="1" customWidth="1"/>
    <col min="3" max="3" width="12.85546875" style="37" customWidth="1"/>
    <col min="4" max="4" width="85.5703125" style="2" customWidth="1"/>
    <col min="5" max="5" width="122.42578125" style="7" customWidth="1"/>
    <col min="6" max="16384" width="8.7109375" style="2"/>
  </cols>
  <sheetData>
    <row r="2" spans="2:5" s="1" customFormat="1" ht="33.6" customHeight="1" x14ac:dyDescent="0.7">
      <c r="B2" s="275" t="s">
        <v>258</v>
      </c>
      <c r="C2" s="275"/>
      <c r="D2" s="275"/>
      <c r="E2" s="275"/>
    </row>
    <row r="3" spans="2:5" ht="132.6" customHeight="1" x14ac:dyDescent="0.3">
      <c r="B3" s="274" t="s">
        <v>836</v>
      </c>
      <c r="C3" s="274"/>
      <c r="D3" s="274"/>
      <c r="E3" s="274"/>
    </row>
    <row r="4" spans="2:5" ht="6" customHeight="1" x14ac:dyDescent="0.3">
      <c r="B4" s="3"/>
      <c r="C4" s="33"/>
      <c r="D4" s="3"/>
      <c r="E4" s="3"/>
    </row>
    <row r="5" spans="2:5" ht="8.1" customHeight="1" x14ac:dyDescent="0.3">
      <c r="B5" s="4"/>
      <c r="C5" s="34"/>
      <c r="D5" s="4"/>
      <c r="E5" s="4"/>
    </row>
    <row r="6" spans="2:5" s="5" customFormat="1" ht="34.5" customHeight="1" thickBot="1" x14ac:dyDescent="0.4">
      <c r="B6" s="11" t="s">
        <v>127</v>
      </c>
      <c r="C6" s="276" t="s">
        <v>0</v>
      </c>
      <c r="D6" s="277"/>
      <c r="E6" s="178" t="s">
        <v>56</v>
      </c>
    </row>
    <row r="7" spans="2:5" ht="236.1" customHeight="1" thickTop="1" x14ac:dyDescent="0.3">
      <c r="B7" s="13">
        <v>1.1000000000000001</v>
      </c>
      <c r="C7" s="35" t="s">
        <v>270</v>
      </c>
      <c r="D7" s="15" t="s">
        <v>684</v>
      </c>
      <c r="E7" s="179" t="s">
        <v>949</v>
      </c>
    </row>
    <row r="8" spans="2:5" ht="270.75" x14ac:dyDescent="0.3">
      <c r="B8" s="14">
        <v>1.2</v>
      </c>
      <c r="C8" s="35" t="s">
        <v>669</v>
      </c>
      <c r="D8" s="15" t="s">
        <v>833</v>
      </c>
      <c r="E8" s="179" t="s">
        <v>921</v>
      </c>
    </row>
    <row r="9" spans="2:5" ht="170.1" customHeight="1" x14ac:dyDescent="0.3">
      <c r="B9" s="14">
        <v>1.3</v>
      </c>
      <c r="C9" s="35" t="s">
        <v>600</v>
      </c>
      <c r="D9" s="16" t="s">
        <v>834</v>
      </c>
      <c r="E9" s="180" t="s">
        <v>950</v>
      </c>
    </row>
    <row r="10" spans="2:5" ht="140.44999999999999" customHeight="1" thickBot="1" x14ac:dyDescent="0.35">
      <c r="B10" s="17">
        <v>1.4</v>
      </c>
      <c r="C10" s="36" t="s">
        <v>263</v>
      </c>
      <c r="D10" s="18" t="s">
        <v>768</v>
      </c>
      <c r="E10" s="181" t="s">
        <v>951</v>
      </c>
    </row>
    <row r="11" spans="2:5" ht="8.1" customHeight="1" thickTop="1" x14ac:dyDescent="0.3"/>
    <row r="12" spans="2:5" ht="24.6" customHeight="1" x14ac:dyDescent="0.3">
      <c r="B12" s="8"/>
      <c r="C12" s="38"/>
      <c r="D12" s="9"/>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topLeftCell="A13" zoomScale="80" zoomScaleNormal="80" workbookViewId="0">
      <selection activeCell="F14" sqref="F14:F16"/>
    </sheetView>
  </sheetViews>
  <sheetFormatPr defaultColWidth="8.7109375" defaultRowHeight="16.5" x14ac:dyDescent="0.3"/>
  <cols>
    <col min="1" max="1" width="3.42578125" style="2" customWidth="1"/>
    <col min="2" max="2" width="5.140625" style="6" bestFit="1" customWidth="1"/>
    <col min="3" max="3" width="14.5703125" style="31" customWidth="1"/>
    <col min="4" max="4" width="85" style="2" customWidth="1"/>
    <col min="5" max="5" width="61.42578125" style="7" customWidth="1"/>
    <col min="6" max="6" width="110" style="2" customWidth="1"/>
    <col min="7" max="16384" width="8.7109375" style="2"/>
  </cols>
  <sheetData>
    <row r="2" spans="2:6" s="1" customFormat="1" ht="33.6" customHeight="1" x14ac:dyDescent="0.7">
      <c r="B2" s="275" t="s">
        <v>259</v>
      </c>
      <c r="C2" s="275"/>
      <c r="D2" s="275"/>
      <c r="E2" s="275"/>
    </row>
    <row r="3" spans="2:6" ht="132" customHeight="1" x14ac:dyDescent="0.3">
      <c r="B3" s="274" t="s">
        <v>918</v>
      </c>
      <c r="C3" s="274"/>
      <c r="D3" s="274"/>
      <c r="E3" s="274"/>
    </row>
    <row r="4" spans="2:6" ht="11.45" customHeight="1" x14ac:dyDescent="0.3">
      <c r="B4" s="3"/>
      <c r="C4" s="27"/>
      <c r="D4" s="3"/>
      <c r="E4" s="3"/>
    </row>
    <row r="5" spans="2:6" ht="8.1" customHeight="1" x14ac:dyDescent="0.3">
      <c r="B5" s="4"/>
      <c r="C5" s="28"/>
      <c r="D5" s="4"/>
      <c r="E5" s="4"/>
    </row>
    <row r="6" spans="2:6" s="5" customFormat="1" ht="34.5" customHeight="1" thickBot="1" x14ac:dyDescent="0.4">
      <c r="B6" s="11" t="s">
        <v>127</v>
      </c>
      <c r="C6" s="276" t="s">
        <v>0</v>
      </c>
      <c r="D6" s="277"/>
      <c r="E6" s="11" t="s">
        <v>56</v>
      </c>
    </row>
    <row r="7" spans="2:6" ht="409.6" thickTop="1" x14ac:dyDescent="0.3">
      <c r="B7" s="13">
        <v>2.1</v>
      </c>
      <c r="C7" s="29" t="s">
        <v>601</v>
      </c>
      <c r="D7" s="15" t="s">
        <v>673</v>
      </c>
      <c r="E7" s="164" t="s">
        <v>952</v>
      </c>
    </row>
    <row r="8" spans="2:6" ht="256.5" x14ac:dyDescent="0.3">
      <c r="B8" s="13">
        <v>2.2000000000000002</v>
      </c>
      <c r="C8" s="29" t="s">
        <v>670</v>
      </c>
      <c r="D8" s="16" t="s">
        <v>674</v>
      </c>
      <c r="E8" s="175" t="s">
        <v>922</v>
      </c>
    </row>
    <row r="9" spans="2:6" ht="401.25" customHeight="1" x14ac:dyDescent="0.3">
      <c r="B9" s="13">
        <v>2.2999999999999998</v>
      </c>
      <c r="C9" s="29" t="s">
        <v>602</v>
      </c>
      <c r="D9" s="24" t="s">
        <v>675</v>
      </c>
      <c r="E9" s="176" t="s">
        <v>923</v>
      </c>
      <c r="F9" s="114"/>
    </row>
    <row r="10" spans="2:6" ht="327.75" x14ac:dyDescent="0.3">
      <c r="B10" s="13">
        <v>2.4</v>
      </c>
      <c r="C10" s="29" t="s">
        <v>603</v>
      </c>
      <c r="D10" s="24" t="s">
        <v>676</v>
      </c>
      <c r="E10" s="24" t="s">
        <v>953</v>
      </c>
      <c r="F10" s="114"/>
    </row>
    <row r="11" spans="2:6" ht="228" x14ac:dyDescent="0.3">
      <c r="B11" s="13">
        <v>2.5</v>
      </c>
      <c r="C11" s="29" t="s">
        <v>264</v>
      </c>
      <c r="D11" s="24" t="s">
        <v>677</v>
      </c>
      <c r="E11" s="175" t="s">
        <v>924</v>
      </c>
    </row>
    <row r="12" spans="2:6" ht="242.25" x14ac:dyDescent="0.3">
      <c r="B12" s="13">
        <v>2.6</v>
      </c>
      <c r="C12" s="29" t="s">
        <v>265</v>
      </c>
      <c r="D12" s="16" t="s">
        <v>678</v>
      </c>
      <c r="E12" s="176" t="s">
        <v>925</v>
      </c>
    </row>
    <row r="13" spans="2:6" ht="299.25" x14ac:dyDescent="0.3">
      <c r="B13" s="156">
        <v>2.7</v>
      </c>
      <c r="C13" s="157" t="s">
        <v>604</v>
      </c>
      <c r="D13" s="24" t="s">
        <v>671</v>
      </c>
      <c r="E13" s="24" t="s">
        <v>954</v>
      </c>
    </row>
    <row r="14" spans="2:6" ht="285.75" thickBot="1" x14ac:dyDescent="0.35">
      <c r="B14" s="25">
        <v>2.8</v>
      </c>
      <c r="C14" s="30" t="s">
        <v>266</v>
      </c>
      <c r="D14" s="18" t="s">
        <v>672</v>
      </c>
      <c r="E14" s="177" t="s">
        <v>955</v>
      </c>
    </row>
    <row r="15" spans="2:6" ht="8.1" customHeight="1" thickTop="1" x14ac:dyDescent="0.3"/>
    <row r="16" spans="2:6" ht="24.6" customHeight="1" x14ac:dyDescent="0.3">
      <c r="B16" s="8"/>
      <c r="C16" s="32"/>
      <c r="D16" s="9"/>
      <c r="E16" s="10"/>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B10" zoomScale="80" zoomScaleNormal="80" workbookViewId="0">
      <selection activeCell="H12" sqref="H12"/>
    </sheetView>
  </sheetViews>
  <sheetFormatPr defaultColWidth="8.7109375" defaultRowHeight="16.5" x14ac:dyDescent="0.3"/>
  <cols>
    <col min="1" max="1" width="2.5703125" style="2" customWidth="1"/>
    <col min="2" max="2" width="5.140625" style="6" bestFit="1" customWidth="1"/>
    <col min="3" max="3" width="14.5703125" style="31" customWidth="1"/>
    <col min="4" max="4" width="100.140625" style="2" customWidth="1"/>
    <col min="5" max="5" width="107.140625" style="7" customWidth="1"/>
    <col min="6" max="16384" width="8.7109375" style="2"/>
  </cols>
  <sheetData>
    <row r="2" spans="2:5" s="1" customFormat="1" ht="33.6" customHeight="1" x14ac:dyDescent="0.7">
      <c r="B2" s="275" t="s">
        <v>260</v>
      </c>
      <c r="C2" s="275"/>
      <c r="D2" s="275"/>
      <c r="E2" s="275"/>
    </row>
    <row r="3" spans="2:5" ht="137.1" customHeight="1" x14ac:dyDescent="0.3">
      <c r="B3" s="274" t="s">
        <v>919</v>
      </c>
      <c r="C3" s="274"/>
      <c r="D3" s="274"/>
      <c r="E3" s="274"/>
    </row>
    <row r="4" spans="2:5" ht="11.45" customHeight="1" x14ac:dyDescent="0.3">
      <c r="B4" s="3"/>
      <c r="C4" s="27"/>
      <c r="D4" s="3"/>
      <c r="E4" s="3"/>
    </row>
    <row r="5" spans="2:5" ht="8.1" customHeight="1" x14ac:dyDescent="0.3">
      <c r="B5" s="4"/>
      <c r="C5" s="28"/>
      <c r="D5" s="4"/>
      <c r="E5" s="4"/>
    </row>
    <row r="6" spans="2:5" s="5" customFormat="1" ht="34.5" customHeight="1" thickBot="1" x14ac:dyDescent="0.4">
      <c r="B6" s="11" t="s">
        <v>127</v>
      </c>
      <c r="C6" s="276" t="s">
        <v>0</v>
      </c>
      <c r="D6" s="277"/>
      <c r="E6" s="11" t="s">
        <v>56</v>
      </c>
    </row>
    <row r="7" spans="2:5" ht="200.25" thickTop="1" x14ac:dyDescent="0.3">
      <c r="B7" s="13">
        <v>3.1</v>
      </c>
      <c r="C7" s="29" t="s">
        <v>622</v>
      </c>
      <c r="D7" s="15" t="s">
        <v>685</v>
      </c>
      <c r="E7" s="164" t="s">
        <v>956</v>
      </c>
    </row>
    <row r="8" spans="2:5" ht="185.25" x14ac:dyDescent="0.3">
      <c r="B8" s="13">
        <v>3.2</v>
      </c>
      <c r="C8" s="29" t="s">
        <v>679</v>
      </c>
      <c r="D8" s="15" t="s">
        <v>686</v>
      </c>
      <c r="E8" s="164" t="s">
        <v>957</v>
      </c>
    </row>
    <row r="9" spans="2:5" ht="171" x14ac:dyDescent="0.3">
      <c r="B9" s="13">
        <v>3.3</v>
      </c>
      <c r="C9" s="29" t="s">
        <v>680</v>
      </c>
      <c r="D9" s="16" t="s">
        <v>681</v>
      </c>
      <c r="E9" s="175" t="s">
        <v>958</v>
      </c>
    </row>
    <row r="10" spans="2:5" ht="116.1" customHeight="1" x14ac:dyDescent="0.3">
      <c r="B10" s="13">
        <v>3.4</v>
      </c>
      <c r="C10" s="29" t="s">
        <v>621</v>
      </c>
      <c r="D10" s="15" t="s">
        <v>687</v>
      </c>
      <c r="E10" s="164" t="s">
        <v>926</v>
      </c>
    </row>
    <row r="11" spans="2:5" ht="147" customHeight="1" x14ac:dyDescent="0.3">
      <c r="B11" s="13">
        <v>3.5</v>
      </c>
      <c r="C11" s="29" t="s">
        <v>619</v>
      </c>
      <c r="D11" s="15" t="s">
        <v>688</v>
      </c>
      <c r="E11" s="12" t="s">
        <v>927</v>
      </c>
    </row>
    <row r="12" spans="2:5" ht="281.25" thickBot="1" x14ac:dyDescent="0.35">
      <c r="B12" s="25">
        <v>3.6</v>
      </c>
      <c r="C12" s="30" t="s">
        <v>620</v>
      </c>
      <c r="D12" s="18" t="s">
        <v>689</v>
      </c>
      <c r="E12" s="19" t="s">
        <v>928</v>
      </c>
    </row>
    <row r="13" spans="2:5" ht="8.1" customHeight="1" thickTop="1" x14ac:dyDescent="0.3"/>
    <row r="14" spans="2:5" ht="24.6" customHeight="1" x14ac:dyDescent="0.3">
      <c r="B14" s="8"/>
      <c r="C14" s="32"/>
      <c r="D14" s="9"/>
      <c r="E14" s="10"/>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H219"/>
  <sheetViews>
    <sheetView showGridLines="0" zoomScale="80" zoomScaleNormal="80" workbookViewId="0"/>
  </sheetViews>
  <sheetFormatPr defaultColWidth="8.7109375" defaultRowHeight="14.25" x14ac:dyDescent="0.25"/>
  <cols>
    <col min="1" max="1" width="2.42578125" style="42" customWidth="1"/>
    <col min="2" max="2" width="5.28515625" style="128" customWidth="1"/>
    <col min="3" max="3" width="14.85546875" style="39" customWidth="1"/>
    <col min="4" max="4" width="35.28515625" style="40" customWidth="1"/>
    <col min="5" max="5" width="19.140625" style="41" customWidth="1"/>
    <col min="6" max="6" width="70.7109375" style="42" customWidth="1"/>
    <col min="7" max="7" width="20.5703125" style="42" customWidth="1"/>
    <col min="8" max="8" width="91.7109375" style="42" customWidth="1"/>
    <col min="9" max="16384" width="8.7109375" style="42"/>
  </cols>
  <sheetData>
    <row r="2" spans="2:8" s="110" customFormat="1" ht="33.6" customHeight="1" x14ac:dyDescent="0.35">
      <c r="B2" s="275" t="s">
        <v>598</v>
      </c>
      <c r="C2" s="275"/>
      <c r="D2" s="275"/>
      <c r="E2" s="275"/>
      <c r="F2" s="275"/>
      <c r="G2" s="275"/>
      <c r="H2" s="275"/>
    </row>
    <row r="3" spans="2:8" s="110" customFormat="1" ht="114.6" customHeight="1" x14ac:dyDescent="0.35">
      <c r="B3" s="274" t="s">
        <v>920</v>
      </c>
      <c r="C3" s="274"/>
      <c r="D3" s="274"/>
      <c r="E3" s="274"/>
      <c r="F3" s="274"/>
      <c r="G3" s="274"/>
      <c r="H3" s="274"/>
    </row>
    <row r="4" spans="2:8" s="2" customFormat="1" ht="13.5" customHeight="1" x14ac:dyDescent="0.3">
      <c r="B4" s="106"/>
      <c r="C4" s="26"/>
      <c r="D4" s="26"/>
      <c r="E4" s="106"/>
      <c r="F4" s="26"/>
      <c r="G4" s="26"/>
      <c r="H4" s="26"/>
    </row>
    <row r="5" spans="2:8" ht="12.95" customHeight="1" x14ac:dyDescent="0.25">
      <c r="B5" s="44"/>
      <c r="C5" s="43"/>
      <c r="D5" s="43"/>
      <c r="E5" s="44"/>
      <c r="F5" s="43"/>
      <c r="G5" s="43"/>
      <c r="H5" s="43"/>
    </row>
    <row r="6" spans="2:8" s="109" customFormat="1" ht="33" customHeight="1" x14ac:dyDescent="0.3">
      <c r="B6" s="107" t="s">
        <v>127</v>
      </c>
      <c r="C6" s="107" t="s">
        <v>126</v>
      </c>
      <c r="D6" s="108" t="s">
        <v>54</v>
      </c>
      <c r="E6" s="107" t="s">
        <v>55</v>
      </c>
      <c r="F6" s="107" t="s">
        <v>292</v>
      </c>
      <c r="G6" s="107" t="s">
        <v>56</v>
      </c>
      <c r="H6" s="107" t="s">
        <v>57</v>
      </c>
    </row>
    <row r="7" spans="2:8" s="111" customFormat="1" ht="35.1" customHeight="1" x14ac:dyDescent="0.5">
      <c r="B7" s="313" t="s">
        <v>58</v>
      </c>
      <c r="C7" s="314"/>
      <c r="D7" s="314"/>
      <c r="E7" s="314"/>
      <c r="F7" s="314"/>
      <c r="G7" s="314"/>
      <c r="H7" s="315"/>
    </row>
    <row r="8" spans="2:8" ht="27.95" customHeight="1" x14ac:dyDescent="0.25">
      <c r="B8" s="129" t="s">
        <v>87</v>
      </c>
      <c r="C8" s="311" t="s">
        <v>180</v>
      </c>
      <c r="D8" s="282" t="s">
        <v>690</v>
      </c>
      <c r="E8" s="45" t="s">
        <v>70</v>
      </c>
      <c r="F8" s="279" t="s">
        <v>855</v>
      </c>
      <c r="G8" s="203">
        <v>16853534</v>
      </c>
      <c r="H8" s="290" t="s">
        <v>945</v>
      </c>
    </row>
    <row r="9" spans="2:8" ht="27.95" customHeight="1" x14ac:dyDescent="0.25">
      <c r="B9" s="129" t="s">
        <v>89</v>
      </c>
      <c r="C9" s="311"/>
      <c r="D9" s="282"/>
      <c r="E9" s="47" t="s">
        <v>74</v>
      </c>
      <c r="F9" s="279"/>
      <c r="G9" s="204">
        <v>7084070.3499999996</v>
      </c>
      <c r="H9" s="290"/>
    </row>
    <row r="10" spans="2:8" ht="27.95" customHeight="1" x14ac:dyDescent="0.25">
      <c r="B10" s="129" t="s">
        <v>90</v>
      </c>
      <c r="C10" s="311"/>
      <c r="D10" s="282"/>
      <c r="E10" s="49" t="s">
        <v>75</v>
      </c>
      <c r="F10" s="279"/>
      <c r="G10" s="205">
        <v>0</v>
      </c>
      <c r="H10" s="290"/>
    </row>
    <row r="11" spans="2:8" ht="27.95" customHeight="1" x14ac:dyDescent="0.25">
      <c r="B11" s="129" t="s">
        <v>91</v>
      </c>
      <c r="C11" s="311"/>
      <c r="D11" s="283"/>
      <c r="E11" s="51" t="s">
        <v>129</v>
      </c>
      <c r="F11" s="280"/>
      <c r="G11" s="206"/>
      <c r="H11" s="291"/>
    </row>
    <row r="12" spans="2:8" ht="28.5" x14ac:dyDescent="0.25">
      <c r="B12" s="129" t="s">
        <v>92</v>
      </c>
      <c r="C12" s="311"/>
      <c r="D12" s="53" t="s">
        <v>59</v>
      </c>
      <c r="E12" s="54" t="s">
        <v>60</v>
      </c>
      <c r="F12" s="55"/>
      <c r="G12" s="207">
        <v>2.4646997407748297E-2</v>
      </c>
      <c r="H12" s="55"/>
    </row>
    <row r="13" spans="2:8" ht="27.95" customHeight="1" x14ac:dyDescent="0.25">
      <c r="B13" s="129" t="s">
        <v>93</v>
      </c>
      <c r="C13" s="311"/>
      <c r="D13" s="281" t="s">
        <v>875</v>
      </c>
      <c r="E13" s="56" t="s">
        <v>70</v>
      </c>
      <c r="F13" s="278" t="s">
        <v>856</v>
      </c>
      <c r="G13" s="208">
        <v>0</v>
      </c>
      <c r="H13" s="292"/>
    </row>
    <row r="14" spans="2:8" ht="27.95" customHeight="1" x14ac:dyDescent="0.25">
      <c r="B14" s="129" t="s">
        <v>94</v>
      </c>
      <c r="C14" s="311"/>
      <c r="D14" s="282"/>
      <c r="E14" s="47" t="s">
        <v>74</v>
      </c>
      <c r="F14" s="279"/>
      <c r="G14" s="204">
        <v>0</v>
      </c>
      <c r="H14" s="293"/>
    </row>
    <row r="15" spans="2:8" ht="27.95" customHeight="1" x14ac:dyDescent="0.25">
      <c r="B15" s="129" t="s">
        <v>95</v>
      </c>
      <c r="C15" s="311"/>
      <c r="D15" s="282"/>
      <c r="E15" s="49" t="s">
        <v>75</v>
      </c>
      <c r="F15" s="279"/>
      <c r="G15" s="205">
        <v>0</v>
      </c>
      <c r="H15" s="293"/>
    </row>
    <row r="16" spans="2:8" ht="27.95" customHeight="1" x14ac:dyDescent="0.25">
      <c r="B16" s="129" t="s">
        <v>96</v>
      </c>
      <c r="C16" s="311"/>
      <c r="D16" s="283"/>
      <c r="E16" s="51" t="s">
        <v>129</v>
      </c>
      <c r="F16" s="280"/>
      <c r="G16" s="209"/>
      <c r="H16" s="294"/>
    </row>
    <row r="17" spans="2:8" ht="71.25" x14ac:dyDescent="0.25">
      <c r="B17" s="129" t="s">
        <v>97</v>
      </c>
      <c r="C17" s="311"/>
      <c r="D17" s="53" t="s">
        <v>876</v>
      </c>
      <c r="E17" s="54" t="s">
        <v>60</v>
      </c>
      <c r="F17" s="55"/>
      <c r="G17" s="207">
        <v>0</v>
      </c>
      <c r="H17" s="55"/>
    </row>
    <row r="18" spans="2:8" x14ac:dyDescent="0.25">
      <c r="B18" s="129" t="s">
        <v>98</v>
      </c>
      <c r="C18" s="311"/>
      <c r="D18" s="282" t="s">
        <v>648</v>
      </c>
      <c r="E18" s="45" t="s">
        <v>70</v>
      </c>
      <c r="F18" s="279"/>
      <c r="G18" s="203">
        <v>26425090.954772245</v>
      </c>
      <c r="H18" s="290" t="s">
        <v>945</v>
      </c>
    </row>
    <row r="19" spans="2:8" x14ac:dyDescent="0.25">
      <c r="B19" s="129" t="s">
        <v>99</v>
      </c>
      <c r="C19" s="311"/>
      <c r="D19" s="282"/>
      <c r="E19" s="47" t="s">
        <v>74</v>
      </c>
      <c r="F19" s="279"/>
      <c r="G19" s="204">
        <v>3294814.1634396664</v>
      </c>
      <c r="H19" s="290"/>
    </row>
    <row r="20" spans="2:8" x14ac:dyDescent="0.25">
      <c r="B20" s="129" t="s">
        <v>100</v>
      </c>
      <c r="C20" s="311"/>
      <c r="D20" s="282"/>
      <c r="E20" s="49" t="s">
        <v>75</v>
      </c>
      <c r="F20" s="279"/>
      <c r="G20" s="205">
        <v>0</v>
      </c>
      <c r="H20" s="290"/>
    </row>
    <row r="21" spans="2:8" x14ac:dyDescent="0.25">
      <c r="B21" s="129" t="s">
        <v>101</v>
      </c>
      <c r="C21" s="311"/>
      <c r="D21" s="283"/>
      <c r="E21" s="51" t="s">
        <v>129</v>
      </c>
      <c r="F21" s="280"/>
      <c r="G21" s="206"/>
      <c r="H21" s="291"/>
    </row>
    <row r="22" spans="2:8" ht="42.75" x14ac:dyDescent="0.25">
      <c r="B22" s="129" t="s">
        <v>102</v>
      </c>
      <c r="C22" s="311"/>
      <c r="D22" s="53" t="s">
        <v>624</v>
      </c>
      <c r="E22" s="54" t="s">
        <v>61</v>
      </c>
      <c r="F22" s="55"/>
      <c r="G22" s="207">
        <v>2.211858863515806E-2</v>
      </c>
      <c r="H22" s="55"/>
    </row>
    <row r="23" spans="2:8" x14ac:dyDescent="0.25">
      <c r="B23" s="129" t="s">
        <v>103</v>
      </c>
      <c r="C23" s="311"/>
      <c r="D23" s="281" t="s">
        <v>877</v>
      </c>
      <c r="E23" s="56" t="s">
        <v>70</v>
      </c>
      <c r="F23" s="278"/>
      <c r="G23" s="208">
        <v>0</v>
      </c>
      <c r="H23" s="292"/>
    </row>
    <row r="24" spans="2:8" x14ac:dyDescent="0.25">
      <c r="B24" s="129" t="s">
        <v>104</v>
      </c>
      <c r="C24" s="311"/>
      <c r="D24" s="282"/>
      <c r="E24" s="47" t="s">
        <v>74</v>
      </c>
      <c r="F24" s="279"/>
      <c r="G24" s="204">
        <v>0</v>
      </c>
      <c r="H24" s="293"/>
    </row>
    <row r="25" spans="2:8" x14ac:dyDescent="0.25">
      <c r="B25" s="129" t="s">
        <v>105</v>
      </c>
      <c r="C25" s="311"/>
      <c r="D25" s="282"/>
      <c r="E25" s="49" t="s">
        <v>75</v>
      </c>
      <c r="F25" s="279"/>
      <c r="G25" s="205">
        <v>0</v>
      </c>
      <c r="H25" s="293"/>
    </row>
    <row r="26" spans="2:8" x14ac:dyDescent="0.25">
      <c r="B26" s="129" t="s">
        <v>106</v>
      </c>
      <c r="C26" s="311"/>
      <c r="D26" s="283"/>
      <c r="E26" s="51" t="s">
        <v>129</v>
      </c>
      <c r="F26" s="280"/>
      <c r="G26" s="206"/>
      <c r="H26" s="294"/>
    </row>
    <row r="27" spans="2:8" ht="71.25" x14ac:dyDescent="0.25">
      <c r="B27" s="129" t="s">
        <v>107</v>
      </c>
      <c r="C27" s="311"/>
      <c r="D27" s="53" t="s">
        <v>878</v>
      </c>
      <c r="E27" s="54" t="s">
        <v>61</v>
      </c>
      <c r="F27" s="55"/>
      <c r="G27" s="207">
        <v>0</v>
      </c>
      <c r="H27" s="55"/>
    </row>
    <row r="28" spans="2:8" ht="114" x14ac:dyDescent="0.25">
      <c r="B28" s="129" t="s">
        <v>108</v>
      </c>
      <c r="C28" s="311"/>
      <c r="D28" s="58" t="s">
        <v>725</v>
      </c>
      <c r="E28" s="59" t="s">
        <v>70</v>
      </c>
      <c r="F28" s="61" t="s">
        <v>732</v>
      </c>
      <c r="G28" s="210"/>
      <c r="H28" s="60"/>
    </row>
    <row r="29" spans="2:8" ht="42.75" x14ac:dyDescent="0.25">
      <c r="B29" s="129" t="s">
        <v>88</v>
      </c>
      <c r="C29" s="311"/>
      <c r="D29" s="53" t="s">
        <v>62</v>
      </c>
      <c r="E29" s="54" t="s">
        <v>60</v>
      </c>
      <c r="F29" s="55"/>
      <c r="G29" s="211"/>
      <c r="H29" s="55"/>
    </row>
    <row r="30" spans="2:8" ht="114" x14ac:dyDescent="0.25">
      <c r="B30" s="129" t="s">
        <v>109</v>
      </c>
      <c r="C30" s="311"/>
      <c r="D30" s="58" t="s">
        <v>726</v>
      </c>
      <c r="E30" s="59" t="s">
        <v>70</v>
      </c>
      <c r="F30" s="61" t="s">
        <v>731</v>
      </c>
      <c r="G30" s="210"/>
      <c r="H30" s="62"/>
    </row>
    <row r="31" spans="2:8" ht="42.75" x14ac:dyDescent="0.25">
      <c r="B31" s="129" t="s">
        <v>110</v>
      </c>
      <c r="C31" s="311"/>
      <c r="D31" s="53" t="s">
        <v>63</v>
      </c>
      <c r="E31" s="54" t="s">
        <v>60</v>
      </c>
      <c r="F31" s="55"/>
      <c r="G31" s="211"/>
      <c r="H31" s="55"/>
    </row>
    <row r="32" spans="2:8" ht="42.75" x14ac:dyDescent="0.25">
      <c r="B32" s="129" t="s">
        <v>111</v>
      </c>
      <c r="C32" s="311"/>
      <c r="D32" s="58" t="s">
        <v>727</v>
      </c>
      <c r="E32" s="59" t="s">
        <v>70</v>
      </c>
      <c r="F32" s="61"/>
      <c r="G32" s="210"/>
      <c r="H32" s="62"/>
    </row>
    <row r="33" spans="2:8" ht="42.75" x14ac:dyDescent="0.25">
      <c r="B33" s="129" t="s">
        <v>112</v>
      </c>
      <c r="C33" s="311"/>
      <c r="D33" s="53" t="s">
        <v>272</v>
      </c>
      <c r="E33" s="54" t="s">
        <v>60</v>
      </c>
      <c r="F33" s="55"/>
      <c r="G33" s="211"/>
      <c r="H33" s="55"/>
    </row>
    <row r="34" spans="2:8" ht="75.599999999999994" customHeight="1" x14ac:dyDescent="0.25">
      <c r="B34" s="129" t="s">
        <v>113</v>
      </c>
      <c r="C34" s="311"/>
      <c r="D34" s="58" t="s">
        <v>273</v>
      </c>
      <c r="E34" s="63" t="s">
        <v>60</v>
      </c>
      <c r="F34" s="61" t="s">
        <v>870</v>
      </c>
      <c r="G34" s="212">
        <v>2.2184856582270515E-3</v>
      </c>
      <c r="H34" s="61"/>
    </row>
    <row r="35" spans="2:8" ht="42.75" x14ac:dyDescent="0.25">
      <c r="B35" s="129" t="s">
        <v>114</v>
      </c>
      <c r="C35" s="311"/>
      <c r="D35" s="53" t="s">
        <v>128</v>
      </c>
      <c r="E35" s="54" t="s">
        <v>60</v>
      </c>
      <c r="F35" s="55" t="s">
        <v>839</v>
      </c>
      <c r="G35" s="213">
        <f>(G18+G19)/2241108000</f>
        <v>1.3261255199754724E-2</v>
      </c>
      <c r="H35" s="55"/>
    </row>
    <row r="36" spans="2:8" ht="29.25" thickBot="1" x14ac:dyDescent="0.3">
      <c r="B36" s="129" t="s">
        <v>115</v>
      </c>
      <c r="C36" s="312"/>
      <c r="D36" s="101" t="s">
        <v>77</v>
      </c>
      <c r="E36" s="73" t="s">
        <v>60</v>
      </c>
      <c r="F36" s="74" t="s">
        <v>691</v>
      </c>
      <c r="G36" s="214"/>
      <c r="H36" s="74"/>
    </row>
    <row r="37" spans="2:8" ht="29.25" thickTop="1" x14ac:dyDescent="0.25">
      <c r="B37" s="129" t="s">
        <v>116</v>
      </c>
      <c r="C37" s="298" t="s">
        <v>84</v>
      </c>
      <c r="D37" s="66" t="s">
        <v>807</v>
      </c>
      <c r="E37" s="54" t="s">
        <v>274</v>
      </c>
      <c r="F37" s="55" t="s">
        <v>808</v>
      </c>
      <c r="G37" s="215">
        <v>273</v>
      </c>
      <c r="H37" s="67"/>
    </row>
    <row r="38" spans="2:8" ht="42.75" x14ac:dyDescent="0.25">
      <c r="B38" s="129" t="s">
        <v>117</v>
      </c>
      <c r="C38" s="299"/>
      <c r="D38" s="68" t="s">
        <v>809</v>
      </c>
      <c r="E38" s="63" t="s">
        <v>275</v>
      </c>
      <c r="F38" s="61" t="s">
        <v>810</v>
      </c>
      <c r="G38" s="216">
        <v>88</v>
      </c>
      <c r="H38" s="69"/>
    </row>
    <row r="39" spans="2:8" ht="42.75" x14ac:dyDescent="0.25">
      <c r="B39" s="129" t="s">
        <v>118</v>
      </c>
      <c r="C39" s="299"/>
      <c r="D39" s="66" t="s">
        <v>811</v>
      </c>
      <c r="E39" s="54" t="s">
        <v>275</v>
      </c>
      <c r="F39" s="55" t="s">
        <v>823</v>
      </c>
      <c r="G39" s="217">
        <v>213420</v>
      </c>
      <c r="H39" s="67"/>
    </row>
    <row r="40" spans="2:8" ht="285" x14ac:dyDescent="0.25">
      <c r="B40" s="129" t="s">
        <v>119</v>
      </c>
      <c r="C40" s="299"/>
      <c r="D40" s="68" t="s">
        <v>278</v>
      </c>
      <c r="E40" s="63" t="s">
        <v>275</v>
      </c>
      <c r="F40" s="61" t="s">
        <v>824</v>
      </c>
      <c r="G40" s="218">
        <f>G37+G38+G39</f>
        <v>213781</v>
      </c>
      <c r="H40" s="261" t="s">
        <v>944</v>
      </c>
    </row>
    <row r="41" spans="2:8" ht="28.5" x14ac:dyDescent="0.25">
      <c r="B41" s="129" t="s">
        <v>120</v>
      </c>
      <c r="C41" s="299"/>
      <c r="D41" s="66" t="s">
        <v>130</v>
      </c>
      <c r="E41" s="54" t="s">
        <v>275</v>
      </c>
      <c r="F41" s="55" t="s">
        <v>826</v>
      </c>
      <c r="G41" s="219">
        <f>G39</f>
        <v>213420</v>
      </c>
      <c r="H41" s="67"/>
    </row>
    <row r="42" spans="2:8" ht="57" x14ac:dyDescent="0.25">
      <c r="B42" s="129" t="s">
        <v>121</v>
      </c>
      <c r="C42" s="299"/>
      <c r="D42" s="68" t="s">
        <v>277</v>
      </c>
      <c r="E42" s="63" t="s">
        <v>276</v>
      </c>
      <c r="F42" s="70" t="s">
        <v>825</v>
      </c>
      <c r="G42" s="220">
        <f>(G37+G38)/88</f>
        <v>4.1022727272727275</v>
      </c>
      <c r="H42" s="69"/>
    </row>
    <row r="43" spans="2:8" ht="42.75" x14ac:dyDescent="0.25">
      <c r="B43" s="129" t="s">
        <v>122</v>
      </c>
      <c r="C43" s="299"/>
      <c r="D43" s="66" t="s">
        <v>80</v>
      </c>
      <c r="E43" s="54" t="s">
        <v>276</v>
      </c>
      <c r="F43" s="55" t="s">
        <v>840</v>
      </c>
      <c r="G43" s="221">
        <f>G39/1645</f>
        <v>129.73860182370819</v>
      </c>
      <c r="H43" s="67"/>
    </row>
    <row r="44" spans="2:8" ht="71.099999999999994" customHeight="1" x14ac:dyDescent="0.25">
      <c r="B44" s="129" t="s">
        <v>123</v>
      </c>
      <c r="C44" s="299"/>
      <c r="D44" s="68" t="s">
        <v>300</v>
      </c>
      <c r="E44" s="63" t="s">
        <v>60</v>
      </c>
      <c r="F44" s="70" t="s">
        <v>812</v>
      </c>
      <c r="G44" s="222">
        <f>844063789/1645420000</f>
        <v>0.51297771328900832</v>
      </c>
      <c r="H44" s="69"/>
    </row>
    <row r="45" spans="2:8" ht="42.75" x14ac:dyDescent="0.25">
      <c r="B45" s="129" t="s">
        <v>124</v>
      </c>
      <c r="C45" s="299"/>
      <c r="D45" s="66" t="s">
        <v>814</v>
      </c>
      <c r="E45" s="54" t="s">
        <v>60</v>
      </c>
      <c r="F45" s="55" t="s">
        <v>813</v>
      </c>
      <c r="G45" s="223">
        <v>0.03</v>
      </c>
      <c r="H45" s="67"/>
    </row>
    <row r="46" spans="2:8" ht="43.5" thickBot="1" x14ac:dyDescent="0.3">
      <c r="B46" s="129" t="s">
        <v>125</v>
      </c>
      <c r="C46" s="300"/>
      <c r="D46" s="72" t="s">
        <v>815</v>
      </c>
      <c r="E46" s="73" t="s">
        <v>60</v>
      </c>
      <c r="F46" s="74" t="s">
        <v>816</v>
      </c>
      <c r="G46" s="224">
        <v>0.05</v>
      </c>
      <c r="H46" s="121"/>
    </row>
    <row r="47" spans="2:8" ht="57.75" thickTop="1" x14ac:dyDescent="0.25">
      <c r="B47" s="129" t="s">
        <v>131</v>
      </c>
      <c r="C47" s="319" t="s">
        <v>81</v>
      </c>
      <c r="D47" s="66" t="s">
        <v>284</v>
      </c>
      <c r="E47" s="54" t="s">
        <v>623</v>
      </c>
      <c r="F47" s="55" t="s">
        <v>817</v>
      </c>
      <c r="G47" s="211" t="s">
        <v>930</v>
      </c>
      <c r="H47" s="55"/>
    </row>
    <row r="48" spans="2:8" ht="81.599999999999994" customHeight="1" x14ac:dyDescent="0.25">
      <c r="B48" s="129" t="s">
        <v>132</v>
      </c>
      <c r="C48" s="311"/>
      <c r="D48" s="68" t="s">
        <v>287</v>
      </c>
      <c r="E48" s="63" t="s">
        <v>60</v>
      </c>
      <c r="F48" s="61" t="s">
        <v>818</v>
      </c>
      <c r="G48" s="216"/>
      <c r="H48" s="61"/>
    </row>
    <row r="49" spans="2:8" ht="42.75" x14ac:dyDescent="0.25">
      <c r="B49" s="129" t="s">
        <v>133</v>
      </c>
      <c r="C49" s="311"/>
      <c r="D49" s="66" t="s">
        <v>279</v>
      </c>
      <c r="E49" s="54" t="s">
        <v>290</v>
      </c>
      <c r="F49" s="55" t="s">
        <v>841</v>
      </c>
      <c r="G49" s="225">
        <f>135808/665</f>
        <v>204.22255639097745</v>
      </c>
      <c r="H49" s="55"/>
    </row>
    <row r="50" spans="2:8" ht="72" thickBot="1" x14ac:dyDescent="0.3">
      <c r="B50" s="129" t="s">
        <v>134</v>
      </c>
      <c r="C50" s="312"/>
      <c r="D50" s="72" t="s">
        <v>285</v>
      </c>
      <c r="E50" s="73" t="s">
        <v>60</v>
      </c>
      <c r="F50" s="74" t="s">
        <v>286</v>
      </c>
      <c r="G50" s="214"/>
      <c r="H50" s="74"/>
    </row>
    <row r="51" spans="2:8" ht="29.25" thickTop="1" x14ac:dyDescent="0.25">
      <c r="B51" s="129" t="s">
        <v>135</v>
      </c>
      <c r="C51" s="319" t="s">
        <v>85</v>
      </c>
      <c r="D51" s="66" t="s">
        <v>658</v>
      </c>
      <c r="E51" s="54" t="s">
        <v>143</v>
      </c>
      <c r="F51" s="55" t="s">
        <v>819</v>
      </c>
      <c r="G51" s="225">
        <v>6560.5631000000003</v>
      </c>
      <c r="H51" s="55"/>
    </row>
    <row r="52" spans="2:8" ht="56.1" customHeight="1" x14ac:dyDescent="0.25">
      <c r="B52" s="129" t="s">
        <v>136</v>
      </c>
      <c r="C52" s="311"/>
      <c r="D52" s="68" t="s">
        <v>291</v>
      </c>
      <c r="E52" s="63" t="s">
        <v>289</v>
      </c>
      <c r="F52" s="61" t="s">
        <v>843</v>
      </c>
      <c r="G52" s="262">
        <f>G51/667</f>
        <v>9.8359266866566717</v>
      </c>
      <c r="H52" s="61"/>
    </row>
    <row r="53" spans="2:8" ht="69.95" customHeight="1" thickBot="1" x14ac:dyDescent="0.3">
      <c r="B53" s="129" t="s">
        <v>137</v>
      </c>
      <c r="C53" s="312"/>
      <c r="D53" s="122" t="s">
        <v>288</v>
      </c>
      <c r="E53" s="123" t="s">
        <v>60</v>
      </c>
      <c r="F53" s="124" t="s">
        <v>842</v>
      </c>
      <c r="G53" s="226"/>
      <c r="H53" s="124"/>
    </row>
    <row r="54" spans="2:8" ht="29.25" thickTop="1" x14ac:dyDescent="0.25">
      <c r="B54" s="129" t="s">
        <v>138</v>
      </c>
      <c r="C54" s="311" t="s">
        <v>86</v>
      </c>
      <c r="D54" s="68" t="s">
        <v>181</v>
      </c>
      <c r="E54" s="63" t="s">
        <v>182</v>
      </c>
      <c r="F54" s="61" t="s">
        <v>820</v>
      </c>
      <c r="G54" s="216"/>
      <c r="H54" s="61"/>
    </row>
    <row r="55" spans="2:8" ht="42.75" x14ac:dyDescent="0.25">
      <c r="B55" s="129" t="s">
        <v>139</v>
      </c>
      <c r="C55" s="311"/>
      <c r="D55" s="125" t="s">
        <v>183</v>
      </c>
      <c r="E55" s="126" t="s">
        <v>184</v>
      </c>
      <c r="F55" s="127" t="s">
        <v>692</v>
      </c>
      <c r="G55" s="227"/>
      <c r="H55" s="127"/>
    </row>
    <row r="56" spans="2:8" ht="42.75" x14ac:dyDescent="0.25">
      <c r="B56" s="129" t="s">
        <v>140</v>
      </c>
      <c r="C56" s="311"/>
      <c r="D56" s="68" t="s">
        <v>694</v>
      </c>
      <c r="E56" s="63" t="s">
        <v>60</v>
      </c>
      <c r="F56" s="61" t="s">
        <v>693</v>
      </c>
      <c r="G56" s="216"/>
      <c r="H56" s="61"/>
    </row>
    <row r="57" spans="2:8" x14ac:dyDescent="0.25">
      <c r="B57" s="129" t="s">
        <v>141</v>
      </c>
      <c r="C57" s="311"/>
      <c r="D57" s="125" t="s">
        <v>293</v>
      </c>
      <c r="E57" s="126" t="s">
        <v>294</v>
      </c>
      <c r="F57" s="127" t="s">
        <v>821</v>
      </c>
      <c r="G57" s="127">
        <v>21559</v>
      </c>
      <c r="H57" s="127"/>
    </row>
    <row r="58" spans="2:8" ht="42.75" x14ac:dyDescent="0.25">
      <c r="B58" s="129" t="s">
        <v>142</v>
      </c>
      <c r="C58" s="311"/>
      <c r="D58" s="68" t="s">
        <v>659</v>
      </c>
      <c r="E58" s="63" t="s">
        <v>184</v>
      </c>
      <c r="F58" s="61" t="s">
        <v>296</v>
      </c>
      <c r="G58" s="262">
        <f>G57/667</f>
        <v>32.322338830584705</v>
      </c>
      <c r="H58" s="61"/>
    </row>
    <row r="59" spans="2:8" ht="28.5" x14ac:dyDescent="0.25">
      <c r="B59" s="129" t="s">
        <v>186</v>
      </c>
      <c r="C59" s="311"/>
      <c r="D59" s="125" t="s">
        <v>394</v>
      </c>
      <c r="E59" s="126" t="s">
        <v>64</v>
      </c>
      <c r="F59" s="127" t="s">
        <v>395</v>
      </c>
      <c r="G59" s="227" t="s">
        <v>929</v>
      </c>
      <c r="H59" s="127" t="s">
        <v>948</v>
      </c>
    </row>
    <row r="60" spans="2:8" ht="28.5" x14ac:dyDescent="0.25">
      <c r="B60" s="129" t="s">
        <v>187</v>
      </c>
      <c r="C60" s="311"/>
      <c r="D60" s="68" t="s">
        <v>185</v>
      </c>
      <c r="E60" s="63" t="s">
        <v>294</v>
      </c>
      <c r="F60" s="61" t="s">
        <v>822</v>
      </c>
      <c r="G60" s="216"/>
      <c r="H60" s="61"/>
    </row>
    <row r="61" spans="2:8" ht="28.5" x14ac:dyDescent="0.25">
      <c r="B61" s="129" t="s">
        <v>280</v>
      </c>
      <c r="C61" s="311"/>
      <c r="D61" s="125" t="s">
        <v>695</v>
      </c>
      <c r="E61" s="126" t="s">
        <v>184</v>
      </c>
      <c r="F61" s="127" t="s">
        <v>696</v>
      </c>
      <c r="G61" s="227"/>
      <c r="H61" s="127"/>
    </row>
    <row r="62" spans="2:8" ht="57.75" thickBot="1" x14ac:dyDescent="0.3">
      <c r="B62" s="129" t="s">
        <v>281</v>
      </c>
      <c r="C62" s="311"/>
      <c r="D62" s="75" t="s">
        <v>295</v>
      </c>
      <c r="E62" s="73" t="s">
        <v>64</v>
      </c>
      <c r="F62" s="74" t="s">
        <v>844</v>
      </c>
      <c r="G62" s="214" t="s">
        <v>929</v>
      </c>
      <c r="H62" s="74"/>
    </row>
    <row r="63" spans="2:8" ht="257.25" thickTop="1" x14ac:dyDescent="0.25">
      <c r="B63" s="129" t="s">
        <v>282</v>
      </c>
      <c r="C63" s="319" t="s">
        <v>257</v>
      </c>
      <c r="D63" s="125" t="s">
        <v>297</v>
      </c>
      <c r="E63" s="126" t="s">
        <v>64</v>
      </c>
      <c r="F63" s="127" t="s">
        <v>830</v>
      </c>
      <c r="G63" s="227" t="s">
        <v>929</v>
      </c>
      <c r="H63" s="127" t="s">
        <v>960</v>
      </c>
    </row>
    <row r="64" spans="2:8" ht="28.5" x14ac:dyDescent="0.25">
      <c r="B64" s="129" t="s">
        <v>283</v>
      </c>
      <c r="C64" s="311"/>
      <c r="D64" s="68" t="s">
        <v>389</v>
      </c>
      <c r="E64" s="63" t="s">
        <v>64</v>
      </c>
      <c r="F64" s="61" t="s">
        <v>845</v>
      </c>
      <c r="G64" s="216" t="s">
        <v>929</v>
      </c>
      <c r="H64" s="61"/>
    </row>
    <row r="65" spans="2:8" ht="42.75" x14ac:dyDescent="0.25">
      <c r="B65" s="129" t="s">
        <v>298</v>
      </c>
      <c r="C65" s="311"/>
      <c r="D65" s="125" t="s">
        <v>912</v>
      </c>
      <c r="E65" s="126" t="s">
        <v>64</v>
      </c>
      <c r="F65" s="127" t="s">
        <v>914</v>
      </c>
      <c r="G65" s="227" t="s">
        <v>929</v>
      </c>
      <c r="H65" s="127"/>
    </row>
    <row r="66" spans="2:8" ht="28.5" x14ac:dyDescent="0.25">
      <c r="B66" s="129" t="s">
        <v>299</v>
      </c>
      <c r="C66" s="311"/>
      <c r="D66" s="68" t="s">
        <v>827</v>
      </c>
      <c r="E66" s="63" t="s">
        <v>64</v>
      </c>
      <c r="F66" s="61" t="s">
        <v>846</v>
      </c>
      <c r="G66" s="216" t="s">
        <v>929</v>
      </c>
      <c r="H66" s="61"/>
    </row>
    <row r="67" spans="2:8" ht="28.5" x14ac:dyDescent="0.25">
      <c r="B67" s="129" t="s">
        <v>301</v>
      </c>
      <c r="C67" s="311"/>
      <c r="D67" s="125" t="s">
        <v>831</v>
      </c>
      <c r="E67" s="126" t="s">
        <v>64</v>
      </c>
      <c r="F67" s="127" t="s">
        <v>847</v>
      </c>
      <c r="G67" s="227" t="s">
        <v>929</v>
      </c>
      <c r="H67" s="127"/>
    </row>
    <row r="68" spans="2:8" x14ac:dyDescent="0.25">
      <c r="B68" s="129" t="s">
        <v>391</v>
      </c>
      <c r="C68" s="311"/>
      <c r="D68" s="68" t="s">
        <v>390</v>
      </c>
      <c r="E68" s="63" t="s">
        <v>64</v>
      </c>
      <c r="F68" s="61" t="s">
        <v>911</v>
      </c>
      <c r="G68" s="216" t="s">
        <v>929</v>
      </c>
      <c r="H68" s="61"/>
    </row>
    <row r="69" spans="2:8" ht="28.5" x14ac:dyDescent="0.25">
      <c r="B69" s="129" t="s">
        <v>392</v>
      </c>
      <c r="C69" s="311"/>
      <c r="D69" s="125" t="s">
        <v>254</v>
      </c>
      <c r="E69" s="126" t="s">
        <v>64</v>
      </c>
      <c r="F69" s="127" t="s">
        <v>915</v>
      </c>
      <c r="G69" s="227" t="s">
        <v>931</v>
      </c>
      <c r="H69" s="127"/>
    </row>
    <row r="70" spans="2:8" ht="28.5" x14ac:dyDescent="0.25">
      <c r="B70" s="129" t="s">
        <v>393</v>
      </c>
      <c r="C70" s="311"/>
      <c r="D70" s="68" t="s">
        <v>828</v>
      </c>
      <c r="E70" s="63" t="s">
        <v>64</v>
      </c>
      <c r="F70" s="61" t="s">
        <v>848</v>
      </c>
      <c r="G70" s="216" t="s">
        <v>931</v>
      </c>
      <c r="H70" s="61"/>
    </row>
    <row r="71" spans="2:8" ht="28.5" x14ac:dyDescent="0.25">
      <c r="B71" s="129" t="s">
        <v>396</v>
      </c>
      <c r="C71" s="311"/>
      <c r="D71" s="125" t="s">
        <v>832</v>
      </c>
      <c r="E71" s="126" t="s">
        <v>64</v>
      </c>
      <c r="F71" s="127" t="s">
        <v>849</v>
      </c>
      <c r="G71" s="227" t="s">
        <v>931</v>
      </c>
      <c r="H71" s="127"/>
    </row>
    <row r="72" spans="2:8" ht="29.25" thickBot="1" x14ac:dyDescent="0.3">
      <c r="B72" s="129" t="s">
        <v>913</v>
      </c>
      <c r="C72" s="320"/>
      <c r="D72" s="195" t="s">
        <v>829</v>
      </c>
      <c r="E72" s="196" t="s">
        <v>64</v>
      </c>
      <c r="F72" s="197" t="s">
        <v>850</v>
      </c>
      <c r="G72" s="228" t="s">
        <v>931</v>
      </c>
      <c r="H72" s="197"/>
    </row>
    <row r="73" spans="2:8" x14ac:dyDescent="0.25">
      <c r="B73" s="130"/>
      <c r="C73" s="76"/>
      <c r="D73" s="77"/>
      <c r="E73" s="78"/>
      <c r="F73" s="79"/>
      <c r="G73" s="79"/>
      <c r="H73" s="80"/>
    </row>
    <row r="74" spans="2:8" ht="26.25" x14ac:dyDescent="0.25">
      <c r="B74" s="316" t="s">
        <v>146</v>
      </c>
      <c r="C74" s="317"/>
      <c r="D74" s="317"/>
      <c r="E74" s="317"/>
      <c r="F74" s="317"/>
      <c r="G74" s="317"/>
      <c r="H74" s="318"/>
    </row>
    <row r="75" spans="2:8" ht="28.5" customHeight="1" x14ac:dyDescent="0.25">
      <c r="B75" s="129" t="s">
        <v>144</v>
      </c>
      <c r="C75" s="296"/>
      <c r="D75" s="282" t="s">
        <v>649</v>
      </c>
      <c r="E75" s="45" t="s">
        <v>70</v>
      </c>
      <c r="F75" s="279" t="s">
        <v>851</v>
      </c>
      <c r="G75" s="46"/>
      <c r="H75" s="301" t="s">
        <v>946</v>
      </c>
    </row>
    <row r="76" spans="2:8" ht="28.5" customHeight="1" x14ac:dyDescent="0.25">
      <c r="B76" s="129" t="s">
        <v>145</v>
      </c>
      <c r="C76" s="296"/>
      <c r="D76" s="282"/>
      <c r="E76" s="47" t="s">
        <v>74</v>
      </c>
      <c r="F76" s="279"/>
      <c r="G76" s="48"/>
      <c r="H76" s="301"/>
    </row>
    <row r="77" spans="2:8" ht="28.5" customHeight="1" x14ac:dyDescent="0.25">
      <c r="B77" s="129" t="s">
        <v>147</v>
      </c>
      <c r="C77" s="296"/>
      <c r="D77" s="282"/>
      <c r="E77" s="49" t="s">
        <v>75</v>
      </c>
      <c r="F77" s="279"/>
      <c r="G77" s="50"/>
      <c r="H77" s="301"/>
    </row>
    <row r="78" spans="2:8" ht="28.5" customHeight="1" x14ac:dyDescent="0.25">
      <c r="B78" s="129" t="s">
        <v>148</v>
      </c>
      <c r="C78" s="296"/>
      <c r="D78" s="283"/>
      <c r="E78" s="51" t="s">
        <v>129</v>
      </c>
      <c r="F78" s="280"/>
      <c r="G78" s="52"/>
      <c r="H78" s="302"/>
    </row>
    <row r="79" spans="2:8" ht="28.5" x14ac:dyDescent="0.25">
      <c r="B79" s="129" t="s">
        <v>149</v>
      </c>
      <c r="C79" s="296"/>
      <c r="D79" s="81" t="s">
        <v>76</v>
      </c>
      <c r="E79" s="82" t="s">
        <v>60</v>
      </c>
      <c r="F79" s="83"/>
      <c r="G79" s="83"/>
      <c r="H79" s="83"/>
    </row>
    <row r="80" spans="2:8" ht="27.95" customHeight="1" x14ac:dyDescent="0.25">
      <c r="B80" s="129" t="s">
        <v>150</v>
      </c>
      <c r="C80" s="296"/>
      <c r="D80" s="281" t="s">
        <v>879</v>
      </c>
      <c r="E80" s="56" t="s">
        <v>70</v>
      </c>
      <c r="F80" s="278" t="s">
        <v>852</v>
      </c>
      <c r="G80" s="57"/>
      <c r="H80" s="292"/>
    </row>
    <row r="81" spans="2:8" ht="27.95" customHeight="1" x14ac:dyDescent="0.25">
      <c r="B81" s="129" t="s">
        <v>151</v>
      </c>
      <c r="C81" s="296"/>
      <c r="D81" s="282"/>
      <c r="E81" s="47" t="s">
        <v>74</v>
      </c>
      <c r="F81" s="279"/>
      <c r="G81" s="48"/>
      <c r="H81" s="293"/>
    </row>
    <row r="82" spans="2:8" ht="27.95" customHeight="1" x14ac:dyDescent="0.25">
      <c r="B82" s="129" t="s">
        <v>154</v>
      </c>
      <c r="C82" s="296"/>
      <c r="D82" s="282"/>
      <c r="E82" s="49" t="s">
        <v>75</v>
      </c>
      <c r="F82" s="279"/>
      <c r="G82" s="50"/>
      <c r="H82" s="293"/>
    </row>
    <row r="83" spans="2:8" ht="27.95" customHeight="1" x14ac:dyDescent="0.25">
      <c r="B83" s="129" t="s">
        <v>155</v>
      </c>
      <c r="C83" s="296"/>
      <c r="D83" s="283"/>
      <c r="E83" s="51" t="s">
        <v>129</v>
      </c>
      <c r="F83" s="280"/>
      <c r="G83" s="52"/>
      <c r="H83" s="294"/>
    </row>
    <row r="84" spans="2:8" ht="71.25" x14ac:dyDescent="0.25">
      <c r="B84" s="129" t="s">
        <v>156</v>
      </c>
      <c r="C84" s="296"/>
      <c r="D84" s="81" t="s">
        <v>880</v>
      </c>
      <c r="E84" s="82" t="s">
        <v>60</v>
      </c>
      <c r="F84" s="83"/>
      <c r="G84" s="83"/>
      <c r="H84" s="83"/>
    </row>
    <row r="85" spans="2:8" ht="27.95" customHeight="1" x14ac:dyDescent="0.25">
      <c r="B85" s="129" t="s">
        <v>157</v>
      </c>
      <c r="C85" s="296"/>
      <c r="D85" s="282" t="s">
        <v>652</v>
      </c>
      <c r="E85" s="45" t="s">
        <v>70</v>
      </c>
      <c r="F85" s="279" t="s">
        <v>853</v>
      </c>
      <c r="G85" s="46"/>
      <c r="H85" s="293"/>
    </row>
    <row r="86" spans="2:8" ht="27.95" customHeight="1" x14ac:dyDescent="0.25">
      <c r="B86" s="129" t="s">
        <v>158</v>
      </c>
      <c r="C86" s="296"/>
      <c r="D86" s="282"/>
      <c r="E86" s="47" t="s">
        <v>74</v>
      </c>
      <c r="F86" s="279"/>
      <c r="G86" s="48"/>
      <c r="H86" s="293"/>
    </row>
    <row r="87" spans="2:8" ht="27.95" customHeight="1" x14ac:dyDescent="0.25">
      <c r="B87" s="129" t="s">
        <v>159</v>
      </c>
      <c r="C87" s="296"/>
      <c r="D87" s="282"/>
      <c r="E87" s="49" t="s">
        <v>75</v>
      </c>
      <c r="F87" s="279"/>
      <c r="G87" s="50"/>
      <c r="H87" s="293"/>
    </row>
    <row r="88" spans="2:8" ht="27.95" customHeight="1" x14ac:dyDescent="0.25">
      <c r="B88" s="129" t="s">
        <v>160</v>
      </c>
      <c r="C88" s="296"/>
      <c r="D88" s="283"/>
      <c r="E88" s="51" t="s">
        <v>129</v>
      </c>
      <c r="F88" s="280"/>
      <c r="G88" s="52"/>
      <c r="H88" s="294"/>
    </row>
    <row r="89" spans="2:8" ht="28.5" x14ac:dyDescent="0.25">
      <c r="B89" s="129" t="s">
        <v>161</v>
      </c>
      <c r="C89" s="296"/>
      <c r="D89" s="81" t="s">
        <v>653</v>
      </c>
      <c r="E89" s="82" t="s">
        <v>60</v>
      </c>
      <c r="F89" s="83"/>
      <c r="G89" s="83"/>
      <c r="H89" s="83"/>
    </row>
    <row r="90" spans="2:8" ht="27.95" customHeight="1" x14ac:dyDescent="0.25">
      <c r="B90" s="129" t="s">
        <v>162</v>
      </c>
      <c r="C90" s="296"/>
      <c r="D90" s="281" t="s">
        <v>881</v>
      </c>
      <c r="E90" s="56" t="s">
        <v>70</v>
      </c>
      <c r="F90" s="278" t="s">
        <v>854</v>
      </c>
      <c r="G90" s="57"/>
      <c r="H90" s="292"/>
    </row>
    <row r="91" spans="2:8" ht="27.95" customHeight="1" x14ac:dyDescent="0.25">
      <c r="B91" s="129" t="s">
        <v>163</v>
      </c>
      <c r="C91" s="296"/>
      <c r="D91" s="282"/>
      <c r="E91" s="47" t="s">
        <v>74</v>
      </c>
      <c r="F91" s="279"/>
      <c r="G91" s="48"/>
      <c r="H91" s="293"/>
    </row>
    <row r="92" spans="2:8" ht="27.95" customHeight="1" x14ac:dyDescent="0.25">
      <c r="B92" s="129" t="s">
        <v>164</v>
      </c>
      <c r="C92" s="296"/>
      <c r="D92" s="282"/>
      <c r="E92" s="49" t="s">
        <v>75</v>
      </c>
      <c r="F92" s="279"/>
      <c r="G92" s="50"/>
      <c r="H92" s="293"/>
    </row>
    <row r="93" spans="2:8" ht="27.95" customHeight="1" x14ac:dyDescent="0.25">
      <c r="B93" s="129" t="s">
        <v>165</v>
      </c>
      <c r="C93" s="296"/>
      <c r="D93" s="283"/>
      <c r="E93" s="51" t="s">
        <v>129</v>
      </c>
      <c r="F93" s="280"/>
      <c r="G93" s="52"/>
      <c r="H93" s="294"/>
    </row>
    <row r="94" spans="2:8" ht="71.25" x14ac:dyDescent="0.25">
      <c r="B94" s="129" t="s">
        <v>166</v>
      </c>
      <c r="C94" s="296"/>
      <c r="D94" s="81" t="s">
        <v>882</v>
      </c>
      <c r="E94" s="82" t="s">
        <v>60</v>
      </c>
      <c r="F94" s="83"/>
      <c r="G94" s="83"/>
      <c r="H94" s="83"/>
    </row>
    <row r="95" spans="2:8" ht="20.45" customHeight="1" x14ac:dyDescent="0.25">
      <c r="B95" s="129" t="s">
        <v>167</v>
      </c>
      <c r="C95" s="296"/>
      <c r="D95" s="282" t="s">
        <v>721</v>
      </c>
      <c r="E95" s="45" t="s">
        <v>70</v>
      </c>
      <c r="F95" s="279" t="s">
        <v>722</v>
      </c>
      <c r="G95" s="203">
        <v>65097268.629999995</v>
      </c>
      <c r="H95" s="279"/>
    </row>
    <row r="96" spans="2:8" ht="20.45" customHeight="1" x14ac:dyDescent="0.25">
      <c r="B96" s="129" t="s">
        <v>168</v>
      </c>
      <c r="C96" s="296"/>
      <c r="D96" s="282"/>
      <c r="E96" s="47" t="s">
        <v>74</v>
      </c>
      <c r="F96" s="279"/>
      <c r="G96" s="204">
        <v>89173674.348499998</v>
      </c>
      <c r="H96" s="279"/>
    </row>
    <row r="97" spans="2:8" ht="20.45" customHeight="1" x14ac:dyDescent="0.25">
      <c r="B97" s="129" t="s">
        <v>169</v>
      </c>
      <c r="C97" s="296"/>
      <c r="D97" s="282"/>
      <c r="E97" s="49" t="s">
        <v>75</v>
      </c>
      <c r="F97" s="279"/>
      <c r="G97" s="205">
        <v>29388087.503400002</v>
      </c>
      <c r="H97" s="279"/>
    </row>
    <row r="98" spans="2:8" ht="20.45" customHeight="1" x14ac:dyDescent="0.25">
      <c r="B98" s="129" t="s">
        <v>170</v>
      </c>
      <c r="C98" s="296"/>
      <c r="D98" s="283"/>
      <c r="E98" s="51" t="s">
        <v>129</v>
      </c>
      <c r="F98" s="280"/>
      <c r="G98" s="206"/>
      <c r="H98" s="280"/>
    </row>
    <row r="99" spans="2:8" ht="42.75" x14ac:dyDescent="0.25">
      <c r="B99" s="129" t="s">
        <v>171</v>
      </c>
      <c r="C99" s="296"/>
      <c r="D99" s="81" t="s">
        <v>305</v>
      </c>
      <c r="E99" s="82" t="s">
        <v>60</v>
      </c>
      <c r="F99" s="83"/>
      <c r="G99" s="229">
        <v>0.17474794810512187</v>
      </c>
      <c r="H99" s="83"/>
    </row>
    <row r="100" spans="2:8" ht="22.5" customHeight="1" x14ac:dyDescent="0.25">
      <c r="B100" s="129" t="s">
        <v>172</v>
      </c>
      <c r="C100" s="296"/>
      <c r="D100" s="282" t="s">
        <v>650</v>
      </c>
      <c r="E100" s="45" t="s">
        <v>70</v>
      </c>
      <c r="F100" s="278"/>
      <c r="G100" s="230"/>
      <c r="H100" s="278"/>
    </row>
    <row r="101" spans="2:8" ht="22.5" customHeight="1" x14ac:dyDescent="0.25">
      <c r="B101" s="129" t="s">
        <v>173</v>
      </c>
      <c r="C101" s="296"/>
      <c r="D101" s="282"/>
      <c r="E101" s="47" t="s">
        <v>74</v>
      </c>
      <c r="F101" s="279"/>
      <c r="G101" s="231"/>
      <c r="H101" s="279"/>
    </row>
    <row r="102" spans="2:8" ht="22.5" customHeight="1" x14ac:dyDescent="0.25">
      <c r="B102" s="129" t="s">
        <v>174</v>
      </c>
      <c r="C102" s="296"/>
      <c r="D102" s="282"/>
      <c r="E102" s="49" t="s">
        <v>75</v>
      </c>
      <c r="F102" s="279"/>
      <c r="G102" s="232"/>
      <c r="H102" s="279"/>
    </row>
    <row r="103" spans="2:8" ht="22.5" customHeight="1" x14ac:dyDescent="0.25">
      <c r="B103" s="129" t="s">
        <v>175</v>
      </c>
      <c r="C103" s="296"/>
      <c r="D103" s="283"/>
      <c r="E103" s="51" t="s">
        <v>129</v>
      </c>
      <c r="F103" s="280"/>
      <c r="G103" s="209"/>
      <c r="H103" s="280"/>
    </row>
    <row r="104" spans="2:8" ht="42.75" x14ac:dyDescent="0.25">
      <c r="B104" s="129" t="s">
        <v>176</v>
      </c>
      <c r="C104" s="296"/>
      <c r="D104" s="81" t="s">
        <v>625</v>
      </c>
      <c r="E104" s="82" t="s">
        <v>61</v>
      </c>
      <c r="F104" s="83"/>
      <c r="G104" s="233"/>
      <c r="H104" s="83"/>
    </row>
    <row r="105" spans="2:8" ht="20.100000000000001" customHeight="1" x14ac:dyDescent="0.25">
      <c r="B105" s="129" t="s">
        <v>177</v>
      </c>
      <c r="C105" s="296"/>
      <c r="D105" s="281" t="s">
        <v>883</v>
      </c>
      <c r="E105" s="56" t="s">
        <v>70</v>
      </c>
      <c r="F105" s="278"/>
      <c r="G105" s="234"/>
      <c r="H105" s="278"/>
    </row>
    <row r="106" spans="2:8" ht="20.100000000000001" customHeight="1" x14ac:dyDescent="0.25">
      <c r="B106" s="129" t="s">
        <v>178</v>
      </c>
      <c r="C106" s="296"/>
      <c r="D106" s="282"/>
      <c r="E106" s="47" t="s">
        <v>74</v>
      </c>
      <c r="F106" s="279"/>
      <c r="G106" s="231"/>
      <c r="H106" s="279"/>
    </row>
    <row r="107" spans="2:8" ht="20.100000000000001" customHeight="1" x14ac:dyDescent="0.25">
      <c r="B107" s="129" t="s">
        <v>179</v>
      </c>
      <c r="C107" s="296"/>
      <c r="D107" s="282"/>
      <c r="E107" s="49" t="s">
        <v>75</v>
      </c>
      <c r="F107" s="279"/>
      <c r="G107" s="232"/>
      <c r="H107" s="279"/>
    </row>
    <row r="108" spans="2:8" ht="20.100000000000001" customHeight="1" x14ac:dyDescent="0.25">
      <c r="B108" s="129" t="s">
        <v>188</v>
      </c>
      <c r="C108" s="296"/>
      <c r="D108" s="283"/>
      <c r="E108" s="51" t="s">
        <v>129</v>
      </c>
      <c r="F108" s="280"/>
      <c r="G108" s="209"/>
      <c r="H108" s="280"/>
    </row>
    <row r="109" spans="2:8" ht="71.25" x14ac:dyDescent="0.25">
      <c r="B109" s="129" t="s">
        <v>189</v>
      </c>
      <c r="C109" s="296"/>
      <c r="D109" s="81" t="s">
        <v>884</v>
      </c>
      <c r="E109" s="82" t="s">
        <v>61</v>
      </c>
      <c r="F109" s="83"/>
      <c r="G109" s="233"/>
      <c r="H109" s="83"/>
    </row>
    <row r="110" spans="2:8" ht="20.100000000000001" customHeight="1" x14ac:dyDescent="0.25">
      <c r="B110" s="129" t="s">
        <v>190</v>
      </c>
      <c r="C110" s="296"/>
      <c r="D110" s="282" t="s">
        <v>654</v>
      </c>
      <c r="E110" s="45" t="s">
        <v>70</v>
      </c>
      <c r="F110" s="278"/>
      <c r="G110" s="230"/>
      <c r="H110" s="278"/>
    </row>
    <row r="111" spans="2:8" ht="20.100000000000001" customHeight="1" x14ac:dyDescent="0.25">
      <c r="B111" s="129" t="s">
        <v>191</v>
      </c>
      <c r="C111" s="296"/>
      <c r="D111" s="282"/>
      <c r="E111" s="47" t="s">
        <v>74</v>
      </c>
      <c r="F111" s="279"/>
      <c r="G111" s="231"/>
      <c r="H111" s="279"/>
    </row>
    <row r="112" spans="2:8" ht="20.100000000000001" customHeight="1" x14ac:dyDescent="0.25">
      <c r="B112" s="129" t="s">
        <v>192</v>
      </c>
      <c r="C112" s="296"/>
      <c r="D112" s="282"/>
      <c r="E112" s="49" t="s">
        <v>75</v>
      </c>
      <c r="F112" s="279"/>
      <c r="G112" s="232"/>
      <c r="H112" s="279"/>
    </row>
    <row r="113" spans="2:8" ht="20.100000000000001" customHeight="1" x14ac:dyDescent="0.25">
      <c r="B113" s="129" t="s">
        <v>193</v>
      </c>
      <c r="C113" s="296"/>
      <c r="D113" s="283"/>
      <c r="E113" s="51" t="s">
        <v>129</v>
      </c>
      <c r="F113" s="280"/>
      <c r="G113" s="209"/>
      <c r="H113" s="280"/>
    </row>
    <row r="114" spans="2:8" ht="42.75" x14ac:dyDescent="0.25">
      <c r="B114" s="129" t="s">
        <v>194</v>
      </c>
      <c r="C114" s="296"/>
      <c r="D114" s="81" t="s">
        <v>655</v>
      </c>
      <c r="E114" s="82" t="s">
        <v>61</v>
      </c>
      <c r="F114" s="83"/>
      <c r="G114" s="233"/>
      <c r="H114" s="83"/>
    </row>
    <row r="115" spans="2:8" ht="20.45" customHeight="1" x14ac:dyDescent="0.25">
      <c r="B115" s="129" t="s">
        <v>632</v>
      </c>
      <c r="C115" s="296"/>
      <c r="D115" s="281" t="s">
        <v>885</v>
      </c>
      <c r="E115" s="56" t="s">
        <v>70</v>
      </c>
      <c r="F115" s="278"/>
      <c r="G115" s="234"/>
      <c r="H115" s="278"/>
    </row>
    <row r="116" spans="2:8" ht="20.45" customHeight="1" x14ac:dyDescent="0.25">
      <c r="B116" s="129" t="s">
        <v>195</v>
      </c>
      <c r="C116" s="296"/>
      <c r="D116" s="282"/>
      <c r="E116" s="47" t="s">
        <v>74</v>
      </c>
      <c r="F116" s="279"/>
      <c r="G116" s="231"/>
      <c r="H116" s="279"/>
    </row>
    <row r="117" spans="2:8" ht="20.45" customHeight="1" x14ac:dyDescent="0.25">
      <c r="B117" s="129" t="s">
        <v>196</v>
      </c>
      <c r="C117" s="296"/>
      <c r="D117" s="282"/>
      <c r="E117" s="49" t="s">
        <v>75</v>
      </c>
      <c r="F117" s="279"/>
      <c r="G117" s="232"/>
      <c r="H117" s="279"/>
    </row>
    <row r="118" spans="2:8" ht="20.45" customHeight="1" x14ac:dyDescent="0.25">
      <c r="B118" s="129" t="s">
        <v>197</v>
      </c>
      <c r="C118" s="296"/>
      <c r="D118" s="283"/>
      <c r="E118" s="51" t="s">
        <v>129</v>
      </c>
      <c r="F118" s="280"/>
      <c r="G118" s="209"/>
      <c r="H118" s="280"/>
    </row>
    <row r="119" spans="2:8" ht="71.25" x14ac:dyDescent="0.25">
      <c r="B119" s="129" t="s">
        <v>198</v>
      </c>
      <c r="C119" s="296"/>
      <c r="D119" s="81" t="s">
        <v>886</v>
      </c>
      <c r="E119" s="82" t="s">
        <v>61</v>
      </c>
      <c r="F119" s="83"/>
      <c r="G119" s="233"/>
      <c r="H119" s="83"/>
    </row>
    <row r="120" spans="2:8" x14ac:dyDescent="0.25">
      <c r="B120" s="129" t="s">
        <v>199</v>
      </c>
      <c r="C120" s="296"/>
      <c r="D120" s="282" t="s">
        <v>723</v>
      </c>
      <c r="E120" s="45" t="s">
        <v>70</v>
      </c>
      <c r="F120" s="278"/>
      <c r="G120" s="230"/>
      <c r="H120" s="278"/>
    </row>
    <row r="121" spans="2:8" x14ac:dyDescent="0.25">
      <c r="B121" s="129" t="s">
        <v>200</v>
      </c>
      <c r="C121" s="296"/>
      <c r="D121" s="282"/>
      <c r="E121" s="47" t="s">
        <v>74</v>
      </c>
      <c r="F121" s="279"/>
      <c r="G121" s="231"/>
      <c r="H121" s="279"/>
    </row>
    <row r="122" spans="2:8" x14ac:dyDescent="0.25">
      <c r="B122" s="129" t="s">
        <v>201</v>
      </c>
      <c r="C122" s="296"/>
      <c r="D122" s="282"/>
      <c r="E122" s="49" t="s">
        <v>75</v>
      </c>
      <c r="F122" s="279"/>
      <c r="G122" s="232"/>
      <c r="H122" s="279"/>
    </row>
    <row r="123" spans="2:8" x14ac:dyDescent="0.25">
      <c r="B123" s="129" t="s">
        <v>202</v>
      </c>
      <c r="C123" s="296"/>
      <c r="D123" s="283"/>
      <c r="E123" s="51" t="s">
        <v>129</v>
      </c>
      <c r="F123" s="280"/>
      <c r="G123" s="209"/>
      <c r="H123" s="280"/>
    </row>
    <row r="124" spans="2:8" ht="42.75" x14ac:dyDescent="0.25">
      <c r="B124" s="129" t="s">
        <v>203</v>
      </c>
      <c r="C124" s="296"/>
      <c r="D124" s="81" t="s">
        <v>724</v>
      </c>
      <c r="E124" s="82" t="s">
        <v>61</v>
      </c>
      <c r="F124" s="83"/>
      <c r="G124" s="233"/>
      <c r="H124" s="83"/>
    </row>
    <row r="125" spans="2:8" ht="199.5" x14ac:dyDescent="0.25">
      <c r="B125" s="129" t="s">
        <v>204</v>
      </c>
      <c r="C125" s="296"/>
      <c r="D125" s="58" t="s">
        <v>728</v>
      </c>
      <c r="E125" s="59" t="s">
        <v>70</v>
      </c>
      <c r="F125" s="61" t="s">
        <v>733</v>
      </c>
      <c r="G125" s="210"/>
      <c r="H125" s="61"/>
    </row>
    <row r="126" spans="2:8" ht="57" x14ac:dyDescent="0.25">
      <c r="B126" s="129" t="s">
        <v>205</v>
      </c>
      <c r="C126" s="296"/>
      <c r="D126" s="81" t="s">
        <v>303</v>
      </c>
      <c r="E126" s="82" t="s">
        <v>60</v>
      </c>
      <c r="F126" s="83"/>
      <c r="G126" s="233"/>
      <c r="H126" s="83"/>
    </row>
    <row r="127" spans="2:8" ht="128.25" x14ac:dyDescent="0.25">
      <c r="B127" s="129" t="s">
        <v>206</v>
      </c>
      <c r="C127" s="296"/>
      <c r="D127" s="58" t="s">
        <v>729</v>
      </c>
      <c r="E127" s="59" t="s">
        <v>70</v>
      </c>
      <c r="F127" s="61" t="s">
        <v>734</v>
      </c>
      <c r="G127" s="210"/>
      <c r="H127" s="61"/>
    </row>
    <row r="128" spans="2:8" ht="57" x14ac:dyDescent="0.25">
      <c r="B128" s="129" t="s">
        <v>207</v>
      </c>
      <c r="C128" s="296"/>
      <c r="D128" s="81" t="s">
        <v>304</v>
      </c>
      <c r="E128" s="82" t="s">
        <v>60</v>
      </c>
      <c r="F128" s="83"/>
      <c r="G128" s="233"/>
      <c r="H128" s="83"/>
    </row>
    <row r="129" spans="2:8" ht="71.25" x14ac:dyDescent="0.25">
      <c r="B129" s="129" t="s">
        <v>208</v>
      </c>
      <c r="C129" s="296"/>
      <c r="D129" s="58" t="s">
        <v>730</v>
      </c>
      <c r="E129" s="59" t="s">
        <v>70</v>
      </c>
      <c r="F129" s="61"/>
      <c r="G129" s="210"/>
      <c r="H129" s="61"/>
    </row>
    <row r="130" spans="2:8" ht="71.25" x14ac:dyDescent="0.25">
      <c r="B130" s="129" t="s">
        <v>209</v>
      </c>
      <c r="C130" s="296"/>
      <c r="D130" s="81" t="s">
        <v>626</v>
      </c>
      <c r="E130" s="82" t="s">
        <v>60</v>
      </c>
      <c r="F130" s="83"/>
      <c r="G130" s="233"/>
      <c r="H130" s="83"/>
    </row>
    <row r="131" spans="2:8" ht="73.5" customHeight="1" x14ac:dyDescent="0.25">
      <c r="B131" s="129" t="s">
        <v>210</v>
      </c>
      <c r="C131" s="296"/>
      <c r="D131" s="58" t="s">
        <v>302</v>
      </c>
      <c r="E131" s="63" t="s">
        <v>60</v>
      </c>
      <c r="F131" s="61" t="s">
        <v>871</v>
      </c>
      <c r="G131" s="216"/>
      <c r="H131" s="61"/>
    </row>
    <row r="132" spans="2:8" ht="85.5" x14ac:dyDescent="0.25">
      <c r="B132" s="129" t="s">
        <v>211</v>
      </c>
      <c r="C132" s="296"/>
      <c r="D132" s="81" t="s">
        <v>660</v>
      </c>
      <c r="E132" s="82" t="s">
        <v>60</v>
      </c>
      <c r="F132" s="83" t="s">
        <v>872</v>
      </c>
      <c r="G132" s="233"/>
      <c r="H132" s="83"/>
    </row>
    <row r="133" spans="2:8" ht="71.25" x14ac:dyDescent="0.25">
      <c r="B133" s="129" t="s">
        <v>212</v>
      </c>
      <c r="C133" s="296"/>
      <c r="D133" s="58" t="s">
        <v>668</v>
      </c>
      <c r="E133" s="63" t="s">
        <v>60</v>
      </c>
      <c r="F133" s="61" t="s">
        <v>873</v>
      </c>
      <c r="G133" s="212">
        <v>2.2718672348706056E-2</v>
      </c>
      <c r="H133" s="61"/>
    </row>
    <row r="134" spans="2:8" ht="42.75" x14ac:dyDescent="0.25">
      <c r="B134" s="129" t="s">
        <v>213</v>
      </c>
      <c r="C134" s="296"/>
      <c r="D134" s="81" t="s">
        <v>662</v>
      </c>
      <c r="E134" s="82" t="s">
        <v>60</v>
      </c>
      <c r="F134" s="83" t="s">
        <v>663</v>
      </c>
      <c r="G134" s="233"/>
      <c r="H134" s="83"/>
    </row>
    <row r="135" spans="2:8" ht="42.75" x14ac:dyDescent="0.25">
      <c r="B135" s="129" t="s">
        <v>214</v>
      </c>
      <c r="C135" s="296"/>
      <c r="D135" s="171" t="s">
        <v>661</v>
      </c>
      <c r="E135" s="172" t="s">
        <v>60</v>
      </c>
      <c r="F135" s="61" t="s">
        <v>664</v>
      </c>
      <c r="G135" s="235"/>
      <c r="H135" s="173"/>
    </row>
    <row r="136" spans="2:8" ht="28.5" x14ac:dyDescent="0.25">
      <c r="B136" s="129" t="s">
        <v>215</v>
      </c>
      <c r="C136" s="296"/>
      <c r="D136" s="81" t="s">
        <v>665</v>
      </c>
      <c r="E136" s="82" t="s">
        <v>60</v>
      </c>
      <c r="F136" s="83" t="s">
        <v>735</v>
      </c>
      <c r="G136" s="233"/>
      <c r="H136" s="83"/>
    </row>
    <row r="137" spans="2:8" ht="28.5" x14ac:dyDescent="0.25">
      <c r="B137" s="129" t="s">
        <v>216</v>
      </c>
      <c r="C137" s="296"/>
      <c r="D137" s="171" t="s">
        <v>666</v>
      </c>
      <c r="E137" s="172" t="s">
        <v>60</v>
      </c>
      <c r="F137" s="61" t="s">
        <v>736</v>
      </c>
      <c r="G137" s="235"/>
      <c r="H137" s="173"/>
    </row>
    <row r="138" spans="2:8" ht="29.25" thickBot="1" x14ac:dyDescent="0.3">
      <c r="B138" s="129" t="s">
        <v>217</v>
      </c>
      <c r="C138" s="297"/>
      <c r="D138" s="84" t="s">
        <v>667</v>
      </c>
      <c r="E138" s="85" t="s">
        <v>60</v>
      </c>
      <c r="F138" s="86" t="s">
        <v>737</v>
      </c>
      <c r="G138" s="236"/>
      <c r="H138" s="86"/>
    </row>
    <row r="139" spans="2:8" ht="43.5" thickTop="1" x14ac:dyDescent="0.25">
      <c r="B139" s="129" t="s">
        <v>218</v>
      </c>
      <c r="C139" s="174"/>
      <c r="D139" s="97" t="s">
        <v>362</v>
      </c>
      <c r="E139" s="51" t="s">
        <v>64</v>
      </c>
      <c r="F139" s="70" t="s">
        <v>798</v>
      </c>
      <c r="G139" s="237" t="s">
        <v>931</v>
      </c>
      <c r="H139" s="70"/>
    </row>
    <row r="140" spans="2:8" ht="23.45" customHeight="1" x14ac:dyDescent="0.25">
      <c r="B140" s="129" t="s">
        <v>219</v>
      </c>
      <c r="C140" s="174"/>
      <c r="D140" s="81" t="s">
        <v>794</v>
      </c>
      <c r="E140" s="82" t="s">
        <v>60</v>
      </c>
      <c r="F140" s="83" t="s">
        <v>359</v>
      </c>
      <c r="G140" s="238">
        <f>2/5</f>
        <v>0.4</v>
      </c>
      <c r="H140" s="83"/>
    </row>
    <row r="141" spans="2:8" ht="28.5" x14ac:dyDescent="0.25">
      <c r="B141" s="129" t="s">
        <v>220</v>
      </c>
      <c r="C141" s="324" t="s">
        <v>656</v>
      </c>
      <c r="D141" s="88" t="s">
        <v>308</v>
      </c>
      <c r="E141" s="63" t="s">
        <v>60</v>
      </c>
      <c r="F141" s="61" t="s">
        <v>806</v>
      </c>
      <c r="G141" s="238">
        <f>2/5</f>
        <v>0.4</v>
      </c>
      <c r="H141" s="61"/>
    </row>
    <row r="142" spans="2:8" ht="42.75" x14ac:dyDescent="0.25">
      <c r="B142" s="129" t="s">
        <v>221</v>
      </c>
      <c r="C142" s="324"/>
      <c r="D142" s="81" t="s">
        <v>309</v>
      </c>
      <c r="E142" s="82" t="s">
        <v>60</v>
      </c>
      <c r="F142" s="83" t="s">
        <v>799</v>
      </c>
      <c r="G142" s="238">
        <f>18/45</f>
        <v>0.4</v>
      </c>
      <c r="H142" s="83"/>
    </row>
    <row r="143" spans="2:8" ht="28.5" x14ac:dyDescent="0.25">
      <c r="B143" s="129" t="s">
        <v>222</v>
      </c>
      <c r="C143" s="324"/>
      <c r="D143" s="88" t="s">
        <v>307</v>
      </c>
      <c r="E143" s="63" t="s">
        <v>60</v>
      </c>
      <c r="F143" s="61" t="s">
        <v>306</v>
      </c>
      <c r="G143" s="238">
        <f>405/678</f>
        <v>0.59734513274336287</v>
      </c>
      <c r="H143" s="61"/>
    </row>
    <row r="144" spans="2:8" ht="28.5" x14ac:dyDescent="0.25">
      <c r="B144" s="129" t="s">
        <v>223</v>
      </c>
      <c r="C144" s="324"/>
      <c r="D144" s="81" t="s">
        <v>310</v>
      </c>
      <c r="E144" s="82" t="s">
        <v>60</v>
      </c>
      <c r="F144" s="83" t="s">
        <v>802</v>
      </c>
      <c r="G144" s="263">
        <v>1.5E-3</v>
      </c>
      <c r="H144" s="83"/>
    </row>
    <row r="145" spans="2:8" ht="57" x14ac:dyDescent="0.25">
      <c r="B145" s="129" t="s">
        <v>224</v>
      </c>
      <c r="C145" s="324"/>
      <c r="D145" s="88" t="s">
        <v>352</v>
      </c>
      <c r="E145" s="63" t="s">
        <v>64</v>
      </c>
      <c r="F145" s="61" t="s">
        <v>801</v>
      </c>
      <c r="G145" s="216" t="s">
        <v>931</v>
      </c>
      <c r="H145" s="61"/>
    </row>
    <row r="146" spans="2:8" x14ac:dyDescent="0.25">
      <c r="B146" s="129" t="s">
        <v>225</v>
      </c>
      <c r="C146" s="324"/>
      <c r="D146" s="284" t="s">
        <v>803</v>
      </c>
      <c r="E146" s="321" t="s">
        <v>312</v>
      </c>
      <c r="F146" s="165" t="s">
        <v>65</v>
      </c>
      <c r="G146" s="239">
        <v>4</v>
      </c>
      <c r="H146" s="165"/>
    </row>
    <row r="147" spans="2:8" x14ac:dyDescent="0.25">
      <c r="B147" s="129" t="s">
        <v>226</v>
      </c>
      <c r="C147" s="324"/>
      <c r="D147" s="285"/>
      <c r="E147" s="322"/>
      <c r="F147" s="166" t="s">
        <v>66</v>
      </c>
      <c r="G147" s="48">
        <v>176</v>
      </c>
      <c r="H147" s="166"/>
    </row>
    <row r="148" spans="2:8" x14ac:dyDescent="0.25">
      <c r="B148" s="129" t="s">
        <v>227</v>
      </c>
      <c r="C148" s="324"/>
      <c r="D148" s="285"/>
      <c r="E148" s="322"/>
      <c r="F148" s="166" t="s">
        <v>67</v>
      </c>
      <c r="G148" s="48">
        <v>289</v>
      </c>
      <c r="H148" s="166"/>
    </row>
    <row r="149" spans="2:8" x14ac:dyDescent="0.25">
      <c r="B149" s="129" t="s">
        <v>228</v>
      </c>
      <c r="C149" s="324"/>
      <c r="D149" s="285"/>
      <c r="E149" s="322"/>
      <c r="F149" s="166" t="s">
        <v>68</v>
      </c>
      <c r="G149" s="48">
        <v>159</v>
      </c>
      <c r="H149" s="166"/>
    </row>
    <row r="150" spans="2:8" x14ac:dyDescent="0.25">
      <c r="B150" s="129" t="s">
        <v>338</v>
      </c>
      <c r="C150" s="324"/>
      <c r="D150" s="286"/>
      <c r="E150" s="323"/>
      <c r="F150" s="133" t="s">
        <v>69</v>
      </c>
      <c r="G150" s="240">
        <v>50</v>
      </c>
      <c r="H150" s="133"/>
    </row>
    <row r="151" spans="2:8" ht="156.75" x14ac:dyDescent="0.25">
      <c r="B151" s="129" t="s">
        <v>344</v>
      </c>
      <c r="C151" s="324"/>
      <c r="D151" s="88" t="s">
        <v>311</v>
      </c>
      <c r="E151" s="63" t="s">
        <v>60</v>
      </c>
      <c r="F151" s="61" t="s">
        <v>804</v>
      </c>
      <c r="G151" s="238">
        <v>0.36</v>
      </c>
      <c r="H151" s="61"/>
    </row>
    <row r="152" spans="2:8" ht="206.45" customHeight="1" thickBot="1" x14ac:dyDescent="0.3">
      <c r="B152" s="129" t="s">
        <v>345</v>
      </c>
      <c r="C152" s="325"/>
      <c r="D152" s="134" t="s">
        <v>800</v>
      </c>
      <c r="E152" s="135" t="s">
        <v>60</v>
      </c>
      <c r="F152" s="136" t="s">
        <v>805</v>
      </c>
      <c r="G152" s="241">
        <v>0.09</v>
      </c>
      <c r="H152" s="136"/>
    </row>
    <row r="153" spans="2:8" ht="21.6" customHeight="1" thickTop="1" x14ac:dyDescent="0.25">
      <c r="B153" s="129" t="s">
        <v>346</v>
      </c>
      <c r="C153" s="295" t="s">
        <v>313</v>
      </c>
      <c r="D153" s="88" t="s">
        <v>316</v>
      </c>
      <c r="E153" s="63" t="s">
        <v>60</v>
      </c>
      <c r="F153" s="61" t="s">
        <v>857</v>
      </c>
      <c r="G153" s="242">
        <v>0.81040000000000001</v>
      </c>
      <c r="H153" s="61"/>
    </row>
    <row r="154" spans="2:8" ht="20.45" customHeight="1" x14ac:dyDescent="0.25">
      <c r="B154" s="129" t="s">
        <v>347</v>
      </c>
      <c r="C154" s="296"/>
      <c r="D154" s="87" t="s">
        <v>317</v>
      </c>
      <c r="E154" s="82" t="s">
        <v>314</v>
      </c>
      <c r="F154" s="83" t="s">
        <v>858</v>
      </c>
      <c r="G154" s="83">
        <v>2</v>
      </c>
      <c r="H154" s="83"/>
    </row>
    <row r="155" spans="2:8" ht="28.5" x14ac:dyDescent="0.25">
      <c r="B155" s="129" t="s">
        <v>348</v>
      </c>
      <c r="C155" s="296"/>
      <c r="D155" s="88" t="s">
        <v>318</v>
      </c>
      <c r="E155" s="63" t="s">
        <v>70</v>
      </c>
      <c r="F155" s="61" t="s">
        <v>795</v>
      </c>
      <c r="G155" s="61">
        <v>350</v>
      </c>
      <c r="H155" s="61"/>
    </row>
    <row r="156" spans="2:8" ht="57" x14ac:dyDescent="0.25">
      <c r="B156" s="129" t="s">
        <v>349</v>
      </c>
      <c r="C156" s="296"/>
      <c r="D156" s="90" t="s">
        <v>354</v>
      </c>
      <c r="E156" s="82" t="s">
        <v>64</v>
      </c>
      <c r="F156" s="83" t="s">
        <v>355</v>
      </c>
      <c r="G156" s="243" t="s">
        <v>929</v>
      </c>
      <c r="H156" s="61" t="s">
        <v>947</v>
      </c>
    </row>
    <row r="157" spans="2:8" ht="42" customHeight="1" x14ac:dyDescent="0.25">
      <c r="B157" s="129" t="s">
        <v>356</v>
      </c>
      <c r="C157" s="296"/>
      <c r="D157" s="88" t="s">
        <v>323</v>
      </c>
      <c r="E157" s="63" t="s">
        <v>60</v>
      </c>
      <c r="F157" s="61" t="s">
        <v>859</v>
      </c>
      <c r="G157" s="244">
        <v>0.27</v>
      </c>
      <c r="H157" s="61"/>
    </row>
    <row r="158" spans="2:8" ht="71.25" x14ac:dyDescent="0.25">
      <c r="B158" s="129" t="s">
        <v>357</v>
      </c>
      <c r="C158" s="296"/>
      <c r="D158" s="87" t="s">
        <v>71</v>
      </c>
      <c r="E158" s="82" t="s">
        <v>60</v>
      </c>
      <c r="F158" s="83" t="s">
        <v>792</v>
      </c>
      <c r="G158" s="245">
        <v>0.188</v>
      </c>
      <c r="H158" s="83"/>
    </row>
    <row r="159" spans="2:8" ht="57" x14ac:dyDescent="0.25">
      <c r="B159" s="129" t="s">
        <v>358</v>
      </c>
      <c r="C159" s="296"/>
      <c r="D159" s="88" t="s">
        <v>796</v>
      </c>
      <c r="E159" s="63" t="s">
        <v>324</v>
      </c>
      <c r="F159" s="61" t="s">
        <v>860</v>
      </c>
      <c r="G159" s="216">
        <v>5</v>
      </c>
      <c r="H159" s="61"/>
    </row>
    <row r="160" spans="2:8" ht="24.95" customHeight="1" x14ac:dyDescent="0.25">
      <c r="B160" s="129" t="s">
        <v>697</v>
      </c>
      <c r="C160" s="296"/>
      <c r="D160" s="87" t="s">
        <v>351</v>
      </c>
      <c r="E160" s="82" t="s">
        <v>64</v>
      </c>
      <c r="F160" s="83" t="s">
        <v>793</v>
      </c>
      <c r="G160" s="233" t="s">
        <v>929</v>
      </c>
      <c r="H160" s="83"/>
    </row>
    <row r="161" spans="2:8" ht="57" x14ac:dyDescent="0.25">
      <c r="B161" s="129" t="s">
        <v>698</v>
      </c>
      <c r="C161" s="296"/>
      <c r="D161" s="88" t="s">
        <v>627</v>
      </c>
      <c r="E161" s="63" t="s">
        <v>60</v>
      </c>
      <c r="F161" s="61" t="s">
        <v>657</v>
      </c>
      <c r="G161" s="216" t="s">
        <v>932</v>
      </c>
      <c r="H161" s="61" t="s">
        <v>961</v>
      </c>
    </row>
    <row r="162" spans="2:8" ht="28.5" x14ac:dyDescent="0.25">
      <c r="B162" s="129" t="s">
        <v>699</v>
      </c>
      <c r="C162" s="296"/>
      <c r="D162" s="87" t="s">
        <v>325</v>
      </c>
      <c r="E162" s="82" t="s">
        <v>64</v>
      </c>
      <c r="F162" s="83" t="s">
        <v>797</v>
      </c>
      <c r="G162" s="233" t="s">
        <v>929</v>
      </c>
      <c r="H162" s="83"/>
    </row>
    <row r="163" spans="2:8" ht="28.5" x14ac:dyDescent="0.25">
      <c r="B163" s="129" t="s">
        <v>700</v>
      </c>
      <c r="C163" s="296"/>
      <c r="D163" s="88" t="s">
        <v>319</v>
      </c>
      <c r="E163" s="63" t="s">
        <v>315</v>
      </c>
      <c r="F163" s="61" t="s">
        <v>861</v>
      </c>
      <c r="G163" s="61">
        <v>37</v>
      </c>
      <c r="H163" s="61"/>
    </row>
    <row r="164" spans="2:8" ht="29.25" thickBot="1" x14ac:dyDescent="0.3">
      <c r="B164" s="129" t="s">
        <v>701</v>
      </c>
      <c r="C164" s="297"/>
      <c r="D164" s="134" t="s">
        <v>320</v>
      </c>
      <c r="E164" s="85" t="s">
        <v>72</v>
      </c>
      <c r="F164" s="86" t="s">
        <v>862</v>
      </c>
      <c r="G164" s="86">
        <v>185</v>
      </c>
      <c r="H164" s="86"/>
    </row>
    <row r="165" spans="2:8" ht="43.5" thickTop="1" x14ac:dyDescent="0.25">
      <c r="B165" s="129" t="s">
        <v>702</v>
      </c>
      <c r="C165" s="295" t="s">
        <v>82</v>
      </c>
      <c r="D165" s="137" t="s">
        <v>321</v>
      </c>
      <c r="E165" s="65" t="s">
        <v>64</v>
      </c>
      <c r="F165" s="71" t="s">
        <v>784</v>
      </c>
      <c r="G165" s="246" t="s">
        <v>931</v>
      </c>
      <c r="H165" s="61" t="s">
        <v>935</v>
      </c>
    </row>
    <row r="166" spans="2:8" ht="42.75" x14ac:dyDescent="0.25">
      <c r="B166" s="129" t="s">
        <v>703</v>
      </c>
      <c r="C166" s="296"/>
      <c r="D166" s="139" t="s">
        <v>874</v>
      </c>
      <c r="E166" s="82" t="s">
        <v>64</v>
      </c>
      <c r="F166" s="133" t="s">
        <v>785</v>
      </c>
      <c r="G166" s="243" t="s">
        <v>929</v>
      </c>
      <c r="H166" s="133" t="s">
        <v>936</v>
      </c>
    </row>
    <row r="167" spans="2:8" ht="42.75" x14ac:dyDescent="0.25">
      <c r="B167" s="129" t="s">
        <v>704</v>
      </c>
      <c r="C167" s="296"/>
      <c r="D167" s="138" t="s">
        <v>322</v>
      </c>
      <c r="E167" s="63" t="s">
        <v>64</v>
      </c>
      <c r="F167" s="61" t="s">
        <v>786</v>
      </c>
      <c r="G167" s="247" t="s">
        <v>929</v>
      </c>
      <c r="H167" s="70" t="s">
        <v>937</v>
      </c>
    </row>
    <row r="168" spans="2:8" ht="20.45" customHeight="1" x14ac:dyDescent="0.25">
      <c r="B168" s="129" t="s">
        <v>705</v>
      </c>
      <c r="C168" s="296"/>
      <c r="D168" s="139" t="s">
        <v>326</v>
      </c>
      <c r="E168" s="82" t="s">
        <v>64</v>
      </c>
      <c r="F168" s="133" t="s">
        <v>787</v>
      </c>
      <c r="G168" s="243" t="s">
        <v>929</v>
      </c>
      <c r="H168" s="133"/>
    </row>
    <row r="169" spans="2:8" ht="128.25" customHeight="1" x14ac:dyDescent="0.25">
      <c r="B169" s="129" t="s">
        <v>706</v>
      </c>
      <c r="C169" s="296"/>
      <c r="D169" s="138" t="s">
        <v>327</v>
      </c>
      <c r="E169" s="63" t="s">
        <v>64</v>
      </c>
      <c r="F169" s="70" t="s">
        <v>328</v>
      </c>
      <c r="G169" s="247" t="s">
        <v>929</v>
      </c>
      <c r="H169" s="70" t="s">
        <v>938</v>
      </c>
    </row>
    <row r="170" spans="2:8" ht="28.5" x14ac:dyDescent="0.25">
      <c r="B170" s="129" t="s">
        <v>707</v>
      </c>
      <c r="C170" s="296"/>
      <c r="D170" s="139" t="s">
        <v>329</v>
      </c>
      <c r="E170" s="82" t="s">
        <v>64</v>
      </c>
      <c r="F170" s="133" t="s">
        <v>790</v>
      </c>
      <c r="G170" s="243" t="s">
        <v>929</v>
      </c>
      <c r="H170" s="133"/>
    </row>
    <row r="171" spans="2:8" ht="28.5" x14ac:dyDescent="0.25">
      <c r="B171" s="129" t="s">
        <v>708</v>
      </c>
      <c r="C171" s="296"/>
      <c r="D171" s="138" t="s">
        <v>330</v>
      </c>
      <c r="E171" s="63" t="s">
        <v>315</v>
      </c>
      <c r="F171" s="70" t="s">
        <v>863</v>
      </c>
      <c r="G171" s="216">
        <v>0</v>
      </c>
      <c r="H171" s="70"/>
    </row>
    <row r="172" spans="2:8" ht="43.5" thickBot="1" x14ac:dyDescent="0.3">
      <c r="B172" s="129" t="s">
        <v>709</v>
      </c>
      <c r="C172" s="297"/>
      <c r="D172" s="140" t="s">
        <v>791</v>
      </c>
      <c r="E172" s="85" t="s">
        <v>64</v>
      </c>
      <c r="F172" s="86" t="s">
        <v>788</v>
      </c>
      <c r="G172" s="248" t="s">
        <v>931</v>
      </c>
      <c r="H172" s="86"/>
    </row>
    <row r="173" spans="2:8" ht="29.25" thickTop="1" x14ac:dyDescent="0.25">
      <c r="B173" s="129" t="s">
        <v>710</v>
      </c>
      <c r="C173" s="296" t="s">
        <v>83</v>
      </c>
      <c r="D173" s="68" t="s">
        <v>331</v>
      </c>
      <c r="E173" s="89" t="s">
        <v>64</v>
      </c>
      <c r="F173" s="70" t="s">
        <v>789</v>
      </c>
      <c r="G173" s="247" t="s">
        <v>929</v>
      </c>
      <c r="H173" s="70"/>
    </row>
    <row r="174" spans="2:8" ht="85.5" x14ac:dyDescent="0.25">
      <c r="B174" s="129" t="s">
        <v>711</v>
      </c>
      <c r="C174" s="296"/>
      <c r="D174" s="90" t="s">
        <v>333</v>
      </c>
      <c r="E174" s="141" t="s">
        <v>60</v>
      </c>
      <c r="F174" s="133" t="s">
        <v>865</v>
      </c>
      <c r="G174" s="249">
        <v>82.03</v>
      </c>
      <c r="H174" s="133"/>
    </row>
    <row r="175" spans="2:8" ht="86.25" thickBot="1" x14ac:dyDescent="0.3">
      <c r="B175" s="129" t="s">
        <v>712</v>
      </c>
      <c r="C175" s="296"/>
      <c r="D175" s="68" t="s">
        <v>334</v>
      </c>
      <c r="E175" s="89" t="s">
        <v>782</v>
      </c>
      <c r="F175" s="70" t="s">
        <v>864</v>
      </c>
      <c r="G175" s="250" t="s">
        <v>933</v>
      </c>
      <c r="H175" s="251"/>
    </row>
    <row r="176" spans="2:8" ht="114" x14ac:dyDescent="0.25">
      <c r="B176" s="129" t="s">
        <v>713</v>
      </c>
      <c r="C176" s="296"/>
      <c r="D176" s="90" t="s">
        <v>332</v>
      </c>
      <c r="E176" s="141" t="s">
        <v>782</v>
      </c>
      <c r="F176" s="133" t="s">
        <v>866</v>
      </c>
      <c r="G176" s="233">
        <v>0</v>
      </c>
      <c r="H176" s="133"/>
    </row>
    <row r="177" spans="2:8" ht="57" x14ac:dyDescent="0.25">
      <c r="B177" s="129" t="s">
        <v>714</v>
      </c>
      <c r="C177" s="296"/>
      <c r="D177" s="68" t="s">
        <v>335</v>
      </c>
      <c r="E177" s="63" t="s">
        <v>64</v>
      </c>
      <c r="F177" s="70" t="s">
        <v>783</v>
      </c>
      <c r="G177" s="247" t="s">
        <v>256</v>
      </c>
      <c r="H177" s="70"/>
    </row>
    <row r="178" spans="2:8" ht="27.95" customHeight="1" thickBot="1" x14ac:dyDescent="0.3">
      <c r="B178" s="129" t="s">
        <v>715</v>
      </c>
      <c r="C178" s="297"/>
      <c r="D178" s="134" t="s">
        <v>336</v>
      </c>
      <c r="E178" s="135" t="s">
        <v>60</v>
      </c>
      <c r="F178" s="136" t="s">
        <v>337</v>
      </c>
      <c r="G178" s="252">
        <v>0.8</v>
      </c>
      <c r="H178" s="136" t="s">
        <v>934</v>
      </c>
    </row>
    <row r="179" spans="2:8" ht="29.25" thickTop="1" x14ac:dyDescent="0.25">
      <c r="B179" s="129" t="s">
        <v>716</v>
      </c>
      <c r="C179" s="295" t="s">
        <v>781</v>
      </c>
      <c r="D179" s="64" t="s">
        <v>340</v>
      </c>
      <c r="E179" s="89" t="s">
        <v>64</v>
      </c>
      <c r="F179" s="71" t="s">
        <v>774</v>
      </c>
      <c r="G179" s="247" t="s">
        <v>929</v>
      </c>
      <c r="H179" s="71"/>
    </row>
    <row r="180" spans="2:8" ht="85.5" x14ac:dyDescent="0.25">
      <c r="B180" s="129" t="s">
        <v>717</v>
      </c>
      <c r="C180" s="296"/>
      <c r="D180" s="90" t="s">
        <v>342</v>
      </c>
      <c r="E180" s="141" t="s">
        <v>64</v>
      </c>
      <c r="F180" s="133" t="s">
        <v>778</v>
      </c>
      <c r="G180" s="243" t="s">
        <v>931</v>
      </c>
      <c r="H180" s="133"/>
    </row>
    <row r="181" spans="2:8" ht="151.5" customHeight="1" x14ac:dyDescent="0.25">
      <c r="B181" s="129" t="s">
        <v>718</v>
      </c>
      <c r="C181" s="296"/>
      <c r="D181" s="68" t="s">
        <v>353</v>
      </c>
      <c r="E181" s="89" t="s">
        <v>315</v>
      </c>
      <c r="F181" s="70" t="s">
        <v>779</v>
      </c>
      <c r="G181" s="216" t="s">
        <v>939</v>
      </c>
      <c r="H181" s="70"/>
    </row>
    <row r="182" spans="2:8" ht="42.75" x14ac:dyDescent="0.25">
      <c r="B182" s="129" t="s">
        <v>719</v>
      </c>
      <c r="C182" s="296"/>
      <c r="D182" s="90" t="s">
        <v>343</v>
      </c>
      <c r="E182" s="141" t="s">
        <v>60</v>
      </c>
      <c r="F182" s="133" t="s">
        <v>628</v>
      </c>
      <c r="G182" s="253">
        <v>0.22</v>
      </c>
      <c r="H182" s="133"/>
    </row>
    <row r="183" spans="2:8" ht="42.75" x14ac:dyDescent="0.25">
      <c r="B183" s="129" t="s">
        <v>720</v>
      </c>
      <c r="C183" s="296"/>
      <c r="D183" s="68" t="s">
        <v>341</v>
      </c>
      <c r="E183" s="89" t="s">
        <v>64</v>
      </c>
      <c r="F183" s="70" t="s">
        <v>775</v>
      </c>
      <c r="G183" s="247" t="s">
        <v>931</v>
      </c>
      <c r="H183" s="70"/>
    </row>
    <row r="184" spans="2:8" ht="42.75" x14ac:dyDescent="0.25">
      <c r="B184" s="129" t="s">
        <v>776</v>
      </c>
      <c r="C184" s="296"/>
      <c r="D184" s="90" t="s">
        <v>350</v>
      </c>
      <c r="E184" s="141" t="s">
        <v>64</v>
      </c>
      <c r="F184" s="133" t="s">
        <v>773</v>
      </c>
      <c r="G184" s="243" t="s">
        <v>931</v>
      </c>
      <c r="H184" s="133"/>
    </row>
    <row r="185" spans="2:8" ht="43.5" thickBot="1" x14ac:dyDescent="0.3">
      <c r="B185" s="132" t="s">
        <v>777</v>
      </c>
      <c r="C185" s="307"/>
      <c r="D185" s="120" t="s">
        <v>339</v>
      </c>
      <c r="E185" s="142" t="s">
        <v>64</v>
      </c>
      <c r="F185" s="143" t="s">
        <v>780</v>
      </c>
      <c r="G185" s="254" t="s">
        <v>931</v>
      </c>
      <c r="H185" s="143"/>
    </row>
    <row r="186" spans="2:8" x14ac:dyDescent="0.25">
      <c r="D186" s="93"/>
      <c r="E186" s="94"/>
      <c r="F186" s="95"/>
      <c r="G186" s="92"/>
      <c r="H186" s="91"/>
    </row>
    <row r="187" spans="2:8" x14ac:dyDescent="0.25">
      <c r="D187" s="77"/>
      <c r="E187" s="96"/>
      <c r="F187" s="92"/>
      <c r="G187" s="92"/>
      <c r="H187" s="91"/>
    </row>
    <row r="188" spans="2:8" ht="26.25" x14ac:dyDescent="0.25">
      <c r="B188" s="308" t="s">
        <v>73</v>
      </c>
      <c r="C188" s="309"/>
      <c r="D188" s="309" t="s">
        <v>73</v>
      </c>
      <c r="E188" s="309"/>
      <c r="F188" s="309"/>
      <c r="G188" s="309"/>
      <c r="H188" s="310"/>
    </row>
    <row r="189" spans="2:8" ht="28.5" x14ac:dyDescent="0.25">
      <c r="B189" s="129" t="s">
        <v>152</v>
      </c>
      <c r="C189" s="304" t="s">
        <v>762</v>
      </c>
      <c r="D189" s="97" t="s">
        <v>763</v>
      </c>
      <c r="E189" s="51" t="s">
        <v>64</v>
      </c>
      <c r="F189" s="70" t="s">
        <v>771</v>
      </c>
      <c r="G189" s="237" t="s">
        <v>929</v>
      </c>
      <c r="H189" s="70"/>
    </row>
    <row r="190" spans="2:8" ht="28.5" x14ac:dyDescent="0.25">
      <c r="B190" s="129" t="s">
        <v>153</v>
      </c>
      <c r="C190" s="304"/>
      <c r="D190" s="98" t="s">
        <v>363</v>
      </c>
      <c r="E190" s="99" t="s">
        <v>64</v>
      </c>
      <c r="F190" s="100" t="s">
        <v>764</v>
      </c>
      <c r="G190" s="255" t="s">
        <v>929</v>
      </c>
      <c r="H190" s="100"/>
    </row>
    <row r="191" spans="2:8" ht="28.5" x14ac:dyDescent="0.25">
      <c r="B191" s="129" t="s">
        <v>233</v>
      </c>
      <c r="C191" s="304"/>
      <c r="D191" s="97" t="s">
        <v>361</v>
      </c>
      <c r="E191" s="51" t="s">
        <v>64</v>
      </c>
      <c r="F191" s="70" t="s">
        <v>765</v>
      </c>
      <c r="G191" s="237" t="s">
        <v>929</v>
      </c>
      <c r="H191" s="70"/>
    </row>
    <row r="192" spans="2:8" ht="99.75" x14ac:dyDescent="0.25">
      <c r="B192" s="129" t="s">
        <v>234</v>
      </c>
      <c r="C192" s="304"/>
      <c r="D192" s="98" t="s">
        <v>360</v>
      </c>
      <c r="E192" s="99" t="s">
        <v>64</v>
      </c>
      <c r="F192" s="100" t="s">
        <v>772</v>
      </c>
      <c r="G192" s="255" t="s">
        <v>929</v>
      </c>
      <c r="H192" s="100" t="s">
        <v>940</v>
      </c>
    </row>
    <row r="193" spans="2:8" ht="42.75" x14ac:dyDescent="0.25">
      <c r="B193" s="129" t="s">
        <v>235</v>
      </c>
      <c r="C193" s="304"/>
      <c r="D193" s="97" t="s">
        <v>365</v>
      </c>
      <c r="E193" s="51" t="s">
        <v>64</v>
      </c>
      <c r="F193" s="70" t="s">
        <v>366</v>
      </c>
      <c r="G193" s="210" t="s">
        <v>929</v>
      </c>
      <c r="H193" s="70"/>
    </row>
    <row r="194" spans="2:8" ht="28.5" x14ac:dyDescent="0.25">
      <c r="B194" s="129" t="s">
        <v>236</v>
      </c>
      <c r="C194" s="304"/>
      <c r="D194" s="98" t="s">
        <v>367</v>
      </c>
      <c r="E194" s="99" t="s">
        <v>64</v>
      </c>
      <c r="F194" s="100" t="s">
        <v>867</v>
      </c>
      <c r="G194" s="256" t="s">
        <v>929</v>
      </c>
      <c r="H194" s="183"/>
    </row>
    <row r="195" spans="2:8" ht="42.75" x14ac:dyDescent="0.25">
      <c r="B195" s="129" t="s">
        <v>261</v>
      </c>
      <c r="C195" s="304"/>
      <c r="D195" s="97" t="s">
        <v>770</v>
      </c>
      <c r="E195" s="51" t="s">
        <v>64</v>
      </c>
      <c r="F195" s="70" t="s">
        <v>769</v>
      </c>
      <c r="G195" s="210" t="s">
        <v>929</v>
      </c>
      <c r="H195" s="61"/>
    </row>
    <row r="196" spans="2:8" ht="28.5" x14ac:dyDescent="0.25">
      <c r="B196" s="129" t="s">
        <v>237</v>
      </c>
      <c r="C196" s="304"/>
      <c r="D196" s="182" t="s">
        <v>364</v>
      </c>
      <c r="E196" s="184" t="s">
        <v>255</v>
      </c>
      <c r="F196" s="183" t="s">
        <v>766</v>
      </c>
      <c r="G196" s="256" t="s">
        <v>959</v>
      </c>
      <c r="H196" s="183"/>
    </row>
    <row r="197" spans="2:8" ht="42.75" x14ac:dyDescent="0.25">
      <c r="B197" s="129" t="s">
        <v>238</v>
      </c>
      <c r="C197" s="304"/>
      <c r="D197" s="58" t="s">
        <v>368</v>
      </c>
      <c r="E197" s="59" t="s">
        <v>64</v>
      </c>
      <c r="F197" s="61" t="s">
        <v>767</v>
      </c>
      <c r="G197" s="210" t="s">
        <v>929</v>
      </c>
      <c r="H197" s="257" t="s">
        <v>941</v>
      </c>
    </row>
    <row r="198" spans="2:8" ht="29.25" thickBot="1" x14ac:dyDescent="0.3">
      <c r="B198" s="129" t="s">
        <v>239</v>
      </c>
      <c r="C198" s="305"/>
      <c r="D198" s="103" t="s">
        <v>369</v>
      </c>
      <c r="E198" s="104" t="s">
        <v>64</v>
      </c>
      <c r="F198" s="105" t="s">
        <v>370</v>
      </c>
      <c r="G198" s="258" t="s">
        <v>931</v>
      </c>
      <c r="H198" s="105"/>
    </row>
    <row r="199" spans="2:8" ht="20.100000000000001" customHeight="1" thickTop="1" x14ac:dyDescent="0.25">
      <c r="B199" s="129" t="s">
        <v>240</v>
      </c>
      <c r="C199" s="287" t="s">
        <v>229</v>
      </c>
      <c r="D199" s="97" t="s">
        <v>382</v>
      </c>
      <c r="E199" s="51" t="s">
        <v>64</v>
      </c>
      <c r="F199" s="70" t="s">
        <v>756</v>
      </c>
      <c r="G199" s="237" t="s">
        <v>929</v>
      </c>
      <c r="H199" s="70"/>
    </row>
    <row r="200" spans="2:8" ht="20.100000000000001" customHeight="1" x14ac:dyDescent="0.25">
      <c r="B200" s="129" t="s">
        <v>241</v>
      </c>
      <c r="C200" s="287"/>
      <c r="D200" s="98" t="s">
        <v>754</v>
      </c>
      <c r="E200" s="99" t="s">
        <v>64</v>
      </c>
      <c r="F200" s="100" t="s">
        <v>757</v>
      </c>
      <c r="G200" s="255" t="s">
        <v>929</v>
      </c>
      <c r="H200" s="100"/>
    </row>
    <row r="201" spans="2:8" ht="28.5" x14ac:dyDescent="0.25">
      <c r="B201" s="129" t="s">
        <v>242</v>
      </c>
      <c r="C201" s="287"/>
      <c r="D201" s="97" t="s">
        <v>760</v>
      </c>
      <c r="E201" s="51" t="s">
        <v>64</v>
      </c>
      <c r="F201" s="70" t="s">
        <v>761</v>
      </c>
      <c r="G201" s="237" t="s">
        <v>929</v>
      </c>
      <c r="H201" s="70"/>
    </row>
    <row r="202" spans="2:8" ht="28.5" x14ac:dyDescent="0.25">
      <c r="B202" s="129" t="s">
        <v>243</v>
      </c>
      <c r="C202" s="287"/>
      <c r="D202" s="98" t="s">
        <v>755</v>
      </c>
      <c r="E202" s="99" t="s">
        <v>64</v>
      </c>
      <c r="F202" s="100" t="s">
        <v>758</v>
      </c>
      <c r="G202" s="255" t="s">
        <v>929</v>
      </c>
      <c r="H202" s="100"/>
    </row>
    <row r="203" spans="2:8" ht="42.75" x14ac:dyDescent="0.25">
      <c r="B203" s="129" t="s">
        <v>244</v>
      </c>
      <c r="C203" s="287"/>
      <c r="D203" s="97" t="s">
        <v>372</v>
      </c>
      <c r="E203" s="51" t="s">
        <v>64</v>
      </c>
      <c r="F203" s="70" t="s">
        <v>759</v>
      </c>
      <c r="G203" s="237" t="s">
        <v>931</v>
      </c>
      <c r="H203" s="70"/>
    </row>
    <row r="204" spans="2:8" ht="43.5" thickBot="1" x14ac:dyDescent="0.3">
      <c r="B204" s="129" t="s">
        <v>245</v>
      </c>
      <c r="C204" s="288"/>
      <c r="D204" s="103" t="s">
        <v>371</v>
      </c>
      <c r="E204" s="104" t="s">
        <v>64</v>
      </c>
      <c r="F204" s="105" t="s">
        <v>868</v>
      </c>
      <c r="G204" s="258" t="s">
        <v>931</v>
      </c>
      <c r="H204" s="105"/>
    </row>
    <row r="205" spans="2:8" ht="43.5" thickTop="1" x14ac:dyDescent="0.25">
      <c r="B205" s="129" t="s">
        <v>246</v>
      </c>
      <c r="C205" s="289" t="s">
        <v>230</v>
      </c>
      <c r="D205" s="97" t="s">
        <v>374</v>
      </c>
      <c r="E205" s="51" t="s">
        <v>64</v>
      </c>
      <c r="F205" s="70" t="s">
        <v>749</v>
      </c>
      <c r="G205" s="237" t="s">
        <v>929</v>
      </c>
      <c r="H205" s="257" t="s">
        <v>942</v>
      </c>
    </row>
    <row r="206" spans="2:8" ht="21.6" customHeight="1" x14ac:dyDescent="0.25">
      <c r="B206" s="129" t="s">
        <v>247</v>
      </c>
      <c r="C206" s="287"/>
      <c r="D206" s="98" t="s">
        <v>375</v>
      </c>
      <c r="E206" s="99" t="s">
        <v>64</v>
      </c>
      <c r="F206" s="100" t="s">
        <v>750</v>
      </c>
      <c r="G206" s="255" t="s">
        <v>929</v>
      </c>
      <c r="H206" s="100"/>
    </row>
    <row r="207" spans="2:8" ht="28.5" x14ac:dyDescent="0.25">
      <c r="B207" s="129" t="s">
        <v>248</v>
      </c>
      <c r="C207" s="287"/>
      <c r="D207" s="97" t="s">
        <v>376</v>
      </c>
      <c r="E207" s="51" t="s">
        <v>64</v>
      </c>
      <c r="F207" s="70" t="s">
        <v>751</v>
      </c>
      <c r="G207" s="237" t="s">
        <v>929</v>
      </c>
      <c r="H207" s="70"/>
    </row>
    <row r="208" spans="2:8" ht="20.45" customHeight="1" x14ac:dyDescent="0.25">
      <c r="B208" s="129" t="s">
        <v>249</v>
      </c>
      <c r="C208" s="287"/>
      <c r="D208" s="98" t="s">
        <v>231</v>
      </c>
      <c r="E208" s="99" t="s">
        <v>64</v>
      </c>
      <c r="F208" s="100" t="s">
        <v>752</v>
      </c>
      <c r="G208" s="255" t="s">
        <v>929</v>
      </c>
      <c r="H208" s="100"/>
    </row>
    <row r="209" spans="2:8" ht="43.5" thickBot="1" x14ac:dyDescent="0.3">
      <c r="B209" s="129" t="s">
        <v>250</v>
      </c>
      <c r="C209" s="288"/>
      <c r="D209" s="101" t="s">
        <v>388</v>
      </c>
      <c r="E209" s="102" t="s">
        <v>64</v>
      </c>
      <c r="F209" s="74" t="s">
        <v>753</v>
      </c>
      <c r="G209" s="259" t="s">
        <v>929</v>
      </c>
      <c r="H209" s="74" t="s">
        <v>943</v>
      </c>
    </row>
    <row r="210" spans="2:8" ht="57.75" thickTop="1" x14ac:dyDescent="0.25">
      <c r="B210" s="129" t="s">
        <v>251</v>
      </c>
      <c r="C210" s="303" t="s">
        <v>743</v>
      </c>
      <c r="D210" s="98" t="s">
        <v>740</v>
      </c>
      <c r="E210" s="99" t="s">
        <v>64</v>
      </c>
      <c r="F210" s="100" t="s">
        <v>741</v>
      </c>
      <c r="G210" s="255" t="s">
        <v>931</v>
      </c>
      <c r="H210" s="100"/>
    </row>
    <row r="211" spans="2:8" ht="42.75" x14ac:dyDescent="0.25">
      <c r="B211" s="129" t="s">
        <v>252</v>
      </c>
      <c r="C211" s="304"/>
      <c r="D211" s="97" t="s">
        <v>742</v>
      </c>
      <c r="E211" s="51" t="s">
        <v>64</v>
      </c>
      <c r="F211" s="70" t="s">
        <v>744</v>
      </c>
      <c r="G211" s="237" t="s">
        <v>931</v>
      </c>
      <c r="H211" s="70"/>
    </row>
    <row r="212" spans="2:8" ht="28.5" x14ac:dyDescent="0.25">
      <c r="B212" s="129" t="s">
        <v>253</v>
      </c>
      <c r="C212" s="304"/>
      <c r="D212" s="98" t="s">
        <v>373</v>
      </c>
      <c r="E212" s="99" t="s">
        <v>745</v>
      </c>
      <c r="F212" s="100" t="s">
        <v>746</v>
      </c>
      <c r="G212" s="255"/>
      <c r="H212" s="100"/>
    </row>
    <row r="213" spans="2:8" ht="42.75" x14ac:dyDescent="0.25">
      <c r="B213" s="129" t="s">
        <v>383</v>
      </c>
      <c r="C213" s="304"/>
      <c r="D213" s="97" t="s">
        <v>378</v>
      </c>
      <c r="E213" s="51" t="s">
        <v>64</v>
      </c>
      <c r="F213" s="70" t="s">
        <v>747</v>
      </c>
      <c r="G213" s="237" t="s">
        <v>931</v>
      </c>
      <c r="H213" s="70"/>
    </row>
    <row r="214" spans="2:8" ht="43.5" thickBot="1" x14ac:dyDescent="0.3">
      <c r="B214" s="129" t="s">
        <v>384</v>
      </c>
      <c r="C214" s="305"/>
      <c r="D214" s="103" t="s">
        <v>377</v>
      </c>
      <c r="E214" s="104" t="s">
        <v>64</v>
      </c>
      <c r="F214" s="105" t="s">
        <v>748</v>
      </c>
      <c r="G214" s="258" t="s">
        <v>931</v>
      </c>
      <c r="H214" s="105"/>
    </row>
    <row r="215" spans="2:8" ht="72" thickTop="1" x14ac:dyDescent="0.25">
      <c r="B215" s="129" t="s">
        <v>385</v>
      </c>
      <c r="C215" s="287" t="s">
        <v>232</v>
      </c>
      <c r="D215" s="97" t="s">
        <v>379</v>
      </c>
      <c r="E215" s="51" t="s">
        <v>64</v>
      </c>
      <c r="F215" s="70" t="s">
        <v>738</v>
      </c>
      <c r="G215" s="237" t="s">
        <v>931</v>
      </c>
      <c r="H215" s="70"/>
    </row>
    <row r="216" spans="2:8" ht="42.75" x14ac:dyDescent="0.25">
      <c r="B216" s="129" t="s">
        <v>386</v>
      </c>
      <c r="C216" s="287"/>
      <c r="D216" s="98" t="s">
        <v>381</v>
      </c>
      <c r="E216" s="99" t="s">
        <v>64</v>
      </c>
      <c r="F216" s="100" t="s">
        <v>739</v>
      </c>
      <c r="G216" s="255" t="s">
        <v>931</v>
      </c>
      <c r="H216" s="100"/>
    </row>
    <row r="217" spans="2:8" ht="43.5" thickBot="1" x14ac:dyDescent="0.3">
      <c r="B217" s="131" t="s">
        <v>387</v>
      </c>
      <c r="C217" s="306"/>
      <c r="D217" s="144" t="s">
        <v>380</v>
      </c>
      <c r="E217" s="145" t="s">
        <v>64</v>
      </c>
      <c r="F217" s="143" t="s">
        <v>869</v>
      </c>
      <c r="G217" s="260" t="s">
        <v>929</v>
      </c>
      <c r="H217" s="143"/>
    </row>
    <row r="218" spans="2:8" ht="9" customHeight="1" x14ac:dyDescent="0.25">
      <c r="C218" s="76"/>
      <c r="D218" s="42"/>
      <c r="E218" s="96"/>
      <c r="F218" s="114"/>
      <c r="G218" s="92"/>
      <c r="H218" s="92"/>
    </row>
    <row r="219" spans="2:8" ht="29.1" customHeight="1" x14ac:dyDescent="0.25">
      <c r="B219" s="115"/>
      <c r="C219" s="27"/>
      <c r="D219" s="27"/>
      <c r="E219" s="27"/>
      <c r="F219" s="27"/>
      <c r="G219" s="27"/>
      <c r="H219" s="27"/>
    </row>
  </sheetData>
  <mergeCells count="66">
    <mergeCell ref="C47:C50"/>
    <mergeCell ref="C54:C62"/>
    <mergeCell ref="D100:D103"/>
    <mergeCell ref="F100:F103"/>
    <mergeCell ref="D75:D78"/>
    <mergeCell ref="F75:F78"/>
    <mergeCell ref="F90:F9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C210:C214"/>
    <mergeCell ref="C215:C217"/>
    <mergeCell ref="C173:C178"/>
    <mergeCell ref="C179:C185"/>
    <mergeCell ref="B188:H188"/>
    <mergeCell ref="C189:C19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H115:H118"/>
    <mergeCell ref="H100:H103"/>
    <mergeCell ref="D105:D108"/>
    <mergeCell ref="F105:F108"/>
    <mergeCell ref="H105:H108"/>
  </mergeCells>
  <dataValidations count="2">
    <dataValidation type="list" allowBlank="1" showInputMessage="1" showErrorMessage="1" sqref="G172:G173 G177 G59 G62:G72 G162 G145 G156 G139 G183:G185 G160 G165:G170 G179:G180 G189:G195 G197:G198" xr:uid="{00000000-0002-0000-0400-000000000000}">
      <formula1>"-, Yes, No"</formula1>
    </dataValidation>
    <dataValidation type="list" allowBlank="1" showInputMessage="1" showErrorMessage="1" sqref="G210:G211 G213:G217 G199:G208" xr:uid="{1E7B3C85-D4CB-4387-9C07-C0D2A520A852}">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7"/>
  <sheetViews>
    <sheetView showGridLines="0" topLeftCell="A7" zoomScale="80" zoomScaleNormal="80" workbookViewId="0">
      <selection activeCell="R18" sqref="R18"/>
    </sheetView>
  </sheetViews>
  <sheetFormatPr defaultColWidth="8.7109375" defaultRowHeight="14.25" x14ac:dyDescent="0.25"/>
  <cols>
    <col min="1" max="1" width="2.7109375" style="42" customWidth="1"/>
    <col min="2" max="2" width="6.5703125" style="42" customWidth="1"/>
    <col min="3" max="3" width="55.42578125" style="114" customWidth="1"/>
    <col min="4" max="4" width="15.85546875" style="42" bestFit="1" customWidth="1"/>
    <col min="5" max="5" width="17.42578125" style="42" customWidth="1"/>
    <col min="6" max="6" width="15" style="42" customWidth="1"/>
    <col min="7" max="7" width="11.7109375" style="42" customWidth="1"/>
    <col min="8" max="8" width="16.140625" style="42" customWidth="1"/>
    <col min="9" max="9" width="15.85546875" style="42" bestFit="1" customWidth="1"/>
    <col min="10" max="10" width="15.5703125" style="42" bestFit="1" customWidth="1"/>
    <col min="11" max="11" width="14.85546875" style="42" bestFit="1" customWidth="1"/>
    <col min="12" max="12" width="12.85546875" style="42" customWidth="1"/>
    <col min="13" max="13" width="19" style="42" customWidth="1"/>
    <col min="14" max="16384" width="8.7109375" style="42"/>
  </cols>
  <sheetData>
    <row r="2" spans="1:13" s="110" customFormat="1" ht="33.6" customHeight="1" x14ac:dyDescent="0.35">
      <c r="B2" s="275" t="s">
        <v>596</v>
      </c>
      <c r="C2" s="275"/>
      <c r="D2" s="275"/>
      <c r="E2" s="275"/>
      <c r="F2" s="275"/>
      <c r="G2" s="275"/>
      <c r="H2" s="275"/>
      <c r="I2" s="275"/>
      <c r="J2" s="275"/>
      <c r="K2" s="275"/>
      <c r="L2" s="275"/>
      <c r="M2" s="275"/>
    </row>
    <row r="3" spans="1:13" s="110" customFormat="1" ht="86.1" customHeight="1" x14ac:dyDescent="0.35">
      <c r="B3" s="274" t="s">
        <v>838</v>
      </c>
      <c r="C3" s="274"/>
      <c r="D3" s="274"/>
      <c r="E3" s="274"/>
      <c r="F3" s="274"/>
      <c r="G3" s="274"/>
      <c r="H3" s="274"/>
      <c r="I3" s="274"/>
      <c r="J3" s="274"/>
      <c r="K3" s="274"/>
      <c r="L3" s="274"/>
      <c r="M3" s="274"/>
    </row>
    <row r="4" spans="1:13" ht="6.6" customHeight="1" x14ac:dyDescent="0.25">
      <c r="B4" s="27"/>
      <c r="C4" s="335"/>
      <c r="D4" s="335"/>
      <c r="E4" s="335"/>
      <c r="F4" s="335"/>
      <c r="G4" s="335"/>
      <c r="H4" s="335"/>
      <c r="I4" s="335"/>
      <c r="J4" s="335"/>
      <c r="K4" s="335"/>
      <c r="L4" s="335"/>
      <c r="M4" s="335"/>
    </row>
    <row r="6" spans="1:13" ht="3" customHeight="1" x14ac:dyDescent="0.25"/>
    <row r="7" spans="1:13" ht="15" customHeight="1" x14ac:dyDescent="0.25">
      <c r="D7" s="161" t="s">
        <v>606</v>
      </c>
      <c r="E7" s="154" t="s">
        <v>607</v>
      </c>
      <c r="F7" s="154" t="s">
        <v>608</v>
      </c>
      <c r="G7" s="154" t="s">
        <v>609</v>
      </c>
      <c r="H7" s="154" t="s">
        <v>610</v>
      </c>
      <c r="I7" s="154" t="s">
        <v>611</v>
      </c>
      <c r="J7" s="154" t="s">
        <v>612</v>
      </c>
      <c r="K7" s="154" t="s">
        <v>613</v>
      </c>
      <c r="L7" s="154" t="s">
        <v>614</v>
      </c>
      <c r="M7" s="154" t="s">
        <v>615</v>
      </c>
    </row>
    <row r="8" spans="1:13" ht="32.1" customHeight="1" x14ac:dyDescent="0.25">
      <c r="A8" s="116"/>
      <c r="B8" s="333" t="s">
        <v>127</v>
      </c>
      <c r="C8" s="333" t="s">
        <v>400</v>
      </c>
      <c r="D8" s="336" t="s">
        <v>629</v>
      </c>
      <c r="E8" s="337"/>
      <c r="F8" s="338"/>
      <c r="G8" s="333" t="s">
        <v>631</v>
      </c>
      <c r="H8" s="333" t="s">
        <v>605</v>
      </c>
      <c r="I8" s="339" t="s">
        <v>682</v>
      </c>
      <c r="J8" s="340"/>
      <c r="K8" s="340"/>
      <c r="L8" s="340"/>
      <c r="M8" s="341"/>
    </row>
    <row r="9" spans="1:13" s="118" customFormat="1" ht="55.5" customHeight="1" thickBot="1" x14ac:dyDescent="0.25">
      <c r="A9" s="117"/>
      <c r="B9" s="334"/>
      <c r="C9" s="334"/>
      <c r="D9" s="147"/>
      <c r="E9" s="150" t="s">
        <v>900</v>
      </c>
      <c r="F9" s="150" t="s">
        <v>630</v>
      </c>
      <c r="G9" s="334"/>
      <c r="H9" s="334"/>
      <c r="I9" s="152" t="s">
        <v>1</v>
      </c>
      <c r="J9" s="152" t="s">
        <v>2</v>
      </c>
      <c r="K9" s="152" t="s">
        <v>3</v>
      </c>
      <c r="L9" s="152" t="s">
        <v>4</v>
      </c>
      <c r="M9" s="113" t="s">
        <v>683</v>
      </c>
    </row>
    <row r="10" spans="1:13" s="118" customFormat="1" ht="15" customHeight="1" thickTop="1" x14ac:dyDescent="0.2">
      <c r="A10" s="117"/>
      <c r="B10" s="146" t="s">
        <v>401</v>
      </c>
      <c r="C10" s="148" t="s">
        <v>5</v>
      </c>
      <c r="D10" s="198">
        <v>62248511.945699997</v>
      </c>
      <c r="E10" s="198">
        <v>5467562.4970836574</v>
      </c>
      <c r="F10" s="198">
        <v>3646740.2971000001</v>
      </c>
      <c r="G10" s="168">
        <f>D10/$D$62</f>
        <v>7.3748587165336846E-2</v>
      </c>
      <c r="H10" s="201">
        <v>92649.880840775018</v>
      </c>
      <c r="I10" s="198">
        <v>24872370.834300011</v>
      </c>
      <c r="J10" s="198">
        <v>35809365.651000001</v>
      </c>
      <c r="K10" s="198">
        <v>1566775.4604</v>
      </c>
      <c r="L10" s="198">
        <v>0</v>
      </c>
      <c r="M10" s="198">
        <v>5.9151076545944941</v>
      </c>
    </row>
    <row r="11" spans="1:13" s="118" customFormat="1" ht="28.5" x14ac:dyDescent="0.2">
      <c r="A11" s="117"/>
      <c r="B11" s="146" t="s">
        <v>402</v>
      </c>
      <c r="C11" s="159" t="s">
        <v>399</v>
      </c>
      <c r="D11" s="199">
        <v>53048017.418899983</v>
      </c>
      <c r="E11" s="199">
        <v>5467562.4970836574</v>
      </c>
      <c r="F11" s="199">
        <v>807294.57000000007</v>
      </c>
      <c r="G11" s="168">
        <f t="shared" ref="G11:G61" si="0">D11/$D$62</f>
        <v>6.2848351137754402E-2</v>
      </c>
      <c r="H11" s="201">
        <v>0</v>
      </c>
      <c r="I11" s="199">
        <v>21474703.107200004</v>
      </c>
      <c r="J11" s="199">
        <v>30006538.851300005</v>
      </c>
      <c r="K11" s="199">
        <v>1566775.4604</v>
      </c>
      <c r="L11" s="199">
        <v>0</v>
      </c>
      <c r="M11" s="199">
        <v>5.818309006053993</v>
      </c>
    </row>
    <row r="12" spans="1:13" s="118" customFormat="1" x14ac:dyDescent="0.2">
      <c r="A12" s="117"/>
      <c r="B12" s="146" t="s">
        <v>403</v>
      </c>
      <c r="C12" s="160" t="s">
        <v>397</v>
      </c>
      <c r="D12" s="199">
        <v>2921655.0770999999</v>
      </c>
      <c r="E12" s="199">
        <v>0</v>
      </c>
      <c r="F12" s="199">
        <v>2489320.5370999998</v>
      </c>
      <c r="G12" s="168">
        <f t="shared" si="0"/>
        <v>3.4614150183784817E-3</v>
      </c>
      <c r="H12" s="201">
        <v>0</v>
      </c>
      <c r="I12" s="199">
        <v>2921655.0770999999</v>
      </c>
      <c r="J12" s="199">
        <v>0</v>
      </c>
      <c r="K12" s="199">
        <v>0</v>
      </c>
      <c r="L12" s="199">
        <v>0</v>
      </c>
      <c r="M12" s="199">
        <v>2.6370148106933082</v>
      </c>
    </row>
    <row r="13" spans="1:13" s="118" customFormat="1" x14ac:dyDescent="0.2">
      <c r="A13" s="117"/>
      <c r="B13" s="146" t="s">
        <v>404</v>
      </c>
      <c r="C13" s="160" t="s">
        <v>398</v>
      </c>
      <c r="D13" s="199">
        <v>6278839.4496999988</v>
      </c>
      <c r="E13" s="199">
        <v>0</v>
      </c>
      <c r="F13" s="199">
        <v>350125.19</v>
      </c>
      <c r="G13" s="168">
        <f t="shared" si="0"/>
        <v>7.4388210092039475E-3</v>
      </c>
      <c r="H13" s="201">
        <v>0</v>
      </c>
      <c r="I13" s="199">
        <v>476012.65</v>
      </c>
      <c r="J13" s="199">
        <v>5802826.7996999994</v>
      </c>
      <c r="K13" s="199">
        <v>0</v>
      </c>
      <c r="L13" s="199">
        <v>0</v>
      </c>
      <c r="M13" s="199">
        <v>8.258284783481681</v>
      </c>
    </row>
    <row r="14" spans="1:13" s="118" customFormat="1" ht="18.95" customHeight="1" x14ac:dyDescent="0.2">
      <c r="A14" s="117"/>
      <c r="B14" s="146" t="s">
        <v>405</v>
      </c>
      <c r="C14" s="148" t="s">
        <v>6</v>
      </c>
      <c r="D14" s="199">
        <v>624157.04709999997</v>
      </c>
      <c r="E14" s="199">
        <v>0</v>
      </c>
      <c r="F14" s="199">
        <v>0</v>
      </c>
      <c r="G14" s="168">
        <f t="shared" si="0"/>
        <v>7.3946667886722571E-4</v>
      </c>
      <c r="H14" s="201">
        <v>41.197145006298335</v>
      </c>
      <c r="I14" s="199">
        <v>542101.14309999999</v>
      </c>
      <c r="J14" s="199">
        <v>82055.903999999995</v>
      </c>
      <c r="K14" s="199">
        <v>0</v>
      </c>
      <c r="L14" s="199">
        <v>0</v>
      </c>
      <c r="M14" s="199">
        <v>3.3661572725836488</v>
      </c>
    </row>
    <row r="15" spans="1:13" s="118" customFormat="1" x14ac:dyDescent="0.2">
      <c r="A15" s="117"/>
      <c r="B15" s="146" t="s">
        <v>406</v>
      </c>
      <c r="C15" s="160" t="s">
        <v>7</v>
      </c>
      <c r="D15" s="199">
        <v>0</v>
      </c>
      <c r="E15" s="199">
        <v>0</v>
      </c>
      <c r="F15" s="199">
        <v>0</v>
      </c>
      <c r="G15" s="168">
        <f t="shared" si="0"/>
        <v>0</v>
      </c>
      <c r="H15" s="201">
        <v>0</v>
      </c>
      <c r="I15" s="199">
        <v>0</v>
      </c>
      <c r="J15" s="199">
        <v>0</v>
      </c>
      <c r="K15" s="199">
        <v>0</v>
      </c>
      <c r="L15" s="199">
        <v>0</v>
      </c>
      <c r="M15" s="199">
        <v>0</v>
      </c>
    </row>
    <row r="16" spans="1:13" s="118" customFormat="1" x14ac:dyDescent="0.2">
      <c r="A16" s="117"/>
      <c r="B16" s="146" t="s">
        <v>407</v>
      </c>
      <c r="C16" s="160" t="s">
        <v>8</v>
      </c>
      <c r="D16" s="199">
        <v>0</v>
      </c>
      <c r="E16" s="199">
        <v>0</v>
      </c>
      <c r="F16" s="199">
        <v>0</v>
      </c>
      <c r="G16" s="168">
        <f t="shared" si="0"/>
        <v>0</v>
      </c>
      <c r="H16" s="201">
        <v>0</v>
      </c>
      <c r="I16" s="199">
        <v>0</v>
      </c>
      <c r="J16" s="199">
        <v>0</v>
      </c>
      <c r="K16" s="199">
        <v>0</v>
      </c>
      <c r="L16" s="199">
        <v>0</v>
      </c>
      <c r="M16" s="199">
        <v>0</v>
      </c>
    </row>
    <row r="17" spans="1:13" s="118" customFormat="1" x14ac:dyDescent="0.2">
      <c r="A17" s="117"/>
      <c r="B17" s="146" t="s">
        <v>408</v>
      </c>
      <c r="C17" s="160" t="s">
        <v>9</v>
      </c>
      <c r="D17" s="199">
        <v>154260.5785</v>
      </c>
      <c r="E17" s="199">
        <v>0</v>
      </c>
      <c r="F17" s="199">
        <v>0</v>
      </c>
      <c r="G17" s="168">
        <f t="shared" si="0"/>
        <v>1.8275938434651051E-4</v>
      </c>
      <c r="H17" s="201">
        <v>0</v>
      </c>
      <c r="I17" s="199">
        <v>154260.5785</v>
      </c>
      <c r="J17" s="199">
        <v>0</v>
      </c>
      <c r="K17" s="199">
        <v>0</v>
      </c>
      <c r="L17" s="199">
        <v>0</v>
      </c>
      <c r="M17" s="199">
        <v>2.7263469194107812</v>
      </c>
    </row>
    <row r="18" spans="1:13" s="118" customFormat="1" x14ac:dyDescent="0.2">
      <c r="A18" s="117"/>
      <c r="B18" s="146" t="s">
        <v>409</v>
      </c>
      <c r="C18" s="160" t="s">
        <v>10</v>
      </c>
      <c r="D18" s="199">
        <v>419896.46860000002</v>
      </c>
      <c r="E18" s="199">
        <v>0</v>
      </c>
      <c r="F18" s="199">
        <v>0</v>
      </c>
      <c r="G18" s="168">
        <f t="shared" si="0"/>
        <v>4.9747006550095293E-4</v>
      </c>
      <c r="H18" s="201">
        <v>0</v>
      </c>
      <c r="I18" s="199">
        <v>337840.56459999998</v>
      </c>
      <c r="J18" s="199">
        <v>82055.903999999995</v>
      </c>
      <c r="K18" s="199">
        <v>0</v>
      </c>
      <c r="L18" s="199">
        <v>0</v>
      </c>
      <c r="M18" s="199">
        <v>3.8829641406276876</v>
      </c>
    </row>
    <row r="19" spans="1:13" s="118" customFormat="1" x14ac:dyDescent="0.2">
      <c r="A19" s="117"/>
      <c r="B19" s="146" t="s">
        <v>410</v>
      </c>
      <c r="C19" s="160" t="s">
        <v>11</v>
      </c>
      <c r="D19" s="199">
        <v>50000</v>
      </c>
      <c r="E19" s="199">
        <v>0</v>
      </c>
      <c r="F19" s="199">
        <v>0</v>
      </c>
      <c r="G19" s="168">
        <f t="shared" si="0"/>
        <v>5.9237229019762338E-5</v>
      </c>
      <c r="H19" s="201">
        <v>0</v>
      </c>
      <c r="I19" s="199">
        <v>50000</v>
      </c>
      <c r="J19" s="199">
        <v>0</v>
      </c>
      <c r="K19" s="199">
        <v>0</v>
      </c>
      <c r="L19" s="199">
        <v>0</v>
      </c>
      <c r="M19" s="199">
        <v>1</v>
      </c>
    </row>
    <row r="20" spans="1:13" s="118" customFormat="1" x14ac:dyDescent="0.2">
      <c r="A20" s="117"/>
      <c r="B20" s="146" t="s">
        <v>411</v>
      </c>
      <c r="C20" s="148" t="s">
        <v>12</v>
      </c>
      <c r="D20" s="199">
        <v>110905410.97140001</v>
      </c>
      <c r="E20" s="199">
        <v>4029710.9619687377</v>
      </c>
      <c r="F20" s="199">
        <v>5102205.5218000002</v>
      </c>
      <c r="G20" s="168">
        <f t="shared" si="0"/>
        <v>0.13139458458487369</v>
      </c>
      <c r="H20" s="201">
        <v>55310.159311068666</v>
      </c>
      <c r="I20" s="199">
        <v>51089095.169600002</v>
      </c>
      <c r="J20" s="199">
        <v>56382812.331799999</v>
      </c>
      <c r="K20" s="199">
        <v>3433503.47</v>
      </c>
      <c r="L20" s="199">
        <v>0</v>
      </c>
      <c r="M20" s="199">
        <v>5.1569443876518646</v>
      </c>
    </row>
    <row r="21" spans="1:13" s="118" customFormat="1" x14ac:dyDescent="0.2">
      <c r="B21" s="146" t="s">
        <v>412</v>
      </c>
      <c r="C21" s="160" t="s">
        <v>13</v>
      </c>
      <c r="D21" s="199">
        <v>35827567.712799981</v>
      </c>
      <c r="E21" s="199">
        <v>1120646.5169907904</v>
      </c>
      <c r="F21" s="199">
        <v>3021714.9167000004</v>
      </c>
      <c r="G21" s="168">
        <f t="shared" si="0"/>
        <v>4.2446516676483505E-2</v>
      </c>
      <c r="H21" s="201">
        <v>0</v>
      </c>
      <c r="I21" s="199">
        <v>20990827.193399999</v>
      </c>
      <c r="J21" s="199">
        <v>14155317.634099998</v>
      </c>
      <c r="K21" s="199">
        <v>681422.88529999997</v>
      </c>
      <c r="L21" s="199">
        <v>0</v>
      </c>
      <c r="M21" s="199">
        <v>4.2899910706303181</v>
      </c>
    </row>
    <row r="22" spans="1:13" s="118" customFormat="1" x14ac:dyDescent="0.2">
      <c r="B22" s="146" t="s">
        <v>413</v>
      </c>
      <c r="C22" s="160" t="s">
        <v>14</v>
      </c>
      <c r="D22" s="199">
        <v>17368774.958900001</v>
      </c>
      <c r="E22" s="199">
        <v>259814.88441710058</v>
      </c>
      <c r="F22" s="199">
        <v>374707.8</v>
      </c>
      <c r="G22" s="168">
        <f t="shared" si="0"/>
        <v>2.0577562000661451E-2</v>
      </c>
      <c r="H22" s="201">
        <v>0</v>
      </c>
      <c r="I22" s="199">
        <v>6526562.5602000002</v>
      </c>
      <c r="J22" s="199">
        <v>10467504.5987</v>
      </c>
      <c r="K22" s="199">
        <v>374707.8</v>
      </c>
      <c r="L22" s="199">
        <v>0</v>
      </c>
      <c r="M22" s="199">
        <v>4.8581277138704975</v>
      </c>
    </row>
    <row r="23" spans="1:13" s="118" customFormat="1" x14ac:dyDescent="0.2">
      <c r="B23" s="146" t="s">
        <v>414</v>
      </c>
      <c r="C23" s="160" t="s">
        <v>15</v>
      </c>
      <c r="D23" s="199">
        <v>0</v>
      </c>
      <c r="E23" s="199">
        <v>0</v>
      </c>
      <c r="F23" s="199">
        <v>0</v>
      </c>
      <c r="G23" s="168">
        <f t="shared" si="0"/>
        <v>0</v>
      </c>
      <c r="H23" s="201">
        <v>0</v>
      </c>
      <c r="I23" s="199">
        <v>0</v>
      </c>
      <c r="J23" s="199">
        <v>0</v>
      </c>
      <c r="K23" s="199">
        <v>0</v>
      </c>
      <c r="L23" s="199">
        <v>0</v>
      </c>
      <c r="M23" s="199">
        <v>0</v>
      </c>
    </row>
    <row r="24" spans="1:13" s="118" customFormat="1" x14ac:dyDescent="0.2">
      <c r="B24" s="146" t="s">
        <v>415</v>
      </c>
      <c r="C24" s="160" t="s">
        <v>16</v>
      </c>
      <c r="D24" s="199">
        <v>130399.02620000001</v>
      </c>
      <c r="E24" s="199">
        <v>0</v>
      </c>
      <c r="F24" s="199">
        <v>0</v>
      </c>
      <c r="G24" s="168">
        <f t="shared" si="0"/>
        <v>1.544895395792678E-4</v>
      </c>
      <c r="H24" s="201">
        <v>0</v>
      </c>
      <c r="I24" s="199">
        <v>11679.44</v>
      </c>
      <c r="J24" s="199">
        <v>0</v>
      </c>
      <c r="K24" s="199">
        <v>118719.58620000001</v>
      </c>
      <c r="L24" s="199">
        <v>0</v>
      </c>
      <c r="M24" s="199">
        <v>9.9010826968583601</v>
      </c>
    </row>
    <row r="25" spans="1:13" s="118" customFormat="1" x14ac:dyDescent="0.2">
      <c r="B25" s="146" t="s">
        <v>416</v>
      </c>
      <c r="C25" s="160" t="s">
        <v>17</v>
      </c>
      <c r="D25" s="199">
        <v>786931.5199999999</v>
      </c>
      <c r="E25" s="199">
        <v>0</v>
      </c>
      <c r="F25" s="199">
        <v>0</v>
      </c>
      <c r="G25" s="168">
        <f t="shared" si="0"/>
        <v>9.3231285346219363E-4</v>
      </c>
      <c r="H25" s="201">
        <v>0</v>
      </c>
      <c r="I25" s="199">
        <v>46108.08</v>
      </c>
      <c r="J25" s="199">
        <v>740823.44</v>
      </c>
      <c r="K25" s="199">
        <v>0</v>
      </c>
      <c r="L25" s="199">
        <v>0</v>
      </c>
      <c r="M25" s="199">
        <v>6.3202373388220616</v>
      </c>
    </row>
    <row r="26" spans="1:13" s="119" customFormat="1" ht="20.100000000000001" customHeight="1" x14ac:dyDescent="0.2">
      <c r="B26" s="146" t="s">
        <v>417</v>
      </c>
      <c r="C26" s="160" t="s">
        <v>18</v>
      </c>
      <c r="D26" s="200">
        <v>50000</v>
      </c>
      <c r="E26" s="200">
        <v>0</v>
      </c>
      <c r="F26" s="200">
        <v>0</v>
      </c>
      <c r="G26" s="168">
        <f t="shared" si="0"/>
        <v>5.9237229019762338E-5</v>
      </c>
      <c r="H26" s="201">
        <v>0</v>
      </c>
      <c r="I26" s="200">
        <v>50000</v>
      </c>
      <c r="J26" s="200">
        <v>0</v>
      </c>
      <c r="K26" s="200">
        <v>0</v>
      </c>
      <c r="L26" s="200">
        <v>0</v>
      </c>
      <c r="M26" s="200">
        <v>5</v>
      </c>
    </row>
    <row r="27" spans="1:13" s="118" customFormat="1" ht="42.75" x14ac:dyDescent="0.2">
      <c r="B27" s="146" t="s">
        <v>418</v>
      </c>
      <c r="C27" s="160" t="s">
        <v>19</v>
      </c>
      <c r="D27" s="199">
        <v>1960437.2754000002</v>
      </c>
      <c r="E27" s="199">
        <v>0</v>
      </c>
      <c r="F27" s="199">
        <v>0</v>
      </c>
      <c r="G27" s="168">
        <f t="shared" si="0"/>
        <v>2.3226174372349738E-3</v>
      </c>
      <c r="H27" s="201">
        <v>0</v>
      </c>
      <c r="I27" s="199">
        <v>1068664.8754</v>
      </c>
      <c r="J27" s="199">
        <v>891772.4</v>
      </c>
      <c r="K27" s="199">
        <v>0</v>
      </c>
      <c r="L27" s="199">
        <v>0</v>
      </c>
      <c r="M27" s="199">
        <v>4.6754704886754466</v>
      </c>
    </row>
    <row r="28" spans="1:13" s="118" customFormat="1" x14ac:dyDescent="0.2">
      <c r="B28" s="146" t="s">
        <v>419</v>
      </c>
      <c r="C28" s="160" t="s">
        <v>20</v>
      </c>
      <c r="D28" s="199">
        <v>712875.75</v>
      </c>
      <c r="E28" s="199">
        <v>0</v>
      </c>
      <c r="F28" s="199">
        <v>0</v>
      </c>
      <c r="G28" s="168">
        <f t="shared" si="0"/>
        <v>8.4457568130769686E-4</v>
      </c>
      <c r="H28" s="201">
        <v>0</v>
      </c>
      <c r="I28" s="199">
        <v>119180.29</v>
      </c>
      <c r="J28" s="199">
        <v>593695.46</v>
      </c>
      <c r="K28" s="199">
        <v>0</v>
      </c>
      <c r="L28" s="199">
        <v>0</v>
      </c>
      <c r="M28" s="199">
        <v>8.0335493272144554</v>
      </c>
    </row>
    <row r="29" spans="1:13" s="118" customFormat="1" x14ac:dyDescent="0.2">
      <c r="B29" s="146" t="s">
        <v>420</v>
      </c>
      <c r="C29" s="160" t="s">
        <v>21</v>
      </c>
      <c r="D29" s="199">
        <v>642672.24849999999</v>
      </c>
      <c r="E29" s="199">
        <v>0</v>
      </c>
      <c r="F29" s="199">
        <v>6177.81</v>
      </c>
      <c r="G29" s="168">
        <f t="shared" si="0"/>
        <v>7.6140246338080226E-4</v>
      </c>
      <c r="H29" s="201">
        <v>0</v>
      </c>
      <c r="I29" s="199">
        <v>254405.51</v>
      </c>
      <c r="J29" s="199">
        <v>388266.73850000004</v>
      </c>
      <c r="K29" s="199">
        <v>0</v>
      </c>
      <c r="L29" s="199">
        <v>0</v>
      </c>
      <c r="M29" s="199">
        <v>6.3667498165668821</v>
      </c>
    </row>
    <row r="30" spans="1:13" s="118" customFormat="1" x14ac:dyDescent="0.2">
      <c r="B30" s="146" t="s">
        <v>421</v>
      </c>
      <c r="C30" s="160" t="s">
        <v>22</v>
      </c>
      <c r="D30" s="199">
        <v>61859.66</v>
      </c>
      <c r="E30" s="199">
        <v>0</v>
      </c>
      <c r="F30" s="199">
        <v>0</v>
      </c>
      <c r="G30" s="168">
        <f t="shared" si="0"/>
        <v>7.3287896930092635E-5</v>
      </c>
      <c r="H30" s="201">
        <v>0</v>
      </c>
      <c r="I30" s="199">
        <v>61859.66</v>
      </c>
      <c r="J30" s="199">
        <v>0</v>
      </c>
      <c r="K30" s="199">
        <v>0</v>
      </c>
      <c r="L30" s="199">
        <v>0</v>
      </c>
      <c r="M30" s="199">
        <v>1.58</v>
      </c>
    </row>
    <row r="31" spans="1:13" s="118" customFormat="1" x14ac:dyDescent="0.2">
      <c r="B31" s="146" t="s">
        <v>422</v>
      </c>
      <c r="C31" s="160" t="s">
        <v>23</v>
      </c>
      <c r="D31" s="199">
        <v>364808.65</v>
      </c>
      <c r="E31" s="199">
        <v>0</v>
      </c>
      <c r="F31" s="199">
        <v>0</v>
      </c>
      <c r="G31" s="168">
        <f t="shared" si="0"/>
        <v>4.3220507096880647E-4</v>
      </c>
      <c r="H31" s="201">
        <v>0</v>
      </c>
      <c r="I31" s="199">
        <v>274184.01999999996</v>
      </c>
      <c r="J31" s="199">
        <v>90624.63</v>
      </c>
      <c r="K31" s="199">
        <v>0</v>
      </c>
      <c r="L31" s="199">
        <v>0</v>
      </c>
      <c r="M31" s="199">
        <v>3.5454283260553168</v>
      </c>
    </row>
    <row r="32" spans="1:13" s="118" customFormat="1" x14ac:dyDescent="0.2">
      <c r="B32" s="146" t="s">
        <v>423</v>
      </c>
      <c r="C32" s="160" t="s">
        <v>24</v>
      </c>
      <c r="D32" s="199">
        <v>0</v>
      </c>
      <c r="E32" s="199">
        <v>0</v>
      </c>
      <c r="F32" s="199">
        <v>0</v>
      </c>
      <c r="G32" s="168">
        <f t="shared" si="0"/>
        <v>0</v>
      </c>
      <c r="H32" s="201">
        <v>0</v>
      </c>
      <c r="I32" s="199">
        <v>0</v>
      </c>
      <c r="J32" s="199">
        <v>0</v>
      </c>
      <c r="K32" s="199">
        <v>0</v>
      </c>
      <c r="L32" s="199">
        <v>0</v>
      </c>
      <c r="M32" s="199">
        <v>0</v>
      </c>
    </row>
    <row r="33" spans="2:13" s="118" customFormat="1" x14ac:dyDescent="0.2">
      <c r="B33" s="146" t="s">
        <v>424</v>
      </c>
      <c r="C33" s="160" t="s">
        <v>25</v>
      </c>
      <c r="D33" s="199">
        <v>6079964.6028000005</v>
      </c>
      <c r="E33" s="199">
        <v>1066047.9605608466</v>
      </c>
      <c r="F33" s="199">
        <v>0</v>
      </c>
      <c r="G33" s="168">
        <f t="shared" si="0"/>
        <v>7.2032051121622394E-3</v>
      </c>
      <c r="H33" s="201">
        <v>0</v>
      </c>
      <c r="I33" s="199">
        <v>1350270.6027999998</v>
      </c>
      <c r="J33" s="199">
        <v>4729694.0000000009</v>
      </c>
      <c r="K33" s="199">
        <v>0</v>
      </c>
      <c r="L33" s="199">
        <v>0</v>
      </c>
      <c r="M33" s="199">
        <v>7.176551792946567</v>
      </c>
    </row>
    <row r="34" spans="2:13" s="118" customFormat="1" x14ac:dyDescent="0.2">
      <c r="B34" s="146" t="s">
        <v>425</v>
      </c>
      <c r="C34" s="160" t="s">
        <v>26</v>
      </c>
      <c r="D34" s="199">
        <v>29579678.36350001</v>
      </c>
      <c r="E34" s="199">
        <v>889156.33000000007</v>
      </c>
      <c r="F34" s="199">
        <v>1251350.9150999999</v>
      </c>
      <c r="G34" s="168">
        <f t="shared" si="0"/>
        <v>3.5044363630991178E-2</v>
      </c>
      <c r="H34" s="201">
        <v>0</v>
      </c>
      <c r="I34" s="199">
        <v>8965388.9746999983</v>
      </c>
      <c r="J34" s="199">
        <v>18355636.190299999</v>
      </c>
      <c r="K34" s="199">
        <v>2258653.1984999999</v>
      </c>
      <c r="L34" s="199">
        <v>0</v>
      </c>
      <c r="M34" s="199">
        <v>6.4671284203136628</v>
      </c>
    </row>
    <row r="35" spans="2:13" s="118" customFormat="1" x14ac:dyDescent="0.2">
      <c r="B35" s="146" t="s">
        <v>426</v>
      </c>
      <c r="C35" s="160" t="s">
        <v>27</v>
      </c>
      <c r="D35" s="199">
        <v>0</v>
      </c>
      <c r="E35" s="199">
        <v>0</v>
      </c>
      <c r="F35" s="199">
        <v>0</v>
      </c>
      <c r="G35" s="168">
        <f t="shared" si="0"/>
        <v>0</v>
      </c>
      <c r="H35" s="201">
        <v>0</v>
      </c>
      <c r="I35" s="199">
        <v>0</v>
      </c>
      <c r="J35" s="199">
        <v>0</v>
      </c>
      <c r="K35" s="199">
        <v>0</v>
      </c>
      <c r="L35" s="199">
        <v>0</v>
      </c>
      <c r="M35" s="199">
        <v>0</v>
      </c>
    </row>
    <row r="36" spans="2:13" s="118" customFormat="1" ht="28.5" x14ac:dyDescent="0.2">
      <c r="B36" s="146" t="s">
        <v>427</v>
      </c>
      <c r="C36" s="160" t="s">
        <v>28</v>
      </c>
      <c r="D36" s="199">
        <v>7964397.7438000003</v>
      </c>
      <c r="E36" s="199">
        <v>0</v>
      </c>
      <c r="F36" s="199">
        <v>219660</v>
      </c>
      <c r="G36" s="168">
        <f t="shared" si="0"/>
        <v>9.4357770630791819E-3</v>
      </c>
      <c r="H36" s="201">
        <v>0</v>
      </c>
      <c r="I36" s="199">
        <v>4975871.7435999997</v>
      </c>
      <c r="J36" s="199">
        <v>2988526.0001999997</v>
      </c>
      <c r="K36" s="199">
        <v>0</v>
      </c>
      <c r="L36" s="199">
        <v>0</v>
      </c>
      <c r="M36" s="199">
        <v>4.7687319355788249</v>
      </c>
    </row>
    <row r="37" spans="2:13" s="118" customFormat="1" ht="28.5" x14ac:dyDescent="0.2">
      <c r="B37" s="146" t="s">
        <v>428</v>
      </c>
      <c r="C37" s="160" t="s">
        <v>29</v>
      </c>
      <c r="D37" s="199">
        <v>0</v>
      </c>
      <c r="E37" s="199">
        <v>0</v>
      </c>
      <c r="F37" s="199">
        <v>0</v>
      </c>
      <c r="G37" s="168">
        <f t="shared" si="0"/>
        <v>0</v>
      </c>
      <c r="H37" s="201">
        <v>0</v>
      </c>
      <c r="I37" s="199">
        <v>0</v>
      </c>
      <c r="J37" s="199">
        <v>0</v>
      </c>
      <c r="K37" s="199">
        <v>0</v>
      </c>
      <c r="L37" s="199">
        <v>0</v>
      </c>
      <c r="M37" s="199">
        <v>0</v>
      </c>
    </row>
    <row r="38" spans="2:13" s="118" customFormat="1" x14ac:dyDescent="0.2">
      <c r="B38" s="146" t="s">
        <v>429</v>
      </c>
      <c r="C38" s="160" t="s">
        <v>30</v>
      </c>
      <c r="D38" s="199">
        <v>2094616.19</v>
      </c>
      <c r="E38" s="199">
        <v>694045.27</v>
      </c>
      <c r="F38" s="199">
        <v>0</v>
      </c>
      <c r="G38" s="168">
        <f t="shared" si="0"/>
        <v>2.4815851791106405E-3</v>
      </c>
      <c r="H38" s="201">
        <v>0</v>
      </c>
      <c r="I38" s="199">
        <v>1400570.92</v>
      </c>
      <c r="J38" s="199">
        <v>694045.27</v>
      </c>
      <c r="K38" s="199">
        <v>0</v>
      </c>
      <c r="L38" s="199">
        <v>0</v>
      </c>
      <c r="M38" s="199">
        <v>3.5061069324113263</v>
      </c>
    </row>
    <row r="39" spans="2:13" s="118" customFormat="1" x14ac:dyDescent="0.2">
      <c r="B39" s="146" t="s">
        <v>430</v>
      </c>
      <c r="C39" s="160" t="s">
        <v>31</v>
      </c>
      <c r="D39" s="199">
        <v>611290.31940000004</v>
      </c>
      <c r="E39" s="199">
        <v>0</v>
      </c>
      <c r="F39" s="199">
        <v>228594.08</v>
      </c>
      <c r="G39" s="168">
        <f t="shared" si="0"/>
        <v>7.2422289295722938E-4</v>
      </c>
      <c r="H39" s="201">
        <v>0</v>
      </c>
      <c r="I39" s="199">
        <v>611290.31940000004</v>
      </c>
      <c r="J39" s="199">
        <v>0</v>
      </c>
      <c r="K39" s="199">
        <v>0</v>
      </c>
      <c r="L39" s="199">
        <v>0</v>
      </c>
      <c r="M39" s="199">
        <v>0.3877873294585662</v>
      </c>
    </row>
    <row r="40" spans="2:13" s="118" customFormat="1" x14ac:dyDescent="0.2">
      <c r="B40" s="146" t="s">
        <v>431</v>
      </c>
      <c r="C40" s="160" t="s">
        <v>32</v>
      </c>
      <c r="D40" s="199">
        <v>0</v>
      </c>
      <c r="E40" s="199">
        <v>0</v>
      </c>
      <c r="F40" s="199">
        <v>0</v>
      </c>
      <c r="G40" s="168">
        <f t="shared" si="0"/>
        <v>0</v>
      </c>
      <c r="H40" s="201">
        <v>0</v>
      </c>
      <c r="I40" s="199">
        <v>0</v>
      </c>
      <c r="J40" s="199">
        <v>0</v>
      </c>
      <c r="K40" s="199">
        <v>0</v>
      </c>
      <c r="L40" s="199">
        <v>0</v>
      </c>
      <c r="M40" s="199">
        <v>0</v>
      </c>
    </row>
    <row r="41" spans="2:13" s="118" customFormat="1" x14ac:dyDescent="0.2">
      <c r="B41" s="146" t="s">
        <v>432</v>
      </c>
      <c r="C41" s="160" t="s">
        <v>33</v>
      </c>
      <c r="D41" s="199">
        <v>0</v>
      </c>
      <c r="E41" s="199">
        <v>0</v>
      </c>
      <c r="F41" s="199">
        <v>0</v>
      </c>
      <c r="G41" s="168">
        <f t="shared" si="0"/>
        <v>0</v>
      </c>
      <c r="H41" s="201">
        <v>0</v>
      </c>
      <c r="I41" s="199">
        <v>0</v>
      </c>
      <c r="J41" s="199">
        <v>0</v>
      </c>
      <c r="K41" s="199">
        <v>0</v>
      </c>
      <c r="L41" s="199">
        <v>0</v>
      </c>
      <c r="M41" s="199">
        <v>0</v>
      </c>
    </row>
    <row r="42" spans="2:13" s="118" customFormat="1" x14ac:dyDescent="0.2">
      <c r="B42" s="146" t="s">
        <v>433</v>
      </c>
      <c r="C42" s="160" t="s">
        <v>34</v>
      </c>
      <c r="D42" s="199">
        <v>3313149.1393999998</v>
      </c>
      <c r="E42" s="199">
        <v>0</v>
      </c>
      <c r="F42" s="199">
        <v>0</v>
      </c>
      <c r="G42" s="168">
        <f t="shared" si="0"/>
        <v>3.9252354869453252E-3</v>
      </c>
      <c r="H42" s="201">
        <v>0</v>
      </c>
      <c r="I42" s="199">
        <v>2024837.5494000001</v>
      </c>
      <c r="J42" s="199">
        <v>1288311.5899999999</v>
      </c>
      <c r="K42" s="199">
        <v>0</v>
      </c>
      <c r="L42" s="199">
        <v>0</v>
      </c>
      <c r="M42" s="199">
        <v>4.1188300600097039</v>
      </c>
    </row>
    <row r="43" spans="2:13" s="118" customFormat="1" x14ac:dyDescent="0.2">
      <c r="B43" s="146" t="s">
        <v>434</v>
      </c>
      <c r="C43" s="160" t="s">
        <v>35</v>
      </c>
      <c r="D43" s="199">
        <v>3166438.1406999994</v>
      </c>
      <c r="E43" s="199">
        <v>0</v>
      </c>
      <c r="F43" s="199">
        <v>0</v>
      </c>
      <c r="G43" s="168">
        <f t="shared" si="0"/>
        <v>3.7514204263511259E-3</v>
      </c>
      <c r="H43" s="201">
        <v>0</v>
      </c>
      <c r="I43" s="199">
        <v>2167843.7607</v>
      </c>
      <c r="J43" s="199">
        <v>998594.38</v>
      </c>
      <c r="K43" s="199">
        <v>0</v>
      </c>
      <c r="L43" s="199">
        <v>0</v>
      </c>
      <c r="M43" s="199">
        <v>3.8089114396085324</v>
      </c>
    </row>
    <row r="44" spans="2:13" s="118" customFormat="1" x14ac:dyDescent="0.2">
      <c r="B44" s="146" t="s">
        <v>435</v>
      </c>
      <c r="C44" s="160" t="s">
        <v>36</v>
      </c>
      <c r="D44" s="199">
        <v>189549.66999999998</v>
      </c>
      <c r="E44" s="199">
        <v>0</v>
      </c>
      <c r="F44" s="199">
        <v>0</v>
      </c>
      <c r="G44" s="168">
        <f t="shared" si="0"/>
        <v>2.2456794424820746E-4</v>
      </c>
      <c r="H44" s="201">
        <v>0</v>
      </c>
      <c r="I44" s="199">
        <v>189549.66999999998</v>
      </c>
      <c r="J44" s="199">
        <v>0</v>
      </c>
      <c r="K44" s="199">
        <v>0</v>
      </c>
      <c r="L44" s="199">
        <v>0</v>
      </c>
      <c r="M44" s="199">
        <v>4.0416731213512538</v>
      </c>
    </row>
    <row r="45" spans="2:13" s="118" customFormat="1" x14ac:dyDescent="0.2">
      <c r="B45" s="146" t="s">
        <v>436</v>
      </c>
      <c r="C45" s="148" t="s">
        <v>37</v>
      </c>
      <c r="D45" s="199">
        <v>4281032.4764</v>
      </c>
      <c r="E45" s="199">
        <v>3587616.45</v>
      </c>
      <c r="F45" s="199">
        <v>0</v>
      </c>
      <c r="G45" s="168">
        <f t="shared" si="0"/>
        <v>5.0719300249109419E-3</v>
      </c>
      <c r="H45" s="201">
        <v>330.13794347674354</v>
      </c>
      <c r="I45" s="199">
        <v>693416.02639999997</v>
      </c>
      <c r="J45" s="199">
        <v>3587616.45</v>
      </c>
      <c r="K45" s="199">
        <v>0</v>
      </c>
      <c r="L45" s="199">
        <v>0</v>
      </c>
      <c r="M45" s="199">
        <v>7.7943697598061039</v>
      </c>
    </row>
    <row r="46" spans="2:13" s="118" customFormat="1" ht="28.5" x14ac:dyDescent="0.2">
      <c r="B46" s="146" t="s">
        <v>437</v>
      </c>
      <c r="C46" s="148" t="s">
        <v>38</v>
      </c>
      <c r="D46" s="199">
        <v>736042.34</v>
      </c>
      <c r="E46" s="199">
        <v>260155.13</v>
      </c>
      <c r="F46" s="199">
        <v>0</v>
      </c>
      <c r="G46" s="168">
        <f t="shared" si="0"/>
        <v>8.7202217325643553E-4</v>
      </c>
      <c r="H46" s="201">
        <v>582.89874465126377</v>
      </c>
      <c r="I46" s="199">
        <v>260533.33</v>
      </c>
      <c r="J46" s="199">
        <v>475509.01</v>
      </c>
      <c r="K46" s="199">
        <v>0</v>
      </c>
      <c r="L46" s="199">
        <v>0</v>
      </c>
      <c r="M46" s="199">
        <v>6.1930254024517124</v>
      </c>
    </row>
    <row r="47" spans="2:13" s="118" customFormat="1" x14ac:dyDescent="0.2">
      <c r="B47" s="146" t="s">
        <v>438</v>
      </c>
      <c r="C47" s="148" t="s">
        <v>39</v>
      </c>
      <c r="D47" s="199">
        <v>217736349.38259989</v>
      </c>
      <c r="E47" s="199">
        <v>3647853.1740000001</v>
      </c>
      <c r="F47" s="199">
        <v>7054993.2017000001</v>
      </c>
      <c r="G47" s="168">
        <f t="shared" si="0"/>
        <v>0.25796195988608117</v>
      </c>
      <c r="H47" s="201">
        <v>17842.900536787067</v>
      </c>
      <c r="I47" s="199">
        <v>178967340.13290006</v>
      </c>
      <c r="J47" s="199">
        <v>37346153.602000006</v>
      </c>
      <c r="K47" s="199">
        <v>1422855.6477000001</v>
      </c>
      <c r="L47" s="199">
        <v>0</v>
      </c>
      <c r="M47" s="199">
        <v>3.0743431689788112</v>
      </c>
    </row>
    <row r="48" spans="2:13" s="118" customFormat="1" x14ac:dyDescent="0.2">
      <c r="B48" s="146" t="s">
        <v>439</v>
      </c>
      <c r="C48" s="160" t="s">
        <v>40</v>
      </c>
      <c r="D48" s="199">
        <v>145096767.54520002</v>
      </c>
      <c r="E48" s="199">
        <v>3647853.1740000001</v>
      </c>
      <c r="F48" s="199">
        <v>6302514.5599999996</v>
      </c>
      <c r="G48" s="168">
        <f t="shared" si="0"/>
        <v>0.17190260898204465</v>
      </c>
      <c r="H48" s="201">
        <v>0</v>
      </c>
      <c r="I48" s="199">
        <v>122297623.14330001</v>
      </c>
      <c r="J48" s="199">
        <v>21376288.7542</v>
      </c>
      <c r="K48" s="199">
        <v>1422855.6477000001</v>
      </c>
      <c r="L48" s="199">
        <v>0</v>
      </c>
      <c r="M48" s="199">
        <v>2.815768972684924</v>
      </c>
    </row>
    <row r="49" spans="2:13" s="118" customFormat="1" x14ac:dyDescent="0.2">
      <c r="B49" s="146" t="s">
        <v>440</v>
      </c>
      <c r="C49" s="160" t="s">
        <v>41</v>
      </c>
      <c r="D49" s="199">
        <v>14254915.955300001</v>
      </c>
      <c r="E49" s="199">
        <v>0</v>
      </c>
      <c r="F49" s="199">
        <v>0</v>
      </c>
      <c r="G49" s="168">
        <f t="shared" si="0"/>
        <v>1.6888434422031407E-2</v>
      </c>
      <c r="H49" s="201">
        <v>0</v>
      </c>
      <c r="I49" s="199">
        <v>14116897.005300002</v>
      </c>
      <c r="J49" s="199">
        <v>138018.95000000001</v>
      </c>
      <c r="K49" s="199">
        <v>0</v>
      </c>
      <c r="L49" s="199">
        <v>0</v>
      </c>
      <c r="M49" s="199">
        <v>1.1814929621639112</v>
      </c>
    </row>
    <row r="50" spans="2:13" s="118" customFormat="1" x14ac:dyDescent="0.2">
      <c r="B50" s="146" t="s">
        <v>441</v>
      </c>
      <c r="C50" s="160" t="s">
        <v>908</v>
      </c>
      <c r="D50" s="199">
        <v>58384665.882100008</v>
      </c>
      <c r="E50" s="199">
        <v>0</v>
      </c>
      <c r="F50" s="199">
        <v>752478.64170000004</v>
      </c>
      <c r="G50" s="168">
        <f t="shared" si="0"/>
        <v>6.9170916482005254E-2</v>
      </c>
      <c r="H50" s="201">
        <v>0</v>
      </c>
      <c r="I50" s="199">
        <v>42552819.98430001</v>
      </c>
      <c r="J50" s="199">
        <v>15831845.897800002</v>
      </c>
      <c r="K50" s="199">
        <v>0</v>
      </c>
      <c r="L50" s="199">
        <v>0</v>
      </c>
      <c r="M50" s="199">
        <v>4.1790972973523468</v>
      </c>
    </row>
    <row r="51" spans="2:13" s="118" customFormat="1" ht="28.5" x14ac:dyDescent="0.2">
      <c r="B51" s="146" t="s">
        <v>442</v>
      </c>
      <c r="C51" s="148" t="s">
        <v>42</v>
      </c>
      <c r="D51" s="199">
        <v>107146269.33520007</v>
      </c>
      <c r="E51" s="199">
        <v>578315.06943966669</v>
      </c>
      <c r="F51" s="199">
        <v>3781954.5962999999</v>
      </c>
      <c r="G51" s="168">
        <f t="shared" si="0"/>
        <v>0.1269409619044477</v>
      </c>
      <c r="H51" s="201">
        <v>3162.3063272223603</v>
      </c>
      <c r="I51" s="199">
        <v>78130765.753699973</v>
      </c>
      <c r="J51" s="199">
        <v>28760721.442599993</v>
      </c>
      <c r="K51" s="199">
        <v>254782.13890000002</v>
      </c>
      <c r="L51" s="199">
        <v>0</v>
      </c>
      <c r="M51" s="199">
        <v>3.5442327345190061</v>
      </c>
    </row>
    <row r="52" spans="2:13" s="118" customFormat="1" x14ac:dyDescent="0.2">
      <c r="B52" s="146" t="s">
        <v>443</v>
      </c>
      <c r="C52" s="148" t="s">
        <v>43</v>
      </c>
      <c r="D52" s="199">
        <v>25180459.397500016</v>
      </c>
      <c r="E52" s="199">
        <v>1500000</v>
      </c>
      <c r="F52" s="199">
        <v>2607737.5394000001</v>
      </c>
      <c r="G52" s="168">
        <f t="shared" si="0"/>
        <v>2.9832412803050705E-2</v>
      </c>
      <c r="H52" s="201">
        <v>28393.520844762348</v>
      </c>
      <c r="I52" s="199">
        <v>6938013.9693999998</v>
      </c>
      <c r="J52" s="199">
        <v>18242445.428100001</v>
      </c>
      <c r="K52" s="199">
        <v>0</v>
      </c>
      <c r="L52" s="199">
        <v>0</v>
      </c>
      <c r="M52" s="199">
        <v>6.298301450925063</v>
      </c>
    </row>
    <row r="53" spans="2:13" s="118" customFormat="1" x14ac:dyDescent="0.2">
      <c r="B53" s="146" t="s">
        <v>444</v>
      </c>
      <c r="C53" s="160" t="s">
        <v>44</v>
      </c>
      <c r="D53" s="199">
        <v>14860236.1536</v>
      </c>
      <c r="E53" s="199">
        <v>0</v>
      </c>
      <c r="F53" s="199">
        <v>2607737.5394000001</v>
      </c>
      <c r="G53" s="168">
        <f t="shared" si="0"/>
        <v>1.7605584246371108E-2</v>
      </c>
      <c r="H53" s="201">
        <v>0</v>
      </c>
      <c r="I53" s="199">
        <v>6580324.0068999985</v>
      </c>
      <c r="J53" s="199">
        <v>8279912.1467000013</v>
      </c>
      <c r="K53" s="199">
        <v>0</v>
      </c>
      <c r="L53" s="199">
        <v>0</v>
      </c>
      <c r="M53" s="199">
        <v>5.1061421240689313</v>
      </c>
    </row>
    <row r="54" spans="2:13" s="118" customFormat="1" x14ac:dyDescent="0.2">
      <c r="B54" s="146" t="s">
        <v>445</v>
      </c>
      <c r="C54" s="160" t="s">
        <v>45</v>
      </c>
      <c r="D54" s="199">
        <v>0</v>
      </c>
      <c r="E54" s="199">
        <v>0</v>
      </c>
      <c r="F54" s="199">
        <v>0</v>
      </c>
      <c r="G54" s="168">
        <f t="shared" si="0"/>
        <v>0</v>
      </c>
      <c r="H54" s="201">
        <v>0</v>
      </c>
      <c r="I54" s="199">
        <v>0</v>
      </c>
      <c r="J54" s="199">
        <v>0</v>
      </c>
      <c r="K54" s="199">
        <v>0</v>
      </c>
      <c r="L54" s="199">
        <v>0</v>
      </c>
      <c r="M54" s="199">
        <v>0</v>
      </c>
    </row>
    <row r="55" spans="2:13" s="118" customFormat="1" x14ac:dyDescent="0.2">
      <c r="B55" s="146" t="s">
        <v>446</v>
      </c>
      <c r="C55" s="160" t="s">
        <v>46</v>
      </c>
      <c r="D55" s="199">
        <v>0</v>
      </c>
      <c r="E55" s="199">
        <v>0</v>
      </c>
      <c r="F55" s="199">
        <v>0</v>
      </c>
      <c r="G55" s="168">
        <f t="shared" si="0"/>
        <v>0</v>
      </c>
      <c r="H55" s="201">
        <v>0</v>
      </c>
      <c r="I55" s="199">
        <v>0</v>
      </c>
      <c r="J55" s="199">
        <v>0</v>
      </c>
      <c r="K55" s="199">
        <v>0</v>
      </c>
      <c r="L55" s="199">
        <v>0</v>
      </c>
      <c r="M55" s="199">
        <v>0</v>
      </c>
    </row>
    <row r="56" spans="2:13" s="118" customFormat="1" x14ac:dyDescent="0.2">
      <c r="B56" s="146" t="s">
        <v>447</v>
      </c>
      <c r="C56" s="160" t="s">
        <v>47</v>
      </c>
      <c r="D56" s="199">
        <v>10320223.243900001</v>
      </c>
      <c r="E56" s="199">
        <v>1500000</v>
      </c>
      <c r="F56" s="199">
        <v>0</v>
      </c>
      <c r="G56" s="168">
        <f t="shared" si="0"/>
        <v>1.222682855667958E-2</v>
      </c>
      <c r="H56" s="201">
        <v>0</v>
      </c>
      <c r="I56" s="199">
        <v>357689.96250000002</v>
      </c>
      <c r="J56" s="199">
        <v>9962533.2814000007</v>
      </c>
      <c r="K56" s="199">
        <v>0</v>
      </c>
      <c r="L56" s="199">
        <v>0</v>
      </c>
      <c r="M56" s="199">
        <v>8.0149086125259874</v>
      </c>
    </row>
    <row r="57" spans="2:13" s="118" customFormat="1" x14ac:dyDescent="0.2">
      <c r="B57" s="146" t="s">
        <v>448</v>
      </c>
      <c r="C57" s="160" t="s">
        <v>48</v>
      </c>
      <c r="D57" s="199">
        <v>0</v>
      </c>
      <c r="E57" s="199">
        <v>0</v>
      </c>
      <c r="F57" s="199">
        <v>0</v>
      </c>
      <c r="G57" s="168">
        <f t="shared" si="0"/>
        <v>0</v>
      </c>
      <c r="H57" s="201">
        <v>0</v>
      </c>
      <c r="I57" s="199">
        <v>0</v>
      </c>
      <c r="J57" s="199">
        <v>0</v>
      </c>
      <c r="K57" s="199">
        <v>0</v>
      </c>
      <c r="L57" s="199">
        <v>0</v>
      </c>
      <c r="M57" s="199">
        <v>0</v>
      </c>
    </row>
    <row r="58" spans="2:13" s="118" customFormat="1" x14ac:dyDescent="0.2">
      <c r="B58" s="146" t="s">
        <v>449</v>
      </c>
      <c r="C58" s="149" t="s">
        <v>49</v>
      </c>
      <c r="D58" s="199">
        <v>103491143.81240006</v>
      </c>
      <c r="E58" s="199">
        <v>0</v>
      </c>
      <c r="F58" s="199">
        <v>4768785.0200000014</v>
      </c>
      <c r="G58" s="168">
        <f t="shared" si="0"/>
        <v>0.12261057175064605</v>
      </c>
      <c r="H58" s="201">
        <v>8513.4052697858897</v>
      </c>
      <c r="I58" s="199">
        <v>27846816.821799994</v>
      </c>
      <c r="J58" s="199">
        <v>54486770.962400004</v>
      </c>
      <c r="K58" s="199">
        <v>21157556.028200001</v>
      </c>
      <c r="L58" s="199">
        <v>0</v>
      </c>
      <c r="M58" s="199">
        <v>7.4550123354359927</v>
      </c>
    </row>
    <row r="59" spans="2:13" s="118" customFormat="1" x14ac:dyDescent="0.2">
      <c r="B59" s="146" t="s">
        <v>450</v>
      </c>
      <c r="C59" s="148" t="s">
        <v>50</v>
      </c>
      <c r="D59" s="199">
        <v>71038881.447399974</v>
      </c>
      <c r="E59" s="199">
        <v>676185.06599999999</v>
      </c>
      <c r="F59" s="199">
        <v>3244415.7082000002</v>
      </c>
      <c r="G59" s="168">
        <f t="shared" si="0"/>
        <v>8.4162929792147567E-2</v>
      </c>
      <c r="H59" s="201">
        <v>708.51347491068918</v>
      </c>
      <c r="I59" s="199">
        <v>13705072.083699999</v>
      </c>
      <c r="J59" s="199">
        <v>36958813.311800011</v>
      </c>
      <c r="K59" s="199">
        <v>20374996.051900003</v>
      </c>
      <c r="L59" s="199">
        <v>0</v>
      </c>
      <c r="M59" s="199">
        <v>8.2270931196260708</v>
      </c>
    </row>
    <row r="60" spans="2:13" s="118" customFormat="1" x14ac:dyDescent="0.2">
      <c r="B60" s="146" t="s">
        <v>451</v>
      </c>
      <c r="C60" s="149" t="s">
        <v>51</v>
      </c>
      <c r="D60" s="199">
        <v>62801251.988399997</v>
      </c>
      <c r="E60" s="199">
        <v>0</v>
      </c>
      <c r="F60" s="199">
        <v>811988.87</v>
      </c>
      <c r="G60" s="168">
        <f t="shared" si="0"/>
        <v>7.4403442935293107E-2</v>
      </c>
      <c r="H60" s="201">
        <v>387.24595404750272</v>
      </c>
      <c r="I60" s="199">
        <v>56916388.209100001</v>
      </c>
      <c r="J60" s="199">
        <v>5746487.0499999998</v>
      </c>
      <c r="K60" s="199">
        <v>138376.72930000001</v>
      </c>
      <c r="L60" s="199">
        <v>0</v>
      </c>
      <c r="M60" s="199">
        <v>1.9631906361301688</v>
      </c>
    </row>
    <row r="61" spans="2:13" s="118" customFormat="1" x14ac:dyDescent="0.2">
      <c r="B61" s="146" t="s">
        <v>452</v>
      </c>
      <c r="C61" s="149" t="s">
        <v>52</v>
      </c>
      <c r="D61" s="199">
        <v>77874279.256300017</v>
      </c>
      <c r="E61" s="199">
        <v>8001569.7057459028</v>
      </c>
      <c r="F61" s="199">
        <v>1116262.3916</v>
      </c>
      <c r="G61" s="168">
        <f t="shared" si="0"/>
        <v>9.226113030108743E-2</v>
      </c>
      <c r="H61" s="201">
        <v>5500</v>
      </c>
      <c r="I61" s="199">
        <v>14892770.992899999</v>
      </c>
      <c r="J61" s="199">
        <v>55031337.374499992</v>
      </c>
      <c r="K61" s="199">
        <v>7950170.8888999997</v>
      </c>
      <c r="L61" s="199">
        <v>0</v>
      </c>
      <c r="M61" s="199">
        <v>7.3311957661277827</v>
      </c>
    </row>
    <row r="62" spans="2:13" s="118" customFormat="1" x14ac:dyDescent="0.2">
      <c r="B62" s="146" t="s">
        <v>453</v>
      </c>
      <c r="C62" s="149" t="s">
        <v>53</v>
      </c>
      <c r="D62" s="199">
        <v>844063789.400401</v>
      </c>
      <c r="E62" s="199">
        <v>27748968.054237958</v>
      </c>
      <c r="F62" s="199">
        <v>32135083.146099996</v>
      </c>
      <c r="G62" s="168">
        <f>D62/$D$62</f>
        <v>1</v>
      </c>
      <c r="H62" s="202">
        <f>SUM(H10:H61)</f>
        <v>213422.16639249385</v>
      </c>
      <c r="I62" s="199">
        <v>454854684.46690023</v>
      </c>
      <c r="J62" s="199">
        <v>332910088.51819986</v>
      </c>
      <c r="K62" s="199">
        <v>56299016.415300004</v>
      </c>
      <c r="L62" s="199">
        <v>0</v>
      </c>
      <c r="M62" s="199">
        <v>5.0210450790111008</v>
      </c>
    </row>
    <row r="63" spans="2:13" s="118" customFormat="1" ht="19.5" customHeight="1" x14ac:dyDescent="0.2">
      <c r="C63" s="332"/>
      <c r="D63" s="332"/>
      <c r="E63" s="332"/>
      <c r="F63" s="332"/>
      <c r="G63" s="332"/>
      <c r="H63" s="332"/>
      <c r="I63" s="332"/>
      <c r="J63" s="332"/>
      <c r="K63" s="332"/>
      <c r="L63" s="332"/>
      <c r="M63" s="332"/>
    </row>
    <row r="64" spans="2:13" s="169" customFormat="1" ht="20.25" x14ac:dyDescent="0.25">
      <c r="B64" s="188" t="s">
        <v>599</v>
      </c>
      <c r="C64" s="189"/>
      <c r="D64" s="190"/>
      <c r="E64" s="190"/>
      <c r="F64" s="190"/>
      <c r="G64" s="190"/>
      <c r="H64" s="190"/>
      <c r="I64" s="190"/>
      <c r="J64" s="190"/>
      <c r="K64" s="190"/>
      <c r="L64" s="190"/>
      <c r="M64" s="190"/>
    </row>
    <row r="65" spans="2:17" s="92" customFormat="1" ht="32.450000000000003" customHeight="1" x14ac:dyDescent="0.25">
      <c r="B65" s="185"/>
      <c r="C65" s="331" t="s">
        <v>888</v>
      </c>
      <c r="D65" s="331"/>
      <c r="E65" s="331"/>
      <c r="F65" s="331"/>
      <c r="G65" s="331"/>
      <c r="H65" s="331"/>
      <c r="I65" s="331"/>
      <c r="J65" s="331"/>
      <c r="K65" s="331"/>
      <c r="L65" s="331"/>
      <c r="M65" s="331"/>
    </row>
    <row r="66" spans="2:17" s="92" customFormat="1" ht="32.450000000000003" customHeight="1" x14ac:dyDescent="0.25">
      <c r="B66" s="185"/>
      <c r="C66" s="330" t="s">
        <v>899</v>
      </c>
      <c r="D66" s="330"/>
      <c r="E66" s="330"/>
      <c r="F66" s="330"/>
      <c r="G66" s="330"/>
      <c r="H66" s="330"/>
      <c r="I66" s="330"/>
      <c r="J66" s="330"/>
      <c r="K66" s="330"/>
      <c r="L66" s="330"/>
      <c r="M66" s="330"/>
    </row>
    <row r="67" spans="2:17" s="92" customFormat="1" x14ac:dyDescent="0.25">
      <c r="B67" s="185"/>
      <c r="C67" s="330" t="s">
        <v>907</v>
      </c>
      <c r="D67" s="330"/>
      <c r="E67" s="330"/>
      <c r="F67" s="330"/>
      <c r="G67" s="330"/>
      <c r="H67" s="330"/>
      <c r="I67" s="330"/>
      <c r="J67" s="330"/>
      <c r="K67" s="330"/>
      <c r="L67" s="330"/>
      <c r="M67" s="330"/>
    </row>
    <row r="68" spans="2:17" s="92" customFormat="1" x14ac:dyDescent="0.25">
      <c r="B68" s="185"/>
      <c r="C68" s="331" t="s">
        <v>892</v>
      </c>
      <c r="D68" s="331"/>
      <c r="E68" s="331"/>
      <c r="F68" s="331"/>
      <c r="G68" s="331"/>
      <c r="H68" s="331"/>
      <c r="I68" s="331"/>
      <c r="J68" s="331"/>
      <c r="K68" s="331"/>
      <c r="L68" s="331"/>
      <c r="M68" s="331"/>
    </row>
    <row r="69" spans="2:17" s="92" customFormat="1" x14ac:dyDescent="0.25">
      <c r="B69" s="185"/>
      <c r="C69" s="331" t="s">
        <v>893</v>
      </c>
      <c r="D69" s="331"/>
      <c r="E69" s="331"/>
      <c r="F69" s="331"/>
      <c r="G69" s="331"/>
      <c r="H69" s="331"/>
      <c r="I69" s="331"/>
      <c r="J69" s="331"/>
      <c r="K69" s="331"/>
      <c r="L69" s="331"/>
      <c r="M69" s="331"/>
    </row>
    <row r="70" spans="2:17" s="92" customFormat="1" x14ac:dyDescent="0.25">
      <c r="B70" s="185"/>
      <c r="C70" s="331" t="s">
        <v>901</v>
      </c>
      <c r="D70" s="331"/>
      <c r="E70" s="331"/>
      <c r="F70" s="331"/>
      <c r="G70" s="331"/>
      <c r="H70" s="331"/>
      <c r="I70" s="331"/>
      <c r="J70" s="331"/>
      <c r="K70" s="331"/>
      <c r="L70" s="331"/>
      <c r="M70" s="331"/>
    </row>
    <row r="71" spans="2:17" s="92" customFormat="1" x14ac:dyDescent="0.25">
      <c r="B71" s="185"/>
      <c r="C71" s="330" t="s">
        <v>894</v>
      </c>
      <c r="D71" s="330"/>
      <c r="E71" s="330"/>
      <c r="F71" s="330"/>
      <c r="G71" s="330"/>
      <c r="H71" s="330"/>
      <c r="I71" s="330"/>
      <c r="J71" s="330"/>
      <c r="K71" s="330"/>
      <c r="L71" s="330"/>
      <c r="M71" s="330"/>
    </row>
    <row r="72" spans="2:17" ht="15" x14ac:dyDescent="0.25">
      <c r="B72" s="191"/>
      <c r="C72" s="192"/>
      <c r="D72" s="191"/>
      <c r="E72" s="191"/>
      <c r="F72" s="191"/>
      <c r="G72" s="191"/>
      <c r="H72" s="191"/>
      <c r="I72" s="191"/>
      <c r="J72" s="191"/>
      <c r="K72" s="191"/>
      <c r="L72" s="191"/>
      <c r="M72" s="191"/>
    </row>
    <row r="73" spans="2:17" x14ac:dyDescent="0.25">
      <c r="N73" s="92"/>
    </row>
    <row r="74" spans="2:17" ht="17.25" x14ac:dyDescent="0.25">
      <c r="B74" s="326" t="s">
        <v>917</v>
      </c>
      <c r="C74" s="326"/>
      <c r="D74" s="114"/>
      <c r="N74" s="92"/>
      <c r="O74" s="92"/>
      <c r="P74" s="92"/>
      <c r="Q74" s="92"/>
    </row>
    <row r="75" spans="2:17" ht="78" customHeight="1" x14ac:dyDescent="0.25">
      <c r="C75" s="327" t="s">
        <v>916</v>
      </c>
      <c r="D75" s="328"/>
      <c r="E75" s="328"/>
      <c r="F75" s="328"/>
      <c r="G75" s="328"/>
      <c r="H75" s="328"/>
      <c r="I75" s="328"/>
      <c r="J75" s="328"/>
      <c r="K75" s="328"/>
      <c r="L75" s="328"/>
      <c r="M75" s="329"/>
      <c r="N75" s="92"/>
      <c r="O75" s="92"/>
      <c r="P75" s="92"/>
      <c r="Q75" s="92"/>
    </row>
    <row r="76" spans="2:17" x14ac:dyDescent="0.25">
      <c r="N76" s="92"/>
      <c r="O76" s="92"/>
      <c r="P76" s="92"/>
      <c r="Q76" s="92"/>
    </row>
    <row r="77" spans="2:17" x14ac:dyDescent="0.25">
      <c r="N77" s="92"/>
    </row>
  </sheetData>
  <mergeCells count="19">
    <mergeCell ref="C63:M63"/>
    <mergeCell ref="B2:M2"/>
    <mergeCell ref="B3:M3"/>
    <mergeCell ref="C8:C9"/>
    <mergeCell ref="B8:B9"/>
    <mergeCell ref="C4:M4"/>
    <mergeCell ref="D8:F8"/>
    <mergeCell ref="G8:G9"/>
    <mergeCell ref="I8:M8"/>
    <mergeCell ref="H8:H9"/>
    <mergeCell ref="B74:C74"/>
    <mergeCell ref="C75:M75"/>
    <mergeCell ref="C71:M71"/>
    <mergeCell ref="C70:M70"/>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opLeftCell="A35" zoomScale="80" zoomScaleNormal="80" workbookViewId="0">
      <selection activeCell="AG17" sqref="AG17"/>
    </sheetView>
  </sheetViews>
  <sheetFormatPr defaultColWidth="8.7109375" defaultRowHeight="14.25" x14ac:dyDescent="0.25"/>
  <cols>
    <col min="1" max="1" width="2.42578125" style="42" customWidth="1"/>
    <col min="2" max="2" width="6.5703125" style="42" customWidth="1"/>
    <col min="3" max="3" width="18.140625" style="114" customWidth="1"/>
    <col min="4" max="4" width="20.140625" style="114" customWidth="1"/>
    <col min="5" max="5" width="16.42578125" style="42" bestFit="1" customWidth="1"/>
    <col min="6" max="6" width="15.85546875" style="42" bestFit="1" customWidth="1"/>
    <col min="7" max="7" width="14.42578125" style="42" bestFit="1" customWidth="1"/>
    <col min="8" max="8" width="12" style="42" bestFit="1" customWidth="1"/>
    <col min="9" max="9" width="14.85546875" style="42" bestFit="1" customWidth="1"/>
    <col min="10" max="10" width="13.85546875" style="42" bestFit="1" customWidth="1"/>
    <col min="11" max="11" width="15" style="42" bestFit="1" customWidth="1"/>
    <col min="12" max="12" width="15.5703125" style="42" bestFit="1" customWidth="1"/>
    <col min="13" max="13" width="15.140625" style="42" bestFit="1" customWidth="1"/>
    <col min="14" max="15" width="14.42578125" style="42" bestFit="1" customWidth="1"/>
    <col min="16" max="16" width="19.5703125" style="42" bestFit="1" customWidth="1"/>
    <col min="17" max="18" width="14.85546875" style="42" bestFit="1" customWidth="1"/>
    <col min="19" max="19" width="15.5703125" style="42" bestFit="1" customWidth="1"/>
    <col min="20" max="20" width="14.42578125" style="42" bestFit="1" customWidth="1"/>
    <col min="21" max="21" width="15.85546875" style="42" bestFit="1" customWidth="1"/>
    <col min="22" max="22" width="15.5703125" style="42" bestFit="1" customWidth="1"/>
    <col min="23" max="23" width="14.85546875" style="42" bestFit="1" customWidth="1"/>
    <col min="24" max="24" width="11.7109375" style="42" customWidth="1"/>
    <col min="25" max="26" width="15.85546875" style="42" bestFit="1" customWidth="1"/>
    <col min="27" max="27" width="14.85546875" style="42" bestFit="1" customWidth="1"/>
    <col min="28" max="28" width="12.85546875" style="42" customWidth="1"/>
    <col min="29" max="29" width="19" style="42" customWidth="1"/>
    <col min="30" max="16384" width="8.7109375" style="42"/>
  </cols>
  <sheetData>
    <row r="2" spans="1:29" s="110" customFormat="1" ht="33.6" customHeight="1" x14ac:dyDescent="0.35">
      <c r="B2" s="275" t="s">
        <v>597</v>
      </c>
      <c r="C2" s="275"/>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row>
    <row r="3" spans="1:29" s="110" customFormat="1" ht="93" customHeight="1" x14ac:dyDescent="0.35">
      <c r="B3" s="274" t="s">
        <v>837</v>
      </c>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row>
    <row r="4" spans="1:29" ht="3" customHeight="1" x14ac:dyDescent="0.25">
      <c r="B4" s="27"/>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row>
    <row r="6" spans="1:29" ht="3" customHeight="1" x14ac:dyDescent="0.25">
      <c r="D6" s="42"/>
      <c r="E6" s="114"/>
      <c r="F6" s="114"/>
    </row>
    <row r="7" spans="1:29" ht="15" customHeight="1" x14ac:dyDescent="0.25">
      <c r="D7" s="42"/>
      <c r="E7" s="161" t="s">
        <v>606</v>
      </c>
      <c r="F7" s="161" t="s">
        <v>607</v>
      </c>
      <c r="G7" s="154" t="s">
        <v>608</v>
      </c>
      <c r="H7" s="154" t="s">
        <v>609</v>
      </c>
      <c r="I7" s="154" t="s">
        <v>610</v>
      </c>
      <c r="J7" s="154" t="s">
        <v>611</v>
      </c>
      <c r="K7" s="154" t="s">
        <v>612</v>
      </c>
      <c r="L7" s="154" t="s">
        <v>613</v>
      </c>
      <c r="M7" s="154" t="s">
        <v>614</v>
      </c>
      <c r="N7" s="154" t="s">
        <v>615</v>
      </c>
      <c r="O7" s="154" t="s">
        <v>634</v>
      </c>
      <c r="P7" s="154" t="s">
        <v>635</v>
      </c>
      <c r="Q7" s="154" t="s">
        <v>636</v>
      </c>
      <c r="R7" s="154" t="s">
        <v>637</v>
      </c>
      <c r="S7" s="154" t="s">
        <v>638</v>
      </c>
      <c r="T7" s="154" t="s">
        <v>639</v>
      </c>
      <c r="U7" s="154" t="s">
        <v>640</v>
      </c>
      <c r="V7" s="154" t="s">
        <v>641</v>
      </c>
      <c r="W7" s="154" t="s">
        <v>642</v>
      </c>
      <c r="X7" s="154" t="s">
        <v>643</v>
      </c>
      <c r="Y7" s="154" t="s">
        <v>644</v>
      </c>
      <c r="Z7" s="154" t="s">
        <v>645</v>
      </c>
      <c r="AA7" s="154" t="s">
        <v>646</v>
      </c>
      <c r="AB7" s="154" t="s">
        <v>647</v>
      </c>
      <c r="AC7" s="154" t="s">
        <v>897</v>
      </c>
    </row>
    <row r="8" spans="1:29" ht="32.1" customHeight="1" x14ac:dyDescent="0.25">
      <c r="A8" s="116"/>
      <c r="B8" s="333" t="s">
        <v>127</v>
      </c>
      <c r="C8" s="333" t="s">
        <v>514</v>
      </c>
      <c r="D8" s="333" t="s">
        <v>515</v>
      </c>
      <c r="E8" s="336" t="s">
        <v>903</v>
      </c>
      <c r="F8" s="337"/>
      <c r="G8" s="337"/>
      <c r="H8" s="337"/>
      <c r="I8" s="337"/>
      <c r="J8" s="337"/>
      <c r="K8" s="337"/>
      <c r="L8" s="337"/>
      <c r="M8" s="337"/>
      <c r="N8" s="337"/>
      <c r="O8" s="337"/>
      <c r="P8" s="337"/>
      <c r="Q8" s="337"/>
      <c r="R8" s="337"/>
      <c r="S8" s="337"/>
      <c r="T8" s="337"/>
      <c r="U8" s="337"/>
      <c r="V8" s="337"/>
      <c r="W8" s="337"/>
      <c r="X8" s="337"/>
      <c r="Y8" s="337"/>
      <c r="Z8" s="337"/>
      <c r="AA8" s="337"/>
      <c r="AB8" s="337"/>
      <c r="AC8" s="338"/>
    </row>
    <row r="9" spans="1:29" ht="32.1" customHeight="1" x14ac:dyDescent="0.25">
      <c r="A9" s="116"/>
      <c r="B9" s="349"/>
      <c r="C9" s="349"/>
      <c r="D9" s="349"/>
      <c r="E9" s="162"/>
      <c r="F9" s="167"/>
      <c r="G9" s="340" t="s">
        <v>629</v>
      </c>
      <c r="H9" s="340"/>
      <c r="I9" s="340"/>
      <c r="J9" s="340"/>
      <c r="K9" s="340"/>
      <c r="L9" s="340"/>
      <c r="M9" s="340"/>
      <c r="N9" s="340"/>
      <c r="O9" s="340"/>
      <c r="P9" s="340"/>
      <c r="Q9" s="340"/>
      <c r="R9" s="340"/>
      <c r="S9" s="340"/>
      <c r="T9" s="341"/>
      <c r="U9" s="336" t="s">
        <v>898</v>
      </c>
      <c r="V9" s="337"/>
      <c r="W9" s="338"/>
      <c r="X9" s="350" t="s">
        <v>631</v>
      </c>
      <c r="Y9" s="339" t="s">
        <v>682</v>
      </c>
      <c r="Z9" s="340"/>
      <c r="AA9" s="340"/>
      <c r="AB9" s="340"/>
      <c r="AC9" s="341"/>
    </row>
    <row r="10" spans="1:29" s="118" customFormat="1" ht="109.5" customHeight="1" thickBot="1" x14ac:dyDescent="0.25">
      <c r="A10" s="117"/>
      <c r="B10" s="334"/>
      <c r="C10" s="334"/>
      <c r="D10" s="334"/>
      <c r="E10" s="147"/>
      <c r="F10" s="147"/>
      <c r="G10" s="158" t="s">
        <v>5</v>
      </c>
      <c r="H10" s="158" t="s">
        <v>6</v>
      </c>
      <c r="I10" s="158" t="s">
        <v>12</v>
      </c>
      <c r="J10" s="158" t="s">
        <v>37</v>
      </c>
      <c r="K10" s="158" t="s">
        <v>38</v>
      </c>
      <c r="L10" s="158" t="s">
        <v>39</v>
      </c>
      <c r="M10" s="158" t="s">
        <v>42</v>
      </c>
      <c r="N10" s="158" t="s">
        <v>43</v>
      </c>
      <c r="O10" s="158" t="s">
        <v>616</v>
      </c>
      <c r="P10" s="158" t="s">
        <v>617</v>
      </c>
      <c r="Q10" s="158" t="s">
        <v>50</v>
      </c>
      <c r="R10" s="158" t="s">
        <v>618</v>
      </c>
      <c r="S10" s="158" t="s">
        <v>904</v>
      </c>
      <c r="T10" s="158" t="s">
        <v>630</v>
      </c>
      <c r="U10" s="147"/>
      <c r="V10" s="158" t="s">
        <v>905</v>
      </c>
      <c r="W10" s="158" t="s">
        <v>630</v>
      </c>
      <c r="X10" s="351"/>
      <c r="Y10" s="194" t="s">
        <v>1</v>
      </c>
      <c r="Z10" s="194" t="s">
        <v>2</v>
      </c>
      <c r="AA10" s="194" t="s">
        <v>3</v>
      </c>
      <c r="AB10" s="194" t="s">
        <v>4</v>
      </c>
      <c r="AC10" s="163" t="s">
        <v>887</v>
      </c>
    </row>
    <row r="11" spans="1:29" s="118" customFormat="1" ht="15" customHeight="1" thickTop="1" x14ac:dyDescent="0.2">
      <c r="A11" s="117"/>
      <c r="B11" s="146" t="s">
        <v>454</v>
      </c>
      <c r="C11" s="155" t="s">
        <v>590</v>
      </c>
      <c r="D11" s="151" t="s">
        <v>590</v>
      </c>
      <c r="E11" s="198">
        <v>843123585.8332032</v>
      </c>
      <c r="F11" s="198">
        <v>478490295.45259982</v>
      </c>
      <c r="G11" s="198">
        <v>26140788.865800001</v>
      </c>
      <c r="H11" s="198">
        <v>204260.5785</v>
      </c>
      <c r="I11" s="198">
        <v>38588036.826800004</v>
      </c>
      <c r="J11" s="198">
        <v>3361546.9164</v>
      </c>
      <c r="K11" s="198">
        <v>736042.34</v>
      </c>
      <c r="L11" s="198">
        <v>124651385.33729997</v>
      </c>
      <c r="M11" s="198">
        <v>67790568.471600026</v>
      </c>
      <c r="N11" s="198">
        <v>16046992.597899999</v>
      </c>
      <c r="O11" s="198">
        <v>53318203.752900027</v>
      </c>
      <c r="P11" s="198">
        <v>49299107.199100003</v>
      </c>
      <c r="Q11" s="198">
        <v>49596908.019699998</v>
      </c>
      <c r="R11" s="198">
        <v>48756454.546599999</v>
      </c>
      <c r="S11" s="198">
        <v>322790318.36090004</v>
      </c>
      <c r="T11" s="198">
        <v>15368740.465400001</v>
      </c>
      <c r="U11" s="198">
        <v>364633290.38060319</v>
      </c>
      <c r="V11" s="198">
        <v>288776635.81350029</v>
      </c>
      <c r="W11" s="198">
        <v>13719030.596399991</v>
      </c>
      <c r="X11" s="168">
        <f>E11/$E$76</f>
        <v>0.49240189982243537</v>
      </c>
      <c r="Y11" s="199">
        <v>403453273.04660237</v>
      </c>
      <c r="Z11" s="199">
        <v>350688531.85560024</v>
      </c>
      <c r="AA11" s="199">
        <v>88981780.93099995</v>
      </c>
      <c r="AB11" s="199">
        <v>0</v>
      </c>
      <c r="AC11" s="199">
        <v>5.8288895662996598</v>
      </c>
    </row>
    <row r="12" spans="1:29" s="118" customFormat="1" x14ac:dyDescent="0.2">
      <c r="A12" s="117"/>
      <c r="B12" s="146" t="s">
        <v>455</v>
      </c>
      <c r="C12" s="342" t="s">
        <v>516</v>
      </c>
      <c r="D12" s="151" t="s">
        <v>517</v>
      </c>
      <c r="E12" s="199">
        <v>258725257.9416005</v>
      </c>
      <c r="F12" s="199">
        <v>117398791.61750004</v>
      </c>
      <c r="G12" s="199">
        <v>2710675.6194000002</v>
      </c>
      <c r="H12" s="199">
        <v>15000</v>
      </c>
      <c r="I12" s="199">
        <v>3474109.0545000001</v>
      </c>
      <c r="J12" s="199">
        <v>0</v>
      </c>
      <c r="K12" s="199">
        <v>0</v>
      </c>
      <c r="L12" s="199">
        <v>40290464.519200005</v>
      </c>
      <c r="M12" s="199">
        <v>16876527.307100005</v>
      </c>
      <c r="N12" s="199">
        <v>4489368.9737999998</v>
      </c>
      <c r="O12" s="199">
        <v>20118537.1708</v>
      </c>
      <c r="P12" s="199">
        <v>9176031.9700000007</v>
      </c>
      <c r="Q12" s="199">
        <v>5779595.0822999999</v>
      </c>
      <c r="R12" s="199">
        <v>14468481.920400005</v>
      </c>
      <c r="S12" s="199">
        <v>86907935.051799953</v>
      </c>
      <c r="T12" s="199">
        <v>7841841.0466000009</v>
      </c>
      <c r="U12" s="199">
        <v>141326466.32409996</v>
      </c>
      <c r="V12" s="199">
        <v>114563468.7035999</v>
      </c>
      <c r="W12" s="199">
        <v>3918808.2134000016</v>
      </c>
      <c r="X12" s="168">
        <f t="shared" ref="X12:X75" si="0">E12/$E$76</f>
        <v>0.15110099003646765</v>
      </c>
      <c r="Y12" s="199">
        <v>123860200.40649998</v>
      </c>
      <c r="Z12" s="199">
        <v>104324279.80649993</v>
      </c>
      <c r="AA12" s="199">
        <v>30540777.728599988</v>
      </c>
      <c r="AB12" s="199">
        <v>0</v>
      </c>
      <c r="AC12" s="199">
        <v>5.860526637227526</v>
      </c>
    </row>
    <row r="13" spans="1:29" s="118" customFormat="1" x14ac:dyDescent="0.2">
      <c r="A13" s="117"/>
      <c r="B13" s="146" t="s">
        <v>456</v>
      </c>
      <c r="C13" s="343"/>
      <c r="D13" s="151" t="s">
        <v>518</v>
      </c>
      <c r="E13" s="199">
        <v>0</v>
      </c>
      <c r="F13" s="199">
        <v>0</v>
      </c>
      <c r="G13" s="199">
        <v>0</v>
      </c>
      <c r="H13" s="199">
        <v>0</v>
      </c>
      <c r="I13" s="199">
        <v>0</v>
      </c>
      <c r="J13" s="199">
        <v>0</v>
      </c>
      <c r="K13" s="199">
        <v>0</v>
      </c>
      <c r="L13" s="199">
        <v>0</v>
      </c>
      <c r="M13" s="199">
        <v>0</v>
      </c>
      <c r="N13" s="199">
        <v>0</v>
      </c>
      <c r="O13" s="199">
        <v>0</v>
      </c>
      <c r="P13" s="199">
        <v>0</v>
      </c>
      <c r="Q13" s="199">
        <v>0</v>
      </c>
      <c r="R13" s="199">
        <v>0</v>
      </c>
      <c r="S13" s="199">
        <v>0</v>
      </c>
      <c r="T13" s="199">
        <v>0</v>
      </c>
      <c r="U13" s="199">
        <v>0</v>
      </c>
      <c r="V13" s="199">
        <v>0</v>
      </c>
      <c r="W13" s="199">
        <v>0</v>
      </c>
      <c r="X13" s="168">
        <f t="shared" si="0"/>
        <v>0</v>
      </c>
      <c r="Y13" s="199">
        <v>0</v>
      </c>
      <c r="Z13" s="199">
        <v>0</v>
      </c>
      <c r="AA13" s="199">
        <v>0</v>
      </c>
      <c r="AB13" s="199">
        <v>0</v>
      </c>
      <c r="AC13" s="199">
        <v>0</v>
      </c>
    </row>
    <row r="14" spans="1:29" s="118" customFormat="1" x14ac:dyDescent="0.2">
      <c r="A14" s="117"/>
      <c r="B14" s="146" t="s">
        <v>457</v>
      </c>
      <c r="C14" s="343"/>
      <c r="D14" s="151" t="s">
        <v>519</v>
      </c>
      <c r="E14" s="199">
        <v>0</v>
      </c>
      <c r="F14" s="199">
        <v>0</v>
      </c>
      <c r="G14" s="199">
        <v>0</v>
      </c>
      <c r="H14" s="199">
        <v>0</v>
      </c>
      <c r="I14" s="199">
        <v>0</v>
      </c>
      <c r="J14" s="199">
        <v>0</v>
      </c>
      <c r="K14" s="199">
        <v>0</v>
      </c>
      <c r="L14" s="199">
        <v>0</v>
      </c>
      <c r="M14" s="199">
        <v>0</v>
      </c>
      <c r="N14" s="199">
        <v>0</v>
      </c>
      <c r="O14" s="199">
        <v>0</v>
      </c>
      <c r="P14" s="199">
        <v>0</v>
      </c>
      <c r="Q14" s="199">
        <v>0</v>
      </c>
      <c r="R14" s="199">
        <v>0</v>
      </c>
      <c r="S14" s="199">
        <v>0</v>
      </c>
      <c r="T14" s="199">
        <v>0</v>
      </c>
      <c r="U14" s="199">
        <v>0</v>
      </c>
      <c r="V14" s="199">
        <v>0</v>
      </c>
      <c r="W14" s="199">
        <v>0</v>
      </c>
      <c r="X14" s="168">
        <f>E14/$E$76</f>
        <v>0</v>
      </c>
      <c r="Y14" s="199">
        <v>0</v>
      </c>
      <c r="Z14" s="199">
        <v>0</v>
      </c>
      <c r="AA14" s="199">
        <v>0</v>
      </c>
      <c r="AB14" s="199">
        <v>0</v>
      </c>
      <c r="AC14" s="199">
        <v>0</v>
      </c>
    </row>
    <row r="15" spans="1:29" s="118" customFormat="1" x14ac:dyDescent="0.2">
      <c r="A15" s="117"/>
      <c r="B15" s="146" t="s">
        <v>458</v>
      </c>
      <c r="C15" s="343"/>
      <c r="D15" s="151" t="s">
        <v>520</v>
      </c>
      <c r="E15" s="199">
        <v>0</v>
      </c>
      <c r="F15" s="199">
        <v>0</v>
      </c>
      <c r="G15" s="199">
        <v>0</v>
      </c>
      <c r="H15" s="199">
        <v>0</v>
      </c>
      <c r="I15" s="199">
        <v>0</v>
      </c>
      <c r="J15" s="199">
        <v>0</v>
      </c>
      <c r="K15" s="199">
        <v>0</v>
      </c>
      <c r="L15" s="199">
        <v>0</v>
      </c>
      <c r="M15" s="199">
        <v>0</v>
      </c>
      <c r="N15" s="199">
        <v>0</v>
      </c>
      <c r="O15" s="199">
        <v>0</v>
      </c>
      <c r="P15" s="199">
        <v>0</v>
      </c>
      <c r="Q15" s="199">
        <v>0</v>
      </c>
      <c r="R15" s="199">
        <v>0</v>
      </c>
      <c r="S15" s="199">
        <v>0</v>
      </c>
      <c r="T15" s="199">
        <v>0</v>
      </c>
      <c r="U15" s="199">
        <v>0</v>
      </c>
      <c r="V15" s="199">
        <v>0</v>
      </c>
      <c r="W15" s="199">
        <v>0</v>
      </c>
      <c r="X15" s="168">
        <f t="shared" si="0"/>
        <v>0</v>
      </c>
      <c r="Y15" s="199">
        <v>0</v>
      </c>
      <c r="Z15" s="199">
        <v>0</v>
      </c>
      <c r="AA15" s="199">
        <v>0</v>
      </c>
      <c r="AB15" s="199">
        <v>0</v>
      </c>
      <c r="AC15" s="199">
        <v>0</v>
      </c>
    </row>
    <row r="16" spans="1:29" s="118" customFormat="1" x14ac:dyDescent="0.2">
      <c r="A16" s="117"/>
      <c r="B16" s="146" t="s">
        <v>459</v>
      </c>
      <c r="C16" s="343"/>
      <c r="D16" s="151" t="s">
        <v>521</v>
      </c>
      <c r="E16" s="199">
        <v>0</v>
      </c>
      <c r="F16" s="199">
        <v>0</v>
      </c>
      <c r="G16" s="199">
        <v>0</v>
      </c>
      <c r="H16" s="199">
        <v>0</v>
      </c>
      <c r="I16" s="199">
        <v>0</v>
      </c>
      <c r="J16" s="199">
        <v>0</v>
      </c>
      <c r="K16" s="199">
        <v>0</v>
      </c>
      <c r="L16" s="199">
        <v>0</v>
      </c>
      <c r="M16" s="199">
        <v>0</v>
      </c>
      <c r="N16" s="199">
        <v>0</v>
      </c>
      <c r="O16" s="199">
        <v>0</v>
      </c>
      <c r="P16" s="199">
        <v>0</v>
      </c>
      <c r="Q16" s="199">
        <v>0</v>
      </c>
      <c r="R16" s="199">
        <v>0</v>
      </c>
      <c r="S16" s="199">
        <v>0</v>
      </c>
      <c r="T16" s="199">
        <v>0</v>
      </c>
      <c r="U16" s="199">
        <v>0</v>
      </c>
      <c r="V16" s="199">
        <v>0</v>
      </c>
      <c r="W16" s="199">
        <v>0</v>
      </c>
      <c r="X16" s="168">
        <f t="shared" si="0"/>
        <v>0</v>
      </c>
      <c r="Y16" s="199">
        <v>0</v>
      </c>
      <c r="Z16" s="199">
        <v>0</v>
      </c>
      <c r="AA16" s="199">
        <v>0</v>
      </c>
      <c r="AB16" s="199">
        <v>0</v>
      </c>
      <c r="AC16" s="199">
        <v>0</v>
      </c>
    </row>
    <row r="17" spans="1:29" s="118" customFormat="1" x14ac:dyDescent="0.2">
      <c r="A17" s="117"/>
      <c r="B17" s="146" t="s">
        <v>460</v>
      </c>
      <c r="C17" s="344"/>
      <c r="D17" s="151" t="s">
        <v>522</v>
      </c>
      <c r="E17" s="199">
        <v>0</v>
      </c>
      <c r="F17" s="199">
        <v>0</v>
      </c>
      <c r="G17" s="199">
        <v>0</v>
      </c>
      <c r="H17" s="199">
        <v>0</v>
      </c>
      <c r="I17" s="199">
        <v>0</v>
      </c>
      <c r="J17" s="199">
        <v>0</v>
      </c>
      <c r="K17" s="199">
        <v>0</v>
      </c>
      <c r="L17" s="199">
        <v>0</v>
      </c>
      <c r="M17" s="199">
        <v>0</v>
      </c>
      <c r="N17" s="199">
        <v>0</v>
      </c>
      <c r="O17" s="199">
        <v>0</v>
      </c>
      <c r="P17" s="199">
        <v>0</v>
      </c>
      <c r="Q17" s="199">
        <v>0</v>
      </c>
      <c r="R17" s="199">
        <v>0</v>
      </c>
      <c r="S17" s="199">
        <v>0</v>
      </c>
      <c r="T17" s="199">
        <v>0</v>
      </c>
      <c r="U17" s="199">
        <v>0</v>
      </c>
      <c r="V17" s="199">
        <v>0</v>
      </c>
      <c r="W17" s="199">
        <v>0</v>
      </c>
      <c r="X17" s="168">
        <f t="shared" si="0"/>
        <v>0</v>
      </c>
      <c r="Y17" s="199">
        <v>0</v>
      </c>
      <c r="Z17" s="199">
        <v>0</v>
      </c>
      <c r="AA17" s="199">
        <v>0</v>
      </c>
      <c r="AB17" s="199">
        <v>0</v>
      </c>
      <c r="AC17" s="199">
        <v>0</v>
      </c>
    </row>
    <row r="18" spans="1:29" s="118" customFormat="1" ht="18.95" customHeight="1" x14ac:dyDescent="0.2">
      <c r="A18" s="117"/>
      <c r="B18" s="146" t="s">
        <v>461</v>
      </c>
      <c r="C18" s="342" t="s">
        <v>523</v>
      </c>
      <c r="D18" s="151" t="s">
        <v>524</v>
      </c>
      <c r="E18" s="199">
        <v>0</v>
      </c>
      <c r="F18" s="199">
        <v>0</v>
      </c>
      <c r="G18" s="199">
        <v>0</v>
      </c>
      <c r="H18" s="199">
        <v>0</v>
      </c>
      <c r="I18" s="199">
        <v>0</v>
      </c>
      <c r="J18" s="199">
        <v>0</v>
      </c>
      <c r="K18" s="199">
        <v>0</v>
      </c>
      <c r="L18" s="199">
        <v>0</v>
      </c>
      <c r="M18" s="199">
        <v>0</v>
      </c>
      <c r="N18" s="199">
        <v>0</v>
      </c>
      <c r="O18" s="199">
        <v>0</v>
      </c>
      <c r="P18" s="199">
        <v>0</v>
      </c>
      <c r="Q18" s="199">
        <v>0</v>
      </c>
      <c r="R18" s="199">
        <v>0</v>
      </c>
      <c r="S18" s="199">
        <v>0</v>
      </c>
      <c r="T18" s="199">
        <v>0</v>
      </c>
      <c r="U18" s="199">
        <v>0</v>
      </c>
      <c r="V18" s="199">
        <v>0</v>
      </c>
      <c r="W18" s="199">
        <v>0</v>
      </c>
      <c r="X18" s="168">
        <f t="shared" si="0"/>
        <v>0</v>
      </c>
      <c r="Y18" s="199">
        <v>0</v>
      </c>
      <c r="Z18" s="199">
        <v>0</v>
      </c>
      <c r="AA18" s="199">
        <v>0</v>
      </c>
      <c r="AB18" s="199">
        <v>0</v>
      </c>
      <c r="AC18" s="199">
        <v>0</v>
      </c>
    </row>
    <row r="19" spans="1:29" s="118" customFormat="1" x14ac:dyDescent="0.2">
      <c r="A19" s="117"/>
      <c r="B19" s="146" t="s">
        <v>462</v>
      </c>
      <c r="C19" s="343"/>
      <c r="D19" s="151" t="s">
        <v>525</v>
      </c>
      <c r="E19" s="199">
        <v>0</v>
      </c>
      <c r="F19" s="199">
        <v>0</v>
      </c>
      <c r="G19" s="199">
        <v>0</v>
      </c>
      <c r="H19" s="199">
        <v>0</v>
      </c>
      <c r="I19" s="199">
        <v>0</v>
      </c>
      <c r="J19" s="199">
        <v>0</v>
      </c>
      <c r="K19" s="199">
        <v>0</v>
      </c>
      <c r="L19" s="199">
        <v>0</v>
      </c>
      <c r="M19" s="199">
        <v>0</v>
      </c>
      <c r="N19" s="199">
        <v>0</v>
      </c>
      <c r="O19" s="199">
        <v>0</v>
      </c>
      <c r="P19" s="199">
        <v>0</v>
      </c>
      <c r="Q19" s="199">
        <v>0</v>
      </c>
      <c r="R19" s="199">
        <v>0</v>
      </c>
      <c r="S19" s="199">
        <v>0</v>
      </c>
      <c r="T19" s="199">
        <v>0</v>
      </c>
      <c r="U19" s="199">
        <v>0</v>
      </c>
      <c r="V19" s="199">
        <v>0</v>
      </c>
      <c r="W19" s="199">
        <v>0</v>
      </c>
      <c r="X19" s="168">
        <f t="shared" si="0"/>
        <v>0</v>
      </c>
      <c r="Y19" s="199">
        <v>0</v>
      </c>
      <c r="Z19" s="199">
        <v>0</v>
      </c>
      <c r="AA19" s="199">
        <v>0</v>
      </c>
      <c r="AB19" s="199">
        <v>0</v>
      </c>
      <c r="AC19" s="199">
        <v>0</v>
      </c>
    </row>
    <row r="20" spans="1:29" s="118" customFormat="1" x14ac:dyDescent="0.2">
      <c r="A20" s="117"/>
      <c r="B20" s="146" t="s">
        <v>463</v>
      </c>
      <c r="C20" s="344"/>
      <c r="D20" s="151" t="s">
        <v>526</v>
      </c>
      <c r="E20" s="199">
        <v>0</v>
      </c>
      <c r="F20" s="199">
        <v>0</v>
      </c>
      <c r="G20" s="199">
        <v>0</v>
      </c>
      <c r="H20" s="199">
        <v>0</v>
      </c>
      <c r="I20" s="199">
        <v>0</v>
      </c>
      <c r="J20" s="199">
        <v>0</v>
      </c>
      <c r="K20" s="199">
        <v>0</v>
      </c>
      <c r="L20" s="199">
        <v>0</v>
      </c>
      <c r="M20" s="199">
        <v>0</v>
      </c>
      <c r="N20" s="199">
        <v>0</v>
      </c>
      <c r="O20" s="199">
        <v>0</v>
      </c>
      <c r="P20" s="199">
        <v>0</v>
      </c>
      <c r="Q20" s="199">
        <v>0</v>
      </c>
      <c r="R20" s="199">
        <v>0</v>
      </c>
      <c r="S20" s="199">
        <v>0</v>
      </c>
      <c r="T20" s="199">
        <v>0</v>
      </c>
      <c r="U20" s="199">
        <v>0</v>
      </c>
      <c r="V20" s="199">
        <v>0</v>
      </c>
      <c r="W20" s="199">
        <v>0</v>
      </c>
      <c r="X20" s="168">
        <f t="shared" si="0"/>
        <v>0</v>
      </c>
      <c r="Y20" s="199">
        <v>0</v>
      </c>
      <c r="Z20" s="199">
        <v>0</v>
      </c>
      <c r="AA20" s="199">
        <v>0</v>
      </c>
      <c r="AB20" s="199">
        <v>0</v>
      </c>
      <c r="AC20" s="199">
        <v>0</v>
      </c>
    </row>
    <row r="21" spans="1:29" s="118" customFormat="1" x14ac:dyDescent="0.2">
      <c r="A21" s="117"/>
      <c r="B21" s="146" t="s">
        <v>464</v>
      </c>
      <c r="C21" s="342" t="s">
        <v>527</v>
      </c>
      <c r="D21" s="151" t="s">
        <v>528</v>
      </c>
      <c r="E21" s="199">
        <v>0</v>
      </c>
      <c r="F21" s="199">
        <v>0</v>
      </c>
      <c r="G21" s="199">
        <v>0</v>
      </c>
      <c r="H21" s="199">
        <v>0</v>
      </c>
      <c r="I21" s="199">
        <v>0</v>
      </c>
      <c r="J21" s="199">
        <v>0</v>
      </c>
      <c r="K21" s="199">
        <v>0</v>
      </c>
      <c r="L21" s="199">
        <v>0</v>
      </c>
      <c r="M21" s="199">
        <v>0</v>
      </c>
      <c r="N21" s="199">
        <v>0</v>
      </c>
      <c r="O21" s="199">
        <v>0</v>
      </c>
      <c r="P21" s="199">
        <v>0</v>
      </c>
      <c r="Q21" s="199">
        <v>0</v>
      </c>
      <c r="R21" s="199">
        <v>0</v>
      </c>
      <c r="S21" s="199">
        <v>0</v>
      </c>
      <c r="T21" s="199">
        <v>0</v>
      </c>
      <c r="U21" s="199">
        <v>0</v>
      </c>
      <c r="V21" s="199">
        <v>0</v>
      </c>
      <c r="W21" s="199">
        <v>0</v>
      </c>
      <c r="X21" s="168">
        <f t="shared" si="0"/>
        <v>0</v>
      </c>
      <c r="Y21" s="199">
        <v>0</v>
      </c>
      <c r="Z21" s="199">
        <v>0</v>
      </c>
      <c r="AA21" s="199">
        <v>0</v>
      </c>
      <c r="AB21" s="199">
        <v>0</v>
      </c>
      <c r="AC21" s="199">
        <v>0</v>
      </c>
    </row>
    <row r="22" spans="1:29" s="118" customFormat="1" x14ac:dyDescent="0.2">
      <c r="A22" s="117"/>
      <c r="B22" s="146" t="s">
        <v>465</v>
      </c>
      <c r="C22" s="343"/>
      <c r="D22" s="151" t="s">
        <v>529</v>
      </c>
      <c r="E22" s="199">
        <v>0</v>
      </c>
      <c r="F22" s="199">
        <v>0</v>
      </c>
      <c r="G22" s="199">
        <v>0</v>
      </c>
      <c r="H22" s="199">
        <v>0</v>
      </c>
      <c r="I22" s="199">
        <v>0</v>
      </c>
      <c r="J22" s="199">
        <v>0</v>
      </c>
      <c r="K22" s="199">
        <v>0</v>
      </c>
      <c r="L22" s="199">
        <v>0</v>
      </c>
      <c r="M22" s="199">
        <v>0</v>
      </c>
      <c r="N22" s="199">
        <v>0</v>
      </c>
      <c r="O22" s="199">
        <v>0</v>
      </c>
      <c r="P22" s="199">
        <v>0</v>
      </c>
      <c r="Q22" s="199">
        <v>0</v>
      </c>
      <c r="R22" s="199">
        <v>0</v>
      </c>
      <c r="S22" s="199">
        <v>0</v>
      </c>
      <c r="T22" s="199">
        <v>0</v>
      </c>
      <c r="U22" s="199">
        <v>0</v>
      </c>
      <c r="V22" s="199">
        <v>0</v>
      </c>
      <c r="W22" s="199">
        <v>0</v>
      </c>
      <c r="X22" s="168">
        <f t="shared" si="0"/>
        <v>0</v>
      </c>
      <c r="Y22" s="199">
        <v>0</v>
      </c>
      <c r="Z22" s="199">
        <v>0</v>
      </c>
      <c r="AA22" s="199">
        <v>0</v>
      </c>
      <c r="AB22" s="199">
        <v>0</v>
      </c>
      <c r="AC22" s="199">
        <v>0</v>
      </c>
    </row>
    <row r="23" spans="1:29" s="118" customFormat="1" x14ac:dyDescent="0.2">
      <c r="A23" s="117"/>
      <c r="B23" s="146" t="s">
        <v>466</v>
      </c>
      <c r="C23" s="343"/>
      <c r="D23" s="151" t="s">
        <v>530</v>
      </c>
      <c r="E23" s="199">
        <v>0</v>
      </c>
      <c r="F23" s="199">
        <v>0</v>
      </c>
      <c r="G23" s="199">
        <v>0</v>
      </c>
      <c r="H23" s="199">
        <v>0</v>
      </c>
      <c r="I23" s="199">
        <v>0</v>
      </c>
      <c r="J23" s="199">
        <v>0</v>
      </c>
      <c r="K23" s="199">
        <v>0</v>
      </c>
      <c r="L23" s="199">
        <v>0</v>
      </c>
      <c r="M23" s="199">
        <v>0</v>
      </c>
      <c r="N23" s="199">
        <v>0</v>
      </c>
      <c r="O23" s="199">
        <v>0</v>
      </c>
      <c r="P23" s="199">
        <v>0</v>
      </c>
      <c r="Q23" s="199">
        <v>0</v>
      </c>
      <c r="R23" s="199">
        <v>0</v>
      </c>
      <c r="S23" s="199">
        <v>0</v>
      </c>
      <c r="T23" s="199">
        <v>0</v>
      </c>
      <c r="U23" s="199">
        <v>0</v>
      </c>
      <c r="V23" s="199">
        <v>0</v>
      </c>
      <c r="W23" s="199">
        <v>0</v>
      </c>
      <c r="X23" s="168">
        <f t="shared" si="0"/>
        <v>0</v>
      </c>
      <c r="Y23" s="199">
        <v>0</v>
      </c>
      <c r="Z23" s="199">
        <v>0</v>
      </c>
      <c r="AA23" s="199">
        <v>0</v>
      </c>
      <c r="AB23" s="199">
        <v>0</v>
      </c>
      <c r="AC23" s="199">
        <v>0</v>
      </c>
    </row>
    <row r="24" spans="1:29" s="118" customFormat="1" x14ac:dyDescent="0.2">
      <c r="A24" s="117"/>
      <c r="B24" s="146" t="s">
        <v>467</v>
      </c>
      <c r="C24" s="343"/>
      <c r="D24" s="151" t="s">
        <v>531</v>
      </c>
      <c r="E24" s="199">
        <v>0</v>
      </c>
      <c r="F24" s="199">
        <v>0</v>
      </c>
      <c r="G24" s="199">
        <v>0</v>
      </c>
      <c r="H24" s="199">
        <v>0</v>
      </c>
      <c r="I24" s="199">
        <v>0</v>
      </c>
      <c r="J24" s="199">
        <v>0</v>
      </c>
      <c r="K24" s="199">
        <v>0</v>
      </c>
      <c r="L24" s="199">
        <v>0</v>
      </c>
      <c r="M24" s="199">
        <v>0</v>
      </c>
      <c r="N24" s="199">
        <v>0</v>
      </c>
      <c r="O24" s="199">
        <v>0</v>
      </c>
      <c r="P24" s="199">
        <v>0</v>
      </c>
      <c r="Q24" s="199">
        <v>0</v>
      </c>
      <c r="R24" s="199">
        <v>0</v>
      </c>
      <c r="S24" s="199">
        <v>0</v>
      </c>
      <c r="T24" s="199">
        <v>0</v>
      </c>
      <c r="U24" s="199">
        <v>0</v>
      </c>
      <c r="V24" s="199">
        <v>0</v>
      </c>
      <c r="W24" s="199">
        <v>0</v>
      </c>
      <c r="X24" s="168">
        <f t="shared" si="0"/>
        <v>0</v>
      </c>
      <c r="Y24" s="199">
        <v>0</v>
      </c>
      <c r="Z24" s="199">
        <v>0</v>
      </c>
      <c r="AA24" s="199">
        <v>0</v>
      </c>
      <c r="AB24" s="199">
        <v>0</v>
      </c>
      <c r="AC24" s="199">
        <v>0</v>
      </c>
    </row>
    <row r="25" spans="1:29" s="118" customFormat="1" x14ac:dyDescent="0.2">
      <c r="B25" s="146" t="s">
        <v>468</v>
      </c>
      <c r="C25" s="343"/>
      <c r="D25" s="151" t="s">
        <v>532</v>
      </c>
      <c r="E25" s="199">
        <v>122733639.93589985</v>
      </c>
      <c r="F25" s="199">
        <v>70830901.208399996</v>
      </c>
      <c r="G25" s="199">
        <v>13667177.369499998</v>
      </c>
      <c r="H25" s="199">
        <v>300532.08999999997</v>
      </c>
      <c r="I25" s="199">
        <v>11277840.398200002</v>
      </c>
      <c r="J25" s="199">
        <v>0</v>
      </c>
      <c r="K25" s="199">
        <v>0</v>
      </c>
      <c r="L25" s="199">
        <v>18367190.029199999</v>
      </c>
      <c r="M25" s="199">
        <v>10297953.3629</v>
      </c>
      <c r="N25" s="199">
        <v>293265.11</v>
      </c>
      <c r="O25" s="199">
        <v>7911782.0001000008</v>
      </c>
      <c r="P25" s="199">
        <v>50792.31</v>
      </c>
      <c r="Q25" s="199">
        <v>6071002.3385000005</v>
      </c>
      <c r="R25" s="199">
        <v>2593366.2000000002</v>
      </c>
      <c r="S25" s="199">
        <v>47684337.935600005</v>
      </c>
      <c r="T25" s="199">
        <v>3574963.8570999997</v>
      </c>
      <c r="U25" s="199">
        <v>51902738.727499932</v>
      </c>
      <c r="V25" s="199">
        <v>43190726.490199968</v>
      </c>
      <c r="W25" s="199">
        <v>2566533.4849999999</v>
      </c>
      <c r="X25" s="168">
        <f t="shared" si="0"/>
        <v>7.1679026055043421E-2</v>
      </c>
      <c r="Y25" s="199">
        <v>55277909.991100036</v>
      </c>
      <c r="Z25" s="199">
        <v>56108217.092800006</v>
      </c>
      <c r="AA25" s="199">
        <v>11347512.852000004</v>
      </c>
      <c r="AB25" s="199">
        <v>0</v>
      </c>
      <c r="AC25" s="199">
        <v>5.855687077760332</v>
      </c>
    </row>
    <row r="26" spans="1:29" s="118" customFormat="1" x14ac:dyDescent="0.2">
      <c r="B26" s="146" t="s">
        <v>469</v>
      </c>
      <c r="C26" s="343"/>
      <c r="D26" s="151" t="s">
        <v>533</v>
      </c>
      <c r="E26" s="199">
        <v>0</v>
      </c>
      <c r="F26" s="199">
        <v>0</v>
      </c>
      <c r="G26" s="199">
        <v>0</v>
      </c>
      <c r="H26" s="199">
        <v>0</v>
      </c>
      <c r="I26" s="199">
        <v>0</v>
      </c>
      <c r="J26" s="199">
        <v>0</v>
      </c>
      <c r="K26" s="199">
        <v>0</v>
      </c>
      <c r="L26" s="199">
        <v>0</v>
      </c>
      <c r="M26" s="199">
        <v>0</v>
      </c>
      <c r="N26" s="199">
        <v>0</v>
      </c>
      <c r="O26" s="199">
        <v>0</v>
      </c>
      <c r="P26" s="199">
        <v>0</v>
      </c>
      <c r="Q26" s="199">
        <v>0</v>
      </c>
      <c r="R26" s="199">
        <v>0</v>
      </c>
      <c r="S26" s="199">
        <v>0</v>
      </c>
      <c r="T26" s="199">
        <v>0</v>
      </c>
      <c r="U26" s="199">
        <v>0</v>
      </c>
      <c r="V26" s="199">
        <v>0</v>
      </c>
      <c r="W26" s="199">
        <v>0</v>
      </c>
      <c r="X26" s="168">
        <f t="shared" si="0"/>
        <v>0</v>
      </c>
      <c r="Y26" s="199">
        <v>0</v>
      </c>
      <c r="Z26" s="199">
        <v>0</v>
      </c>
      <c r="AA26" s="199">
        <v>0</v>
      </c>
      <c r="AB26" s="199">
        <v>0</v>
      </c>
      <c r="AC26" s="199">
        <v>0</v>
      </c>
    </row>
    <row r="27" spans="1:29" s="118" customFormat="1" x14ac:dyDescent="0.2">
      <c r="B27" s="146" t="s">
        <v>470</v>
      </c>
      <c r="C27" s="343"/>
      <c r="D27" s="151" t="s">
        <v>534</v>
      </c>
      <c r="E27" s="199">
        <v>0</v>
      </c>
      <c r="F27" s="199">
        <v>0</v>
      </c>
      <c r="G27" s="199">
        <v>0</v>
      </c>
      <c r="H27" s="199">
        <v>0</v>
      </c>
      <c r="I27" s="199">
        <v>0</v>
      </c>
      <c r="J27" s="199">
        <v>0</v>
      </c>
      <c r="K27" s="199">
        <v>0</v>
      </c>
      <c r="L27" s="199">
        <v>0</v>
      </c>
      <c r="M27" s="199">
        <v>0</v>
      </c>
      <c r="N27" s="199">
        <v>0</v>
      </c>
      <c r="O27" s="199">
        <v>0</v>
      </c>
      <c r="P27" s="199">
        <v>0</v>
      </c>
      <c r="Q27" s="199">
        <v>0</v>
      </c>
      <c r="R27" s="199">
        <v>0</v>
      </c>
      <c r="S27" s="199">
        <v>0</v>
      </c>
      <c r="T27" s="199">
        <v>0</v>
      </c>
      <c r="U27" s="199">
        <v>0</v>
      </c>
      <c r="V27" s="199">
        <v>0</v>
      </c>
      <c r="W27" s="199">
        <v>0</v>
      </c>
      <c r="X27" s="168">
        <f t="shared" si="0"/>
        <v>0</v>
      </c>
      <c r="Y27" s="199">
        <v>0</v>
      </c>
      <c r="Z27" s="199">
        <v>0</v>
      </c>
      <c r="AA27" s="199">
        <v>0</v>
      </c>
      <c r="AB27" s="199">
        <v>0</v>
      </c>
      <c r="AC27" s="199">
        <v>0</v>
      </c>
    </row>
    <row r="28" spans="1:29" s="118" customFormat="1" x14ac:dyDescent="0.2">
      <c r="B28" s="146" t="s">
        <v>471</v>
      </c>
      <c r="C28" s="343"/>
      <c r="D28" s="151" t="s">
        <v>535</v>
      </c>
      <c r="E28" s="199">
        <v>0</v>
      </c>
      <c r="F28" s="199">
        <v>0</v>
      </c>
      <c r="G28" s="199">
        <v>0</v>
      </c>
      <c r="H28" s="199">
        <v>0</v>
      </c>
      <c r="I28" s="199">
        <v>0</v>
      </c>
      <c r="J28" s="199">
        <v>0</v>
      </c>
      <c r="K28" s="199">
        <v>0</v>
      </c>
      <c r="L28" s="199">
        <v>0</v>
      </c>
      <c r="M28" s="199">
        <v>0</v>
      </c>
      <c r="N28" s="199">
        <v>0</v>
      </c>
      <c r="O28" s="199">
        <v>0</v>
      </c>
      <c r="P28" s="199">
        <v>0</v>
      </c>
      <c r="Q28" s="199">
        <v>0</v>
      </c>
      <c r="R28" s="199">
        <v>0</v>
      </c>
      <c r="S28" s="199">
        <v>0</v>
      </c>
      <c r="T28" s="199">
        <v>0</v>
      </c>
      <c r="U28" s="199">
        <v>0</v>
      </c>
      <c r="V28" s="199">
        <v>0</v>
      </c>
      <c r="W28" s="199">
        <v>0</v>
      </c>
      <c r="X28" s="168">
        <f t="shared" si="0"/>
        <v>0</v>
      </c>
      <c r="Y28" s="199">
        <v>0</v>
      </c>
      <c r="Z28" s="199">
        <v>0</v>
      </c>
      <c r="AA28" s="199">
        <v>0</v>
      </c>
      <c r="AB28" s="199">
        <v>0</v>
      </c>
      <c r="AC28" s="199">
        <v>0</v>
      </c>
    </row>
    <row r="29" spans="1:29" s="118" customFormat="1" x14ac:dyDescent="0.2">
      <c r="B29" s="146" t="s">
        <v>472</v>
      </c>
      <c r="C29" s="343"/>
      <c r="D29" s="151" t="s">
        <v>536</v>
      </c>
      <c r="E29" s="199">
        <v>0</v>
      </c>
      <c r="F29" s="199">
        <v>0</v>
      </c>
      <c r="G29" s="199">
        <v>0</v>
      </c>
      <c r="H29" s="199">
        <v>0</v>
      </c>
      <c r="I29" s="199">
        <v>0</v>
      </c>
      <c r="J29" s="199">
        <v>0</v>
      </c>
      <c r="K29" s="199">
        <v>0</v>
      </c>
      <c r="L29" s="199">
        <v>0</v>
      </c>
      <c r="M29" s="199">
        <v>0</v>
      </c>
      <c r="N29" s="199">
        <v>0</v>
      </c>
      <c r="O29" s="199">
        <v>0</v>
      </c>
      <c r="P29" s="199">
        <v>0</v>
      </c>
      <c r="Q29" s="199">
        <v>0</v>
      </c>
      <c r="R29" s="199">
        <v>0</v>
      </c>
      <c r="S29" s="199">
        <v>0</v>
      </c>
      <c r="T29" s="199">
        <v>0</v>
      </c>
      <c r="U29" s="199">
        <v>0</v>
      </c>
      <c r="V29" s="199">
        <v>0</v>
      </c>
      <c r="W29" s="199">
        <v>0</v>
      </c>
      <c r="X29" s="168">
        <f t="shared" si="0"/>
        <v>0</v>
      </c>
      <c r="Y29" s="199">
        <v>0</v>
      </c>
      <c r="Z29" s="199">
        <v>0</v>
      </c>
      <c r="AA29" s="199">
        <v>0</v>
      </c>
      <c r="AB29" s="199">
        <v>0</v>
      </c>
      <c r="AC29" s="199">
        <v>0</v>
      </c>
    </row>
    <row r="30" spans="1:29" s="119" customFormat="1" ht="20.100000000000001" customHeight="1" x14ac:dyDescent="0.2">
      <c r="B30" s="146" t="s">
        <v>473</v>
      </c>
      <c r="C30" s="343"/>
      <c r="D30" s="151" t="s">
        <v>537</v>
      </c>
      <c r="E30" s="200">
        <v>0</v>
      </c>
      <c r="F30" s="200">
        <v>0</v>
      </c>
      <c r="G30" s="200">
        <v>0</v>
      </c>
      <c r="H30" s="200">
        <v>0</v>
      </c>
      <c r="I30" s="200">
        <v>0</v>
      </c>
      <c r="J30" s="200">
        <v>0</v>
      </c>
      <c r="K30" s="200">
        <v>0</v>
      </c>
      <c r="L30" s="200">
        <v>0</v>
      </c>
      <c r="M30" s="200">
        <v>0</v>
      </c>
      <c r="N30" s="200">
        <v>0</v>
      </c>
      <c r="O30" s="200">
        <v>0</v>
      </c>
      <c r="P30" s="200">
        <v>0</v>
      </c>
      <c r="Q30" s="200">
        <v>0</v>
      </c>
      <c r="R30" s="200">
        <v>0</v>
      </c>
      <c r="S30" s="200">
        <v>0</v>
      </c>
      <c r="T30" s="200">
        <v>0</v>
      </c>
      <c r="U30" s="200">
        <v>0</v>
      </c>
      <c r="V30" s="200">
        <v>0</v>
      </c>
      <c r="W30" s="200">
        <v>0</v>
      </c>
      <c r="X30" s="168">
        <f t="shared" si="0"/>
        <v>0</v>
      </c>
      <c r="Y30" s="200">
        <v>0</v>
      </c>
      <c r="Z30" s="200">
        <v>0</v>
      </c>
      <c r="AA30" s="200">
        <v>0</v>
      </c>
      <c r="AB30" s="200">
        <v>0</v>
      </c>
      <c r="AC30" s="200">
        <v>0</v>
      </c>
    </row>
    <row r="31" spans="1:29" s="118" customFormat="1" x14ac:dyDescent="0.2">
      <c r="B31" s="146" t="s">
        <v>474</v>
      </c>
      <c r="C31" s="343"/>
      <c r="D31" s="151" t="s">
        <v>538</v>
      </c>
      <c r="E31" s="199">
        <v>0</v>
      </c>
      <c r="F31" s="199">
        <v>0</v>
      </c>
      <c r="G31" s="199">
        <v>0</v>
      </c>
      <c r="H31" s="199">
        <v>0</v>
      </c>
      <c r="I31" s="199">
        <v>0</v>
      </c>
      <c r="J31" s="199">
        <v>0</v>
      </c>
      <c r="K31" s="199">
        <v>0</v>
      </c>
      <c r="L31" s="199">
        <v>0</v>
      </c>
      <c r="M31" s="199">
        <v>0</v>
      </c>
      <c r="N31" s="199">
        <v>0</v>
      </c>
      <c r="O31" s="199">
        <v>0</v>
      </c>
      <c r="P31" s="199">
        <v>0</v>
      </c>
      <c r="Q31" s="199">
        <v>0</v>
      </c>
      <c r="R31" s="199">
        <v>0</v>
      </c>
      <c r="S31" s="199">
        <v>0</v>
      </c>
      <c r="T31" s="199">
        <v>0</v>
      </c>
      <c r="U31" s="199">
        <v>0</v>
      </c>
      <c r="V31" s="199">
        <v>0</v>
      </c>
      <c r="W31" s="199">
        <v>0</v>
      </c>
      <c r="X31" s="168">
        <f t="shared" si="0"/>
        <v>0</v>
      </c>
      <c r="Y31" s="199">
        <v>0</v>
      </c>
      <c r="Z31" s="199">
        <v>0</v>
      </c>
      <c r="AA31" s="199">
        <v>0</v>
      </c>
      <c r="AB31" s="199">
        <v>0</v>
      </c>
      <c r="AC31" s="199">
        <v>0</v>
      </c>
    </row>
    <row r="32" spans="1:29" s="118" customFormat="1" x14ac:dyDescent="0.2">
      <c r="B32" s="146" t="s">
        <v>475</v>
      </c>
      <c r="C32" s="344"/>
      <c r="D32" s="151" t="s">
        <v>539</v>
      </c>
      <c r="E32" s="199">
        <v>0</v>
      </c>
      <c r="F32" s="199">
        <v>0</v>
      </c>
      <c r="G32" s="199">
        <v>0</v>
      </c>
      <c r="H32" s="199">
        <v>0</v>
      </c>
      <c r="I32" s="199">
        <v>0</v>
      </c>
      <c r="J32" s="199">
        <v>0</v>
      </c>
      <c r="K32" s="199">
        <v>0</v>
      </c>
      <c r="L32" s="199">
        <v>0</v>
      </c>
      <c r="M32" s="199">
        <v>0</v>
      </c>
      <c r="N32" s="199">
        <v>0</v>
      </c>
      <c r="O32" s="199">
        <v>0</v>
      </c>
      <c r="P32" s="199">
        <v>0</v>
      </c>
      <c r="Q32" s="199">
        <v>0</v>
      </c>
      <c r="R32" s="199">
        <v>0</v>
      </c>
      <c r="S32" s="199">
        <v>0</v>
      </c>
      <c r="T32" s="199">
        <v>0</v>
      </c>
      <c r="U32" s="199">
        <v>0</v>
      </c>
      <c r="V32" s="199">
        <v>0</v>
      </c>
      <c r="W32" s="199">
        <v>0</v>
      </c>
      <c r="X32" s="168">
        <f t="shared" si="0"/>
        <v>0</v>
      </c>
      <c r="Y32" s="199">
        <v>0</v>
      </c>
      <c r="Z32" s="199">
        <v>0</v>
      </c>
      <c r="AA32" s="199">
        <v>0</v>
      </c>
      <c r="AB32" s="199">
        <v>0</v>
      </c>
      <c r="AC32" s="199">
        <v>0</v>
      </c>
    </row>
    <row r="33" spans="2:29" s="118" customFormat="1" x14ac:dyDescent="0.2">
      <c r="B33" s="146" t="s">
        <v>476</v>
      </c>
      <c r="C33" s="342" t="s">
        <v>540</v>
      </c>
      <c r="D33" s="151" t="s">
        <v>541</v>
      </c>
      <c r="E33" s="199">
        <v>0</v>
      </c>
      <c r="F33" s="199">
        <v>0</v>
      </c>
      <c r="G33" s="199">
        <v>0</v>
      </c>
      <c r="H33" s="199">
        <v>0</v>
      </c>
      <c r="I33" s="199">
        <v>0</v>
      </c>
      <c r="J33" s="199">
        <v>0</v>
      </c>
      <c r="K33" s="199">
        <v>0</v>
      </c>
      <c r="L33" s="199">
        <v>0</v>
      </c>
      <c r="M33" s="199">
        <v>0</v>
      </c>
      <c r="N33" s="199">
        <v>0</v>
      </c>
      <c r="O33" s="199">
        <v>0</v>
      </c>
      <c r="P33" s="199">
        <v>0</v>
      </c>
      <c r="Q33" s="199">
        <v>0</v>
      </c>
      <c r="R33" s="199">
        <v>0</v>
      </c>
      <c r="S33" s="199">
        <v>0</v>
      </c>
      <c r="T33" s="199">
        <v>0</v>
      </c>
      <c r="U33" s="199">
        <v>0</v>
      </c>
      <c r="V33" s="199">
        <v>0</v>
      </c>
      <c r="W33" s="199">
        <v>0</v>
      </c>
      <c r="X33" s="168">
        <f t="shared" si="0"/>
        <v>0</v>
      </c>
      <c r="Y33" s="199">
        <v>0</v>
      </c>
      <c r="Z33" s="199">
        <v>0</v>
      </c>
      <c r="AA33" s="199">
        <v>0</v>
      </c>
      <c r="AB33" s="199">
        <v>0</v>
      </c>
      <c r="AC33" s="199">
        <v>0</v>
      </c>
    </row>
    <row r="34" spans="2:29" s="118" customFormat="1" x14ac:dyDescent="0.2">
      <c r="B34" s="146" t="s">
        <v>477</v>
      </c>
      <c r="C34" s="343"/>
      <c r="D34" s="151" t="s">
        <v>542</v>
      </c>
      <c r="E34" s="199">
        <v>39950013.903300002</v>
      </c>
      <c r="F34" s="199">
        <v>13292385.850999996</v>
      </c>
      <c r="G34" s="199">
        <v>7052956.5810000012</v>
      </c>
      <c r="H34" s="199">
        <v>0</v>
      </c>
      <c r="I34" s="199">
        <v>1732922.77</v>
      </c>
      <c r="J34" s="199">
        <v>0</v>
      </c>
      <c r="K34" s="199">
        <v>0</v>
      </c>
      <c r="L34" s="199">
        <v>0</v>
      </c>
      <c r="M34" s="199">
        <v>0</v>
      </c>
      <c r="N34" s="199">
        <v>1323817.1199999999</v>
      </c>
      <c r="O34" s="199">
        <v>610480.48</v>
      </c>
      <c r="P34" s="199">
        <v>0</v>
      </c>
      <c r="Q34" s="199">
        <v>0</v>
      </c>
      <c r="R34" s="199">
        <v>2572208.9000000004</v>
      </c>
      <c r="S34" s="199">
        <v>8351102.9709999999</v>
      </c>
      <c r="T34" s="199">
        <v>1564701.5099999998</v>
      </c>
      <c r="U34" s="199">
        <v>26657628.052299984</v>
      </c>
      <c r="V34" s="199">
        <v>24306937.533900004</v>
      </c>
      <c r="W34" s="199">
        <v>2674936.8174000001</v>
      </c>
      <c r="X34" s="168">
        <f t="shared" si="0"/>
        <v>2.3331648022250052E-2</v>
      </c>
      <c r="Y34" s="199">
        <v>22523720.170300003</v>
      </c>
      <c r="Z34" s="199">
        <v>14738887.637999998</v>
      </c>
      <c r="AA34" s="199">
        <v>2687406.0950000002</v>
      </c>
      <c r="AB34" s="199">
        <v>0</v>
      </c>
      <c r="AC34" s="199">
        <v>5.1835360468582277</v>
      </c>
    </row>
    <row r="35" spans="2:29" s="118" customFormat="1" x14ac:dyDescent="0.2">
      <c r="B35" s="146" t="s">
        <v>478</v>
      </c>
      <c r="C35" s="343"/>
      <c r="D35" s="151" t="s">
        <v>543</v>
      </c>
      <c r="E35" s="199">
        <v>0</v>
      </c>
      <c r="F35" s="199">
        <v>0</v>
      </c>
      <c r="G35" s="199">
        <v>0</v>
      </c>
      <c r="H35" s="199">
        <v>0</v>
      </c>
      <c r="I35" s="199">
        <v>0</v>
      </c>
      <c r="J35" s="199">
        <v>0</v>
      </c>
      <c r="K35" s="199">
        <v>0</v>
      </c>
      <c r="L35" s="199">
        <v>0</v>
      </c>
      <c r="M35" s="199">
        <v>0</v>
      </c>
      <c r="N35" s="199">
        <v>0</v>
      </c>
      <c r="O35" s="199">
        <v>0</v>
      </c>
      <c r="P35" s="199">
        <v>0</v>
      </c>
      <c r="Q35" s="199">
        <v>0</v>
      </c>
      <c r="R35" s="199">
        <v>0</v>
      </c>
      <c r="S35" s="199">
        <v>0</v>
      </c>
      <c r="T35" s="199">
        <v>0</v>
      </c>
      <c r="U35" s="199">
        <v>0</v>
      </c>
      <c r="V35" s="199">
        <v>0</v>
      </c>
      <c r="W35" s="199">
        <v>0</v>
      </c>
      <c r="X35" s="168">
        <f t="shared" si="0"/>
        <v>0</v>
      </c>
      <c r="Y35" s="199">
        <v>0</v>
      </c>
      <c r="Z35" s="199">
        <v>0</v>
      </c>
      <c r="AA35" s="199">
        <v>0</v>
      </c>
      <c r="AB35" s="199">
        <v>0</v>
      </c>
      <c r="AC35" s="199">
        <v>0</v>
      </c>
    </row>
    <row r="36" spans="2:29" s="118" customFormat="1" x14ac:dyDescent="0.2">
      <c r="B36" s="146" t="s">
        <v>479</v>
      </c>
      <c r="C36" s="343"/>
      <c r="D36" s="151" t="s">
        <v>544</v>
      </c>
      <c r="E36" s="199">
        <v>0</v>
      </c>
      <c r="F36" s="199">
        <v>0</v>
      </c>
      <c r="G36" s="199">
        <v>0</v>
      </c>
      <c r="H36" s="199">
        <v>0</v>
      </c>
      <c r="I36" s="199">
        <v>0</v>
      </c>
      <c r="J36" s="199">
        <v>0</v>
      </c>
      <c r="K36" s="199">
        <v>0</v>
      </c>
      <c r="L36" s="199">
        <v>0</v>
      </c>
      <c r="M36" s="199">
        <v>0</v>
      </c>
      <c r="N36" s="199">
        <v>0</v>
      </c>
      <c r="O36" s="199">
        <v>0</v>
      </c>
      <c r="P36" s="199">
        <v>0</v>
      </c>
      <c r="Q36" s="199">
        <v>0</v>
      </c>
      <c r="R36" s="199">
        <v>0</v>
      </c>
      <c r="S36" s="199">
        <v>0</v>
      </c>
      <c r="T36" s="199">
        <v>0</v>
      </c>
      <c r="U36" s="199">
        <v>0</v>
      </c>
      <c r="V36" s="199">
        <v>0</v>
      </c>
      <c r="W36" s="199">
        <v>0</v>
      </c>
      <c r="X36" s="168">
        <f t="shared" si="0"/>
        <v>0</v>
      </c>
      <c r="Y36" s="199">
        <v>0</v>
      </c>
      <c r="Z36" s="199">
        <v>0</v>
      </c>
      <c r="AA36" s="199">
        <v>0</v>
      </c>
      <c r="AB36" s="199">
        <v>0</v>
      </c>
      <c r="AC36" s="199">
        <v>0</v>
      </c>
    </row>
    <row r="37" spans="2:29" s="118" customFormat="1" x14ac:dyDescent="0.2">
      <c r="B37" s="146" t="s">
        <v>480</v>
      </c>
      <c r="C37" s="343"/>
      <c r="D37" s="151" t="s">
        <v>545</v>
      </c>
      <c r="E37" s="199">
        <v>0</v>
      </c>
      <c r="F37" s="199">
        <v>0</v>
      </c>
      <c r="G37" s="199">
        <v>0</v>
      </c>
      <c r="H37" s="199">
        <v>0</v>
      </c>
      <c r="I37" s="199">
        <v>0</v>
      </c>
      <c r="J37" s="199">
        <v>0</v>
      </c>
      <c r="K37" s="199">
        <v>0</v>
      </c>
      <c r="L37" s="199">
        <v>0</v>
      </c>
      <c r="M37" s="199">
        <v>0</v>
      </c>
      <c r="N37" s="199">
        <v>0</v>
      </c>
      <c r="O37" s="199">
        <v>0</v>
      </c>
      <c r="P37" s="199">
        <v>0</v>
      </c>
      <c r="Q37" s="199">
        <v>0</v>
      </c>
      <c r="R37" s="199">
        <v>0</v>
      </c>
      <c r="S37" s="199">
        <v>0</v>
      </c>
      <c r="T37" s="199">
        <v>0</v>
      </c>
      <c r="U37" s="199">
        <v>0</v>
      </c>
      <c r="V37" s="199">
        <v>0</v>
      </c>
      <c r="W37" s="199">
        <v>0</v>
      </c>
      <c r="X37" s="168">
        <f t="shared" si="0"/>
        <v>0</v>
      </c>
      <c r="Y37" s="199">
        <v>0</v>
      </c>
      <c r="Z37" s="199">
        <v>0</v>
      </c>
      <c r="AA37" s="199">
        <v>0</v>
      </c>
      <c r="AB37" s="199">
        <v>0</v>
      </c>
      <c r="AC37" s="199">
        <v>0</v>
      </c>
    </row>
    <row r="38" spans="2:29" s="118" customFormat="1" x14ac:dyDescent="0.2">
      <c r="B38" s="146" t="s">
        <v>481</v>
      </c>
      <c r="C38" s="343"/>
      <c r="D38" s="151" t="s">
        <v>546</v>
      </c>
      <c r="E38" s="199">
        <v>0</v>
      </c>
      <c r="F38" s="199">
        <v>0</v>
      </c>
      <c r="G38" s="199">
        <v>0</v>
      </c>
      <c r="H38" s="199">
        <v>0</v>
      </c>
      <c r="I38" s="199">
        <v>0</v>
      </c>
      <c r="J38" s="199">
        <v>0</v>
      </c>
      <c r="K38" s="199">
        <v>0</v>
      </c>
      <c r="L38" s="199">
        <v>0</v>
      </c>
      <c r="M38" s="199">
        <v>0</v>
      </c>
      <c r="N38" s="199">
        <v>0</v>
      </c>
      <c r="O38" s="199">
        <v>0</v>
      </c>
      <c r="P38" s="199">
        <v>0</v>
      </c>
      <c r="Q38" s="199">
        <v>0</v>
      </c>
      <c r="R38" s="199">
        <v>0</v>
      </c>
      <c r="S38" s="199">
        <v>0</v>
      </c>
      <c r="T38" s="199">
        <v>0</v>
      </c>
      <c r="U38" s="199">
        <v>0</v>
      </c>
      <c r="V38" s="199">
        <v>0</v>
      </c>
      <c r="W38" s="199">
        <v>0</v>
      </c>
      <c r="X38" s="168">
        <f t="shared" si="0"/>
        <v>0</v>
      </c>
      <c r="Y38" s="199">
        <v>0</v>
      </c>
      <c r="Z38" s="199">
        <v>0</v>
      </c>
      <c r="AA38" s="199">
        <v>0</v>
      </c>
      <c r="AB38" s="199">
        <v>0</v>
      </c>
      <c r="AC38" s="199">
        <v>0</v>
      </c>
    </row>
    <row r="39" spans="2:29" s="118" customFormat="1" x14ac:dyDescent="0.2">
      <c r="B39" s="146" t="s">
        <v>482</v>
      </c>
      <c r="C39" s="343"/>
      <c r="D39" s="151" t="s">
        <v>547</v>
      </c>
      <c r="E39" s="199">
        <v>21713.1</v>
      </c>
      <c r="F39" s="199">
        <v>0</v>
      </c>
      <c r="G39" s="199">
        <v>0</v>
      </c>
      <c r="H39" s="199">
        <v>0</v>
      </c>
      <c r="I39" s="199">
        <v>0</v>
      </c>
      <c r="J39" s="199">
        <v>0</v>
      </c>
      <c r="K39" s="199">
        <v>0</v>
      </c>
      <c r="L39" s="199">
        <v>0</v>
      </c>
      <c r="M39" s="199">
        <v>0</v>
      </c>
      <c r="N39" s="199">
        <v>0</v>
      </c>
      <c r="O39" s="199">
        <v>0</v>
      </c>
      <c r="P39" s="199">
        <v>0</v>
      </c>
      <c r="Q39" s="199">
        <v>0</v>
      </c>
      <c r="R39" s="199">
        <v>0</v>
      </c>
      <c r="S39" s="199">
        <v>0</v>
      </c>
      <c r="T39" s="199">
        <v>0</v>
      </c>
      <c r="U39" s="199">
        <v>21713.1</v>
      </c>
      <c r="V39" s="199">
        <v>0</v>
      </c>
      <c r="W39" s="199">
        <v>0</v>
      </c>
      <c r="X39" s="168">
        <f t="shared" si="0"/>
        <v>1.2680906892752559E-5</v>
      </c>
      <c r="Y39" s="199">
        <v>21713.1</v>
      </c>
      <c r="Z39" s="199">
        <v>0</v>
      </c>
      <c r="AA39" s="199">
        <v>0</v>
      </c>
      <c r="AB39" s="199">
        <v>0</v>
      </c>
      <c r="AC39" s="199">
        <v>2.83</v>
      </c>
    </row>
    <row r="40" spans="2:29" s="118" customFormat="1" x14ac:dyDescent="0.2">
      <c r="B40" s="146" t="s">
        <v>483</v>
      </c>
      <c r="C40" s="344"/>
      <c r="D40" s="151" t="s">
        <v>548</v>
      </c>
      <c r="E40" s="199">
        <v>83368904.485199988</v>
      </c>
      <c r="F40" s="199">
        <v>36905611.253700003</v>
      </c>
      <c r="G40" s="199">
        <v>1079624.0699999998</v>
      </c>
      <c r="H40" s="199">
        <v>0</v>
      </c>
      <c r="I40" s="199">
        <v>7317610.9799999986</v>
      </c>
      <c r="J40" s="199">
        <v>0</v>
      </c>
      <c r="K40" s="199">
        <v>0</v>
      </c>
      <c r="L40" s="199">
        <v>16006997.872299999</v>
      </c>
      <c r="M40" s="199">
        <v>686888.19720000005</v>
      </c>
      <c r="N40" s="199">
        <v>619364.89250000007</v>
      </c>
      <c r="O40" s="199">
        <v>9698472.7852999996</v>
      </c>
      <c r="P40" s="199">
        <v>0</v>
      </c>
      <c r="Q40" s="199">
        <v>464602.11639999994</v>
      </c>
      <c r="R40" s="199">
        <v>1032050.3400000001</v>
      </c>
      <c r="S40" s="199">
        <v>28457647.546300009</v>
      </c>
      <c r="T40" s="199">
        <v>180229.52000000002</v>
      </c>
      <c r="U40" s="199">
        <v>46463293.231500022</v>
      </c>
      <c r="V40" s="199">
        <v>38928542.425300017</v>
      </c>
      <c r="W40" s="199">
        <v>1045358.8099999998</v>
      </c>
      <c r="X40" s="168">
        <f t="shared" si="0"/>
        <v>4.8689192953912726E-2</v>
      </c>
      <c r="Y40" s="199">
        <v>49417122.664900012</v>
      </c>
      <c r="Z40" s="199">
        <v>32419314.270300008</v>
      </c>
      <c r="AA40" s="199">
        <v>1532467.5499999998</v>
      </c>
      <c r="AB40" s="199">
        <v>0</v>
      </c>
      <c r="AC40" s="199">
        <v>4.7441490934956363</v>
      </c>
    </row>
    <row r="41" spans="2:29" s="118" customFormat="1" x14ac:dyDescent="0.2">
      <c r="B41" s="146" t="s">
        <v>484</v>
      </c>
      <c r="C41" s="342" t="s">
        <v>549</v>
      </c>
      <c r="D41" s="151" t="s">
        <v>550</v>
      </c>
      <c r="E41" s="199">
        <v>0</v>
      </c>
      <c r="F41" s="199">
        <v>0</v>
      </c>
      <c r="G41" s="199">
        <v>0</v>
      </c>
      <c r="H41" s="199">
        <v>0</v>
      </c>
      <c r="I41" s="199">
        <v>0</v>
      </c>
      <c r="J41" s="199">
        <v>0</v>
      </c>
      <c r="K41" s="199">
        <v>0</v>
      </c>
      <c r="L41" s="199">
        <v>0</v>
      </c>
      <c r="M41" s="199">
        <v>0</v>
      </c>
      <c r="N41" s="199">
        <v>0</v>
      </c>
      <c r="O41" s="199">
        <v>0</v>
      </c>
      <c r="P41" s="199">
        <v>0</v>
      </c>
      <c r="Q41" s="199">
        <v>0</v>
      </c>
      <c r="R41" s="199">
        <v>0</v>
      </c>
      <c r="S41" s="199">
        <v>0</v>
      </c>
      <c r="T41" s="199">
        <v>0</v>
      </c>
      <c r="U41" s="199">
        <v>0</v>
      </c>
      <c r="V41" s="199">
        <v>0</v>
      </c>
      <c r="W41" s="199">
        <v>0</v>
      </c>
      <c r="X41" s="168">
        <f t="shared" si="0"/>
        <v>0</v>
      </c>
      <c r="Y41" s="199">
        <v>0</v>
      </c>
      <c r="Z41" s="199">
        <v>0</v>
      </c>
      <c r="AA41" s="199">
        <v>0</v>
      </c>
      <c r="AB41" s="199">
        <v>0</v>
      </c>
      <c r="AC41" s="199">
        <v>0</v>
      </c>
    </row>
    <row r="42" spans="2:29" s="118" customFormat="1" x14ac:dyDescent="0.2">
      <c r="B42" s="146" t="s">
        <v>485</v>
      </c>
      <c r="C42" s="343"/>
      <c r="D42" s="151" t="s">
        <v>551</v>
      </c>
      <c r="E42" s="199">
        <v>0</v>
      </c>
      <c r="F42" s="199">
        <v>0</v>
      </c>
      <c r="G42" s="199">
        <v>0</v>
      </c>
      <c r="H42" s="199">
        <v>0</v>
      </c>
      <c r="I42" s="199">
        <v>0</v>
      </c>
      <c r="J42" s="199">
        <v>0</v>
      </c>
      <c r="K42" s="199">
        <v>0</v>
      </c>
      <c r="L42" s="199">
        <v>0</v>
      </c>
      <c r="M42" s="199">
        <v>0</v>
      </c>
      <c r="N42" s="199">
        <v>0</v>
      </c>
      <c r="O42" s="199">
        <v>0</v>
      </c>
      <c r="P42" s="199">
        <v>0</v>
      </c>
      <c r="Q42" s="199">
        <v>0</v>
      </c>
      <c r="R42" s="199">
        <v>0</v>
      </c>
      <c r="S42" s="199">
        <v>0</v>
      </c>
      <c r="T42" s="199">
        <v>0</v>
      </c>
      <c r="U42" s="199">
        <v>0</v>
      </c>
      <c r="V42" s="199">
        <v>0</v>
      </c>
      <c r="W42" s="199">
        <v>0</v>
      </c>
      <c r="X42" s="168">
        <f t="shared" si="0"/>
        <v>0</v>
      </c>
      <c r="Y42" s="199">
        <v>0</v>
      </c>
      <c r="Z42" s="199">
        <v>0</v>
      </c>
      <c r="AA42" s="199">
        <v>0</v>
      </c>
      <c r="AB42" s="199">
        <v>0</v>
      </c>
      <c r="AC42" s="199">
        <v>0</v>
      </c>
    </row>
    <row r="43" spans="2:29" s="118" customFormat="1" x14ac:dyDescent="0.2">
      <c r="B43" s="146" t="s">
        <v>486</v>
      </c>
      <c r="C43" s="343"/>
      <c r="D43" s="151" t="s">
        <v>552</v>
      </c>
      <c r="E43" s="199">
        <v>0</v>
      </c>
      <c r="F43" s="199">
        <v>0</v>
      </c>
      <c r="G43" s="199">
        <v>0</v>
      </c>
      <c r="H43" s="199">
        <v>0</v>
      </c>
      <c r="I43" s="199">
        <v>0</v>
      </c>
      <c r="J43" s="199">
        <v>0</v>
      </c>
      <c r="K43" s="199">
        <v>0</v>
      </c>
      <c r="L43" s="199">
        <v>0</v>
      </c>
      <c r="M43" s="199">
        <v>0</v>
      </c>
      <c r="N43" s="199">
        <v>0</v>
      </c>
      <c r="O43" s="199">
        <v>0</v>
      </c>
      <c r="P43" s="199">
        <v>0</v>
      </c>
      <c r="Q43" s="199">
        <v>0</v>
      </c>
      <c r="R43" s="199">
        <v>0</v>
      </c>
      <c r="S43" s="199">
        <v>0</v>
      </c>
      <c r="T43" s="199">
        <v>0</v>
      </c>
      <c r="U43" s="199">
        <v>0</v>
      </c>
      <c r="V43" s="199">
        <v>0</v>
      </c>
      <c r="W43" s="199">
        <v>0</v>
      </c>
      <c r="X43" s="168">
        <f t="shared" si="0"/>
        <v>0</v>
      </c>
      <c r="Y43" s="199">
        <v>0</v>
      </c>
      <c r="Z43" s="199">
        <v>0</v>
      </c>
      <c r="AA43" s="199">
        <v>0</v>
      </c>
      <c r="AB43" s="199">
        <v>0</v>
      </c>
      <c r="AC43" s="199">
        <v>0</v>
      </c>
    </row>
    <row r="44" spans="2:29" s="118" customFormat="1" x14ac:dyDescent="0.2">
      <c r="B44" s="146" t="s">
        <v>487</v>
      </c>
      <c r="C44" s="343"/>
      <c r="D44" s="151" t="s">
        <v>553</v>
      </c>
      <c r="E44" s="199">
        <v>94537291.360800028</v>
      </c>
      <c r="F44" s="199">
        <v>38216053.853999995</v>
      </c>
      <c r="G44" s="199">
        <v>0</v>
      </c>
      <c r="H44" s="199">
        <v>104364.3786</v>
      </c>
      <c r="I44" s="199">
        <v>19814442.112599999</v>
      </c>
      <c r="J44" s="199">
        <v>919485.56</v>
      </c>
      <c r="K44" s="199">
        <v>0</v>
      </c>
      <c r="L44" s="199">
        <v>10906318.836500002</v>
      </c>
      <c r="M44" s="199">
        <v>3532400.8253000006</v>
      </c>
      <c r="N44" s="199">
        <v>0</v>
      </c>
      <c r="O44" s="199">
        <v>995712.92999999993</v>
      </c>
      <c r="P44" s="199">
        <v>0</v>
      </c>
      <c r="Q44" s="199">
        <v>20762.268800000002</v>
      </c>
      <c r="R44" s="199">
        <v>1922566.9421999997</v>
      </c>
      <c r="S44" s="199">
        <v>33928098.864</v>
      </c>
      <c r="T44" s="199">
        <v>0</v>
      </c>
      <c r="U44" s="199">
        <v>56321237.506799951</v>
      </c>
      <c r="V44" s="199">
        <v>44269228.216799967</v>
      </c>
      <c r="W44" s="199">
        <v>446388.02</v>
      </c>
      <c r="X44" s="168">
        <f t="shared" si="0"/>
        <v>5.5211765691648179E-2</v>
      </c>
      <c r="Y44" s="199">
        <v>50977576.659999959</v>
      </c>
      <c r="Z44" s="199">
        <v>37715175.269200005</v>
      </c>
      <c r="AA44" s="199">
        <v>5844539.4316000007</v>
      </c>
      <c r="AB44" s="199">
        <v>0</v>
      </c>
      <c r="AC44" s="199">
        <v>5.636252233778027</v>
      </c>
    </row>
    <row r="45" spans="2:29" s="118" customFormat="1" x14ac:dyDescent="0.2">
      <c r="B45" s="146" t="s">
        <v>488</v>
      </c>
      <c r="C45" s="343"/>
      <c r="D45" s="151" t="s">
        <v>554</v>
      </c>
      <c r="E45" s="199">
        <v>0</v>
      </c>
      <c r="F45" s="199">
        <v>0</v>
      </c>
      <c r="G45" s="199">
        <v>0</v>
      </c>
      <c r="H45" s="199">
        <v>0</v>
      </c>
      <c r="I45" s="199">
        <v>0</v>
      </c>
      <c r="J45" s="199">
        <v>0</v>
      </c>
      <c r="K45" s="199">
        <v>0</v>
      </c>
      <c r="L45" s="199">
        <v>0</v>
      </c>
      <c r="M45" s="199">
        <v>0</v>
      </c>
      <c r="N45" s="199">
        <v>0</v>
      </c>
      <c r="O45" s="199">
        <v>0</v>
      </c>
      <c r="P45" s="199">
        <v>0</v>
      </c>
      <c r="Q45" s="199">
        <v>0</v>
      </c>
      <c r="R45" s="199">
        <v>0</v>
      </c>
      <c r="S45" s="199">
        <v>0</v>
      </c>
      <c r="T45" s="199">
        <v>0</v>
      </c>
      <c r="U45" s="199">
        <v>0</v>
      </c>
      <c r="V45" s="199">
        <v>0</v>
      </c>
      <c r="W45" s="199">
        <v>0</v>
      </c>
      <c r="X45" s="168">
        <f t="shared" si="0"/>
        <v>0</v>
      </c>
      <c r="Y45" s="199">
        <v>0</v>
      </c>
      <c r="Z45" s="199">
        <v>0</v>
      </c>
      <c r="AA45" s="199">
        <v>0</v>
      </c>
      <c r="AB45" s="199">
        <v>0</v>
      </c>
      <c r="AC45" s="199">
        <v>0</v>
      </c>
    </row>
    <row r="46" spans="2:29" s="118" customFormat="1" x14ac:dyDescent="0.2">
      <c r="B46" s="146" t="s">
        <v>489</v>
      </c>
      <c r="C46" s="343"/>
      <c r="D46" s="151" t="s">
        <v>555</v>
      </c>
      <c r="E46" s="199">
        <v>0</v>
      </c>
      <c r="F46" s="199">
        <v>0</v>
      </c>
      <c r="G46" s="199">
        <v>0</v>
      </c>
      <c r="H46" s="199">
        <v>0</v>
      </c>
      <c r="I46" s="199">
        <v>0</v>
      </c>
      <c r="J46" s="199">
        <v>0</v>
      </c>
      <c r="K46" s="199">
        <v>0</v>
      </c>
      <c r="L46" s="199">
        <v>0</v>
      </c>
      <c r="M46" s="199">
        <v>0</v>
      </c>
      <c r="N46" s="199">
        <v>0</v>
      </c>
      <c r="O46" s="199">
        <v>0</v>
      </c>
      <c r="P46" s="199">
        <v>0</v>
      </c>
      <c r="Q46" s="199">
        <v>0</v>
      </c>
      <c r="R46" s="199">
        <v>0</v>
      </c>
      <c r="S46" s="199">
        <v>0</v>
      </c>
      <c r="T46" s="199">
        <v>0</v>
      </c>
      <c r="U46" s="199">
        <v>0</v>
      </c>
      <c r="V46" s="199">
        <v>0</v>
      </c>
      <c r="W46" s="199">
        <v>0</v>
      </c>
      <c r="X46" s="168">
        <f t="shared" si="0"/>
        <v>0</v>
      </c>
      <c r="Y46" s="199">
        <v>0</v>
      </c>
      <c r="Z46" s="199">
        <v>0</v>
      </c>
      <c r="AA46" s="199">
        <v>0</v>
      </c>
      <c r="AB46" s="199">
        <v>0</v>
      </c>
      <c r="AC46" s="199">
        <v>0</v>
      </c>
    </row>
    <row r="47" spans="2:29" s="118" customFormat="1" x14ac:dyDescent="0.2">
      <c r="B47" s="146" t="s">
        <v>490</v>
      </c>
      <c r="C47" s="344"/>
      <c r="D47" s="151" t="s">
        <v>556</v>
      </c>
      <c r="E47" s="199">
        <v>0</v>
      </c>
      <c r="F47" s="199">
        <v>0</v>
      </c>
      <c r="G47" s="199">
        <v>0</v>
      </c>
      <c r="H47" s="199">
        <v>0</v>
      </c>
      <c r="I47" s="199">
        <v>0</v>
      </c>
      <c r="J47" s="199">
        <v>0</v>
      </c>
      <c r="K47" s="199">
        <v>0</v>
      </c>
      <c r="L47" s="199">
        <v>0</v>
      </c>
      <c r="M47" s="199">
        <v>0</v>
      </c>
      <c r="N47" s="199">
        <v>0</v>
      </c>
      <c r="O47" s="199">
        <v>0</v>
      </c>
      <c r="P47" s="199">
        <v>0</v>
      </c>
      <c r="Q47" s="199">
        <v>0</v>
      </c>
      <c r="R47" s="199">
        <v>0</v>
      </c>
      <c r="S47" s="199">
        <v>0</v>
      </c>
      <c r="T47" s="199">
        <v>0</v>
      </c>
      <c r="U47" s="199">
        <v>0</v>
      </c>
      <c r="V47" s="199">
        <v>0</v>
      </c>
      <c r="W47" s="199">
        <v>0</v>
      </c>
      <c r="X47" s="168">
        <f t="shared" si="0"/>
        <v>0</v>
      </c>
      <c r="Y47" s="199">
        <v>0</v>
      </c>
      <c r="Z47" s="199">
        <v>0</v>
      </c>
      <c r="AA47" s="199">
        <v>0</v>
      </c>
      <c r="AB47" s="199">
        <v>0</v>
      </c>
      <c r="AC47" s="199">
        <v>0</v>
      </c>
    </row>
    <row r="48" spans="2:29" s="118" customFormat="1" x14ac:dyDescent="0.2">
      <c r="B48" s="146" t="s">
        <v>491</v>
      </c>
      <c r="C48" s="342" t="s">
        <v>557</v>
      </c>
      <c r="D48" s="151" t="s">
        <v>558</v>
      </c>
      <c r="E48" s="199">
        <v>0</v>
      </c>
      <c r="F48" s="199">
        <v>0</v>
      </c>
      <c r="G48" s="199">
        <v>0</v>
      </c>
      <c r="H48" s="199">
        <v>0</v>
      </c>
      <c r="I48" s="199">
        <v>0</v>
      </c>
      <c r="J48" s="199">
        <v>0</v>
      </c>
      <c r="K48" s="199">
        <v>0</v>
      </c>
      <c r="L48" s="199">
        <v>0</v>
      </c>
      <c r="M48" s="199">
        <v>0</v>
      </c>
      <c r="N48" s="199">
        <v>0</v>
      </c>
      <c r="O48" s="199">
        <v>0</v>
      </c>
      <c r="P48" s="199">
        <v>0</v>
      </c>
      <c r="Q48" s="199">
        <v>0</v>
      </c>
      <c r="R48" s="199">
        <v>0</v>
      </c>
      <c r="S48" s="199">
        <v>0</v>
      </c>
      <c r="T48" s="199">
        <v>0</v>
      </c>
      <c r="U48" s="199">
        <v>0</v>
      </c>
      <c r="V48" s="199">
        <v>0</v>
      </c>
      <c r="W48" s="199">
        <v>0</v>
      </c>
      <c r="X48" s="168">
        <f t="shared" si="0"/>
        <v>0</v>
      </c>
      <c r="Y48" s="199">
        <v>0</v>
      </c>
      <c r="Z48" s="199">
        <v>0</v>
      </c>
      <c r="AA48" s="199">
        <v>0</v>
      </c>
      <c r="AB48" s="199">
        <v>0</v>
      </c>
      <c r="AC48" s="199">
        <v>0</v>
      </c>
    </row>
    <row r="49" spans="2:29" s="118" customFormat="1" x14ac:dyDescent="0.2">
      <c r="B49" s="146" t="s">
        <v>492</v>
      </c>
      <c r="C49" s="343"/>
      <c r="D49" s="151" t="s">
        <v>559</v>
      </c>
      <c r="E49" s="199">
        <v>0</v>
      </c>
      <c r="F49" s="199">
        <v>0</v>
      </c>
      <c r="G49" s="199">
        <v>0</v>
      </c>
      <c r="H49" s="199">
        <v>0</v>
      </c>
      <c r="I49" s="199">
        <v>0</v>
      </c>
      <c r="J49" s="199">
        <v>0</v>
      </c>
      <c r="K49" s="199">
        <v>0</v>
      </c>
      <c r="L49" s="199">
        <v>0</v>
      </c>
      <c r="M49" s="199">
        <v>0</v>
      </c>
      <c r="N49" s="199">
        <v>0</v>
      </c>
      <c r="O49" s="199">
        <v>0</v>
      </c>
      <c r="P49" s="199">
        <v>0</v>
      </c>
      <c r="Q49" s="199">
        <v>0</v>
      </c>
      <c r="R49" s="199">
        <v>0</v>
      </c>
      <c r="S49" s="199">
        <v>0</v>
      </c>
      <c r="T49" s="199">
        <v>0</v>
      </c>
      <c r="U49" s="199">
        <v>0</v>
      </c>
      <c r="V49" s="199">
        <v>0</v>
      </c>
      <c r="W49" s="199">
        <v>0</v>
      </c>
      <c r="X49" s="168">
        <f t="shared" si="0"/>
        <v>0</v>
      </c>
      <c r="Y49" s="199">
        <v>0</v>
      </c>
      <c r="Z49" s="199">
        <v>0</v>
      </c>
      <c r="AA49" s="199">
        <v>0</v>
      </c>
      <c r="AB49" s="199">
        <v>0</v>
      </c>
      <c r="AC49" s="199">
        <v>0</v>
      </c>
    </row>
    <row r="50" spans="2:29" s="118" customFormat="1" x14ac:dyDescent="0.2">
      <c r="B50" s="146" t="s">
        <v>493</v>
      </c>
      <c r="C50" s="343"/>
      <c r="D50" s="151" t="s">
        <v>560</v>
      </c>
      <c r="E50" s="199">
        <v>0</v>
      </c>
      <c r="F50" s="199">
        <v>0</v>
      </c>
      <c r="G50" s="199">
        <v>0</v>
      </c>
      <c r="H50" s="199">
        <v>0</v>
      </c>
      <c r="I50" s="199">
        <v>0</v>
      </c>
      <c r="J50" s="199">
        <v>0</v>
      </c>
      <c r="K50" s="199">
        <v>0</v>
      </c>
      <c r="L50" s="199">
        <v>0</v>
      </c>
      <c r="M50" s="199">
        <v>0</v>
      </c>
      <c r="N50" s="199">
        <v>0</v>
      </c>
      <c r="O50" s="199">
        <v>0</v>
      </c>
      <c r="P50" s="199">
        <v>0</v>
      </c>
      <c r="Q50" s="199">
        <v>0</v>
      </c>
      <c r="R50" s="199">
        <v>0</v>
      </c>
      <c r="S50" s="199">
        <v>0</v>
      </c>
      <c r="T50" s="199">
        <v>0</v>
      </c>
      <c r="U50" s="199">
        <v>0</v>
      </c>
      <c r="V50" s="199">
        <v>0</v>
      </c>
      <c r="W50" s="199">
        <v>0</v>
      </c>
      <c r="X50" s="168">
        <f t="shared" si="0"/>
        <v>0</v>
      </c>
      <c r="Y50" s="199">
        <v>0</v>
      </c>
      <c r="Z50" s="199">
        <v>0</v>
      </c>
      <c r="AA50" s="199">
        <v>0</v>
      </c>
      <c r="AB50" s="199">
        <v>0</v>
      </c>
      <c r="AC50" s="199">
        <v>0</v>
      </c>
    </row>
    <row r="51" spans="2:29" s="118" customFormat="1" x14ac:dyDescent="0.2">
      <c r="B51" s="146" t="s">
        <v>494</v>
      </c>
      <c r="C51" s="343"/>
      <c r="D51" s="151" t="s">
        <v>561</v>
      </c>
      <c r="E51" s="199">
        <v>0</v>
      </c>
      <c r="F51" s="199">
        <v>0</v>
      </c>
      <c r="G51" s="199">
        <v>0</v>
      </c>
      <c r="H51" s="199">
        <v>0</v>
      </c>
      <c r="I51" s="199">
        <v>0</v>
      </c>
      <c r="J51" s="199">
        <v>0</v>
      </c>
      <c r="K51" s="199">
        <v>0</v>
      </c>
      <c r="L51" s="199">
        <v>0</v>
      </c>
      <c r="M51" s="199">
        <v>0</v>
      </c>
      <c r="N51" s="199">
        <v>0</v>
      </c>
      <c r="O51" s="199">
        <v>0</v>
      </c>
      <c r="P51" s="199">
        <v>0</v>
      </c>
      <c r="Q51" s="199">
        <v>0</v>
      </c>
      <c r="R51" s="199">
        <v>0</v>
      </c>
      <c r="S51" s="199">
        <v>0</v>
      </c>
      <c r="T51" s="199">
        <v>0</v>
      </c>
      <c r="U51" s="199">
        <v>0</v>
      </c>
      <c r="V51" s="199">
        <v>0</v>
      </c>
      <c r="W51" s="199">
        <v>0</v>
      </c>
      <c r="X51" s="168">
        <f t="shared" si="0"/>
        <v>0</v>
      </c>
      <c r="Y51" s="199">
        <v>0</v>
      </c>
      <c r="Z51" s="199">
        <v>0</v>
      </c>
      <c r="AA51" s="199">
        <v>0</v>
      </c>
      <c r="AB51" s="199">
        <v>0</v>
      </c>
      <c r="AC51" s="199">
        <v>0</v>
      </c>
    </row>
    <row r="52" spans="2:29" s="118" customFormat="1" x14ac:dyDescent="0.2">
      <c r="B52" s="146" t="s">
        <v>495</v>
      </c>
      <c r="C52" s="344"/>
      <c r="D52" s="151" t="s">
        <v>562</v>
      </c>
      <c r="E52" s="199">
        <v>0</v>
      </c>
      <c r="F52" s="199">
        <v>0</v>
      </c>
      <c r="G52" s="199">
        <v>0</v>
      </c>
      <c r="H52" s="199">
        <v>0</v>
      </c>
      <c r="I52" s="199">
        <v>0</v>
      </c>
      <c r="J52" s="199">
        <v>0</v>
      </c>
      <c r="K52" s="199">
        <v>0</v>
      </c>
      <c r="L52" s="199">
        <v>0</v>
      </c>
      <c r="M52" s="199">
        <v>0</v>
      </c>
      <c r="N52" s="199">
        <v>0</v>
      </c>
      <c r="O52" s="199">
        <v>0</v>
      </c>
      <c r="P52" s="199">
        <v>0</v>
      </c>
      <c r="Q52" s="199">
        <v>0</v>
      </c>
      <c r="R52" s="199">
        <v>0</v>
      </c>
      <c r="S52" s="199">
        <v>0</v>
      </c>
      <c r="T52" s="199">
        <v>0</v>
      </c>
      <c r="U52" s="199">
        <v>0</v>
      </c>
      <c r="V52" s="199">
        <v>0</v>
      </c>
      <c r="W52" s="199">
        <v>0</v>
      </c>
      <c r="X52" s="168">
        <f t="shared" si="0"/>
        <v>0</v>
      </c>
      <c r="Y52" s="199">
        <v>0</v>
      </c>
      <c r="Z52" s="199">
        <v>0</v>
      </c>
      <c r="AA52" s="199">
        <v>0</v>
      </c>
      <c r="AB52" s="199">
        <v>0</v>
      </c>
      <c r="AC52" s="199">
        <v>0</v>
      </c>
    </row>
    <row r="53" spans="2:29" s="118" customFormat="1" x14ac:dyDescent="0.2">
      <c r="B53" s="146" t="s">
        <v>496</v>
      </c>
      <c r="C53" s="342" t="s">
        <v>563</v>
      </c>
      <c r="D53" s="151" t="s">
        <v>564</v>
      </c>
      <c r="E53" s="199">
        <v>0</v>
      </c>
      <c r="F53" s="199">
        <v>0</v>
      </c>
      <c r="G53" s="199">
        <v>0</v>
      </c>
      <c r="H53" s="199">
        <v>0</v>
      </c>
      <c r="I53" s="199">
        <v>0</v>
      </c>
      <c r="J53" s="199">
        <v>0</v>
      </c>
      <c r="K53" s="199">
        <v>0</v>
      </c>
      <c r="L53" s="199">
        <v>0</v>
      </c>
      <c r="M53" s="199">
        <v>0</v>
      </c>
      <c r="N53" s="199">
        <v>0</v>
      </c>
      <c r="O53" s="199">
        <v>0</v>
      </c>
      <c r="P53" s="199">
        <v>0</v>
      </c>
      <c r="Q53" s="199">
        <v>0</v>
      </c>
      <c r="R53" s="199">
        <v>0</v>
      </c>
      <c r="S53" s="199">
        <v>0</v>
      </c>
      <c r="T53" s="199">
        <v>0</v>
      </c>
      <c r="U53" s="199">
        <v>0</v>
      </c>
      <c r="V53" s="199">
        <v>0</v>
      </c>
      <c r="W53" s="199">
        <v>0</v>
      </c>
      <c r="X53" s="168">
        <f t="shared" si="0"/>
        <v>0</v>
      </c>
      <c r="Y53" s="199">
        <v>0</v>
      </c>
      <c r="Z53" s="199">
        <v>0</v>
      </c>
      <c r="AA53" s="199">
        <v>0</v>
      </c>
      <c r="AB53" s="199">
        <v>0</v>
      </c>
      <c r="AC53" s="199">
        <v>0</v>
      </c>
    </row>
    <row r="54" spans="2:29" s="118" customFormat="1" x14ac:dyDescent="0.2">
      <c r="B54" s="146" t="s">
        <v>497</v>
      </c>
      <c r="C54" s="343"/>
      <c r="D54" s="151" t="s">
        <v>565</v>
      </c>
      <c r="E54" s="199">
        <v>0</v>
      </c>
      <c r="F54" s="199">
        <v>0</v>
      </c>
      <c r="G54" s="199">
        <v>0</v>
      </c>
      <c r="H54" s="199">
        <v>0</v>
      </c>
      <c r="I54" s="199">
        <v>0</v>
      </c>
      <c r="J54" s="199">
        <v>0</v>
      </c>
      <c r="K54" s="199">
        <v>0</v>
      </c>
      <c r="L54" s="199">
        <v>0</v>
      </c>
      <c r="M54" s="199">
        <v>0</v>
      </c>
      <c r="N54" s="199">
        <v>0</v>
      </c>
      <c r="O54" s="199">
        <v>0</v>
      </c>
      <c r="P54" s="199">
        <v>0</v>
      </c>
      <c r="Q54" s="199">
        <v>0</v>
      </c>
      <c r="R54" s="199">
        <v>0</v>
      </c>
      <c r="S54" s="199">
        <v>0</v>
      </c>
      <c r="T54" s="199">
        <v>0</v>
      </c>
      <c r="U54" s="199">
        <v>0</v>
      </c>
      <c r="V54" s="199">
        <v>0</v>
      </c>
      <c r="W54" s="199">
        <v>0</v>
      </c>
      <c r="X54" s="168">
        <f t="shared" si="0"/>
        <v>0</v>
      </c>
      <c r="Y54" s="199">
        <v>0</v>
      </c>
      <c r="Z54" s="199">
        <v>0</v>
      </c>
      <c r="AA54" s="199">
        <v>0</v>
      </c>
      <c r="AB54" s="199">
        <v>0</v>
      </c>
      <c r="AC54" s="199">
        <v>0</v>
      </c>
    </row>
    <row r="55" spans="2:29" s="118" customFormat="1" x14ac:dyDescent="0.2">
      <c r="B55" s="146" t="s">
        <v>498</v>
      </c>
      <c r="C55" s="343"/>
      <c r="D55" s="151" t="s">
        <v>566</v>
      </c>
      <c r="E55" s="199">
        <v>0</v>
      </c>
      <c r="F55" s="199">
        <v>0</v>
      </c>
      <c r="G55" s="199">
        <v>0</v>
      </c>
      <c r="H55" s="199">
        <v>0</v>
      </c>
      <c r="I55" s="199">
        <v>0</v>
      </c>
      <c r="J55" s="199">
        <v>0</v>
      </c>
      <c r="K55" s="199">
        <v>0</v>
      </c>
      <c r="L55" s="199">
        <v>0</v>
      </c>
      <c r="M55" s="199">
        <v>0</v>
      </c>
      <c r="N55" s="199">
        <v>0</v>
      </c>
      <c r="O55" s="199">
        <v>0</v>
      </c>
      <c r="P55" s="199">
        <v>0</v>
      </c>
      <c r="Q55" s="199">
        <v>0</v>
      </c>
      <c r="R55" s="199">
        <v>0</v>
      </c>
      <c r="S55" s="199">
        <v>0</v>
      </c>
      <c r="T55" s="199">
        <v>0</v>
      </c>
      <c r="U55" s="199">
        <v>0</v>
      </c>
      <c r="V55" s="199">
        <v>0</v>
      </c>
      <c r="W55" s="199">
        <v>0</v>
      </c>
      <c r="X55" s="168">
        <f t="shared" si="0"/>
        <v>0</v>
      </c>
      <c r="Y55" s="199">
        <v>0</v>
      </c>
      <c r="Z55" s="199">
        <v>0</v>
      </c>
      <c r="AA55" s="199">
        <v>0</v>
      </c>
      <c r="AB55" s="199">
        <v>0</v>
      </c>
      <c r="AC55" s="199">
        <v>0</v>
      </c>
    </row>
    <row r="56" spans="2:29" s="118" customFormat="1" x14ac:dyDescent="0.2">
      <c r="B56" s="146" t="s">
        <v>499</v>
      </c>
      <c r="C56" s="344"/>
      <c r="D56" s="151" t="s">
        <v>567</v>
      </c>
      <c r="E56" s="199">
        <v>0</v>
      </c>
      <c r="F56" s="199">
        <v>0</v>
      </c>
      <c r="G56" s="199">
        <v>0</v>
      </c>
      <c r="H56" s="199">
        <v>0</v>
      </c>
      <c r="I56" s="199">
        <v>0</v>
      </c>
      <c r="J56" s="199">
        <v>0</v>
      </c>
      <c r="K56" s="199">
        <v>0</v>
      </c>
      <c r="L56" s="199">
        <v>0</v>
      </c>
      <c r="M56" s="199">
        <v>0</v>
      </c>
      <c r="N56" s="199">
        <v>0</v>
      </c>
      <c r="O56" s="199">
        <v>0</v>
      </c>
      <c r="P56" s="199">
        <v>0</v>
      </c>
      <c r="Q56" s="199">
        <v>0</v>
      </c>
      <c r="R56" s="199">
        <v>0</v>
      </c>
      <c r="S56" s="199">
        <v>0</v>
      </c>
      <c r="T56" s="199">
        <v>0</v>
      </c>
      <c r="U56" s="199">
        <v>0</v>
      </c>
      <c r="V56" s="199">
        <v>0</v>
      </c>
      <c r="W56" s="199">
        <v>0</v>
      </c>
      <c r="X56" s="168">
        <f t="shared" si="0"/>
        <v>0</v>
      </c>
      <c r="Y56" s="199">
        <v>0</v>
      </c>
      <c r="Z56" s="199">
        <v>0</v>
      </c>
      <c r="AA56" s="199">
        <v>0</v>
      </c>
      <c r="AB56" s="199">
        <v>0</v>
      </c>
      <c r="AC56" s="199">
        <v>0</v>
      </c>
    </row>
    <row r="57" spans="2:29" s="118" customFormat="1" x14ac:dyDescent="0.2">
      <c r="B57" s="146" t="s">
        <v>500</v>
      </c>
      <c r="C57" s="342" t="s">
        <v>568</v>
      </c>
      <c r="D57" s="151" t="s">
        <v>569</v>
      </c>
      <c r="E57" s="199">
        <v>0</v>
      </c>
      <c r="F57" s="199">
        <v>0</v>
      </c>
      <c r="G57" s="199">
        <v>0</v>
      </c>
      <c r="H57" s="199">
        <v>0</v>
      </c>
      <c r="I57" s="199">
        <v>0</v>
      </c>
      <c r="J57" s="199">
        <v>0</v>
      </c>
      <c r="K57" s="199">
        <v>0</v>
      </c>
      <c r="L57" s="199">
        <v>0</v>
      </c>
      <c r="M57" s="199">
        <v>0</v>
      </c>
      <c r="N57" s="199">
        <v>0</v>
      </c>
      <c r="O57" s="199">
        <v>0</v>
      </c>
      <c r="P57" s="199">
        <v>0</v>
      </c>
      <c r="Q57" s="199">
        <v>0</v>
      </c>
      <c r="R57" s="199">
        <v>0</v>
      </c>
      <c r="S57" s="199">
        <v>0</v>
      </c>
      <c r="T57" s="199">
        <v>0</v>
      </c>
      <c r="U57" s="199">
        <v>0</v>
      </c>
      <c r="V57" s="199">
        <v>0</v>
      </c>
      <c r="W57" s="199">
        <v>0</v>
      </c>
      <c r="X57" s="168">
        <f t="shared" si="0"/>
        <v>0</v>
      </c>
      <c r="Y57" s="199">
        <v>0</v>
      </c>
      <c r="Z57" s="199">
        <v>0</v>
      </c>
      <c r="AA57" s="199">
        <v>0</v>
      </c>
      <c r="AB57" s="199">
        <v>0</v>
      </c>
      <c r="AC57" s="199">
        <v>0</v>
      </c>
    </row>
    <row r="58" spans="2:29" s="118" customFormat="1" x14ac:dyDescent="0.2">
      <c r="B58" s="146" t="s">
        <v>501</v>
      </c>
      <c r="C58" s="343"/>
      <c r="D58" s="151" t="s">
        <v>570</v>
      </c>
      <c r="E58" s="199">
        <v>0</v>
      </c>
      <c r="F58" s="199">
        <v>0</v>
      </c>
      <c r="G58" s="199">
        <v>0</v>
      </c>
      <c r="H58" s="199">
        <v>0</v>
      </c>
      <c r="I58" s="199">
        <v>0</v>
      </c>
      <c r="J58" s="199">
        <v>0</v>
      </c>
      <c r="K58" s="199">
        <v>0</v>
      </c>
      <c r="L58" s="199">
        <v>0</v>
      </c>
      <c r="M58" s="199">
        <v>0</v>
      </c>
      <c r="N58" s="199">
        <v>0</v>
      </c>
      <c r="O58" s="199">
        <v>0</v>
      </c>
      <c r="P58" s="199">
        <v>0</v>
      </c>
      <c r="Q58" s="199">
        <v>0</v>
      </c>
      <c r="R58" s="199">
        <v>0</v>
      </c>
      <c r="S58" s="199">
        <v>0</v>
      </c>
      <c r="T58" s="199">
        <v>0</v>
      </c>
      <c r="U58" s="199">
        <v>0</v>
      </c>
      <c r="V58" s="199">
        <v>0</v>
      </c>
      <c r="W58" s="199">
        <v>0</v>
      </c>
      <c r="X58" s="168">
        <f t="shared" si="0"/>
        <v>0</v>
      </c>
      <c r="Y58" s="199">
        <v>0</v>
      </c>
      <c r="Z58" s="199">
        <v>0</v>
      </c>
      <c r="AA58" s="199">
        <v>0</v>
      </c>
      <c r="AB58" s="199">
        <v>0</v>
      </c>
      <c r="AC58" s="199">
        <v>0</v>
      </c>
    </row>
    <row r="59" spans="2:29" s="118" customFormat="1" x14ac:dyDescent="0.2">
      <c r="B59" s="146" t="s">
        <v>502</v>
      </c>
      <c r="C59" s="343"/>
      <c r="D59" s="151" t="s">
        <v>571</v>
      </c>
      <c r="E59" s="199">
        <v>0</v>
      </c>
      <c r="F59" s="199">
        <v>0</v>
      </c>
      <c r="G59" s="199">
        <v>0</v>
      </c>
      <c r="H59" s="199">
        <v>0</v>
      </c>
      <c r="I59" s="199">
        <v>0</v>
      </c>
      <c r="J59" s="199">
        <v>0</v>
      </c>
      <c r="K59" s="199">
        <v>0</v>
      </c>
      <c r="L59" s="199">
        <v>0</v>
      </c>
      <c r="M59" s="199">
        <v>0</v>
      </c>
      <c r="N59" s="199">
        <v>0</v>
      </c>
      <c r="O59" s="199">
        <v>0</v>
      </c>
      <c r="P59" s="199">
        <v>0</v>
      </c>
      <c r="Q59" s="199">
        <v>0</v>
      </c>
      <c r="R59" s="199">
        <v>0</v>
      </c>
      <c r="S59" s="199">
        <v>0</v>
      </c>
      <c r="T59" s="199">
        <v>0</v>
      </c>
      <c r="U59" s="199">
        <v>0</v>
      </c>
      <c r="V59" s="199">
        <v>0</v>
      </c>
      <c r="W59" s="199">
        <v>0</v>
      </c>
      <c r="X59" s="168">
        <f t="shared" si="0"/>
        <v>0</v>
      </c>
      <c r="Y59" s="199">
        <v>0</v>
      </c>
      <c r="Z59" s="199">
        <v>0</v>
      </c>
      <c r="AA59" s="199">
        <v>0</v>
      </c>
      <c r="AB59" s="199">
        <v>0</v>
      </c>
      <c r="AC59" s="199">
        <v>0</v>
      </c>
    </row>
    <row r="60" spans="2:29" s="118" customFormat="1" x14ac:dyDescent="0.2">
      <c r="B60" s="146" t="s">
        <v>503</v>
      </c>
      <c r="C60" s="343"/>
      <c r="D60" s="151" t="s">
        <v>572</v>
      </c>
      <c r="E60" s="199">
        <v>0</v>
      </c>
      <c r="F60" s="199">
        <v>0</v>
      </c>
      <c r="G60" s="199">
        <v>0</v>
      </c>
      <c r="H60" s="199">
        <v>0</v>
      </c>
      <c r="I60" s="199">
        <v>0</v>
      </c>
      <c r="J60" s="199">
        <v>0</v>
      </c>
      <c r="K60" s="199">
        <v>0</v>
      </c>
      <c r="L60" s="199">
        <v>0</v>
      </c>
      <c r="M60" s="199">
        <v>0</v>
      </c>
      <c r="N60" s="199">
        <v>0</v>
      </c>
      <c r="O60" s="199">
        <v>0</v>
      </c>
      <c r="P60" s="199">
        <v>0</v>
      </c>
      <c r="Q60" s="199">
        <v>0</v>
      </c>
      <c r="R60" s="199">
        <v>0</v>
      </c>
      <c r="S60" s="199">
        <v>0</v>
      </c>
      <c r="T60" s="199">
        <v>0</v>
      </c>
      <c r="U60" s="199">
        <v>0</v>
      </c>
      <c r="V60" s="199">
        <v>0</v>
      </c>
      <c r="W60" s="199">
        <v>0</v>
      </c>
      <c r="X60" s="168">
        <f t="shared" si="0"/>
        <v>0</v>
      </c>
      <c r="Y60" s="199">
        <v>0</v>
      </c>
      <c r="Z60" s="199">
        <v>0</v>
      </c>
      <c r="AA60" s="199">
        <v>0</v>
      </c>
      <c r="AB60" s="199">
        <v>0</v>
      </c>
      <c r="AC60" s="199">
        <v>0</v>
      </c>
    </row>
    <row r="61" spans="2:29" s="118" customFormat="1" x14ac:dyDescent="0.2">
      <c r="B61" s="146" t="s">
        <v>504</v>
      </c>
      <c r="C61" s="343"/>
      <c r="D61" s="151" t="s">
        <v>573</v>
      </c>
      <c r="E61" s="199">
        <v>0</v>
      </c>
      <c r="F61" s="199">
        <v>0</v>
      </c>
      <c r="G61" s="199">
        <v>0</v>
      </c>
      <c r="H61" s="199">
        <v>0</v>
      </c>
      <c r="I61" s="199">
        <v>0</v>
      </c>
      <c r="J61" s="199">
        <v>0</v>
      </c>
      <c r="K61" s="199">
        <v>0</v>
      </c>
      <c r="L61" s="199">
        <v>0</v>
      </c>
      <c r="M61" s="199">
        <v>0</v>
      </c>
      <c r="N61" s="199">
        <v>0</v>
      </c>
      <c r="O61" s="199">
        <v>0</v>
      </c>
      <c r="P61" s="199">
        <v>0</v>
      </c>
      <c r="Q61" s="199">
        <v>0</v>
      </c>
      <c r="R61" s="199">
        <v>0</v>
      </c>
      <c r="S61" s="199">
        <v>0</v>
      </c>
      <c r="T61" s="199">
        <v>0</v>
      </c>
      <c r="U61" s="199">
        <v>0</v>
      </c>
      <c r="V61" s="199">
        <v>0</v>
      </c>
      <c r="W61" s="199">
        <v>0</v>
      </c>
      <c r="X61" s="168">
        <f t="shared" si="0"/>
        <v>0</v>
      </c>
      <c r="Y61" s="199">
        <v>0</v>
      </c>
      <c r="Z61" s="199">
        <v>0</v>
      </c>
      <c r="AA61" s="199">
        <v>0</v>
      </c>
      <c r="AB61" s="199">
        <v>0</v>
      </c>
      <c r="AC61" s="199">
        <v>0</v>
      </c>
    </row>
    <row r="62" spans="2:29" s="118" customFormat="1" x14ac:dyDescent="0.2">
      <c r="B62" s="146" t="s">
        <v>505</v>
      </c>
      <c r="C62" s="343"/>
      <c r="D62" s="151" t="s">
        <v>574</v>
      </c>
      <c r="E62" s="199">
        <v>93426284.065799907</v>
      </c>
      <c r="F62" s="199">
        <v>28355126.717400007</v>
      </c>
      <c r="G62" s="199">
        <v>2598094.6100000003</v>
      </c>
      <c r="H62" s="199">
        <v>0</v>
      </c>
      <c r="I62" s="199">
        <v>15325392.206700001</v>
      </c>
      <c r="J62" s="199">
        <v>0</v>
      </c>
      <c r="K62" s="199">
        <v>0</v>
      </c>
      <c r="L62" s="199">
        <v>1287336.7535999999</v>
      </c>
      <c r="M62" s="199">
        <v>495397.87059999997</v>
      </c>
      <c r="N62" s="199">
        <v>1536950.5399999998</v>
      </c>
      <c r="O62" s="199">
        <v>1111207.73</v>
      </c>
      <c r="P62" s="199">
        <v>0</v>
      </c>
      <c r="Q62" s="199">
        <v>1344892.0008</v>
      </c>
      <c r="R62" s="199">
        <v>4655855.0056999996</v>
      </c>
      <c r="S62" s="199">
        <v>19283501.068800002</v>
      </c>
      <c r="T62" s="199">
        <v>2200427.7513000001</v>
      </c>
      <c r="U62" s="199">
        <v>65071157.348400004</v>
      </c>
      <c r="V62" s="199">
        <v>59976265.518400028</v>
      </c>
      <c r="W62" s="199">
        <v>3821096.8475000001</v>
      </c>
      <c r="X62" s="168">
        <f t="shared" si="0"/>
        <v>5.4562914073727875E-2</v>
      </c>
      <c r="Y62" s="199">
        <v>26505012.608100001</v>
      </c>
      <c r="Z62" s="199">
        <v>29381064.227800012</v>
      </c>
      <c r="AA62" s="199">
        <v>37540207.22990001</v>
      </c>
      <c r="AB62" s="199">
        <v>0</v>
      </c>
      <c r="AC62" s="199">
        <v>8.3266524908132027</v>
      </c>
    </row>
    <row r="63" spans="2:29" s="118" customFormat="1" x14ac:dyDescent="0.2">
      <c r="B63" s="146" t="s">
        <v>506</v>
      </c>
      <c r="C63" s="343"/>
      <c r="D63" s="151" t="s">
        <v>575</v>
      </c>
      <c r="E63" s="199">
        <v>0</v>
      </c>
      <c r="F63" s="199">
        <v>0</v>
      </c>
      <c r="G63" s="199">
        <v>0</v>
      </c>
      <c r="H63" s="199">
        <v>0</v>
      </c>
      <c r="I63" s="199">
        <v>0</v>
      </c>
      <c r="J63" s="199">
        <v>0</v>
      </c>
      <c r="K63" s="199">
        <v>0</v>
      </c>
      <c r="L63" s="199">
        <v>0</v>
      </c>
      <c r="M63" s="199">
        <v>0</v>
      </c>
      <c r="N63" s="199">
        <v>0</v>
      </c>
      <c r="O63" s="199">
        <v>0</v>
      </c>
      <c r="P63" s="199">
        <v>0</v>
      </c>
      <c r="Q63" s="199">
        <v>0</v>
      </c>
      <c r="R63" s="199">
        <v>0</v>
      </c>
      <c r="S63" s="199">
        <v>0</v>
      </c>
      <c r="T63" s="199">
        <v>0</v>
      </c>
      <c r="U63" s="199">
        <v>0</v>
      </c>
      <c r="V63" s="199">
        <v>0</v>
      </c>
      <c r="W63" s="199">
        <v>0</v>
      </c>
      <c r="X63" s="168">
        <f t="shared" si="0"/>
        <v>0</v>
      </c>
      <c r="Y63" s="199">
        <v>0</v>
      </c>
      <c r="Z63" s="199">
        <v>0</v>
      </c>
      <c r="AA63" s="199">
        <v>0</v>
      </c>
      <c r="AB63" s="199">
        <v>0</v>
      </c>
      <c r="AC63" s="199">
        <v>0</v>
      </c>
    </row>
    <row r="64" spans="2:29" s="118" customFormat="1" x14ac:dyDescent="0.2">
      <c r="B64" s="146" t="s">
        <v>507</v>
      </c>
      <c r="C64" s="343"/>
      <c r="D64" s="151" t="s">
        <v>576</v>
      </c>
      <c r="E64" s="199">
        <v>0</v>
      </c>
      <c r="F64" s="199">
        <v>0</v>
      </c>
      <c r="G64" s="199">
        <v>0</v>
      </c>
      <c r="H64" s="199">
        <v>0</v>
      </c>
      <c r="I64" s="199">
        <v>0</v>
      </c>
      <c r="J64" s="199">
        <v>0</v>
      </c>
      <c r="K64" s="199">
        <v>0</v>
      </c>
      <c r="L64" s="199">
        <v>0</v>
      </c>
      <c r="M64" s="199">
        <v>0</v>
      </c>
      <c r="N64" s="199">
        <v>0</v>
      </c>
      <c r="O64" s="199">
        <v>0</v>
      </c>
      <c r="P64" s="199">
        <v>0</v>
      </c>
      <c r="Q64" s="199">
        <v>0</v>
      </c>
      <c r="R64" s="199">
        <v>0</v>
      </c>
      <c r="S64" s="199">
        <v>0</v>
      </c>
      <c r="T64" s="199">
        <v>0</v>
      </c>
      <c r="U64" s="199">
        <v>0</v>
      </c>
      <c r="V64" s="199">
        <v>0</v>
      </c>
      <c r="W64" s="199">
        <v>0</v>
      </c>
      <c r="X64" s="168">
        <f t="shared" si="0"/>
        <v>0</v>
      </c>
      <c r="Y64" s="199">
        <v>0</v>
      </c>
      <c r="Z64" s="199">
        <v>0</v>
      </c>
      <c r="AA64" s="199">
        <v>0</v>
      </c>
      <c r="AB64" s="199">
        <v>0</v>
      </c>
      <c r="AC64" s="199">
        <v>0</v>
      </c>
    </row>
    <row r="65" spans="2:29" s="118" customFormat="1" x14ac:dyDescent="0.2">
      <c r="B65" s="146" t="s">
        <v>508</v>
      </c>
      <c r="C65" s="344"/>
      <c r="D65" s="151" t="s">
        <v>577</v>
      </c>
      <c r="E65" s="199">
        <v>67821923.639399976</v>
      </c>
      <c r="F65" s="199">
        <v>20736375.254399996</v>
      </c>
      <c r="G65" s="199">
        <v>5609892.2800000012</v>
      </c>
      <c r="H65" s="199">
        <v>0</v>
      </c>
      <c r="I65" s="199">
        <v>8809064.6980000008</v>
      </c>
      <c r="J65" s="199">
        <v>0</v>
      </c>
      <c r="K65" s="199">
        <v>0</v>
      </c>
      <c r="L65" s="199">
        <v>234864.99</v>
      </c>
      <c r="M65" s="199">
        <v>1055016.6469000001</v>
      </c>
      <c r="N65" s="199">
        <v>0</v>
      </c>
      <c r="O65" s="199">
        <v>556696.84000000008</v>
      </c>
      <c r="P65" s="199">
        <v>4000000</v>
      </c>
      <c r="Q65" s="199">
        <v>427974.63949999993</v>
      </c>
      <c r="R65" s="199">
        <v>42865.16</v>
      </c>
      <c r="S65" s="199">
        <v>9785120.9844000023</v>
      </c>
      <c r="T65" s="199">
        <v>955473.2169</v>
      </c>
      <c r="U65" s="199">
        <v>47085548.384999953</v>
      </c>
      <c r="V65" s="199">
        <v>39764931.24499999</v>
      </c>
      <c r="W65" s="199">
        <v>3721213.4147000005</v>
      </c>
      <c r="X65" s="168">
        <f t="shared" si="0"/>
        <v>3.9609429282718954E-2</v>
      </c>
      <c r="Y65" s="199">
        <v>40765947.8056999</v>
      </c>
      <c r="Z65" s="199">
        <v>19444711.460600007</v>
      </c>
      <c r="AA65" s="199">
        <v>7611264.3731000004</v>
      </c>
      <c r="AB65" s="199">
        <v>0</v>
      </c>
      <c r="AC65" s="199">
        <v>5.0865819479367351</v>
      </c>
    </row>
    <row r="66" spans="2:29" s="118" customFormat="1" x14ac:dyDescent="0.2">
      <c r="B66" s="146" t="s">
        <v>509</v>
      </c>
      <c r="C66" s="342" t="s">
        <v>578</v>
      </c>
      <c r="D66" s="151" t="s">
        <v>579</v>
      </c>
      <c r="E66" s="199">
        <v>0</v>
      </c>
      <c r="F66" s="199">
        <v>0</v>
      </c>
      <c r="G66" s="199">
        <v>0</v>
      </c>
      <c r="H66" s="199">
        <v>0</v>
      </c>
      <c r="I66" s="199">
        <v>0</v>
      </c>
      <c r="J66" s="199">
        <v>0</v>
      </c>
      <c r="K66" s="199">
        <v>0</v>
      </c>
      <c r="L66" s="199">
        <v>0</v>
      </c>
      <c r="M66" s="199">
        <v>0</v>
      </c>
      <c r="N66" s="199">
        <v>0</v>
      </c>
      <c r="O66" s="199">
        <v>0</v>
      </c>
      <c r="P66" s="199">
        <v>0</v>
      </c>
      <c r="Q66" s="199">
        <v>0</v>
      </c>
      <c r="R66" s="199">
        <v>0</v>
      </c>
      <c r="S66" s="199">
        <v>0</v>
      </c>
      <c r="T66" s="199">
        <v>0</v>
      </c>
      <c r="U66" s="199">
        <v>0</v>
      </c>
      <c r="V66" s="199">
        <v>0</v>
      </c>
      <c r="W66" s="199">
        <v>0</v>
      </c>
      <c r="X66" s="168">
        <f t="shared" si="0"/>
        <v>0</v>
      </c>
      <c r="Y66" s="199">
        <v>0</v>
      </c>
      <c r="Z66" s="199">
        <v>0</v>
      </c>
      <c r="AA66" s="199">
        <v>0</v>
      </c>
      <c r="AB66" s="199">
        <v>0</v>
      </c>
      <c r="AC66" s="199">
        <v>0</v>
      </c>
    </row>
    <row r="67" spans="2:29" s="118" customFormat="1" x14ac:dyDescent="0.2">
      <c r="B67" s="146" t="s">
        <v>510</v>
      </c>
      <c r="C67" s="343"/>
      <c r="D67" s="151" t="s">
        <v>580</v>
      </c>
      <c r="E67" s="199">
        <v>0</v>
      </c>
      <c r="F67" s="199">
        <v>0</v>
      </c>
      <c r="G67" s="199">
        <v>0</v>
      </c>
      <c r="H67" s="199">
        <v>0</v>
      </c>
      <c r="I67" s="199">
        <v>0</v>
      </c>
      <c r="J67" s="199">
        <v>0</v>
      </c>
      <c r="K67" s="199">
        <v>0</v>
      </c>
      <c r="L67" s="199">
        <v>0</v>
      </c>
      <c r="M67" s="199">
        <v>0</v>
      </c>
      <c r="N67" s="199">
        <v>0</v>
      </c>
      <c r="O67" s="199">
        <v>0</v>
      </c>
      <c r="P67" s="199">
        <v>0</v>
      </c>
      <c r="Q67" s="199">
        <v>0</v>
      </c>
      <c r="R67" s="199">
        <v>0</v>
      </c>
      <c r="S67" s="199">
        <v>0</v>
      </c>
      <c r="T67" s="199">
        <v>0</v>
      </c>
      <c r="U67" s="199">
        <v>0</v>
      </c>
      <c r="V67" s="199">
        <v>0</v>
      </c>
      <c r="W67" s="199">
        <v>0</v>
      </c>
      <c r="X67" s="168">
        <f t="shared" si="0"/>
        <v>0</v>
      </c>
      <c r="Y67" s="199">
        <v>0</v>
      </c>
      <c r="Z67" s="199">
        <v>0</v>
      </c>
      <c r="AA67" s="199">
        <v>0</v>
      </c>
      <c r="AB67" s="199">
        <v>0</v>
      </c>
      <c r="AC67" s="199">
        <v>0</v>
      </c>
    </row>
    <row r="68" spans="2:29" s="118" customFormat="1" x14ac:dyDescent="0.2">
      <c r="B68" s="146" t="s">
        <v>511</v>
      </c>
      <c r="C68" s="343"/>
      <c r="D68" s="151" t="s">
        <v>581</v>
      </c>
      <c r="E68" s="199">
        <v>0</v>
      </c>
      <c r="F68" s="199">
        <v>0</v>
      </c>
      <c r="G68" s="199">
        <v>0</v>
      </c>
      <c r="H68" s="199">
        <v>0</v>
      </c>
      <c r="I68" s="199">
        <v>0</v>
      </c>
      <c r="J68" s="199">
        <v>0</v>
      </c>
      <c r="K68" s="199">
        <v>0</v>
      </c>
      <c r="L68" s="199">
        <v>0</v>
      </c>
      <c r="M68" s="199">
        <v>0</v>
      </c>
      <c r="N68" s="199">
        <v>0</v>
      </c>
      <c r="O68" s="199">
        <v>0</v>
      </c>
      <c r="P68" s="199">
        <v>0</v>
      </c>
      <c r="Q68" s="199">
        <v>0</v>
      </c>
      <c r="R68" s="199">
        <v>0</v>
      </c>
      <c r="S68" s="199">
        <v>0</v>
      </c>
      <c r="T68" s="199">
        <v>0</v>
      </c>
      <c r="U68" s="199">
        <v>0</v>
      </c>
      <c r="V68" s="199">
        <v>0</v>
      </c>
      <c r="W68" s="199">
        <v>0</v>
      </c>
      <c r="X68" s="168">
        <f t="shared" si="0"/>
        <v>0</v>
      </c>
      <c r="Y68" s="199">
        <v>0</v>
      </c>
      <c r="Z68" s="199">
        <v>0</v>
      </c>
      <c r="AA68" s="199">
        <v>0</v>
      </c>
      <c r="AB68" s="199">
        <v>0</v>
      </c>
      <c r="AC68" s="199">
        <v>0</v>
      </c>
    </row>
    <row r="69" spans="2:29" s="118" customFormat="1" x14ac:dyDescent="0.2">
      <c r="B69" s="146" t="s">
        <v>512</v>
      </c>
      <c r="C69" s="343"/>
      <c r="D69" s="151" t="s">
        <v>582</v>
      </c>
      <c r="E69" s="199">
        <v>0</v>
      </c>
      <c r="F69" s="199">
        <v>0</v>
      </c>
      <c r="G69" s="199">
        <v>0</v>
      </c>
      <c r="H69" s="199">
        <v>0</v>
      </c>
      <c r="I69" s="199">
        <v>0</v>
      </c>
      <c r="J69" s="199">
        <v>0</v>
      </c>
      <c r="K69" s="199">
        <v>0</v>
      </c>
      <c r="L69" s="199">
        <v>0</v>
      </c>
      <c r="M69" s="199">
        <v>0</v>
      </c>
      <c r="N69" s="199">
        <v>0</v>
      </c>
      <c r="O69" s="199">
        <v>0</v>
      </c>
      <c r="P69" s="199">
        <v>0</v>
      </c>
      <c r="Q69" s="199">
        <v>0</v>
      </c>
      <c r="R69" s="199">
        <v>0</v>
      </c>
      <c r="S69" s="199">
        <v>0</v>
      </c>
      <c r="T69" s="199">
        <v>0</v>
      </c>
      <c r="U69" s="199">
        <v>0</v>
      </c>
      <c r="V69" s="199">
        <v>0</v>
      </c>
      <c r="W69" s="199">
        <v>0</v>
      </c>
      <c r="X69" s="168">
        <f t="shared" si="0"/>
        <v>0</v>
      </c>
      <c r="Y69" s="199">
        <v>0</v>
      </c>
      <c r="Z69" s="199">
        <v>0</v>
      </c>
      <c r="AA69" s="199">
        <v>0</v>
      </c>
      <c r="AB69" s="199">
        <v>0</v>
      </c>
      <c r="AC69" s="199">
        <v>0</v>
      </c>
    </row>
    <row r="70" spans="2:29" s="118" customFormat="1" x14ac:dyDescent="0.2">
      <c r="B70" s="146" t="s">
        <v>513</v>
      </c>
      <c r="C70" s="343"/>
      <c r="D70" s="151" t="s">
        <v>583</v>
      </c>
      <c r="E70" s="199">
        <v>0</v>
      </c>
      <c r="F70" s="199">
        <v>0</v>
      </c>
      <c r="G70" s="199">
        <v>0</v>
      </c>
      <c r="H70" s="199">
        <v>0</v>
      </c>
      <c r="I70" s="199">
        <v>0</v>
      </c>
      <c r="J70" s="199">
        <v>0</v>
      </c>
      <c r="K70" s="199">
        <v>0</v>
      </c>
      <c r="L70" s="199">
        <v>0</v>
      </c>
      <c r="M70" s="199">
        <v>0</v>
      </c>
      <c r="N70" s="199">
        <v>0</v>
      </c>
      <c r="O70" s="199">
        <v>0</v>
      </c>
      <c r="P70" s="199">
        <v>0</v>
      </c>
      <c r="Q70" s="199">
        <v>0</v>
      </c>
      <c r="R70" s="199">
        <v>0</v>
      </c>
      <c r="S70" s="199">
        <v>0</v>
      </c>
      <c r="T70" s="199">
        <v>0</v>
      </c>
      <c r="U70" s="199">
        <v>0</v>
      </c>
      <c r="V70" s="199">
        <v>0</v>
      </c>
      <c r="W70" s="199">
        <v>0</v>
      </c>
      <c r="X70" s="168">
        <f t="shared" si="0"/>
        <v>0</v>
      </c>
      <c r="Y70" s="199">
        <v>0</v>
      </c>
      <c r="Z70" s="199">
        <v>0</v>
      </c>
      <c r="AA70" s="199">
        <v>0</v>
      </c>
      <c r="AB70" s="199">
        <v>0</v>
      </c>
      <c r="AC70" s="199">
        <v>0</v>
      </c>
    </row>
    <row r="71" spans="2:29" s="118" customFormat="1" x14ac:dyDescent="0.2">
      <c r="B71" s="146" t="s">
        <v>591</v>
      </c>
      <c r="C71" s="344"/>
      <c r="D71" s="151" t="s">
        <v>584</v>
      </c>
      <c r="E71" s="199">
        <v>0</v>
      </c>
      <c r="F71" s="199">
        <v>0</v>
      </c>
      <c r="G71" s="199">
        <v>0</v>
      </c>
      <c r="H71" s="199">
        <v>0</v>
      </c>
      <c r="I71" s="199">
        <v>0</v>
      </c>
      <c r="J71" s="199">
        <v>0</v>
      </c>
      <c r="K71" s="199">
        <v>0</v>
      </c>
      <c r="L71" s="199">
        <v>0</v>
      </c>
      <c r="M71" s="199">
        <v>0</v>
      </c>
      <c r="N71" s="199">
        <v>0</v>
      </c>
      <c r="O71" s="199">
        <v>0</v>
      </c>
      <c r="P71" s="199">
        <v>0</v>
      </c>
      <c r="Q71" s="199">
        <v>0</v>
      </c>
      <c r="R71" s="199">
        <v>0</v>
      </c>
      <c r="S71" s="199">
        <v>0</v>
      </c>
      <c r="T71" s="199">
        <v>0</v>
      </c>
      <c r="U71" s="199">
        <v>0</v>
      </c>
      <c r="V71" s="199">
        <v>0</v>
      </c>
      <c r="W71" s="199">
        <v>0</v>
      </c>
      <c r="X71" s="168">
        <f t="shared" si="0"/>
        <v>0</v>
      </c>
      <c r="Y71" s="199">
        <v>0</v>
      </c>
      <c r="Z71" s="199">
        <v>0</v>
      </c>
      <c r="AA71" s="199">
        <v>0</v>
      </c>
      <c r="AB71" s="199">
        <v>0</v>
      </c>
      <c r="AC71" s="199">
        <v>0</v>
      </c>
    </row>
    <row r="72" spans="2:29" x14ac:dyDescent="0.25">
      <c r="B72" s="146" t="s">
        <v>592</v>
      </c>
      <c r="C72" s="342" t="s">
        <v>585</v>
      </c>
      <c r="D72" s="151" t="s">
        <v>586</v>
      </c>
      <c r="E72" s="199">
        <v>108558511.7089999</v>
      </c>
      <c r="F72" s="199">
        <v>39838248.191399999</v>
      </c>
      <c r="G72" s="199">
        <v>3389302.5500000003</v>
      </c>
      <c r="H72" s="199">
        <v>0</v>
      </c>
      <c r="I72" s="199">
        <v>4565991.9246000005</v>
      </c>
      <c r="J72" s="199">
        <v>0</v>
      </c>
      <c r="K72" s="199">
        <v>0</v>
      </c>
      <c r="L72" s="199">
        <v>5991791.0444999998</v>
      </c>
      <c r="M72" s="199">
        <v>6411516.6535999998</v>
      </c>
      <c r="N72" s="199">
        <v>870700.16330000001</v>
      </c>
      <c r="O72" s="199">
        <v>9170050.123300001</v>
      </c>
      <c r="P72" s="199">
        <v>275320.50930000003</v>
      </c>
      <c r="Q72" s="199">
        <v>7333144.9813999999</v>
      </c>
      <c r="R72" s="199">
        <v>1830430.2413999997</v>
      </c>
      <c r="S72" s="199">
        <v>30744270.823800005</v>
      </c>
      <c r="T72" s="199">
        <v>448705.77879999997</v>
      </c>
      <c r="U72" s="199">
        <v>68720263.517599881</v>
      </c>
      <c r="V72" s="199">
        <v>55342436.867599934</v>
      </c>
      <c r="W72" s="199">
        <v>6069119.2331999969</v>
      </c>
      <c r="X72" s="168">
        <f t="shared" si="0"/>
        <v>6.340045315489802E-2</v>
      </c>
      <c r="Y72" s="199">
        <v>48256985.657399952</v>
      </c>
      <c r="Z72" s="199">
        <v>49254874.734100021</v>
      </c>
      <c r="AA72" s="199">
        <v>11046651.317499997</v>
      </c>
      <c r="AB72" s="199">
        <v>0</v>
      </c>
      <c r="AC72" s="199">
        <v>6.2870940695556188</v>
      </c>
    </row>
    <row r="73" spans="2:29" x14ac:dyDescent="0.25">
      <c r="B73" s="146" t="s">
        <v>593</v>
      </c>
      <c r="C73" s="343"/>
      <c r="D73" s="151" t="s">
        <v>587</v>
      </c>
      <c r="E73" s="199">
        <v>0</v>
      </c>
      <c r="F73" s="199">
        <v>0</v>
      </c>
      <c r="G73" s="199">
        <v>0</v>
      </c>
      <c r="H73" s="199">
        <v>0</v>
      </c>
      <c r="I73" s="199">
        <v>0</v>
      </c>
      <c r="J73" s="199">
        <v>0</v>
      </c>
      <c r="K73" s="199">
        <v>0</v>
      </c>
      <c r="L73" s="199">
        <v>0</v>
      </c>
      <c r="M73" s="199">
        <v>0</v>
      </c>
      <c r="N73" s="199">
        <v>0</v>
      </c>
      <c r="O73" s="199">
        <v>0</v>
      </c>
      <c r="P73" s="199">
        <v>0</v>
      </c>
      <c r="Q73" s="199">
        <v>0</v>
      </c>
      <c r="R73" s="199">
        <v>0</v>
      </c>
      <c r="S73" s="199">
        <v>0</v>
      </c>
      <c r="T73" s="199">
        <v>0</v>
      </c>
      <c r="U73" s="199">
        <v>0</v>
      </c>
      <c r="V73" s="199">
        <v>0</v>
      </c>
      <c r="W73" s="199">
        <v>0</v>
      </c>
      <c r="X73" s="168">
        <f t="shared" si="0"/>
        <v>0</v>
      </c>
      <c r="Y73" s="199">
        <v>0</v>
      </c>
      <c r="Z73" s="199">
        <v>0</v>
      </c>
      <c r="AA73" s="199">
        <v>0</v>
      </c>
      <c r="AB73" s="199">
        <v>0</v>
      </c>
      <c r="AC73" s="199">
        <v>0</v>
      </c>
    </row>
    <row r="74" spans="2:29" x14ac:dyDescent="0.25">
      <c r="B74" s="146" t="s">
        <v>594</v>
      </c>
      <c r="C74" s="343"/>
      <c r="D74" s="151" t="s">
        <v>588</v>
      </c>
      <c r="E74" s="199">
        <v>0</v>
      </c>
      <c r="F74" s="199">
        <v>0</v>
      </c>
      <c r="G74" s="199">
        <v>0</v>
      </c>
      <c r="H74" s="199">
        <v>0</v>
      </c>
      <c r="I74" s="199">
        <v>0</v>
      </c>
      <c r="J74" s="199">
        <v>0</v>
      </c>
      <c r="K74" s="199">
        <v>0</v>
      </c>
      <c r="L74" s="199">
        <v>0</v>
      </c>
      <c r="M74" s="199">
        <v>0</v>
      </c>
      <c r="N74" s="199">
        <v>0</v>
      </c>
      <c r="O74" s="199">
        <v>0</v>
      </c>
      <c r="P74" s="199">
        <v>0</v>
      </c>
      <c r="Q74" s="199">
        <v>0</v>
      </c>
      <c r="R74" s="199">
        <v>0</v>
      </c>
      <c r="S74" s="199">
        <v>0</v>
      </c>
      <c r="T74" s="199">
        <v>0</v>
      </c>
      <c r="U74" s="199">
        <v>0</v>
      </c>
      <c r="V74" s="199">
        <v>0</v>
      </c>
      <c r="W74" s="199">
        <v>0</v>
      </c>
      <c r="X74" s="168">
        <f t="shared" si="0"/>
        <v>0</v>
      </c>
      <c r="Y74" s="199">
        <v>0</v>
      </c>
      <c r="Z74" s="199">
        <v>0</v>
      </c>
      <c r="AA74" s="199">
        <v>0</v>
      </c>
      <c r="AB74" s="199">
        <v>0</v>
      </c>
      <c r="AC74" s="199">
        <v>0</v>
      </c>
    </row>
    <row r="75" spans="2:29" x14ac:dyDescent="0.25">
      <c r="B75" s="146" t="s">
        <v>595</v>
      </c>
      <c r="C75" s="344"/>
      <c r="D75" s="151" t="s">
        <v>589</v>
      </c>
      <c r="E75" s="199">
        <v>0</v>
      </c>
      <c r="F75" s="199">
        <v>0</v>
      </c>
      <c r="G75" s="199">
        <v>0</v>
      </c>
      <c r="H75" s="199">
        <v>0</v>
      </c>
      <c r="I75" s="199">
        <v>0</v>
      </c>
      <c r="J75" s="199">
        <v>0</v>
      </c>
      <c r="K75" s="199">
        <v>0</v>
      </c>
      <c r="L75" s="199">
        <v>0</v>
      </c>
      <c r="M75" s="199">
        <v>0</v>
      </c>
      <c r="N75" s="199">
        <v>0</v>
      </c>
      <c r="O75" s="199">
        <v>0</v>
      </c>
      <c r="P75" s="199">
        <v>0</v>
      </c>
      <c r="Q75" s="199">
        <v>0</v>
      </c>
      <c r="R75" s="199">
        <v>0</v>
      </c>
      <c r="S75" s="199">
        <v>0</v>
      </c>
      <c r="T75" s="199">
        <v>0</v>
      </c>
      <c r="U75" s="199">
        <v>0</v>
      </c>
      <c r="V75" s="199">
        <v>0</v>
      </c>
      <c r="W75" s="199">
        <v>0</v>
      </c>
      <c r="X75" s="168">
        <f t="shared" si="0"/>
        <v>0</v>
      </c>
      <c r="Y75" s="199">
        <v>0</v>
      </c>
      <c r="Z75" s="199">
        <v>0</v>
      </c>
      <c r="AA75" s="199">
        <v>0</v>
      </c>
      <c r="AB75" s="199">
        <v>0</v>
      </c>
      <c r="AC75" s="199">
        <v>0</v>
      </c>
    </row>
    <row r="76" spans="2:29" ht="16.5" x14ac:dyDescent="0.3">
      <c r="B76" s="146" t="s">
        <v>633</v>
      </c>
      <c r="C76" s="347" t="s">
        <v>53</v>
      </c>
      <c r="D76" s="348"/>
      <c r="E76" s="199">
        <v>1712267125.9742119</v>
      </c>
      <c r="F76" s="199">
        <v>844063789.400401</v>
      </c>
      <c r="G76" s="199">
        <v>62248511.945699997</v>
      </c>
      <c r="H76" s="199">
        <v>624157.04709999997</v>
      </c>
      <c r="I76" s="199">
        <v>110905410.97140001</v>
      </c>
      <c r="J76" s="199">
        <v>4281032.4764</v>
      </c>
      <c r="K76" s="199">
        <v>736042.34</v>
      </c>
      <c r="L76" s="199">
        <v>217736349.38259989</v>
      </c>
      <c r="M76" s="199">
        <v>107146269.33520007</v>
      </c>
      <c r="N76" s="199">
        <v>25180459.397500016</v>
      </c>
      <c r="O76" s="199">
        <v>103491143.81240006</v>
      </c>
      <c r="P76" s="199">
        <v>62801251.988399997</v>
      </c>
      <c r="Q76" s="199">
        <v>71038881.447399974</v>
      </c>
      <c r="R76" s="199">
        <v>77874279.256300017</v>
      </c>
      <c r="S76" s="199">
        <v>587932333.60659885</v>
      </c>
      <c r="T76" s="199">
        <v>32135083.146099996</v>
      </c>
      <c r="U76" s="199">
        <v>868203336.57380342</v>
      </c>
      <c r="V76" s="199">
        <v>709119172.81430042</v>
      </c>
      <c r="W76" s="199">
        <v>37982485.437600002</v>
      </c>
      <c r="X76" s="168">
        <f>E76/$E$76</f>
        <v>1</v>
      </c>
      <c r="Y76" s="199">
        <v>821059462.11060393</v>
      </c>
      <c r="Z76" s="199">
        <v>694075056.35490119</v>
      </c>
      <c r="AA76" s="199">
        <v>197132607.5087001</v>
      </c>
      <c r="AB76" s="199">
        <v>0</v>
      </c>
      <c r="AC76" s="199">
        <v>5.8929778191592961</v>
      </c>
    </row>
    <row r="78" spans="2:29" s="92" customFormat="1" ht="17.25" x14ac:dyDescent="0.25">
      <c r="B78" s="187" t="s">
        <v>599</v>
      </c>
      <c r="C78" s="79"/>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row>
    <row r="79" spans="2:29" s="92" customFormat="1" ht="30.95" customHeight="1" x14ac:dyDescent="0.25">
      <c r="C79" s="331" t="s">
        <v>902</v>
      </c>
      <c r="D79" s="331"/>
      <c r="E79" s="331"/>
      <c r="F79" s="331"/>
      <c r="G79" s="331"/>
      <c r="H79" s="331"/>
      <c r="I79" s="331"/>
      <c r="J79" s="331"/>
      <c r="K79" s="331"/>
      <c r="L79" s="331"/>
      <c r="M79" s="331"/>
      <c r="N79" s="331"/>
      <c r="O79" s="331"/>
      <c r="P79" s="331"/>
      <c r="Q79" s="193"/>
      <c r="R79" s="193"/>
      <c r="S79" s="193"/>
      <c r="T79" s="193"/>
      <c r="U79" s="193"/>
      <c r="V79" s="193"/>
      <c r="W79" s="193"/>
      <c r="X79" s="193"/>
      <c r="Y79" s="193"/>
      <c r="Z79" s="193"/>
      <c r="AA79" s="193"/>
      <c r="AB79" s="193"/>
      <c r="AC79" s="193"/>
    </row>
    <row r="80" spans="2:29" s="92" customFormat="1" ht="35.450000000000003" customHeight="1" x14ac:dyDescent="0.25">
      <c r="C80" s="330" t="s">
        <v>888</v>
      </c>
      <c r="D80" s="330"/>
      <c r="E80" s="330"/>
      <c r="F80" s="330"/>
      <c r="G80" s="330"/>
      <c r="H80" s="330"/>
      <c r="I80" s="330"/>
      <c r="J80" s="330"/>
      <c r="K80" s="330"/>
      <c r="L80" s="330"/>
      <c r="M80" s="330"/>
      <c r="N80" s="330"/>
      <c r="O80" s="330"/>
      <c r="P80" s="330"/>
      <c r="Q80" s="186"/>
      <c r="R80" s="186"/>
      <c r="S80" s="186"/>
      <c r="T80" s="186"/>
      <c r="U80" s="186"/>
      <c r="V80" s="186"/>
      <c r="W80" s="186"/>
      <c r="X80" s="186"/>
      <c r="Y80" s="186"/>
      <c r="Z80" s="186"/>
      <c r="AA80" s="186"/>
      <c r="AB80" s="186"/>
      <c r="AC80" s="186"/>
    </row>
    <row r="81" spans="2:29" s="92" customFormat="1" ht="35.450000000000003" customHeight="1" x14ac:dyDescent="0.25">
      <c r="C81" s="346" t="s">
        <v>909</v>
      </c>
      <c r="D81" s="346"/>
      <c r="E81" s="346"/>
      <c r="F81" s="346"/>
      <c r="G81" s="346"/>
      <c r="H81" s="346"/>
      <c r="I81" s="346"/>
      <c r="J81" s="346"/>
      <c r="K81" s="346"/>
      <c r="L81" s="346"/>
      <c r="M81" s="346"/>
      <c r="N81" s="346"/>
      <c r="O81" s="346"/>
      <c r="P81" s="346"/>
      <c r="Q81" s="186"/>
      <c r="R81" s="186"/>
      <c r="S81" s="186"/>
      <c r="T81" s="186"/>
      <c r="U81" s="186"/>
      <c r="V81" s="186"/>
      <c r="W81" s="186"/>
      <c r="X81" s="186"/>
      <c r="Y81" s="186"/>
      <c r="Z81" s="186"/>
      <c r="AA81" s="186"/>
      <c r="AB81" s="186"/>
      <c r="AC81" s="186"/>
    </row>
    <row r="82" spans="2:29" s="92" customFormat="1" ht="33.950000000000003" customHeight="1" x14ac:dyDescent="0.25">
      <c r="C82" s="330" t="s">
        <v>889</v>
      </c>
      <c r="D82" s="330"/>
      <c r="E82" s="330"/>
      <c r="F82" s="330"/>
      <c r="G82" s="330"/>
      <c r="H82" s="330"/>
      <c r="I82" s="330"/>
      <c r="J82" s="330"/>
      <c r="K82" s="330"/>
      <c r="L82" s="330"/>
      <c r="M82" s="330"/>
      <c r="N82" s="330"/>
      <c r="O82" s="330"/>
      <c r="P82" s="330"/>
      <c r="Q82" s="186"/>
      <c r="R82" s="186"/>
      <c r="S82" s="186"/>
      <c r="T82" s="186"/>
      <c r="U82" s="186"/>
      <c r="V82" s="186"/>
      <c r="W82" s="186"/>
      <c r="X82" s="186"/>
      <c r="Y82" s="186"/>
      <c r="Z82" s="186"/>
      <c r="AA82" s="186"/>
      <c r="AB82" s="186"/>
      <c r="AC82" s="186"/>
    </row>
    <row r="83" spans="2:29" s="92" customFormat="1" ht="32.1" customHeight="1" x14ac:dyDescent="0.25">
      <c r="C83" s="346" t="s">
        <v>910</v>
      </c>
      <c r="D83" s="346"/>
      <c r="E83" s="346"/>
      <c r="F83" s="346"/>
      <c r="G83" s="346"/>
      <c r="H83" s="346"/>
      <c r="I83" s="346"/>
      <c r="J83" s="346"/>
      <c r="K83" s="346"/>
      <c r="L83" s="346"/>
      <c r="M83" s="346"/>
      <c r="N83" s="346"/>
      <c r="O83" s="346"/>
      <c r="P83" s="346"/>
      <c r="Q83" s="186"/>
      <c r="R83" s="186"/>
      <c r="S83" s="186"/>
      <c r="T83" s="186"/>
      <c r="U83" s="186"/>
      <c r="V83" s="186"/>
      <c r="W83" s="186"/>
      <c r="X83" s="186"/>
      <c r="Y83" s="186"/>
      <c r="Z83" s="186"/>
      <c r="AA83" s="186"/>
      <c r="AB83" s="186"/>
      <c r="AC83" s="186"/>
    </row>
    <row r="84" spans="2:29" s="92" customFormat="1" x14ac:dyDescent="0.25">
      <c r="C84" s="330" t="s">
        <v>906</v>
      </c>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row>
    <row r="85" spans="2:29" s="92" customFormat="1" x14ac:dyDescent="0.25">
      <c r="C85" s="331" t="s">
        <v>890</v>
      </c>
      <c r="D85" s="331"/>
      <c r="E85" s="331"/>
      <c r="F85" s="331"/>
      <c r="G85" s="331"/>
      <c r="H85" s="331"/>
      <c r="I85" s="331"/>
      <c r="J85" s="331"/>
      <c r="K85" s="331"/>
      <c r="L85" s="331"/>
      <c r="M85" s="331"/>
      <c r="N85" s="331"/>
      <c r="O85" s="331"/>
      <c r="P85" s="331"/>
      <c r="Q85" s="331"/>
      <c r="R85" s="331"/>
      <c r="S85" s="331"/>
      <c r="T85" s="331"/>
      <c r="U85" s="331"/>
      <c r="V85" s="331"/>
      <c r="W85" s="331"/>
      <c r="X85" s="331"/>
      <c r="Y85" s="331"/>
      <c r="Z85" s="331"/>
      <c r="AA85" s="331"/>
      <c r="AB85" s="331"/>
      <c r="AC85" s="331"/>
    </row>
    <row r="86" spans="2:29" s="92" customFormat="1" x14ac:dyDescent="0.25">
      <c r="C86" s="331" t="s">
        <v>891</v>
      </c>
      <c r="D86" s="331"/>
      <c r="E86" s="331"/>
      <c r="F86" s="331"/>
      <c r="G86" s="331"/>
      <c r="H86" s="331"/>
      <c r="I86" s="331"/>
      <c r="J86" s="331"/>
      <c r="K86" s="331"/>
      <c r="L86" s="331"/>
      <c r="M86" s="331"/>
      <c r="N86" s="331"/>
      <c r="O86" s="331"/>
      <c r="P86" s="331"/>
      <c r="Q86" s="331"/>
      <c r="R86" s="331"/>
      <c r="S86" s="331"/>
      <c r="T86" s="331"/>
      <c r="U86" s="331"/>
      <c r="V86" s="331"/>
      <c r="W86" s="331"/>
      <c r="X86" s="331"/>
      <c r="Y86" s="331"/>
      <c r="Z86" s="331"/>
      <c r="AA86" s="331"/>
      <c r="AB86" s="331"/>
      <c r="AC86" s="331"/>
    </row>
    <row r="87" spans="2:29" s="92" customFormat="1" x14ac:dyDescent="0.25">
      <c r="C87" s="330" t="s">
        <v>895</v>
      </c>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row>
    <row r="88" spans="2:29" ht="6.95" customHeight="1" x14ac:dyDescent="0.25">
      <c r="C88" s="331"/>
      <c r="D88" s="331"/>
      <c r="E88" s="331"/>
      <c r="F88" s="331"/>
      <c r="G88" s="331"/>
      <c r="H88" s="331"/>
      <c r="I88" s="331"/>
      <c r="J88" s="331"/>
      <c r="K88" s="331"/>
      <c r="L88" s="331"/>
      <c r="M88" s="331"/>
      <c r="N88" s="331"/>
      <c r="O88" s="331"/>
      <c r="P88" s="331"/>
    </row>
    <row r="89" spans="2:29" ht="30" customHeight="1" x14ac:dyDescent="0.25">
      <c r="C89" s="345" t="s">
        <v>896</v>
      </c>
      <c r="D89" s="345"/>
      <c r="E89" s="345"/>
      <c r="F89" s="345"/>
      <c r="G89" s="345"/>
      <c r="H89" s="345"/>
      <c r="I89" s="345"/>
      <c r="J89" s="345"/>
      <c r="K89" s="345"/>
      <c r="L89" s="345"/>
      <c r="M89" s="345"/>
      <c r="N89" s="345"/>
      <c r="O89" s="345"/>
      <c r="P89" s="345"/>
    </row>
    <row r="90" spans="2:29" ht="15" x14ac:dyDescent="0.25">
      <c r="C90" s="153"/>
    </row>
    <row r="92" spans="2:29" ht="17.25" x14ac:dyDescent="0.25">
      <c r="B92" s="326" t="s">
        <v>917</v>
      </c>
      <c r="C92" s="326"/>
    </row>
    <row r="93" spans="2:29" ht="78" customHeight="1" x14ac:dyDescent="0.25">
      <c r="C93" s="327" t="s">
        <v>916</v>
      </c>
      <c r="D93" s="328"/>
      <c r="E93" s="328"/>
      <c r="F93" s="328"/>
      <c r="G93" s="328"/>
      <c r="H93" s="328"/>
      <c r="I93" s="328"/>
      <c r="J93" s="328"/>
      <c r="K93" s="328"/>
      <c r="L93" s="328"/>
      <c r="M93" s="328"/>
      <c r="N93" s="328"/>
      <c r="O93" s="328"/>
      <c r="P93" s="329"/>
    </row>
  </sheetData>
  <mergeCells count="35">
    <mergeCell ref="C12:C17"/>
    <mergeCell ref="C18:C20"/>
    <mergeCell ref="D8:D10"/>
    <mergeCell ref="B2:AC2"/>
    <mergeCell ref="B3:AC3"/>
    <mergeCell ref="C4:AC4"/>
    <mergeCell ref="B8:B10"/>
    <mergeCell ref="C8:C10"/>
    <mergeCell ref="G9:T9"/>
    <mergeCell ref="X9:X10"/>
    <mergeCell ref="Y9:AC9"/>
    <mergeCell ref="E8:AC8"/>
    <mergeCell ref="U9:W9"/>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C93:P93"/>
    <mergeCell ref="B92:C92"/>
    <mergeCell ref="C87:AC87"/>
    <mergeCell ref="C84:AC84"/>
    <mergeCell ref="C85:AC85"/>
    <mergeCell ref="C86:AC8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5" x14ac:dyDescent="0.25"/>
  <cols>
    <col min="3" max="3" width="21.28515625" customWidth="1"/>
  </cols>
  <sheetData>
    <row r="3" spans="2:3" x14ac:dyDescent="0.25">
      <c r="B3" s="112"/>
      <c r="C3" s="112" t="s">
        <v>267</v>
      </c>
    </row>
    <row r="4" spans="2:3" ht="30" x14ac:dyDescent="0.25">
      <c r="B4" s="112"/>
      <c r="C4" s="112" t="s">
        <v>271</v>
      </c>
    </row>
    <row r="5" spans="2:3" x14ac:dyDescent="0.25">
      <c r="B5" s="112"/>
      <c r="C5" s="112" t="s">
        <v>268</v>
      </c>
    </row>
    <row r="6" spans="2:3" x14ac:dyDescent="0.25">
      <c r="B6" s="112"/>
      <c r="C6" s="112" t="s">
        <v>269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A3DE3B6C-26B5-49F5-A3E9-8F7F46B71B2C}">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Giorgi Verulashvili</cp:lastModifiedBy>
  <cp:lastPrinted>2025-04-11T12:50:26Z</cp:lastPrinted>
  <dcterms:created xsi:type="dcterms:W3CDTF">2025-04-07T09:34:39Z</dcterms:created>
  <dcterms:modified xsi:type="dcterms:W3CDTF">2026-06-15T13:36:31Z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bbc39d82-41f1-4a51-be42-68e5353aae70</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