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manana.martkoflishvi\Desktop\"/>
    </mc:Choice>
  </mc:AlternateContent>
  <xr:revisionPtr revIDLastSave="0" documentId="13_ncr:1_{5A3D623E-723D-4492-AC0C-AF2C7B832D90}" xr6:coauthVersionLast="47" xr6:coauthVersionMax="47" xr10:uidLastSave="{00000000-0000-0000-0000-000000000000}"/>
  <bookViews>
    <workbookView xWindow="-108" yWindow="-108" windowWidth="23256" windowHeight="12576" tabRatio="876"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 (2" sheetId="18" r:id="rId7"/>
    <sheet name="Scores" sheetId="16" state="hidden" r:id="rId8"/>
  </sheets>
  <definedNames>
    <definedName name="_xlnm._FilterDatabase" localSheetId="6" hidden="1">'4.c Metrics&amp;Targets-Phys.Ri (2'!$B$7:$AC$77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 i="6" l="1"/>
  <c r="G40" i="6"/>
  <c r="H61" i="8"/>
  <c r="AB79" i="18" l="1"/>
  <c r="AA79" i="18"/>
  <c r="Z79" i="18"/>
  <c r="Y79" i="18"/>
  <c r="W79" i="18"/>
  <c r="V79" i="18"/>
  <c r="U79" i="18"/>
  <c r="T79" i="18"/>
  <c r="S79" i="18"/>
  <c r="R79" i="18"/>
  <c r="Q79" i="18"/>
  <c r="P79" i="18"/>
  <c r="O79" i="18"/>
  <c r="N79" i="18"/>
  <c r="M79" i="18"/>
  <c r="L79" i="18"/>
  <c r="K79" i="18"/>
  <c r="J79" i="18"/>
  <c r="I79" i="18"/>
  <c r="H79" i="18"/>
  <c r="G79" i="18"/>
  <c r="F78" i="18"/>
  <c r="E78" i="18" s="1"/>
  <c r="F77" i="18"/>
  <c r="E77" i="18"/>
  <c r="F76" i="18"/>
  <c r="E76" i="18" s="1"/>
  <c r="F75" i="18"/>
  <c r="E75" i="18" s="1"/>
  <c r="F74" i="18"/>
  <c r="E74" i="18" s="1"/>
  <c r="F73" i="18"/>
  <c r="E73" i="18" s="1"/>
  <c r="F72" i="18"/>
  <c r="E72" i="18"/>
  <c r="F71" i="18"/>
  <c r="E71" i="18" s="1"/>
  <c r="F70" i="18"/>
  <c r="E70" i="18" s="1"/>
  <c r="F69" i="18"/>
  <c r="E69" i="18"/>
  <c r="F68" i="18"/>
  <c r="E68" i="18" s="1"/>
  <c r="F67" i="18"/>
  <c r="E67" i="18" s="1"/>
  <c r="F66" i="18"/>
  <c r="E66" i="18" s="1"/>
  <c r="F65" i="18"/>
  <c r="E65" i="18" s="1"/>
  <c r="F64" i="18"/>
  <c r="E64" i="18"/>
  <c r="F63" i="18"/>
  <c r="E63" i="18" s="1"/>
  <c r="F62" i="18"/>
  <c r="E62" i="18" s="1"/>
  <c r="F61" i="18"/>
  <c r="E61" i="18"/>
  <c r="F60" i="18"/>
  <c r="E60" i="18" s="1"/>
  <c r="F59" i="18"/>
  <c r="E59" i="18" s="1"/>
  <c r="F58" i="18"/>
  <c r="E58" i="18" s="1"/>
  <c r="F57" i="18"/>
  <c r="E57" i="18" s="1"/>
  <c r="F56" i="18"/>
  <c r="E56" i="18" s="1"/>
  <c r="F55" i="18"/>
  <c r="E55" i="18"/>
  <c r="F54" i="18"/>
  <c r="E54" i="18" s="1"/>
  <c r="F53" i="18"/>
  <c r="E53" i="18" s="1"/>
  <c r="F52" i="18"/>
  <c r="E52" i="18"/>
  <c r="F51" i="18"/>
  <c r="E51" i="18" s="1"/>
  <c r="F50" i="18"/>
  <c r="E50" i="18"/>
  <c r="F49" i="18"/>
  <c r="E49" i="18" s="1"/>
  <c r="F48" i="18"/>
  <c r="E48" i="18" s="1"/>
  <c r="F47" i="18"/>
  <c r="E47" i="18"/>
  <c r="F46" i="18"/>
  <c r="E46" i="18" s="1"/>
  <c r="F45" i="18"/>
  <c r="E45" i="18"/>
  <c r="F44" i="18"/>
  <c r="E44" i="18" s="1"/>
  <c r="F43" i="18"/>
  <c r="E43" i="18"/>
  <c r="F42" i="18"/>
  <c r="E42" i="18" s="1"/>
  <c r="F41" i="18"/>
  <c r="E41" i="18" s="1"/>
  <c r="F40" i="18"/>
  <c r="E40" i="18" s="1"/>
  <c r="F39" i="18"/>
  <c r="E39" i="18"/>
  <c r="F38" i="18"/>
  <c r="E38" i="18"/>
  <c r="F37" i="18"/>
  <c r="E37" i="18"/>
  <c r="F36" i="18"/>
  <c r="E36" i="18" s="1"/>
  <c r="F35" i="18"/>
  <c r="E35" i="18"/>
  <c r="F34" i="18"/>
  <c r="E34" i="18" s="1"/>
  <c r="F33" i="18"/>
  <c r="E33" i="18"/>
  <c r="F32" i="18"/>
  <c r="E32" i="18" s="1"/>
  <c r="F31" i="18"/>
  <c r="E31" i="18" s="1"/>
  <c r="F30" i="18"/>
  <c r="E30" i="18" s="1"/>
  <c r="F29" i="18"/>
  <c r="E29" i="18" s="1"/>
  <c r="F28" i="18"/>
  <c r="E28" i="18" s="1"/>
  <c r="F27" i="18"/>
  <c r="E27" i="18"/>
  <c r="F26" i="18"/>
  <c r="E26" i="18" s="1"/>
  <c r="F25" i="18"/>
  <c r="E25" i="18"/>
  <c r="F24" i="18"/>
  <c r="E24" i="18"/>
  <c r="F23" i="18"/>
  <c r="E23" i="18"/>
  <c r="F22" i="18"/>
  <c r="E22" i="18" s="1"/>
  <c r="F21" i="18"/>
  <c r="E21" i="18" s="1"/>
  <c r="F20" i="18"/>
  <c r="E20" i="18" s="1"/>
  <c r="F19" i="18"/>
  <c r="E19" i="18"/>
  <c r="F18" i="18"/>
  <c r="E18" i="18" s="1"/>
  <c r="F17" i="18"/>
  <c r="E17" i="18"/>
  <c r="F16" i="18"/>
  <c r="E16" i="18" s="1"/>
  <c r="F15" i="18"/>
  <c r="E15" i="18"/>
  <c r="F14" i="18"/>
  <c r="E14" i="18" s="1"/>
  <c r="F13" i="18"/>
  <c r="E13" i="18"/>
  <c r="F12" i="18"/>
  <c r="E12" i="18"/>
  <c r="F11" i="18"/>
  <c r="E11" i="18"/>
  <c r="D61" i="8"/>
  <c r="D59" i="8"/>
  <c r="D58" i="8"/>
  <c r="F52" i="8"/>
  <c r="F62" i="8" s="1"/>
  <c r="D52" i="8"/>
  <c r="D51" i="8"/>
  <c r="L47" i="8"/>
  <c r="K47" i="8"/>
  <c r="J47" i="8"/>
  <c r="I47" i="8"/>
  <c r="F47" i="8"/>
  <c r="D46" i="8"/>
  <c r="D45" i="8"/>
  <c r="L20" i="8"/>
  <c r="K20" i="8"/>
  <c r="J20" i="8"/>
  <c r="I20" i="8"/>
  <c r="F20" i="8"/>
  <c r="L14" i="8"/>
  <c r="K14" i="8"/>
  <c r="J14" i="8"/>
  <c r="I14" i="8"/>
  <c r="F14" i="8"/>
  <c r="L10" i="8"/>
  <c r="K10" i="8"/>
  <c r="J10" i="8"/>
  <c r="J62" i="8" s="1"/>
  <c r="I10" i="8"/>
  <c r="I62" i="8" s="1"/>
  <c r="F10" i="8"/>
  <c r="X61" i="18" l="1"/>
  <c r="D14" i="8"/>
  <c r="D10" i="8"/>
  <c r="D20" i="8"/>
  <c r="G20" i="8" s="1"/>
  <c r="D47" i="8"/>
  <c r="L62" i="8"/>
  <c r="D62" i="8"/>
  <c r="G38" i="8" s="1"/>
  <c r="K62" i="8"/>
  <c r="X68" i="18"/>
  <c r="F79" i="18"/>
  <c r="E79" i="18" s="1"/>
  <c r="X71" i="18" s="1"/>
  <c r="X67" i="18"/>
  <c r="X73" i="18"/>
  <c r="X69" i="18"/>
  <c r="X41" i="18"/>
  <c r="X45" i="18"/>
  <c r="X19" i="18"/>
  <c r="X79" i="18"/>
  <c r="X11" i="18"/>
  <c r="X27" i="18"/>
  <c r="X58" i="18"/>
  <c r="X74" i="18"/>
  <c r="X59" i="18"/>
  <c r="X70" i="18"/>
  <c r="X42" i="18"/>
  <c r="X16" i="18"/>
  <c r="X20" i="18"/>
  <c r="X29" i="18"/>
  <c r="X34" i="18"/>
  <c r="X43" i="18"/>
  <c r="X30" i="18"/>
  <c r="X53" i="18"/>
  <c r="X17" i="18"/>
  <c r="X26" i="18"/>
  <c r="X31" i="18"/>
  <c r="X44" i="18"/>
  <c r="X48" i="18"/>
  <c r="X54" i="18"/>
  <c r="X38" i="18"/>
  <c r="X57" i="18"/>
  <c r="X39" i="18"/>
  <c r="X13" i="18"/>
  <c r="X22" i="18"/>
  <c r="X36" i="18"/>
  <c r="X40" i="18"/>
  <c r="X49" i="18"/>
  <c r="X14" i="18"/>
  <c r="X52" i="18"/>
  <c r="X12" i="18"/>
  <c r="X35" i="18"/>
  <c r="X18" i="18"/>
  <c r="X23" i="18"/>
  <c r="X32" i="18"/>
  <c r="X50" i="18"/>
  <c r="X55" i="18"/>
  <c r="X15" i="18"/>
  <c r="X24" i="18"/>
  <c r="X28" i="18"/>
  <c r="X46" i="18"/>
  <c r="X51" i="18"/>
  <c r="X56" i="18"/>
  <c r="G62" i="8"/>
  <c r="G37" i="8"/>
  <c r="G12" i="8"/>
  <c r="G44" i="8"/>
  <c r="G60" i="8"/>
  <c r="G13" i="8"/>
  <c r="G43" i="8"/>
  <c r="G55" i="8"/>
  <c r="G26" i="8"/>
  <c r="G25" i="8"/>
  <c r="G32" i="8"/>
  <c r="G14" i="8"/>
  <c r="G58" i="8"/>
  <c r="G45" i="8" l="1"/>
  <c r="G47" i="8"/>
  <c r="G40" i="8"/>
  <c r="G33" i="8"/>
  <c r="G34" i="8"/>
  <c r="G17" i="8"/>
  <c r="G56" i="8"/>
  <c r="G15" i="8"/>
  <c r="G18" i="8"/>
  <c r="G57" i="8"/>
  <c r="G19" i="8"/>
  <c r="G22" i="8"/>
  <c r="G46" i="8"/>
  <c r="X62" i="18"/>
  <c r="X60" i="18"/>
  <c r="X77" i="18"/>
  <c r="X63" i="18"/>
  <c r="G59" i="8"/>
  <c r="G39" i="8"/>
  <c r="G41" i="8"/>
  <c r="G27" i="8"/>
  <c r="G49" i="8"/>
  <c r="G11" i="8"/>
  <c r="G21" i="8"/>
  <c r="G30" i="8"/>
  <c r="X72" i="18"/>
  <c r="X65" i="18"/>
  <c r="G10" i="8"/>
  <c r="G48" i="8"/>
  <c r="G42" i="8"/>
  <c r="G23" i="8"/>
  <c r="G28" i="8"/>
  <c r="G61" i="8"/>
  <c r="G51" i="8"/>
  <c r="G24" i="8"/>
  <c r="G53" i="8"/>
  <c r="G16" i="8"/>
  <c r="G50" i="8"/>
  <c r="G35" i="8"/>
  <c r="G52" i="8"/>
  <c r="G54" i="8"/>
  <c r="G36" i="8"/>
  <c r="G31" i="8"/>
  <c r="G29" i="8"/>
  <c r="X21" i="18"/>
  <c r="X47" i="18"/>
  <c r="X25" i="18"/>
  <c r="X75" i="18"/>
  <c r="X64" i="18"/>
  <c r="X33" i="18"/>
  <c r="X37" i="18"/>
  <c r="X78" i="18"/>
  <c r="X76" i="18"/>
  <c r="X66" i="18"/>
</calcChain>
</file>

<file path=xl/sharedStrings.xml><?xml version="1.0" encoding="utf-8"?>
<sst xmlns="http://schemas.openxmlformats.org/spreadsheetml/2006/main" count="1267" uniqueCount="986">
  <si>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</si>
  <si>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</si>
  <si>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</si>
  <si>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</si>
  <si>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</si>
  <si>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</si>
  <si>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</si>
  <si>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</si>
  <si>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</si>
  <si>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</si>
  <si>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</si>
  <si>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</si>
  <si>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</si>
  <si>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</si>
  <si>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</si>
  <si>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</si>
  <si>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</si>
  <si>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</si>
  <si>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</si>
  <si>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</si>
  <si>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</si>
  <si>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</si>
  <si>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</si>
  <si>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</si>
  <si>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</si>
  <si>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</si>
  <si>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</si>
  <si>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</si>
  <si>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</si>
  <si>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</si>
  <si>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</si>
  <si>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</si>
  <si>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</si>
  <si>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</si>
  <si>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</si>
  <si>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</si>
  <si>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</si>
  <si>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</si>
  <si>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</si>
  <si>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</si>
  <si>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</si>
  <si>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</si>
  <si>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</si>
  <si>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</si>
  <si>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</si>
  <si>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</si>
  <si>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</si>
  <si>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</si>
  <si>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</si>
  <si>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</si>
  <si>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</si>
  <si>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</si>
  <si>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</si>
  <si>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</si>
  <si>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</si>
  <si>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</si>
  <si>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</si>
  <si>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</si>
  <si>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</si>
  <si>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</si>
  <si>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</si>
  <si>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</si>
  <si>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</si>
  <si>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</si>
  <si>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</si>
  <si>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</si>
  <si>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</si>
  <si>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</si>
  <si>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</si>
  <si>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</si>
  <si>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</si>
  <si>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</si>
  <si>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</si>
  <si>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</si>
  <si>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</si>
  <si>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</si>
  <si>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</si>
  <si>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</si>
  <si>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</si>
  <si>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</si>
  <si>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</si>
  <si>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</si>
  <si>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</si>
  <si>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</si>
  <si>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</si>
  <si>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</si>
  <si>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</si>
  <si>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</si>
  <si>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</si>
  <si>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</si>
  <si>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</si>
  <si>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</si>
  <si>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</si>
  <si>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</si>
  <si>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</si>
  <si>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</si>
  <si>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</si>
  <si>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</si>
  <si>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</si>
  <si>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</si>
  <si>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</si>
  <si>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</si>
  <si>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</si>
  <si>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</si>
  <si>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</si>
  <si>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</si>
  <si>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</si>
  <si>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</si>
  <si>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</si>
  <si>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</si>
  <si>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</si>
  <si>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</si>
  <si>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</si>
  <si>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</si>
  <si>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</si>
  <si>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</si>
  <si>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</si>
  <si>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</si>
  <si>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</si>
  <si>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</si>
  <si>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</si>
  <si>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</si>
  <si>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</si>
  <si>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</si>
  <si>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</si>
  <si>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</si>
  <si>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</si>
  <si>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</si>
  <si>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</si>
  <si>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</si>
  <si>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</si>
  <si>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</si>
  <si>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</si>
  <si>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</si>
  <si>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</si>
  <si>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</si>
  <si>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</si>
  <si>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</si>
  <si>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</si>
  <si>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</si>
  <si>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</si>
  <si>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</si>
  <si>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</si>
  <si>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</si>
  <si>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</si>
  <si>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</si>
  <si>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</si>
  <si>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</si>
  <si>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</si>
  <si>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</si>
  <si>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</si>
  <si>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</si>
  <si>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</si>
  <si>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</si>
  <si>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</si>
  <si>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</si>
  <si>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</si>
  <si>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</si>
  <si>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</si>
  <si>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</si>
  <si>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</si>
  <si>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</si>
  <si>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</si>
  <si>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</si>
  <si>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</si>
  <si>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</si>
  <si>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</si>
  <si>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</si>
  <si>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</si>
  <si>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</si>
  <si>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</si>
  <si>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</si>
  <si>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</si>
  <si>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</si>
  <si>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</si>
  <si>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</si>
  <si>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</si>
  <si>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</si>
  <si>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</si>
  <si>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</si>
  <si>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</si>
  <si>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</si>
  <si>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</si>
  <si>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</si>
  <si>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</si>
  <si>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</si>
  <si>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</si>
  <si>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</si>
  <si>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</si>
  <si>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</si>
  <si>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</si>
  <si>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</si>
  <si>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</si>
  <si>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</si>
  <si>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</si>
  <si>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</si>
  <si>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</si>
  <si>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</si>
  <si>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</si>
  <si>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</si>
  <si>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</si>
  <si>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</si>
  <si>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</si>
  <si>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</si>
  <si>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</si>
  <si>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</si>
  <si>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</si>
  <si>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</si>
  <si>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</si>
  <si>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</si>
  <si>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</si>
  <si>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</si>
  <si>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</si>
  <si>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</si>
  <si>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</si>
  <si>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</si>
  <si>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</si>
  <si>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</si>
  <si>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</si>
  <si>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</si>
  <si>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</si>
  <si>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</si>
  <si>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</si>
  <si>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</si>
  <si>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</si>
  <si>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</si>
  <si>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</si>
  <si>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</si>
  <si>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</si>
  <si>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</si>
  <si>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</si>
  <si>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</si>
  <si>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</si>
  <si>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</si>
  <si>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</si>
  <si>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</si>
  <si>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</si>
  <si>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</si>
  <si>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</si>
  <si>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</si>
  <si>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</si>
  <si>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</si>
  <si>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</si>
  <si>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</si>
  <si>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</si>
  <si>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</si>
  <si>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</si>
  <si>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</si>
  <si>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</si>
  <si>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</si>
  <si>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</si>
  <si>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</si>
  <si>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</si>
  <si>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</si>
  <si>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</si>
  <si>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</si>
  <si>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</si>
  <si>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</si>
  <si>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</si>
  <si>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</si>
  <si>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</si>
  <si>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</si>
  <si>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</si>
  <si>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</si>
  <si>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</si>
  <si>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</si>
  <si>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</si>
  <si>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</si>
  <si>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</si>
  <si>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</si>
  <si>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</si>
  <si>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</si>
  <si>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</si>
  <si>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</si>
  <si>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</si>
  <si>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</si>
  <si>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</si>
  <si>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</si>
  <si>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</si>
  <si>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</si>
  <si>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</si>
  <si>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</si>
  <si>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</si>
  <si>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</si>
  <si>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</si>
  <si>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</si>
  <si>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</si>
  <si>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</si>
  <si>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</si>
  <si>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</si>
  <si>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</si>
  <si>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</si>
  <si>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</si>
  <si>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</si>
  <si>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</si>
  <si>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</si>
  <si>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</si>
  <si>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</si>
  <si>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</si>
  <si>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</si>
  <si>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</si>
  <si>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</si>
  <si>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</si>
  <si>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</si>
  <si>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</si>
  <si>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</si>
  <si>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</si>
  <si>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</si>
  <si>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</si>
  <si>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</si>
  <si>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</si>
  <si>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</si>
  <si>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</si>
  <si>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</si>
  <si>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</si>
  <si>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</si>
  <si>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</si>
  <si>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</si>
  <si>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</si>
  <si>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</si>
  <si>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</si>
  <si>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</si>
  <si>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</si>
  <si>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</si>
  <si>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</si>
  <si>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</si>
  <si>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</si>
  <si>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</si>
  <si>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</si>
  <si>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</si>
  <si>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</si>
  <si>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</si>
  <si>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</si>
  <si>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</si>
  <si>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</si>
  <si>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</si>
  <si>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</si>
  <si>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</si>
  <si>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</si>
  <si>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</si>
  <si>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</si>
  <si>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</si>
  <si>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</si>
  <si>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</si>
  <si>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</si>
  <si>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</si>
  <si>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</si>
  <si>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</si>
  <si>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</si>
  <si>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</si>
  <si>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</si>
  <si>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</si>
  <si>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</si>
  <si>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</si>
  <si>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</si>
  <si>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</si>
  <si>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</si>
  <si>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</si>
  <si>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</si>
  <si>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</si>
  <si>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</si>
  <si>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</si>
  <si>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</si>
  <si>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</si>
  <si>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</si>
  <si>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</si>
  <si>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</si>
  <si>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</si>
  <si>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</si>
  <si>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</si>
  <si>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</si>
  <si>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</si>
  <si>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</si>
  <si>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</si>
  <si>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</si>
  <si>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</si>
  <si>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</si>
  <si>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</si>
  <si>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</si>
  <si>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</si>
  <si>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</si>
  <si>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</si>
  <si>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</si>
  <si>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</si>
  <si>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</si>
  <si>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</si>
  <si>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</si>
  <si>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</si>
  <si>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</si>
  <si>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</si>
  <si>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</si>
  <si>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</si>
  <si>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</si>
  <si>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</si>
  <si>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</si>
  <si>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</si>
  <si>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</si>
  <si>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</si>
  <si>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</si>
  <si>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</si>
  <si>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</si>
  <si>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</si>
  <si>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</si>
  <si>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</si>
  <si>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</si>
  <si>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</si>
  <si>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</si>
  <si>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</si>
  <si>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</si>
  <si>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</si>
  <si>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</si>
  <si>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</si>
  <si>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</si>
  <si>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</si>
  <si>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</si>
  <si>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</si>
  <si>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</si>
  <si>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</si>
  <si>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</si>
  <si>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</si>
  <si>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</si>
  <si>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</si>
  <si>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</si>
  <si>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</si>
  <si>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</si>
  <si>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</si>
  <si>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</si>
  <si>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</si>
  <si>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</si>
  <si>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</si>
  <si>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</si>
  <si>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</si>
  <si>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</si>
  <si>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</si>
  <si>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</si>
  <si>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</si>
  <si>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</si>
  <si>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</si>
  <si>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</si>
  <si>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</si>
  <si>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</si>
  <si>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</si>
  <si>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</si>
  <si>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</si>
  <si>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</si>
  <si>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</si>
  <si>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</si>
  <si>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</si>
  <si>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</si>
  <si>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</si>
  <si>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</si>
  <si>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</si>
  <si>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</si>
  <si>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</si>
  <si>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</si>
  <si>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</si>
  <si>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</si>
  <si>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</si>
  <si>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</si>
  <si>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</si>
  <si>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</si>
  <si>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</si>
  <si>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</si>
  <si>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</si>
  <si>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</si>
  <si>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</si>
  <si>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</si>
  <si>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</si>
  <si>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</si>
  <si>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</si>
  <si>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</si>
  <si>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</si>
  <si>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</si>
  <si>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</si>
  <si>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</si>
  <si>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</si>
  <si>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</si>
  <si>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</si>
  <si>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</si>
  <si>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</si>
  <si>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</si>
  <si>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</si>
  <si>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</si>
  <si>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</si>
  <si>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</si>
  <si>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</si>
  <si>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</si>
  <si>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</si>
  <si>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</si>
  <si>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</si>
  <si>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</si>
  <si>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</si>
  <si>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</si>
  <si>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</si>
  <si>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</si>
  <si>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</si>
  <si>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</si>
  <si>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</si>
  <si>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</si>
  <si>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</si>
  <si>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</si>
  <si>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</si>
  <si>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</si>
  <si>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</si>
  <si>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</si>
  <si>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</si>
  <si>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</si>
  <si>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</si>
  <si>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</si>
  <si>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</si>
  <si>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</si>
  <si>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</si>
  <si>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</si>
  <si>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</si>
  <si>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</si>
  <si>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</si>
  <si>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</si>
  <si>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Disclosure on Metrics and Targets  - Transition Risk</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</si>
  <si>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</si>
  <si>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</si>
  <si>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</si>
  <si>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</si>
  <si>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</si>
  <si>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</si>
  <si>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</si>
  <si>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</si>
  <si>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</si>
  <si>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</si>
  <si>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</si>
  <si>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</si>
  <si>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</si>
  <si>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</si>
  <si>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</si>
  <si>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</si>
  <si>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</si>
  <si>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</si>
  <si>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</si>
  <si>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</si>
  <si>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</si>
  <si>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</si>
  <si>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</si>
  <si>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</si>
  <si>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</si>
  <si>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</si>
  <si>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</si>
  <si>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</si>
  <si>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</si>
  <si>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</si>
  <si>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</si>
  <si>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</si>
  <si>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</si>
  <si>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</si>
  <si>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</si>
  <si>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</si>
  <si>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</si>
  <si>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</si>
  <si>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</si>
  <si>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</si>
  <si>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</si>
  <si>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</si>
  <si>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</si>
  <si>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</si>
  <si>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</si>
  <si>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</si>
  <si>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</si>
  <si>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</si>
  <si>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</si>
  <si>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</si>
  <si>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</si>
  <si>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</si>
  <si>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</si>
  <si>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</si>
  <si>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</si>
  <si>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</si>
  <si>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</si>
  <si>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</si>
  <si>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</si>
  <si>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</si>
  <si>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</si>
  <si>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</si>
  <si>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</si>
  <si>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</si>
  <si>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</si>
  <si>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</si>
  <si>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</si>
  <si>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</si>
  <si>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</si>
  <si>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</si>
  <si>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</si>
  <si>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</si>
  <si>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</si>
  <si>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</si>
  <si>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</si>
  <si>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</si>
  <si>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</si>
  <si>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</si>
  <si>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</si>
  <si>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</si>
  <si>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</si>
  <si>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</si>
  <si>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</si>
  <si>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</si>
  <si>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</si>
  <si>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</si>
  <si>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</si>
  <si>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</si>
  <si>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</si>
  <si>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</si>
  <si>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</si>
  <si>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</si>
  <si>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</si>
  <si>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</si>
  <si>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</si>
  <si>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</si>
  <si>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</si>
  <si>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</si>
  <si>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</si>
  <si>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</si>
  <si>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</si>
  <si>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</si>
  <si>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</si>
  <si>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</si>
  <si>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</si>
  <si>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</si>
  <si>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</si>
  <si>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</si>
  <si>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</si>
  <si>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</si>
  <si>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</si>
  <si>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</si>
  <si>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</si>
  <si>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</si>
  <si>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</si>
  <si>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</si>
  <si>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</si>
  <si>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</si>
  <si>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</si>
  <si>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</si>
  <si>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</si>
  <si>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</si>
  <si>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</si>
  <si>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</si>
  <si>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</si>
  <si>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</si>
  <si>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</si>
  <si>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</si>
  <si>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</si>
  <si>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</si>
  <si>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</si>
  <si>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</si>
  <si>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</si>
  <si>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</si>
  <si>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</si>
  <si>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</si>
  <si>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</si>
  <si>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</si>
  <si>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</si>
  <si>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</si>
  <si>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</si>
  <si>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</si>
  <si>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</si>
  <si>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</si>
  <si>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</si>
  <si>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</si>
  <si>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</si>
  <si>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</si>
  <si>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</si>
  <si>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</si>
  <si>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</si>
  <si>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</si>
  <si>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</si>
  <si>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</si>
  <si>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</si>
  <si>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</si>
  <si>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</si>
  <si>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</si>
  <si>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</si>
  <si>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</si>
  <si>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</si>
  <si>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</si>
  <si>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</si>
  <si>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</si>
  <si>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</si>
  <si>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</si>
  <si>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</si>
  <si>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</si>
  <si>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</si>
  <si>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</si>
  <si>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</si>
  <si>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</si>
  <si>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</si>
  <si>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</si>
  <si>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</si>
  <si>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</si>
  <si>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</si>
  <si>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</si>
  <si>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</si>
  <si>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</si>
  <si>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</si>
  <si>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</si>
  <si>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</si>
  <si>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</si>
  <si>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</si>
  <si>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</si>
  <si>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</si>
  <si>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</si>
  <si>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</si>
  <si>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</si>
  <si>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</si>
  <si>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</si>
  <si>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</si>
  <si>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</si>
  <si>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</si>
  <si>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</si>
  <si>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</si>
  <si>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</si>
  <si>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</si>
  <si>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</si>
  <si>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</si>
  <si>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</si>
  <si>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</si>
  <si>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</si>
  <si>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</si>
  <si>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</si>
  <si>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</si>
  <si>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</si>
  <si>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</si>
  <si>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</si>
  <si>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</si>
  <si>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</si>
  <si>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</si>
  <si>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</si>
  <si>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</si>
  <si>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</si>
  <si>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</si>
  <si>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</si>
  <si>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</si>
  <si>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</si>
  <si>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</si>
  <si>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</si>
  <si>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</si>
  <si>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</si>
  <si>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</si>
  <si>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</si>
  <si>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</si>
  <si>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</si>
  <si>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</si>
  <si>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</si>
  <si>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</si>
  <si>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</si>
  <si>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</si>
  <si>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</si>
  <si>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</si>
  <si>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</si>
  <si>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</si>
  <si>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</si>
  <si>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</si>
  <si>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</si>
  <si>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</si>
  <si>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</si>
  <si>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</si>
  <si>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</si>
  <si>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</si>
  <si>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</si>
  <si>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</si>
  <si>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</si>
  <si>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</si>
  <si>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</si>
  <si>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</si>
  <si>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</si>
  <si>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</si>
  <si>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</si>
  <si>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</si>
  <si>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</si>
  <si>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</si>
  <si>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</si>
  <si>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</si>
  <si>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</si>
  <si>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</si>
  <si>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</si>
  <si>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</si>
  <si>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</si>
  <si>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</si>
  <si>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</si>
  <si>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</si>
  <si>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</si>
  <si>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</si>
  <si>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</si>
  <si>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</si>
  <si>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</si>
  <si>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</si>
  <si>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</si>
  <si>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</si>
  <si>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</si>
  <si>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</si>
  <si>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</si>
  <si>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</si>
  <si>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</si>
  <si>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</si>
  <si>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</si>
  <si>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</si>
  <si>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</si>
  <si>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</si>
  <si>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</si>
  <si>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</si>
  <si>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</si>
  <si>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</si>
  <si>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t>Y</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</si>
  <si>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</si>
  <si>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</si>
  <si>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</si>
  <si>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</si>
  <si>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</si>
  <si>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</si>
  <si>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</si>
  <si>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</si>
  <si>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</si>
  <si>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</si>
  <si>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</si>
  <si>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</si>
  <si>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</si>
  <si>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</si>
  <si>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 xml:space="preserve">K - Financial and insurance activities </t>
  </si>
  <si>
    <t xml:space="preserve">• For Liberty Bank, climate-related risks (Physical Risks and Transition Risks) have a significant impact on its business model and risk profile, including credit, market, and reputational risks. Physical risks (e.g., droughts, floods, landslides, etc.) increase the operational and financial vulnerability of clients, while transition risks (arising from changes in policy, technology, and market conditions) particularly affect high-emission sectors and overall financial resilience. At the same time, climate change creates opportunities for the expansion of green financing, the development of new products, and portfolio diversification;
• Based on Liberty Bank’s portfolio analysis, climate-related risks are primarily concentrated geographically in the regions of Tbilisi, Kakheti and Shida Kartli. From a sectoral perspective, the agriculture sector is the most vulnerable to physical climate risks, while the manufacturing and energy sectors are the most exposed to transition risks. Climate-related opportunities are mainly associated with the energy and agriculture sectors, as well as the expansion of green financing across other industries and the support of low-carbon projects.
</t>
  </si>
  <si>
    <t xml:space="preserve">• Liberty Bank uses scenario analysis to assess the potential impact of climate-related (Physical and Transition) risks on its business activities, credit portfolio, and overall risk profile. Scenario analysis is applied to evaluate the likelihood and impact of various climate hazards on clients’ assets, sectors, and geographical areas, with the results subsequently integrated into risk management and strategic planning processes;
• The Bank uses internationally recognized climate scenarios, specifically SSP1-2.6 (low-emissions scenario), SSP2-4.5 (moderate-emissions scenario), and SSP5-8.5 (high-emissions scenario). These scenarios are aligned with the objectives of the Paris Agreement, particularly SSP1-2.6. The analysis has been conducted across multiple time horizons, including the 2020–2040 period and the longer-term horizon to 2050;
• The scenario analysis is based on climate models and IPCC scenarios, national methodologies (including the NBG Risk Radar), and international sectoral studies (such as UNEP and others). Key parameters include the probability of climate hazards, the magnitude of their impacts, and asset vulnerability;
• The scenario analysis covers geographical regions, the Bank’s portfolio (with a particular focus on business loans), economic sectors (including agriculture, energy, manufacturing, and others), and underlying assets;
• The results of the scenario analysis are used to support strategic planning and the effective implementation of the Climate Transition Plan, establish and enhance decarbonization targets, identify high-risk sectors and regions, inform credit decision-making processes, and design appropriate risk mitigation measures.
</t>
  </si>
  <si>
    <t xml:space="preserve">• Liberty Bank’s green portfolio has increased, and environmental awareness among the Bank’s employees has improved as part of ongoing operational processes. This progress has also been supported by the establishment of the ESG Working Group within the Bank;
• Over the short, medium, and long term, ESG factors are expected to influence the quality of the Bank’s portfolio and its overall risk profile, alter sectoral exposures, and increase investment in green and sustainable financing initiatives.
</t>
  </si>
  <si>
    <t xml:space="preserve">• Liberty Bank engages in sustainable lending activities, under which green loans primarily finance solar energy projects. As of 2025, green loans accounted for 0.30% of the Bank’s total loan portfolio;
• The Bank plans to expand its green and sustainable financing activities by increasing the share of green loans and focusing on specific sectors with strong sustainability potential;
• The Bank intends to ensure compliance with its ESG commitments through climate risk monitoring, annual calculation of financed emissions, and ongoing monitoring of progress against established KPIs.
</t>
  </si>
  <si>
    <t xml:space="preserve">• Liberty Bank assesses counterparties’ ESG and climate risk management capabilities through a structured Climate and Environmental Due Diligence process. The assessment is based on data collection, climate heatmap analysis, and scorecard systems. The evaluation criteria include the client’s ESG governance and strategy, emissions monitoring and reporting practices, exposure to climate-related risks, and adaptation capacity. As a result, each client is assigned a risk rating (Low, Medium, or High), which is reflected in the Credit Committee minutes;
• The Bank actively engages in dialogue with clients to support the mitigation of ESG-related risks. Its approach is based on regular communication, the assessment of environmental risks associated with clients’ activities, and the identification of appropriate mitigation and compensatory measures. In the case of business loans, ESG obligations form an integral part of the contractual documentation. Failure to comply with these obligations is subject to the same escalation mechanisms that apply to any other breach of contractual terms and conditions.
</t>
  </si>
  <si>
    <t xml:space="preserve">• Liberty Bank has a formalized ESG and climate risk management framework, which includes the Environmental &amp; Social Risk Management System, the Climate Transition Plan, and the Climate Risk Reporting Guideline. This framework covers credit processes, portfolio management, strategic planning, and climate-related reporting standards;
• The Bank applies both international and national frameworks, including the National Bank of Georgia’s ESG Guidelines and Green Taxonomy, as well as the GHG Protocol, PCAF, IFRS S2, and TCFD. Methodologically, the Bank relies on climate risk classification, materiality assessments, scenario analysis, and stress testing;
• The Bank assesses ESG risks using the probability × impact principle. The tools employed include climate hazard indicators, exposure and vulnerability analyses, quantitative and qualitative criteria, and scorecard-based assessments;
• ESG and climate-related risks are not considered in isolation but are integrated alongside other financial risks. The Bank prioritizes risks based on materiality assessments, the identification of high-risk sectors and regions, and analyses of portfolio exposure;
• During 2025, the Bank further strengthened its ESG risk management practices by implementing scenario analysis, enhancing data collection and quality control processes, and introducing ESG-related KPIs. These developments were driven by legislative and regulatory changes;
• ESG risk management is integrated into the Bank’s overall risk assessment framework. In particular, climate-related risks are monitored and managed in a manner consistent with other risk categories, and, where possible, are incorporated into strategic planning processes, decision-making, and ongoing monitoring activities.
</t>
  </si>
  <si>
    <t xml:space="preserve">• Liberty Bank determines the materiality of ESG and climate-related risks based on materiality assessments, portfolio analysis, and the identification of risk transmission channels. The process includes the identification of risk drivers, the assessment of their impact on credit, operational, market, liquidity, and other risk categories, followed by the establishment of quantitative and/or qualitative thresholds. The principle of double materiality is also reflected in the Climate Transition Plan, which requires coverage of the entire organization and value chain in such a way that any exclusions are not material either to the Bank or from the perspective of environmental impact. ESG and climate-related risks are assessed throughout the lifecycle of financial products, beginning at the loan application stage and continuing thereafter;
• The Bank uses both current and forward-looking tools, including materiality assessments, sensitivity analysis, scenario analysis, and climate stress testing. The Reporting Framework explicitly states that the final materiality assessment may incorporate sensitivity analysis, scenario analysis, and stress testing, while climate stress testing may be integrated into the ICAAP and capital planning processes. These tools are applied at different levels. At the client level, the Bank uses Due Diligence assessments, PRI and TRI scorecards; at the sector and portfolio levels, it applies materiality assessments, financed emissions calculations, portfolio alignment analysis, and stress testing;
• Vulnerability assessments are based on client-, sector-, asset-, and location-specific data. With respect to collateral, the framework provides for the classification of collateral into eight categories and requires the most precise possible identification of asset location (region, municipality, city, village, etc.), as well as the valuation of assets from multiple perspectives. The condition of the asset is also considered an important factor in the assessment;
• Identified vulnerable assets and exposures are monitored as part of the Loan Monitoring process. According to the Climate Transition Plan, this stage represents one of the key phases of the loan lifecycle and serves as an early warning mechanism. Where the results of the PRI/TRI Scorecards indicate elevated risk, the Bank may undertake additional engagement with the client, integrate the scorecard results into its internal Probability of Default (PD) rating system, and apply a downward override in cases of poor performance. The outcomes of the due diligence process are documented in the loan appraisal form and submitted to the Credit Committee. Based on this information, the Credit Committee may approve the loan, reject the application, return it for additional information, grant conditional approval, or modify the loan terms and conditions.
</t>
  </si>
  <si>
    <t xml:space="preserve">• The assessment conducted by Liberty Bank identified the agriculture sector as the most sensitive sector within the Bank’s business loan portfolio from a physical risk perspective, with drought representing the primary hazard. From a transition risk perspective, the manufacturing and energy sectors were found to be the most vulnerable, particularly due to potential changes in policy, technology, and market conditions. The assessment also identified material exposures to drought and landslide risks within the business loan portfolio, while market risk exposure was determined to be the most significant transition risk. These findings have influenced the Bank’s strategic decision-making, leading to the integration of climate-related factors into governance, strategy, risk management, and other key areas. The Bank also plans to formally recognize climate risk as a transversal/emerging risk within its overall risk management framework;
• Yes. According to the relevant documentation, the integration of climate and ESG risks into the ICAAP is envisaged. The Reporting Framework explicitly states that climate stress testing should be incorporated into the capital planning process, particularly within the Internal Capital Adequacy Assessment Process (ICAAP). The results of such analyses are expected to be reflected in both the annual capital plan and the strategic capital plan. Furthermore, the thresholds applied in materiality assessments may also take capital impacts into consideration;
• The existing documentation does not explicitly refer to the Internal Liquidity Adequacy Assessment Process (ILAAP) by name. However, the Reporting Framework indicates that climate materiality thresholds may include liquidity impacts and recognizes climate-related risks as risk drivers that can affect liquidity risk, among other risk categories. Therefore, the documentation demonstrates that liquidity considerations are conceptually incorporated; however, a specific and detailed process for integrating climate-related risks into the ILAAP has not yet been formally defined within these documents;
• To manage ESG and climate-related risks, the Bank employs a range of measures and tools, including client engagement, due diligence processes, climate heatmaps, amendments to loan agreement terms and conditions where necessary, and the expansion of green financing activities;
• The selection of mitigation measures is based on materiality assessments, analyses of risk transmission channels, evaluations of portfolio exposures, and established quantitative and qualitative thresholds. According to the Reporting Framework, these thresholds are reviewed and defined at least annually and may be linked to capital impacts, liquidity impacts, and concentration risk. Based on the identified exposures, the Bank determines the appropriate follow-up actions. The effectiveness of mitigation measures is assessed over time through climate-related KPIs, tolerance levels, climate dashboards, regular monitoring, and reporting processes. The Climate Transition Plan also предусматриes timely escalation procedures in cases where climate risk appetite limits are breached, while the Reporting Framework emphasizes periodic re-evaluation, peer and scenario comparisons, and continuous progress tracking.
</t>
  </si>
  <si>
    <t>• At Liberty Bank, ESG and climate-related risks (including physical, transition, and liability risks) are considered drivers of existing prudential risks rather than a standalone risk category. Specifically, climate-related factors may affect: Credit risk, through the deterioration of clients’ financial condition;  Liquidity risk, through impacts on cash flows resulting from climate change or market developments; Market risk, through changes in asset prices driven by transition policies and technological developments; Operational risk, through damage to infrastructure caused by extreme weather events; Reputational risk, through negative consequences arising from non-compliance with ESG requirements;
• The Bank applies several interconnected methodologies to reflect ESG risks within prudential risk management. These include:
Transmission channels analysis, which determines how physical and transition risks are transmitted into credit, market, liquidity, and other risk categories; Materiality assessments, which identify the risks that are financially significant; Climate risk heatmaps, which support the identification of sectoral and geographical exposures; Scenario analysis and stress testing, which assess potential financial impacts under different climate scenarios; Scorecards, which are used to evaluate and classify risk at the client level;
• The short-, medium-, and long-term effects of ESG and climate-related risks are integrated into the Bank’s Risk Appetite Framework. Monitoring is conducted through a climate dashboard, while scenario-based assessments ensure that multiple time horizons (2030, 2040, and 2050) are taken into consideration. Where risks exceed established thresholds, escalation procedures are triggered and the matter is referred to the appropriate governance body. Resulting decisions may include portfolio adjustments, the implementation of additional mitigation measures, and the reassessment of risk exposures.</t>
  </si>
  <si>
    <t xml:space="preserve">• Liberty Bank uses ESG and climate-related data from a variety of sources, including internal data (such as GHG emissions), client-provided data (including questionnaires and asset location information), third-party sources (such as emission factors), and regulatory sources (including National Bank of Georgia tools);
• The main types of data gaps and challenges include the provision of incomplete and/or unauthentic ESG data by clients, the lack of data required for Scope 3 emissions calculations, insufficient information regarding geographical locations, and limited historical data and practical experience;
• The Bank plans to enhance its data collection processes, further refine its methodologies, deepen its practical expertise, and strengthen data quality control mechanisms.
</t>
  </si>
  <si>
    <t xml:space="preserve">• Liberty Bank has a formalized approach to ESG and climate-related opportunities through its Climate Transition Plan and Green Finance Framework. These frameworks are aligned with IFRS S2, TCFD, the National Bank of Georgia’s ESG Guidelines, and the Green Taxonomy;
• ESG opportunities are identified through portfolio and sectoral analyses, scenario analysis, and the assessment of market trends. The process is further supported by client engagement and the collection of ESG-related data. Data sources include internal portfolio and financial data, clients’ ESG information, and external market and policy data;
• The Bank prioritizes ESG opportunities based on materiality assessments and their potential financial impact, with a focus on strategic sectors and alignment of the portfolio with established sustainability objectives;
• Identified ESG opportunities are integrated into the Bank’s business strategy, product development processes, market positioning, and long-term value creation initiatives.
</t>
  </si>
  <si>
    <t>Yes</t>
  </si>
  <si>
    <t>No</t>
  </si>
  <si>
    <t xml:space="preserve">The ESG Risk Manager is accountable to the Chief Risk Officer (CRO).
</t>
  </si>
  <si>
    <t>at least once in a year</t>
  </si>
  <si>
    <t xml:space="preserve">At least twice a year, through online and/or in-person training sessions covering ESG risk management, anticipated regulatory developments related to climate change, the integration of climate change considerations into operational activities, and the implementation of the National Bank of Georgia’s ESG Guidelines within banking processes.
</t>
  </si>
  <si>
    <t>Not formally documented; however, it is implemented in practice through established processes.</t>
  </si>
  <si>
    <t xml:space="preserve">Yes, the Bank conducts annual audits across its entire operations, including both internal and external audits. In addition, the Bank performs annual penetration testing of all existing systems to assess and strengthen its cybersecurity resilience.
</t>
  </si>
  <si>
    <t xml:space="preserve">Liberty Bank has been a member of the Global Compact Network since 2023 and is actively engaged in advancing the Sustainable Development Goals (SDGs). The Bank’s planned Corporate Social Responsibility (CSR) initiatives contribute to the achievement of SDG 1 (No Poverty), SDG 3 (Good Health and Well-being), SDG 4 (Quality Education), SDG 5 (Gender Equality), SDG 8 (Decent Work and Economic Growth), SDG 10 (Reduced Inequalities), SDG 13 (Climate Action), and SDG 16 (Peace, Justice and Strong Institutions).
</t>
  </si>
  <si>
    <t>On an annual basis, Liberty Bank publishes its Communication on Progress (COP) report on the Global Compact platform, providing a summary of its corporate responsibility commitments, activities, and achievements.</t>
  </si>
  <si>
    <t>Liberty Bank is a participant of the United Nations Global Compact and a signatory to the UN Global Compact’s Ten Principles. The Bank is also a signatory to the UN Women’s Women’s Empowerment Principles (WEPs), demonstrating its commitment to responsible business practices, human rights, labor standards, environmental stewardship, anti-corruption, and gender equality.</t>
  </si>
  <si>
    <t>548 GEL</t>
  </si>
  <si>
    <t>ENPS score 27=promouters-detractors</t>
  </si>
  <si>
    <t xml:space="preserve">The Bank has a Board-approved Administrator Selection, Suitability, and Diversity Policy, which applies to both members of the Management Board and the Supervisory Board. The Policy establishes the criteria for the selection of administrators, including adherence to the principle of diversity within collective governing bodies as one of the key selection criteria. The diversity principle encompasses diversity in education, experience, and qualifications, as well as cultural and social diversity and gender balance. The implementation of the Policy, its periodic review, and any necessary updates are overseen by the Supervisory Board through its Nomination and Corporate Governance Committee.
</t>
  </si>
  <si>
    <t>1 hour</t>
  </si>
  <si>
    <t xml:space="preserve">Compliance Training, Information Security Training, Occupational Health and Safety Training, Emergency Management Training, Sexual Harassment Prevention Training, Anti-Money Laundering (AML) Training, Operational Risk Management Training, Onboarding Training – New Employee Orientation Program
</t>
  </si>
  <si>
    <t xml:space="preserve">In accordance with the Labor Code, employees are entitled to up to 730 days of maternity and parental leave, of which 186 days are paid.
</t>
  </si>
  <si>
    <t>including 3 male employees</t>
  </si>
  <si>
    <t xml:space="preserve">The Bank has developed a Corporate Handbook, which forms an integral part of the employment agreement. The Corporate Handbook establishes the principles of equal treatment of employees and the prohibition of all forms of discrimination in employment relationships. Employees may, at any time and through various reporting channels, including anonymously, report any discriminatory act or attempted discriminatory conduct directed against them. The Bank ensures the investigation of all relevant facts and circumstances related to such reports and undertakes all appropriate measures both to eliminate any identified discrimination and to prevent similar incidents from occurring in the future.
</t>
  </si>
  <si>
    <t xml:space="preserve">The Bank ensures the continuous monitoring and assessment of labor legislation and best practices related to employment relationships, including relevant judicial practice. The employment agreement is fully compliant with applicable labor law requirements and clearly sets out employees’ rights, protections, and guarantees.
</t>
  </si>
  <si>
    <t>The Bank has a formalized grievance management procedure in place, which governs the submission, review, and resolution of complaints.</t>
  </si>
  <si>
    <t xml:space="preserve">The figure includes both ongoing and concluded court cases.
</t>
  </si>
  <si>
    <t xml:space="preserve">The contracts concluded with suppliers and contractors contain general provisions requiring compliance with applicable national legislation. In addition, they explicitly prohibit the employment of underage individuals.
</t>
  </si>
  <si>
    <t xml:space="preserve">The Bank conducts customer satisfaction surveys on a monthly basis. The key metrics measured are Net Promoter Score (NPS), Customer Satisfaction Score (CSAT), and Customer Effort Score (CES).
The survey sample size represents 0.83% of the customer base annually, 1.66% quarterly, and 2.87% monthly.
The main reports are prepared on a quarterly and annual basis. In 2025, the Bank’s overall results were as follows: NPS – 72.0, CSAT – 96.7, and CES – 97.1.
In addition, the Bank conducts both quarterly and annual customer satisfaction surveys across various customer segments, including Studio customers, business banking segments, lending segments, social segments, and other targeted customer groups.
</t>
  </si>
  <si>
    <t xml:space="preserve">Among the CSR initiatives implemented to support local communities, the following projects can be highlighted:
1. “Mountain Books”
For the past four years, the *Mountain Books* project has been dedicated to improving access to books and promoting literacy among children living in remote mountainous villages. The initiative supports the popularization of reading, fosters interest in literature, and encourages the development of critical thinking skills in communities where access to educational resources is often limited and particularly important.
2. “Youth Entrepreneurship for Rural Development”
Through this project, young people were given the opportunity to develop entrepreneurial skills and establish or expand more than 50 businesses. The initiative contributes to the growth of economic opportunities and promotes equal entrepreneurial conditions across regions. With Liberty Bank’s support, a financial literacy program was also implemented, further strengthening the project’s long-term social impact.
3. “My Doc”
*My Doc* is Liberty Bank’s social initiative aimed at improving access to quality healthcare services for individuals with limited access to medical care. Equipped with modern technologies, a mobile medical clinic provides free healthcare services to communities throughout the country, significantly reducing barriers to healthcare access in regional areas. Since 2025, the program has also included ophthalmological screening services, further enhancing its preventive healthcare component.
</t>
  </si>
  <si>
    <t xml:space="preserve">“Youth Entrepreneurship for Rural Development”
Through this project, young people were provided with opportunities to develop entrepreneurial skills and establish or expand more than 50 businesses. The initiative contributes to the creation of economic opportunities and promotes equal conditions for entrepreneurship across the regions. With Liberty Bank’s support, a financial literacy program was implemented, further strengthening the project’s long-term social impact.
“Inclusive Environment and Equal Opportunities”
Implemented through the collaboration between Liberty Bank and the Georgia Development Foundation (GDF), this initiative aims to create an accessible service environment for persons with disabilities. As part of the project, a spatial accessibility standard and a policy document on the inclusion of persons with disabilities were developed and implemented, helping to ensure an inclusive, accessible, and customer-oriented service experience.
</t>
  </si>
  <si>
    <t xml:space="preserve">Liberty Bank annually assesses the reach and impact of its CSR initiatives by measuring the number of beneficiaries who have received support or participated in various programs. During 2025, a total of 401,952 individuals had the opportunity to engage in and benefit from projects initiated by Liberty Bank.
</t>
  </si>
  <si>
    <t xml:space="preserve">As part of the “Youth Entrepreneurship for Rural Development” project, Liberty Bank developed a dedicated training module focused on financial literacy. In addition, Liberty Bank collaborates with the National Bank of Georgia in initiatives aimed at improving financial literacy among young people and adolescents.
</t>
  </si>
  <si>
    <t xml:space="preserve">Liberty Bank annually evaluates the reach of its CSR initiatives by assessing the number of individuals who have benefited from or participated in its various programs. During 2025, a total of 401,952 people had the opportunity to participate in projects initiated and supported by Liberty Bank.
</t>
  </si>
  <si>
    <t xml:space="preserve">Such assessments are conducted only in the case of specialized projects, such as service initiatives designed specifically for persons with disabilities.
</t>
  </si>
  <si>
    <t>N/A</t>
  </si>
  <si>
    <r>
      <rPr>
        <sz val="10"/>
        <color theme="1" tint="0.249977111117893"/>
        <rFont val="Calibri"/>
        <family val="2"/>
      </rPr>
      <t>≈</t>
    </r>
    <r>
      <rPr>
        <sz val="10"/>
        <color theme="1" tint="0.249977111117893"/>
        <rFont val="Segoe UI"/>
        <family val="2"/>
      </rPr>
      <t>0.005%</t>
    </r>
  </si>
  <si>
    <t xml:space="preserve"> </t>
  </si>
  <si>
    <t>No specific target for green loans had been established by the Bank as of the end of 2025.</t>
  </si>
  <si>
    <t>Scope 3 emissions have been quantified solely in relation to financed emissions, using the Financed Emissions Tool developed by the National Bank of Georgia.</t>
  </si>
  <si>
    <t>The figure represents Scope 3 emissions.</t>
  </si>
  <si>
    <t>No target had been established by the Bank for 2025.</t>
  </si>
  <si>
    <t xml:space="preserve">To reduce paper waste, Liberty Bank has minimized the number of printers available in its workspaces. In addition, nearly all correspondence and documentation processes are carried out electronically, significantly reducing paper consumption across the Bank’s operations.
</t>
  </si>
  <si>
    <t>4.c.67</t>
  </si>
  <si>
    <t>Region</t>
  </si>
  <si>
    <t>Municipality</t>
  </si>
  <si>
    <t>Total Outstanding Loan Portfolio (GEL)</t>
  </si>
  <si>
    <t>Total Outstanding Loans issued to HHs (GEL)</t>
  </si>
  <si>
    <t xml:space="preserve">I - Accommodation and Food Service Activities </t>
  </si>
  <si>
    <t xml:space="preserve">K – Financial and Insurance Activities </t>
  </si>
  <si>
    <t>L - Real Estate Activities</t>
  </si>
  <si>
    <t>Other Sectors</t>
  </si>
  <si>
    <t>Of which  collateralized by real estate</t>
  </si>
  <si>
    <t>Of which loans collateralized by real estate</t>
  </si>
  <si>
    <t>Average Weighted Residual Maturity</t>
  </si>
  <si>
    <t xml:space="preserve">Disclosure on Metrics and Targets - Physical Risk </t>
  </si>
  <si>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</si>
  <si>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t>Tbilisi</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</si>
  <si>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</si>
  <si>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</si>
  <si>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</si>
  <si>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</si>
  <si>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</si>
  <si>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</si>
  <si>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</si>
  <si>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</si>
  <si>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</si>
  <si>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</si>
  <si>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</si>
  <si>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</si>
  <si>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</si>
  <si>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</si>
  <si>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</si>
  <si>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</si>
  <si>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</si>
  <si>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</si>
  <si>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</si>
  <si>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</si>
  <si>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</si>
  <si>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</si>
  <si>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</si>
  <si>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</si>
  <si>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</si>
  <si>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</si>
  <si>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Dedoplistkharo</t>
  </si>
  <si>
    <t>Gurjaani</t>
  </si>
  <si>
    <t>Kvareli</t>
  </si>
  <si>
    <t>Lagodekhi</t>
  </si>
  <si>
    <t>Sagaredjo</t>
  </si>
  <si>
    <t>Sighnaghi</t>
  </si>
  <si>
    <t>Telavi</t>
  </si>
  <si>
    <t>Tsnori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</si>
  <si>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</si>
  <si>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</si>
  <si>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</si>
  <si>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</si>
  <si>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</si>
  <si>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</si>
  <si>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</si>
  <si>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</si>
  <si>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</si>
  <si>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</si>
  <si>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</si>
  <si>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</si>
  <si>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</si>
  <si>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</si>
  <si>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</si>
  <si>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</si>
  <si>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</si>
  <si>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</si>
  <si>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</si>
  <si>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</si>
  <si>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</si>
  <si>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Khobi</t>
  </si>
  <si>
    <t>Martvili</t>
  </si>
  <si>
    <t>Mestia</t>
  </si>
  <si>
    <t>Poti</t>
  </si>
  <si>
    <t>Senaki</t>
  </si>
  <si>
    <t>Tsalenjikha</t>
  </si>
  <si>
    <t>Zugdidi</t>
  </si>
  <si>
    <t>Samtskhe-Javakheti</t>
  </si>
  <si>
    <t>Adigeni</t>
  </si>
  <si>
    <t>Akhalkalaki</t>
  </si>
  <si>
    <t>Akhaltsikhe</t>
  </si>
  <si>
    <t>Borjomi</t>
  </si>
  <si>
    <t>Ninotsminda</t>
  </si>
  <si>
    <t>Shida Kartli</t>
  </si>
  <si>
    <t>Gori</t>
  </si>
  <si>
    <t>Kaspi</t>
  </si>
  <si>
    <t>Kareli</t>
  </si>
  <si>
    <t>Khashuri</t>
  </si>
  <si>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</si>
  <si>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</si>
  <si>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</si>
  <si>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</si>
  <si>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</si>
  <si>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</si>
  <si>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</si>
  <si>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</si>
  <si>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</si>
  <si>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r>
      <t>Please describe any data gaps, use of proxies, estimation methods, or other data quality issues related to the reported figures.</t>
    </r>
    <r>
      <rPr>
        <i/>
        <sz val="10"/>
        <color rgb="FFFF0000"/>
        <rFont val="Segoe UI"/>
        <family val="2"/>
      </rPr>
      <t>region, Tsnori has also been identified as a relevant location.</t>
    </r>
  </si>
  <si>
    <t>Liberty Bank</t>
  </si>
  <si>
    <r>
      <t xml:space="preserve">Please describe any data gaps, use of proxies, estimation methods, or other data quality issues related to the reported figures. </t>
    </r>
    <r>
      <rPr>
        <sz val="10"/>
        <color rgb="FFFF0000"/>
        <rFont val="Segoe UI"/>
        <family val="2"/>
      </rPr>
      <t xml:space="preserve">The page provides information on SME and corporate loans. </t>
    </r>
    <r>
      <rPr>
        <i/>
        <sz val="10"/>
        <color theme="1"/>
        <rFont val="Segoe UI"/>
        <family val="2"/>
      </rPr>
      <t xml:space="preserve">
</t>
    </r>
  </si>
  <si>
    <t>• The Supervisory Board oversees ESG/sustainability related risks through the Risk Committee. The Bank's Risk Committee reviews and oversees risk strategies and risk appetite, which, among others, regulates the ESG risk management framework; the Committee regularly reviews the consistency and compliance of relevant issues with the Bank's strategy, capital, and financial plans, and submits relevant recommendations to the Supervisory Board. In addition, the Bank has numerous regulatory documents related to both ESG and climate change risk management, which, among others, are approved by the Board;
• This information is provided to the Supervisory Board regularly, at least once a year;
• ESG/sustainability risks are considered by the Supervisory Board in conjunction with the Bank's strategy, risk appetite, and the organization's long-term sustainability issues.
• The Board oversees the progress of ESG/sustainability goals through the Bank's Risk Committee, to which detailed information about the risks existing in the Bank is regularly submitted by the Chief Risk Officer (CRO). In turn, the structural unit responsible for the Bank's ESG issues reports to the CRO, along with a dedicated employee - ESG Risks Manager.
• Similar to other employees of the Bank, the awareness of Board members is raised at least once a year, with the involvement of both local and international experts.</t>
  </si>
  <si>
    <t>• Banks risks direction and ultimately the Chief Risk Officer (CRO) is responsible for ESG risk management, and in turn, the structural unit responsible for the Bank's ESG issues reports to the CRO, along with a dedicated ESG Risks Manager, who at the same time coordinates the ESG Working Group.
• ESG risks management processes are integrated into the Bank's daily operations and formalized within its environmental and sustainability policies. To ensure continuous monitoring of targets and regulatory obligations, the CRO provides comprehensive performance updates to the Risk Committee on a quarterly basis as part of the standard risk reporting cycle.</t>
  </si>
  <si>
    <t>• In the Bank, internal ESG reports are prepared for several purposes; Primarily, these reports fulfill varying disclosure requirements set by the National Bank of Georgia (NBG). Furthermore, they serve to provide transparent updates to partner International Financial Institutions (IFIs) and global credit and ESG rating agencies.
• Direct management of ESG and sustainability risks is handled by a dedicated Environmental, Social, and Governance (ESG) Risk Manager. In addition to core duties, the ESG Risks Manager coordinates a cross-functional ESG Working Group, which includes specialists from the business line, as well as financial and legal departments. Responsibilities related to the management ESG risks and opportunities are shared across the ESG Working Group.
• Internal reporting regarding ESG/sustainability-related risks and opportunities, is produced at least once a year; as for the frequency of reporting to the National Bank of Georgia, the Green Taxonomy report is sent monthly, while the annual report is sent at least once a year.</t>
  </si>
  <si>
    <t xml:space="preserve">• As of reporting period, no such arrangements are in place;
• N/A;
• N/A.
</t>
  </si>
  <si>
    <t>• Liberty Bank has established an Environmental and Social Risk Management System and an Environmental Policy, under which several risk categories have been identified, including legal liability risk, financial risk, reputational risk, credit risk, and market risk. In addition, in 2025 the Bank developed and approved its Climate Transition Plan, which identified two additional key categories of climate-related risks: Physical Risk and Transition Risk. Furthermore, the Bank applies a materiality assessment methodology to analyze the potential exposure of its existing business loan portfolio to climate-related physical and transition risks. Physical climate risks arise from complex climate-related hazards identified through climate modeling. The Bank monitors six key hazards: extreme heat days, drought, extreme precipitation, flooding, wildfires, and landslides. The analysis is based on three climate scenarios: SSP1-2.6, SSP2-4.5, and SSP5-8.5. All hazards are assessed according to geographical location, with analysis conducted at the regional level. The methodology follows the traditional risk assessment approach, whereby risk is defined as a combination of the likelihood of an event occurring and the severity of its impact. Climate hazard indicators reflect the annual probability of occurrence of a specific event;
• Bank's focus encompasses the impact of climate change on Liberty Bank’s operations, products, services, and credit portfolio. We identify and assess climate-related risks and opportunities over the short-term (2030), medium-term (2040), and long-term (2050) horizons. This analysis enables us to better understand and manage their potential effects on our business strategy, operational activities, and financial stability. Through this approach, we ensure that our perspective on climate change remains comprehensive and aligned with our sustainable development objectives;</t>
  </si>
  <si>
    <t xml:space="preserve"> • Liberty Bank takes ESG and climate-related factors into account in its strategic planning and decision-making processes. This is reflected in the strengthening of its climate risk management framework and the expansion of green financing activities. Climate-related risks and opportunities are incorporated into credit assessment and due diligence processes, portfolio management and segmentation, as well as the effective allocation of resources;
 • The Bank’s ESG integration process is continuously evolving in line with regulatory requirements, technological developments, and market trends. In particular, the Bank: Applies scenario-based analysis using SSP climate scenarios; Regularly updates its climate risk assessment methodology; Takes into account policy and regulatory developments; Responds to the growing demand from clients and investors for green products and sustainable finance solutions;
 • The implementation of Liberty Bank’s strategy is supported by: A governance structure that includes the Supervisory Board, Management Board, and Sustainability Task Force; The integration of ESG considerations into risk management processes; A system of KPIs and metrics, including GHG emissions reduction targets and portfolio alignment indicators; Regular monitoring and reporting mechanisms;
 • Liberty Bank has already taken significant steps in advancing its ESG agenda. These include the implementation of climate risk assessment systems, the initiation of financed emissions calculations, the establishment of a 7% annual emissions reduction target, and the definition of a minimum green loan portfolio growth target of 2–5% by the end of 2026. Furthermore, the Bank intends to progressively strengthen and enhance these ambitions in the years ahead.</t>
  </si>
  <si>
    <t>• Liberty Bank has established quantitative ESG targets, including: A minimum annual reduction of 7% in GHG emissions (Scope 1 and Scope 2); Ensuring portfolio alignment with a low-carbon development pathway (LEDS); Increasing the share of green loans to 2–5% of the portfolio by 2026;
• These targets are defined within the framework of the Climate Transition Plan and are based on materiality assessments, portfolio analysis, and international regulatory frameworks. The Plan is approved by the Management Board, while oversight is provided by the Supervisory Board. Progress is monitored through KPIs and metrics, regular reporting, and periodic performance assessments;
• The Bank’s ESG targets cover: Direct and indirect emissions generated by the Bank’s operations (Scope 1 and Scope 2); The credit portfolio; Priority sectors, including agriculture, energy, and manufacturing;
• Liberty Bank’s targets are established across short-term (2030), medium-term (2040), and long-term (2050) horizons. The baseline year is 2023, while interim targets have been set for 2030 and 2040;
• The Bank’s ESG targets are aligned with the Paris Agreement, Georgia’s Long-Term Low Emission Development Strategy (LT-LEDS), IFRS S2, and the National Bank of Georgia’s ESG Guidelines;
• The Bank is implementing climate risk integration into credit processes, expanding green finance initiatives, and enhancing data management and analytical capabilities;
• Liberty Bank has developed a Climate Transition Plan that defines its decarbonization pathway through 2050. The Plan is aligned with IFRS S2 requirements, includes portfolio alignment and emissions reduction targets, and is integrated into the Bank’s overall strategy and risk management framework.</t>
  </si>
  <si>
    <t>4.c.68</t>
  </si>
  <si>
    <t>4.c.69</t>
  </si>
  <si>
    <t>Mereti</t>
  </si>
  <si>
    <t>Total</t>
  </si>
  <si>
    <t>Chkhorotskhu</t>
  </si>
  <si>
    <t>Lia</t>
  </si>
  <si>
    <t>Aspindze</t>
  </si>
  <si>
    <t>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</si>
</sst>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
  </numFmts>
  <fonts count="61"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sz val="10"/>
      <color rgb="FF0070C0"/>
      <name val="Segoe UI"/>
      <family val="2"/>
    </font>
    <font>
      <sz val="10"/>
      <color theme="1" tint="0.249977111117893"/>
      <name val="Calibri"/>
      <family val="2"/>
    </font>
    <font>
      <i/>
      <sz val="10"/>
      <color rgb="FFFF0000"/>
      <name val="Segoe UI"/>
      <family val="2"/>
    </font>
    <font>
      <b/>
      <u/>
      <sz val="16"/>
      <color rgb="FFFF0000"/>
      <name val="Segoe UI"/>
      <family val="2"/>
    </font>
    <font>
      <sz val="11"/>
      <color rgb="FFFF0000"/>
      <name val="Segoe U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355">
    <xf numFmtId="0" fontId="0" fillId="0" borderId="0" xfId="0"/>
    <xf numFmtId="0" fontId="2" fillId="0" borderId="0" xfId="0" applyFont="1"/>
    <xf numFmtId="0" fontId="6" fillId="0" borderId="0" xfId="0" applyFont="1"/>
    <xf numFmtId="0" fontId="3" fillId="3"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6" fillId="0" borderId="0" xfId="0" applyFont="1" applyFill="1"/>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8" fillId="11" borderId="30" xfId="0" applyFont="1" applyFill="1" applyBorder="1" applyAlignment="1">
      <alignment vertical="center" wrapText="1"/>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8" fillId="11" borderId="32" xfId="0" applyFont="1" applyFill="1" applyBorder="1" applyAlignment="1">
      <alignment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Border="1" applyAlignment="1">
      <alignment horizontal="left" vertical="center" wrapText="1"/>
    </xf>
    <xf numFmtId="0" fontId="22" fillId="3"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Fill="1" applyAlignment="1">
      <alignment horizontal="left"/>
    </xf>
    <xf numFmtId="0" fontId="1" fillId="0" borderId="0" xfId="0" applyFont="1" applyAlignment="1">
      <alignment horizontal="center" vertical="center"/>
    </xf>
    <xf numFmtId="0" fontId="1" fillId="0" borderId="0" xfId="0" applyFont="1" applyAlignment="1"/>
    <xf numFmtId="0" fontId="1" fillId="0" borderId="0" xfId="0" applyFont="1"/>
    <xf numFmtId="0" fontId="27" fillId="0" borderId="0" xfId="0" applyFont="1" applyFill="1" applyBorder="1" applyAlignment="1">
      <alignment horizontal="left" vertical="center" wrapText="1"/>
    </xf>
    <xf numFmtId="0" fontId="27" fillId="0" borderId="0" xfId="0" applyFont="1" applyFill="1" applyBorder="1" applyAlignment="1">
      <alignment horizontal="center" vertical="center" wrapText="1"/>
    </xf>
    <xf numFmtId="0" fontId="1" fillId="0" borderId="0" xfId="0" applyFont="1" applyFill="1"/>
    <xf numFmtId="0" fontId="9" fillId="0" borderId="3"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2" xfId="0" applyFont="1" applyFill="1" applyBorder="1" applyAlignment="1">
      <alignment horizontal="center" vertical="center"/>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21" xfId="0" applyFont="1" applyFill="1" applyBorder="1" applyAlignment="1">
      <alignment horizontal="left" vertical="center" wrapText="1"/>
    </xf>
    <xf numFmtId="0" fontId="9" fillId="0" borderId="21"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8" xfId="0" applyFont="1" applyFill="1" applyBorder="1" applyAlignment="1">
      <alignment vertical="center" wrapText="1"/>
    </xf>
    <xf numFmtId="0" fontId="9" fillId="0" borderId="21" xfId="0" applyFont="1" applyFill="1" applyBorder="1" applyAlignment="1">
      <alignment vertical="center"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center" vertical="center" wrapText="1"/>
    </xf>
    <xf numFmtId="0" fontId="9" fillId="0" borderId="18" xfId="0" applyFont="1" applyFill="1" applyBorder="1" applyAlignment="1">
      <alignment vertical="center" wrapText="1"/>
    </xf>
    <xf numFmtId="0" fontId="9" fillId="0" borderId="18"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11" xfId="0" applyFont="1" applyFill="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Border="1" applyAlignment="1">
      <alignment vertical="center"/>
    </xf>
    <xf numFmtId="0" fontId="28"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center" vertical="center"/>
    </xf>
    <xf numFmtId="0" fontId="9" fillId="0" borderId="16" xfId="0" applyFont="1" applyFill="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9" fillId="0" borderId="19" xfId="0" applyFont="1" applyFill="1" applyBorder="1" applyAlignment="1">
      <alignment horizontal="left" vertical="center" wrapText="1"/>
    </xf>
    <xf numFmtId="0" fontId="9" fillId="0" borderId="18" xfId="0" applyFont="1" applyFill="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0" borderId="0" xfId="0" applyFont="1" applyAlignment="1">
      <alignment horizontal="left"/>
    </xf>
    <xf numFmtId="0" fontId="21" fillId="3" borderId="0"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9" fillId="0" borderId="0" xfId="0" applyFont="1" applyFill="1" applyBorder="1" applyAlignment="1">
      <alignment horizontal="center" vertical="center"/>
    </xf>
    <xf numFmtId="0" fontId="1" fillId="0" borderId="0" xfId="0" applyFont="1" applyFill="1" applyAlignment="1">
      <alignment wrapText="1"/>
    </xf>
    <xf numFmtId="0" fontId="1" fillId="0" borderId="0" xfId="0" applyFont="1" applyFill="1" applyBorder="1" applyAlignment="1">
      <alignment vertical="center"/>
    </xf>
    <xf numFmtId="0" fontId="22" fillId="3" borderId="0" xfId="0" applyFont="1" applyFill="1" applyBorder="1" applyAlignment="1">
      <alignment horizontal="left" vertical="center" wrapText="1"/>
    </xf>
    <xf numFmtId="0" fontId="22" fillId="3" borderId="0" xfId="0" applyFont="1" applyFill="1" applyBorder="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Fill="1" applyBorder="1" applyAlignment="1">
      <alignment horizontal="left" vertical="center" wrapText="1"/>
    </xf>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Fill="1" applyBorder="1" applyAlignment="1">
      <alignment horizontal="center" vertical="center"/>
    </xf>
    <xf numFmtId="0" fontId="10" fillId="0" borderId="24" xfId="0" applyFont="1" applyBorder="1" applyAlignment="1">
      <alignment horizontal="center" vertical="center"/>
    </xf>
    <xf numFmtId="0" fontId="10" fillId="0" borderId="0" xfId="0" applyFont="1" applyFill="1" applyBorder="1" applyAlignment="1">
      <alignment horizontal="center" vertical="center"/>
    </xf>
    <xf numFmtId="0" fontId="10" fillId="0" borderId="23" xfId="0" applyFont="1" applyBorder="1" applyAlignment="1">
      <alignment horizontal="center" vertical="center"/>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9" fillId="0" borderId="38"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6" borderId="12" xfId="0" applyFont="1" applyFill="1" applyBorder="1" applyAlignment="1">
      <alignment horizontal="left" vertical="center" wrapText="1"/>
    </xf>
    <xf numFmtId="0" fontId="9" fillId="6" borderId="37" xfId="0" applyFont="1" applyFill="1" applyBorder="1" applyAlignment="1">
      <alignment horizontal="left" vertical="center" wrapText="1"/>
    </xf>
    <xf numFmtId="0" fontId="9" fillId="6" borderId="8"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4" xfId="0" applyFont="1" applyFill="1" applyBorder="1" applyAlignment="1">
      <alignment vertical="center" wrapText="1"/>
    </xf>
    <xf numFmtId="0" fontId="9" fillId="0" borderId="39" xfId="0" applyFont="1" applyFill="1" applyBorder="1" applyAlignment="1">
      <alignment horizontal="left" vertical="center" wrapText="1"/>
    </xf>
    <xf numFmtId="0" fontId="9" fillId="0" borderId="24" xfId="0" applyFont="1" applyFill="1" applyBorder="1" applyAlignment="1">
      <alignment horizontal="center" vertical="center"/>
    </xf>
    <xf numFmtId="0" fontId="1" fillId="0" borderId="0" xfId="0" applyFont="1" applyAlignment="1">
      <alignment wrapText="1"/>
    </xf>
    <xf numFmtId="0" fontId="25" fillId="11" borderId="2" xfId="0" applyFont="1" applyFill="1" applyBorder="1"/>
    <xf numFmtId="0" fontId="25" fillId="11" borderId="2" xfId="0" applyFont="1" applyFill="1" applyBorder="1" applyAlignment="1">
      <alignment vertical="center"/>
    </xf>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 fillId="0" borderId="0" xfId="0" applyFont="1" applyAlignment="1">
      <alignment vertical="center"/>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1" xfId="0" applyFont="1" applyFill="1" applyBorder="1" applyAlignment="1">
      <alignment horizontal="center" vertical="center"/>
    </xf>
    <xf numFmtId="0" fontId="9" fillId="11" borderId="41"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24" fillId="11" borderId="31" xfId="0" applyFont="1" applyFill="1" applyBorder="1" applyAlignment="1">
      <alignment vertical="center" wrapText="1"/>
    </xf>
    <xf numFmtId="0" fontId="9" fillId="11" borderId="30" xfId="0" applyFont="1" applyFill="1" applyBorder="1" applyAlignment="1">
      <alignment vertical="center" wrapText="1"/>
    </xf>
    <xf numFmtId="0" fontId="24"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1" xfId="0" applyFont="1" applyFill="1" applyBorder="1" applyAlignment="1">
      <alignment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6" xfId="0" applyFont="1" applyFill="1" applyBorder="1" applyAlignment="1">
      <alignment horizontal="left" vertical="center" wrapText="1"/>
    </xf>
    <xf numFmtId="0" fontId="10" fillId="4" borderId="7" xfId="0" applyFont="1" applyFill="1" applyBorder="1" applyAlignment="1">
      <alignment horizontal="center" vertical="center" wrapText="1"/>
    </xf>
    <xf numFmtId="0" fontId="9" fillId="11" borderId="31" xfId="0" applyFont="1" applyFill="1" applyBorder="1" applyAlignment="1">
      <alignment vertical="center" wrapText="1"/>
    </xf>
    <xf numFmtId="0" fontId="9" fillId="11" borderId="33" xfId="0" applyFont="1" applyFill="1" applyBorder="1" applyAlignment="1">
      <alignment vertical="center" wrapText="1"/>
    </xf>
    <xf numFmtId="0" fontId="9" fillId="11" borderId="32" xfId="0" applyFont="1" applyFill="1" applyBorder="1" applyAlignment="1">
      <alignment vertical="center" wrapText="1"/>
    </xf>
    <xf numFmtId="0" fontId="11" fillId="7" borderId="42" xfId="0" applyFont="1" applyFill="1" applyBorder="1" applyAlignment="1">
      <alignment horizontal="center" vertical="center"/>
    </xf>
    <xf numFmtId="0" fontId="9" fillId="11" borderId="43" xfId="0" applyFont="1" applyFill="1" applyBorder="1" applyAlignment="1">
      <alignment vertical="center" wrapText="1"/>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9" fillId="9" borderId="8"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9" fillId="0" borderId="0" xfId="0" applyFont="1" applyAlignment="1">
      <alignment vertical="center"/>
    </xf>
    <xf numFmtId="0" fontId="52" fillId="0" borderId="0" xfId="0" applyFont="1" applyAlignment="1">
      <alignment vertical="center"/>
    </xf>
    <xf numFmtId="0" fontId="53" fillId="0" borderId="0" xfId="0" applyFont="1" applyAlignment="1">
      <alignment vertical="center" wrapText="1"/>
    </xf>
    <xf numFmtId="0" fontId="53" fillId="0" borderId="0" xfId="0" applyFont="1" applyAlignment="1">
      <alignment vertical="center"/>
    </xf>
    <xf numFmtId="0" fontId="9" fillId="0" borderId="0" xfId="0" applyFont="1"/>
    <xf numFmtId="0" fontId="54" fillId="0" borderId="0" xfId="1" applyFont="1" applyAlignment="1">
      <alignment horizontal="left" vertical="center" indent="1"/>
    </xf>
    <xf numFmtId="0" fontId="9" fillId="0" borderId="23" xfId="0" applyFont="1" applyFill="1" applyBorder="1" applyAlignment="1">
      <alignment horizontal="left" vertical="center" wrapText="1"/>
    </xf>
    <xf numFmtId="0" fontId="9" fillId="0" borderId="23" xfId="0" applyFont="1" applyFill="1" applyBorder="1" applyAlignment="1">
      <alignment horizontal="center" vertical="center" wrapText="1"/>
    </xf>
    <xf numFmtId="0" fontId="9" fillId="0" borderId="23" xfId="0" applyFont="1" applyFill="1" applyBorder="1" applyAlignment="1">
      <alignment vertical="center" wrapText="1"/>
    </xf>
    <xf numFmtId="0" fontId="1" fillId="0" borderId="8" xfId="0" applyFont="1" applyFill="1" applyBorder="1" applyAlignment="1">
      <alignment horizontal="center" vertical="center"/>
    </xf>
    <xf numFmtId="0" fontId="1" fillId="0" borderId="8" xfId="0" applyFont="1" applyBorder="1" applyAlignment="1">
      <alignment horizontal="center" vertical="center"/>
    </xf>
    <xf numFmtId="0" fontId="9" fillId="0" borderId="8" xfId="0" applyFont="1" applyFill="1" applyBorder="1" applyAlignment="1">
      <alignment horizontal="left" vertical="center" wrapText="1"/>
    </xf>
    <xf numFmtId="0" fontId="9" fillId="6" borderId="8"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 fillId="9" borderId="2" xfId="0" applyFont="1" applyFill="1" applyBorder="1" applyAlignment="1">
      <alignment horizontal="center" vertical="center"/>
    </xf>
    <xf numFmtId="0" fontId="1" fillId="0" borderId="2" xfId="0" applyFont="1" applyFill="1" applyBorder="1" applyAlignment="1">
      <alignment horizontal="center" vertical="center"/>
    </xf>
    <xf numFmtId="0" fontId="1" fillId="9" borderId="8" xfId="0" applyFont="1" applyFill="1" applyBorder="1" applyAlignment="1">
      <alignment horizontal="center" vertical="center"/>
    </xf>
    <xf numFmtId="0" fontId="1" fillId="9" borderId="8" xfId="0" applyFont="1" applyFill="1" applyBorder="1" applyAlignment="1">
      <alignment horizontal="center" vertical="center" wrapText="1"/>
    </xf>
    <xf numFmtId="0" fontId="9" fillId="0" borderId="3" xfId="0" applyFont="1" applyFill="1" applyBorder="1" applyAlignment="1">
      <alignment vertical="center" wrapText="1"/>
    </xf>
    <xf numFmtId="0" fontId="1" fillId="9" borderId="18" xfId="0" applyFont="1" applyFill="1" applyBorder="1" applyAlignment="1">
      <alignment horizontal="center" vertical="center"/>
    </xf>
    <xf numFmtId="0" fontId="56" fillId="0" borderId="8" xfId="0" applyFont="1" applyFill="1" applyBorder="1" applyAlignment="1">
      <alignment vertical="center" wrapText="1"/>
    </xf>
    <xf numFmtId="0" fontId="56" fillId="9" borderId="2" xfId="0" applyFont="1" applyFill="1" applyBorder="1" applyAlignment="1">
      <alignment vertical="center" wrapText="1"/>
    </xf>
    <xf numFmtId="0" fontId="1" fillId="0" borderId="18" xfId="0" applyFont="1" applyFill="1" applyBorder="1" applyAlignment="1">
      <alignment horizontal="center" vertical="center"/>
    </xf>
    <xf numFmtId="0" fontId="1" fillId="0" borderId="24" xfId="0" applyFont="1" applyFill="1" applyBorder="1" applyAlignment="1">
      <alignment horizontal="center" vertical="center"/>
    </xf>
    <xf numFmtId="9" fontId="9" fillId="6" borderId="2" xfId="0" applyNumberFormat="1"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10" fontId="9" fillId="6" borderId="2" xfId="0" applyNumberFormat="1" applyFont="1" applyFill="1" applyBorder="1" applyAlignment="1">
      <alignment horizontal="center" vertical="center" wrapText="1"/>
    </xf>
    <xf numFmtId="0" fontId="9" fillId="6" borderId="13" xfId="0" applyFont="1" applyFill="1" applyBorder="1" applyAlignment="1">
      <alignment horizontal="center" vertical="center"/>
    </xf>
    <xf numFmtId="0" fontId="9" fillId="6" borderId="9" xfId="0" applyFont="1" applyFill="1" applyBorder="1" applyAlignment="1">
      <alignment horizontal="center" vertical="center"/>
    </xf>
    <xf numFmtId="0" fontId="9" fillId="6" borderId="27" xfId="0" applyFont="1" applyFill="1" applyBorder="1" applyAlignment="1">
      <alignment horizontal="center" vertical="center"/>
    </xf>
    <xf numFmtId="0" fontId="48" fillId="0" borderId="2" xfId="0" applyFont="1" applyFill="1" applyBorder="1" applyAlignment="1">
      <alignment vertical="center" wrapText="1"/>
    </xf>
    <xf numFmtId="9" fontId="9" fillId="6" borderId="17" xfId="0" applyNumberFormat="1" applyFont="1" applyFill="1" applyBorder="1" applyAlignment="1">
      <alignment horizontal="center" vertical="center" wrapText="1"/>
    </xf>
    <xf numFmtId="9" fontId="9" fillId="6" borderId="2" xfId="0" applyNumberFormat="1" applyFont="1" applyFill="1" applyBorder="1" applyAlignment="1">
      <alignment horizontal="left" vertical="center" wrapText="1"/>
    </xf>
    <xf numFmtId="0" fontId="56" fillId="0" borderId="21" xfId="0" applyFont="1" applyFill="1" applyBorder="1" applyAlignment="1">
      <alignment vertical="center" wrapText="1"/>
    </xf>
    <xf numFmtId="0" fontId="38" fillId="6" borderId="8" xfId="0" applyFont="1" applyFill="1" applyBorder="1" applyAlignment="1">
      <alignment vertical="center" wrapText="1"/>
    </xf>
    <xf numFmtId="0" fontId="38" fillId="0" borderId="21" xfId="0" applyFont="1" applyFill="1" applyBorder="1" applyAlignment="1">
      <alignment vertical="center" wrapText="1"/>
    </xf>
    <xf numFmtId="0" fontId="56" fillId="6" borderId="8" xfId="0" applyFont="1" applyFill="1" applyBorder="1" applyAlignment="1">
      <alignment vertical="center" wrapText="1"/>
    </xf>
    <xf numFmtId="0" fontId="38" fillId="0" borderId="8" xfId="0" applyFont="1" applyFill="1" applyBorder="1" applyAlignment="1">
      <alignment vertical="top" wrapText="1"/>
    </xf>
    <xf numFmtId="3" fontId="9" fillId="0" borderId="3" xfId="0" applyNumberFormat="1" applyFont="1" applyFill="1" applyBorder="1" applyAlignment="1">
      <alignment horizontal="center" vertical="center"/>
    </xf>
    <xf numFmtId="10" fontId="9" fillId="2" borderId="2" xfId="0" applyNumberFormat="1" applyFont="1" applyFill="1" applyBorder="1" applyAlignment="1">
      <alignment horizontal="center" vertical="center" wrapText="1"/>
    </xf>
    <xf numFmtId="4" fontId="1" fillId="2" borderId="8" xfId="0" applyNumberFormat="1" applyFont="1" applyFill="1" applyBorder="1" applyAlignment="1">
      <alignment horizontal="center" vertical="center"/>
    </xf>
    <xf numFmtId="0" fontId="48" fillId="2" borderId="2" xfId="0" applyFont="1" applyFill="1" applyBorder="1" applyAlignment="1">
      <alignment vertical="center" wrapText="1"/>
    </xf>
    <xf numFmtId="0" fontId="38" fillId="2" borderId="2" xfId="0" applyFont="1" applyFill="1" applyBorder="1" applyAlignment="1">
      <alignment vertical="center" wrapText="1"/>
    </xf>
    <xf numFmtId="4" fontId="1" fillId="0" borderId="8" xfId="0" applyNumberFormat="1" applyFont="1" applyFill="1" applyBorder="1" applyAlignment="1">
      <alignment horizontal="center" vertical="center"/>
    </xf>
    <xf numFmtId="0" fontId="48" fillId="0" borderId="8" xfId="0" applyFont="1" applyFill="1" applyBorder="1" applyAlignment="1">
      <alignment vertical="center" wrapText="1"/>
    </xf>
    <xf numFmtId="0" fontId="1" fillId="2" borderId="8" xfId="0" applyFont="1" applyFill="1" applyBorder="1" applyAlignment="1">
      <alignment horizontal="center" vertical="center"/>
    </xf>
    <xf numFmtId="0" fontId="1" fillId="0" borderId="22" xfId="0" applyFont="1" applyFill="1" applyBorder="1" applyAlignment="1">
      <alignment horizontal="center" vertical="center"/>
    </xf>
    <xf numFmtId="0" fontId="38" fillId="0" borderId="18" xfId="0" applyFont="1" applyFill="1" applyBorder="1" applyAlignment="1">
      <alignment vertical="center" wrapText="1"/>
    </xf>
    <xf numFmtId="0" fontId="48" fillId="0" borderId="18" xfId="0" applyFont="1" applyFill="1" applyBorder="1" applyAlignment="1">
      <alignment vertical="center" wrapText="1"/>
    </xf>
    <xf numFmtId="3" fontId="9" fillId="2" borderId="2" xfId="0" applyNumberFormat="1" applyFont="1" applyFill="1" applyBorder="1" applyAlignment="1">
      <alignment horizontal="center" vertical="center" wrapText="1"/>
    </xf>
    <xf numFmtId="0" fontId="48" fillId="10" borderId="18" xfId="0" applyFont="1" applyFill="1" applyBorder="1" applyAlignment="1">
      <alignment vertical="center" wrapText="1"/>
    </xf>
    <xf numFmtId="3" fontId="9" fillId="0" borderId="2" xfId="0" applyNumberFormat="1" applyFont="1" applyFill="1" applyBorder="1" applyAlignment="1">
      <alignment horizontal="center" vertical="center" wrapText="1"/>
    </xf>
    <xf numFmtId="0" fontId="48" fillId="10" borderId="2" xfId="0" applyFont="1" applyFill="1" applyBorder="1" applyAlignment="1">
      <alignment vertical="center" wrapText="1"/>
    </xf>
    <xf numFmtId="3" fontId="9" fillId="10" borderId="2" xfId="0" applyNumberFormat="1" applyFont="1" applyFill="1" applyBorder="1" applyAlignment="1">
      <alignment horizontal="center" vertical="center" wrapText="1"/>
    </xf>
    <xf numFmtId="0" fontId="38" fillId="10" borderId="2" xfId="0" applyFont="1" applyFill="1" applyBorder="1" applyAlignment="1">
      <alignment vertical="center" wrapText="1"/>
    </xf>
    <xf numFmtId="0" fontId="48" fillId="0" borderId="23" xfId="0" applyFont="1" applyFill="1" applyBorder="1" applyAlignment="1">
      <alignment vertical="center" wrapText="1"/>
    </xf>
    <xf numFmtId="164" fontId="35" fillId="0" borderId="8" xfId="3" applyNumberFormat="1" applyFont="1" applyFill="1" applyBorder="1"/>
    <xf numFmtId="9" fontId="25" fillId="0" borderId="2" xfId="2" applyFont="1" applyFill="1" applyBorder="1"/>
    <xf numFmtId="43" fontId="25" fillId="0" borderId="8" xfId="3" applyFont="1" applyFill="1" applyBorder="1"/>
    <xf numFmtId="164" fontId="25" fillId="11" borderId="8" xfId="3" applyNumberFormat="1" applyFont="1" applyFill="1" applyBorder="1"/>
    <xf numFmtId="43" fontId="25" fillId="11" borderId="8" xfId="3" applyFont="1" applyFill="1" applyBorder="1"/>
    <xf numFmtId="43" fontId="25" fillId="11" borderId="2" xfId="3" applyFont="1" applyFill="1" applyBorder="1"/>
    <xf numFmtId="0" fontId="25" fillId="0" borderId="2" xfId="0" applyFont="1" applyFill="1" applyBorder="1"/>
    <xf numFmtId="43" fontId="25" fillId="0" borderId="2" xfId="3" applyFont="1" applyFill="1" applyBorder="1"/>
    <xf numFmtId="43" fontId="25" fillId="11" borderId="2" xfId="3" applyFont="1" applyFill="1" applyBorder="1" applyAlignment="1">
      <alignment vertical="center"/>
    </xf>
    <xf numFmtId="164" fontId="35" fillId="11" borderId="8" xfId="3" applyNumberFormat="1" applyFont="1" applyFill="1" applyBorder="1"/>
    <xf numFmtId="164" fontId="25" fillId="11" borderId="8" xfId="0" applyNumberFormat="1" applyFont="1" applyFill="1" applyBorder="1"/>
    <xf numFmtId="164" fontId="25" fillId="11" borderId="2" xfId="3" applyNumberFormat="1" applyFont="1" applyFill="1" applyBorder="1"/>
    <xf numFmtId="43" fontId="25" fillId="11" borderId="2" xfId="3" applyNumberFormat="1" applyFont="1" applyFill="1" applyBorder="1"/>
    <xf numFmtId="164" fontId="25" fillId="11" borderId="2" xfId="0" applyNumberFormat="1" applyFont="1" applyFill="1" applyBorder="1"/>
    <xf numFmtId="164" fontId="25" fillId="11" borderId="2" xfId="3" applyNumberFormat="1" applyFont="1" applyFill="1" applyBorder="1" applyAlignment="1">
      <alignment vertical="center"/>
    </xf>
    <xf numFmtId="43" fontId="25" fillId="11" borderId="2" xfId="3" applyNumberFormat="1" applyFont="1" applyFill="1" applyBorder="1" applyAlignment="1">
      <alignment vertical="center"/>
    </xf>
    <xf numFmtId="0" fontId="44" fillId="7" borderId="18" xfId="0" applyFont="1" applyFill="1" applyBorder="1" applyAlignment="1">
      <alignment vertical="center" wrapText="1"/>
    </xf>
    <xf numFmtId="0" fontId="44" fillId="7" borderId="18" xfId="0" applyFont="1" applyFill="1" applyBorder="1" applyAlignment="1">
      <alignment horizontal="center" vertical="center" wrapText="1"/>
    </xf>
    <xf numFmtId="0" fontId="10" fillId="0" borderId="0" xfId="0" applyFont="1" applyAlignment="1">
      <alignment vertical="center" wrapText="1"/>
    </xf>
    <xf numFmtId="0" fontId="59" fillId="3" borderId="28" xfId="0" applyFont="1" applyFill="1" applyBorder="1" applyAlignment="1">
      <alignment horizontal="center" vertical="center"/>
    </xf>
    <xf numFmtId="0" fontId="60" fillId="3" borderId="28" xfId="0" applyFont="1" applyFill="1" applyBorder="1" applyAlignment="1">
      <alignment horizontal="center" vertical="center"/>
    </xf>
    <xf numFmtId="0" fontId="10" fillId="0" borderId="0" xfId="0" applyFont="1" applyAlignment="1">
      <alignment horizontal="left" vertical="center" wrapText="1"/>
    </xf>
    <xf numFmtId="164" fontId="25" fillId="0" borderId="8" xfId="0" applyNumberFormat="1" applyFont="1" applyFill="1" applyBorder="1"/>
    <xf numFmtId="43" fontId="35" fillId="0" borderId="8" xfId="3" applyFont="1" applyFill="1" applyBorder="1"/>
    <xf numFmtId="164" fontId="25" fillId="0" borderId="2" xfId="3" applyNumberFormat="1" applyFont="1" applyFill="1" applyBorder="1"/>
    <xf numFmtId="43" fontId="35" fillId="11" borderId="8" xfId="3" applyFont="1" applyFill="1" applyBorder="1"/>
    <xf numFmtId="4" fontId="25" fillId="0" borderId="8" xfId="0" applyNumberFormat="1" applyFont="1" applyFill="1" applyBorder="1"/>
    <xf numFmtId="4" fontId="25" fillId="0" borderId="2" xfId="0" applyNumberFormat="1" applyFont="1" applyFill="1" applyBorder="1"/>
    <xf numFmtId="4" fontId="25" fillId="11" borderId="2" xfId="0" applyNumberFormat="1" applyFont="1" applyFill="1" applyBorder="1"/>
    <xf numFmtId="165" fontId="1" fillId="0" borderId="8" xfId="0" applyNumberFormat="1" applyFont="1" applyFill="1" applyBorder="1" applyAlignment="1">
      <alignment horizontal="center" vertical="center"/>
    </xf>
    <xf numFmtId="0" fontId="12" fillId="3" borderId="0" xfId="0" applyFont="1" applyFill="1" applyAlignment="1">
      <alignment horizontal="center" vertical="center"/>
    </xf>
    <xf numFmtId="0" fontId="19" fillId="3" borderId="0"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17" fillId="11" borderId="0" xfId="0" applyFont="1" applyFill="1" applyBorder="1" applyAlignment="1">
      <alignment horizontal="left" vertical="center" wrapText="1"/>
    </xf>
    <xf numFmtId="0" fontId="18" fillId="11" borderId="0" xfId="0" applyFont="1" applyFill="1" applyBorder="1" applyAlignment="1">
      <alignment horizontal="left" vertical="center" wrapText="1"/>
    </xf>
    <xf numFmtId="0" fontId="46" fillId="3" borderId="0" xfId="0" applyFont="1" applyFill="1" applyBorder="1" applyAlignment="1">
      <alignment horizontal="left" vertical="center" wrapText="1"/>
    </xf>
    <xf numFmtId="0" fontId="47" fillId="3" borderId="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40" fillId="3" borderId="0" xfId="0" applyFont="1" applyFill="1" applyBorder="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Border="1" applyAlignment="1">
      <alignment horizontal="center" vertical="center"/>
    </xf>
    <xf numFmtId="0" fontId="33" fillId="4" borderId="11" xfId="0" applyFont="1" applyFill="1" applyBorder="1" applyAlignment="1">
      <alignment horizontal="center" vertical="center"/>
    </xf>
    <xf numFmtId="0" fontId="10" fillId="5" borderId="24"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51" fillId="0" borderId="0" xfId="0" applyFont="1" applyAlignment="1">
      <alignment horizontal="left" vertical="center"/>
    </xf>
    <xf numFmtId="0" fontId="55" fillId="0" borderId="14" xfId="0" applyFont="1" applyBorder="1" applyAlignment="1">
      <alignment horizontal="left" vertical="top" wrapText="1"/>
    </xf>
    <xf numFmtId="0" fontId="55" fillId="0" borderId="40" xfId="0" applyFont="1" applyBorder="1" applyAlignment="1">
      <alignment horizontal="left" vertical="top" wrapText="1"/>
    </xf>
    <xf numFmtId="0" fontId="55"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6" fillId="11" borderId="14" xfId="0" applyFont="1" applyFill="1" applyBorder="1" applyAlignment="1">
      <alignment horizontal="center"/>
    </xf>
    <xf numFmtId="0" fontId="6" fillId="11" borderId="15" xfId="0" applyFont="1" applyFill="1" applyBorder="1" applyAlignment="1">
      <alignment horizontal="center"/>
    </xf>
    <xf numFmtId="0" fontId="9" fillId="0" borderId="0" xfId="0" applyFont="1" applyAlignment="1">
      <alignment horizontal="left"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5</xdr:col>
      <xdr:colOff>61505</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4</xdr:col>
      <xdr:colOff>4255679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4</xdr:col>
      <xdr:colOff>4655730</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2534830</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21818</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26</xdr:col>
      <xdr:colOff>444500</xdr:colOff>
      <xdr:row>1</xdr:row>
      <xdr:rowOff>15875</xdr:rowOff>
    </xdr:from>
    <xdr:ext cx="2509429" cy="591204"/>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5897860" y="198755"/>
          <a:ext cx="2509429" cy="59120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tabSelected="1" topLeftCell="A2" zoomScale="75" zoomScaleNormal="75" workbookViewId="0">
      <selection activeCell="B8" sqref="B8:D8"/>
    </sheetView>
  </sheetViews>
  <sheetFormatPr defaultColWidth="8.6640625" defaultRowHeight="16.8" x14ac:dyDescent="0.4"/>
  <cols>
    <col min="1" max="1" width="4.6640625" style="10" customWidth="1"/>
    <col min="2" max="2" width="38.5546875" style="10" customWidth="1"/>
    <col min="3" max="3" width="41.33203125" style="10" customWidth="1"/>
    <col min="4" max="4" width="69.88671875" style="10" customWidth="1"/>
    <col min="5" max="16384" width="8.6640625" style="10"/>
  </cols>
  <sheetData>
    <row r="3" spans="2:4" s="21" customFormat="1" ht="38.700000000000003" customHeight="1" x14ac:dyDescent="0.4">
      <c r="B3" s="274" t="s">
        <v>260</v>
      </c>
      <c r="C3" s="274"/>
      <c r="D3" s="274"/>
    </row>
    <row r="4" spans="2:4" ht="18.45" customHeight="1" x14ac:dyDescent="0.4">
      <c r="B4" s="22"/>
      <c r="C4" s="22"/>
      <c r="D4" s="22"/>
    </row>
    <row r="5" spans="2:4" ht="24.6" x14ac:dyDescent="0.4">
      <c r="B5" s="23" t="s">
        <v>77</v>
      </c>
      <c r="C5" s="263" t="s">
        <v>969</v>
      </c>
      <c r="D5" s="22"/>
    </row>
    <row r="6" spans="2:4" ht="20.399999999999999" x14ac:dyDescent="0.4">
      <c r="B6" s="23" t="s">
        <v>78</v>
      </c>
      <c r="C6" s="264" t="s">
        <v>985</v>
      </c>
    </row>
    <row r="7" spans="2:4" ht="20.399999999999999" x14ac:dyDescent="0.4">
      <c r="B7" s="24"/>
    </row>
    <row r="8" spans="2:4" ht="352.2" customHeight="1" x14ac:dyDescent="0.4">
      <c r="B8" s="277" t="s">
        <v>752</v>
      </c>
      <c r="C8" s="278"/>
      <c r="D8" s="278"/>
    </row>
    <row r="9" spans="2:4" ht="7.5" customHeight="1" x14ac:dyDescent="0.4">
      <c r="B9" s="281"/>
      <c r="C9" s="282"/>
      <c r="D9" s="282"/>
    </row>
    <row r="10" spans="2:4" s="171" customFormat="1" ht="21" customHeight="1" x14ac:dyDescent="0.45">
      <c r="B10" s="279" t="s">
        <v>568</v>
      </c>
      <c r="C10" s="280"/>
      <c r="D10" s="280"/>
    </row>
    <row r="11" spans="2:4" ht="27.45" customHeight="1" x14ac:dyDescent="0.4"/>
    <row r="12" spans="2:4" ht="24.6" x14ac:dyDescent="0.4">
      <c r="B12" s="275"/>
      <c r="C12" s="276"/>
      <c r="D12" s="276"/>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zoomScale="80" zoomScaleNormal="80" workbookViewId="0">
      <selection activeCell="D7" sqref="D7"/>
    </sheetView>
  </sheetViews>
  <sheetFormatPr defaultColWidth="8.6640625" defaultRowHeight="16.8" x14ac:dyDescent="0.4"/>
  <cols>
    <col min="1" max="1" width="3.33203125" style="2" customWidth="1"/>
    <col min="2" max="2" width="5.109375" style="7" bestFit="1" customWidth="1"/>
    <col min="3" max="3" width="12.88671875" style="38" customWidth="1"/>
    <col min="4" max="4" width="85.6640625" style="2" customWidth="1"/>
    <col min="5" max="5" width="69.44140625" style="8" customWidth="1"/>
    <col min="6" max="16384" width="8.6640625" style="2"/>
  </cols>
  <sheetData>
    <row r="2" spans="2:5" s="1" customFormat="1" ht="33.450000000000003" customHeight="1" x14ac:dyDescent="0.75">
      <c r="B2" s="283" t="s">
        <v>256</v>
      </c>
      <c r="C2" s="283"/>
      <c r="D2" s="283"/>
      <c r="E2" s="283"/>
    </row>
    <row r="3" spans="2:5" ht="132.44999999999999" customHeight="1" x14ac:dyDescent="0.4">
      <c r="B3" s="282" t="s">
        <v>753</v>
      </c>
      <c r="C3" s="282"/>
      <c r="D3" s="282"/>
      <c r="E3" s="282"/>
    </row>
    <row r="4" spans="2:5" ht="6" customHeight="1" x14ac:dyDescent="0.4">
      <c r="B4" s="3"/>
      <c r="C4" s="34"/>
      <c r="D4" s="3"/>
      <c r="E4" s="3"/>
    </row>
    <row r="5" spans="2:5" s="5" customFormat="1" ht="7.95" customHeight="1" x14ac:dyDescent="0.4">
      <c r="B5" s="4"/>
      <c r="C5" s="35"/>
      <c r="D5" s="4"/>
      <c r="E5" s="4"/>
    </row>
    <row r="6" spans="2:5" s="6" customFormat="1" ht="34.5" customHeight="1" thickBot="1" x14ac:dyDescent="0.5">
      <c r="B6" s="12" t="s">
        <v>126</v>
      </c>
      <c r="C6" s="284" t="s">
        <v>0</v>
      </c>
      <c r="D6" s="285"/>
      <c r="E6" s="180" t="s">
        <v>55</v>
      </c>
    </row>
    <row r="7" spans="2:5" ht="341.25" customHeight="1" thickTop="1" x14ac:dyDescent="0.4">
      <c r="B7" s="14">
        <v>1.1000000000000001</v>
      </c>
      <c r="C7" s="36" t="s">
        <v>268</v>
      </c>
      <c r="D7" s="16" t="s">
        <v>601</v>
      </c>
      <c r="E7" s="181" t="s">
        <v>971</v>
      </c>
    </row>
    <row r="8" spans="2:5" ht="168" customHeight="1" x14ac:dyDescent="0.4">
      <c r="B8" s="15">
        <v>1.2</v>
      </c>
      <c r="C8" s="36" t="s">
        <v>586</v>
      </c>
      <c r="D8" s="16" t="s">
        <v>750</v>
      </c>
      <c r="E8" s="181" t="s">
        <v>972</v>
      </c>
    </row>
    <row r="9" spans="2:5" ht="247.5" customHeight="1" x14ac:dyDescent="0.4">
      <c r="B9" s="15">
        <v>1.3</v>
      </c>
      <c r="C9" s="36" t="s">
        <v>520</v>
      </c>
      <c r="D9" s="17" t="s">
        <v>751</v>
      </c>
      <c r="E9" s="182" t="s">
        <v>973</v>
      </c>
    </row>
    <row r="10" spans="2:5" ht="140.69999999999999" customHeight="1" thickBot="1" x14ac:dyDescent="0.45">
      <c r="B10" s="18">
        <v>1.4</v>
      </c>
      <c r="C10" s="37" t="s">
        <v>261</v>
      </c>
      <c r="D10" s="19" t="s">
        <v>685</v>
      </c>
      <c r="E10" s="183" t="s">
        <v>974</v>
      </c>
    </row>
    <row r="11" spans="2:5" ht="7.95" customHeight="1" thickTop="1" x14ac:dyDescent="0.4"/>
    <row r="12" spans="2:5" ht="24.45" customHeight="1" x14ac:dyDescent="0.4">
      <c r="B12" s="9"/>
      <c r="C12" s="39"/>
      <c r="D12" s="10"/>
      <c r="E12" s="11"/>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topLeftCell="A13" zoomScale="80" zoomScaleNormal="80" workbookViewId="0">
      <selection activeCell="D7" sqref="D7"/>
    </sheetView>
  </sheetViews>
  <sheetFormatPr defaultColWidth="8.6640625" defaultRowHeight="16.8" x14ac:dyDescent="0.4"/>
  <cols>
    <col min="1" max="1" width="3.33203125" style="2" customWidth="1"/>
    <col min="2" max="2" width="5.109375" style="7" bestFit="1" customWidth="1"/>
    <col min="3" max="3" width="14.6640625" style="32" customWidth="1"/>
    <col min="4" max="4" width="85" style="2" customWidth="1"/>
    <col min="5" max="5" width="75.5546875" style="8" customWidth="1"/>
    <col min="6" max="6" width="110" style="2" customWidth="1"/>
    <col min="7" max="16384" width="8.6640625" style="2"/>
  </cols>
  <sheetData>
    <row r="2" spans="2:6" s="1" customFormat="1" ht="33.450000000000003" customHeight="1" x14ac:dyDescent="0.75">
      <c r="B2" s="283" t="s">
        <v>257</v>
      </c>
      <c r="C2" s="283"/>
      <c r="D2" s="283"/>
      <c r="E2" s="283"/>
    </row>
    <row r="3" spans="2:6" ht="132" customHeight="1" x14ac:dyDescent="0.4">
      <c r="B3" s="282" t="s">
        <v>819</v>
      </c>
      <c r="C3" s="282"/>
      <c r="D3" s="282"/>
      <c r="E3" s="282"/>
    </row>
    <row r="4" spans="2:6" ht="11.7" customHeight="1" x14ac:dyDescent="0.4">
      <c r="B4" s="3"/>
      <c r="C4" s="28"/>
      <c r="D4" s="3"/>
      <c r="E4" s="3"/>
    </row>
    <row r="5" spans="2:6" s="5" customFormat="1" ht="7.95" customHeight="1" x14ac:dyDescent="0.4">
      <c r="B5" s="4"/>
      <c r="C5" s="29"/>
      <c r="D5" s="4"/>
      <c r="E5" s="4"/>
    </row>
    <row r="6" spans="2:6" s="6" customFormat="1" ht="34.5" customHeight="1" thickBot="1" x14ac:dyDescent="0.5">
      <c r="B6" s="12" t="s">
        <v>126</v>
      </c>
      <c r="C6" s="284" t="s">
        <v>0</v>
      </c>
      <c r="D6" s="285"/>
      <c r="E6" s="12" t="s">
        <v>55</v>
      </c>
    </row>
    <row r="7" spans="2:6" ht="364.5" customHeight="1" thickTop="1" x14ac:dyDescent="0.4">
      <c r="B7" s="14">
        <v>2.1</v>
      </c>
      <c r="C7" s="30" t="s">
        <v>521</v>
      </c>
      <c r="D7" s="16" t="s">
        <v>590</v>
      </c>
      <c r="E7" s="165" t="s">
        <v>975</v>
      </c>
    </row>
    <row r="8" spans="2:6" ht="240" customHeight="1" x14ac:dyDescent="0.4">
      <c r="B8" s="14">
        <v>2.2000000000000002</v>
      </c>
      <c r="C8" s="30" t="s">
        <v>587</v>
      </c>
      <c r="D8" s="17" t="s">
        <v>591</v>
      </c>
      <c r="E8" s="177" t="s">
        <v>823</v>
      </c>
    </row>
    <row r="9" spans="2:6" ht="357" customHeight="1" x14ac:dyDescent="0.4">
      <c r="B9" s="14">
        <v>2.2999999999999998</v>
      </c>
      <c r="C9" s="30" t="s">
        <v>522</v>
      </c>
      <c r="D9" s="25" t="s">
        <v>592</v>
      </c>
      <c r="E9" s="178" t="s">
        <v>976</v>
      </c>
      <c r="F9" s="145"/>
    </row>
    <row r="10" spans="2:6" ht="375" x14ac:dyDescent="0.4">
      <c r="B10" s="14">
        <v>2.4</v>
      </c>
      <c r="C10" s="30" t="s">
        <v>523</v>
      </c>
      <c r="D10" s="25" t="s">
        <v>593</v>
      </c>
      <c r="E10" s="25" t="s">
        <v>977</v>
      </c>
      <c r="F10" s="145"/>
    </row>
    <row r="11" spans="2:6" ht="336.75" customHeight="1" x14ac:dyDescent="0.4">
      <c r="B11" s="14">
        <v>2.5</v>
      </c>
      <c r="C11" s="30" t="s">
        <v>262</v>
      </c>
      <c r="D11" s="25" t="s">
        <v>594</v>
      </c>
      <c r="E11" s="177" t="s">
        <v>824</v>
      </c>
    </row>
    <row r="12" spans="2:6" ht="192" customHeight="1" x14ac:dyDescent="0.4">
      <c r="B12" s="14">
        <v>2.6</v>
      </c>
      <c r="C12" s="30" t="s">
        <v>263</v>
      </c>
      <c r="D12" s="17" t="s">
        <v>595</v>
      </c>
      <c r="E12" s="178" t="s">
        <v>825</v>
      </c>
    </row>
    <row r="13" spans="2:6" ht="211.5" customHeight="1" x14ac:dyDescent="0.4">
      <c r="B13" s="157">
        <v>2.7</v>
      </c>
      <c r="C13" s="158" t="s">
        <v>524</v>
      </c>
      <c r="D13" s="25" t="s">
        <v>588</v>
      </c>
      <c r="E13" s="25" t="s">
        <v>826</v>
      </c>
    </row>
    <row r="14" spans="2:6" ht="225.6" thickBot="1" x14ac:dyDescent="0.45">
      <c r="B14" s="26">
        <v>2.8</v>
      </c>
      <c r="C14" s="31" t="s">
        <v>264</v>
      </c>
      <c r="D14" s="19" t="s">
        <v>589</v>
      </c>
      <c r="E14" s="179" t="s">
        <v>827</v>
      </c>
    </row>
    <row r="15" spans="2:6" ht="7.95" customHeight="1" thickTop="1" x14ac:dyDescent="0.4"/>
    <row r="16" spans="2:6" ht="24.45" customHeight="1" x14ac:dyDescent="0.4">
      <c r="B16" s="9"/>
      <c r="C16" s="33"/>
      <c r="D16" s="10"/>
      <c r="E16" s="11"/>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A11" zoomScale="80" zoomScaleNormal="80" workbookViewId="0">
      <selection activeCell="E9" sqref="E9"/>
    </sheetView>
  </sheetViews>
  <sheetFormatPr defaultColWidth="8.6640625" defaultRowHeight="16.8" x14ac:dyDescent="0.4"/>
  <cols>
    <col min="1" max="1" width="2.5546875" style="2" customWidth="1"/>
    <col min="2" max="2" width="5.109375" style="7" bestFit="1" customWidth="1"/>
    <col min="3" max="3" width="14.6640625" style="32" customWidth="1"/>
    <col min="4" max="4" width="100.109375" style="2" customWidth="1"/>
    <col min="5" max="5" width="93.44140625" style="8" customWidth="1"/>
    <col min="6" max="16384" width="8.6640625" style="2"/>
  </cols>
  <sheetData>
    <row r="2" spans="2:5" s="1" customFormat="1" ht="33.450000000000003" customHeight="1" x14ac:dyDescent="0.75">
      <c r="B2" s="283" t="s">
        <v>258</v>
      </c>
      <c r="C2" s="283"/>
      <c r="D2" s="283"/>
      <c r="E2" s="283"/>
    </row>
    <row r="3" spans="2:5" ht="136.94999999999999" customHeight="1" x14ac:dyDescent="0.4">
      <c r="B3" s="282" t="s">
        <v>820</v>
      </c>
      <c r="C3" s="282"/>
      <c r="D3" s="282"/>
      <c r="E3" s="282"/>
    </row>
    <row r="4" spans="2:5" ht="11.7" customHeight="1" x14ac:dyDescent="0.4">
      <c r="B4" s="3"/>
      <c r="C4" s="28"/>
      <c r="D4" s="3"/>
      <c r="E4" s="3"/>
    </row>
    <row r="5" spans="2:5" s="5" customFormat="1" ht="7.95" customHeight="1" x14ac:dyDescent="0.4">
      <c r="B5" s="4"/>
      <c r="C5" s="29"/>
      <c r="D5" s="4"/>
      <c r="E5" s="4"/>
    </row>
    <row r="6" spans="2:5" s="6" customFormat="1" ht="34.5" customHeight="1" thickBot="1" x14ac:dyDescent="0.5">
      <c r="B6" s="12" t="s">
        <v>126</v>
      </c>
      <c r="C6" s="284" t="s">
        <v>0</v>
      </c>
      <c r="D6" s="285"/>
      <c r="E6" s="12" t="s">
        <v>55</v>
      </c>
    </row>
    <row r="7" spans="2:5" ht="330.6" thickTop="1" x14ac:dyDescent="0.4">
      <c r="B7" s="14">
        <v>3.1</v>
      </c>
      <c r="C7" s="30" t="s">
        <v>539</v>
      </c>
      <c r="D7" s="16" t="s">
        <v>602</v>
      </c>
      <c r="E7" s="165" t="s">
        <v>828</v>
      </c>
    </row>
    <row r="8" spans="2:5" ht="409.6" x14ac:dyDescent="0.4">
      <c r="B8" s="14">
        <v>3.2</v>
      </c>
      <c r="C8" s="30" t="s">
        <v>596</v>
      </c>
      <c r="D8" s="16" t="s">
        <v>603</v>
      </c>
      <c r="E8" s="165" t="s">
        <v>829</v>
      </c>
    </row>
    <row r="9" spans="2:5" ht="396" x14ac:dyDescent="0.4">
      <c r="B9" s="14">
        <v>3.3</v>
      </c>
      <c r="C9" s="30" t="s">
        <v>597</v>
      </c>
      <c r="D9" s="17" t="s">
        <v>598</v>
      </c>
      <c r="E9" s="164" t="s">
        <v>830</v>
      </c>
    </row>
    <row r="10" spans="2:5" ht="115.95" customHeight="1" x14ac:dyDescent="0.4">
      <c r="B10" s="14">
        <v>3.4</v>
      </c>
      <c r="C10" s="30" t="s">
        <v>538</v>
      </c>
      <c r="D10" s="16" t="s">
        <v>604</v>
      </c>
      <c r="E10" s="166" t="s">
        <v>831</v>
      </c>
    </row>
    <row r="11" spans="2:5" ht="147" customHeight="1" x14ac:dyDescent="0.4">
      <c r="B11" s="14">
        <v>3.5</v>
      </c>
      <c r="C11" s="30" t="s">
        <v>536</v>
      </c>
      <c r="D11" s="16" t="s">
        <v>605</v>
      </c>
      <c r="E11" s="13" t="s">
        <v>832</v>
      </c>
    </row>
    <row r="12" spans="2:5" ht="219" thickBot="1" x14ac:dyDescent="0.45">
      <c r="B12" s="26">
        <v>3.6</v>
      </c>
      <c r="C12" s="31" t="s">
        <v>537</v>
      </c>
      <c r="D12" s="19" t="s">
        <v>606</v>
      </c>
      <c r="E12" s="20" t="s">
        <v>833</v>
      </c>
    </row>
    <row r="13" spans="2:5" ht="7.95" customHeight="1" thickTop="1" x14ac:dyDescent="0.4"/>
    <row r="14" spans="2:5" ht="24.45" customHeight="1" x14ac:dyDescent="0.4">
      <c r="B14" s="9"/>
      <c r="C14" s="33"/>
      <c r="D14" s="10"/>
      <c r="E14" s="11"/>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1:H219"/>
  <sheetViews>
    <sheetView showGridLines="0" zoomScale="70" zoomScaleNormal="70" workbookViewId="0">
      <selection activeCell="H44" sqref="H44"/>
    </sheetView>
  </sheetViews>
  <sheetFormatPr defaultColWidth="8.6640625" defaultRowHeight="15" x14ac:dyDescent="0.35"/>
  <cols>
    <col min="1" max="1" width="2.33203125" style="44" customWidth="1"/>
    <col min="2" max="2" width="5.33203125" style="126" customWidth="1"/>
    <col min="3" max="3" width="14.88671875" style="40" customWidth="1"/>
    <col min="4" max="4" width="35.33203125" style="101" customWidth="1"/>
    <col min="5" max="5" width="19.109375" style="42" customWidth="1"/>
    <col min="6" max="6" width="70.6640625" style="43" customWidth="1"/>
    <col min="7" max="7" width="20.5546875" style="44" customWidth="1"/>
    <col min="8" max="8" width="64.6640625" style="44" customWidth="1"/>
    <col min="9" max="16384" width="8.6640625" style="44"/>
  </cols>
  <sheetData>
    <row r="1" spans="2:8" x14ac:dyDescent="0.35">
      <c r="D1" s="41"/>
    </row>
    <row r="2" spans="2:8" s="106" customFormat="1" ht="33.450000000000003" customHeight="1" x14ac:dyDescent="0.45">
      <c r="B2" s="283" t="s">
        <v>518</v>
      </c>
      <c r="C2" s="283"/>
      <c r="D2" s="283"/>
      <c r="E2" s="283"/>
      <c r="F2" s="283"/>
      <c r="G2" s="283"/>
      <c r="H2" s="283"/>
    </row>
    <row r="3" spans="2:8" s="106" customFormat="1" ht="114.45" customHeight="1" x14ac:dyDescent="0.45">
      <c r="B3" s="282" t="s">
        <v>821</v>
      </c>
      <c r="C3" s="282"/>
      <c r="D3" s="282"/>
      <c r="E3" s="282"/>
      <c r="F3" s="282"/>
      <c r="G3" s="282"/>
      <c r="H3" s="282"/>
    </row>
    <row r="4" spans="2:8" s="2" customFormat="1" ht="13.5" customHeight="1" x14ac:dyDescent="0.4">
      <c r="B4" s="102"/>
      <c r="C4" s="27"/>
      <c r="D4" s="27"/>
      <c r="E4" s="102"/>
      <c r="F4" s="27"/>
      <c r="G4" s="27"/>
      <c r="H4" s="27"/>
    </row>
    <row r="5" spans="2:8" s="47" customFormat="1" ht="13.2" customHeight="1" x14ac:dyDescent="0.35">
      <c r="B5" s="46"/>
      <c r="C5" s="45"/>
      <c r="D5" s="45"/>
      <c r="E5" s="46"/>
      <c r="F5" s="45"/>
      <c r="G5" s="45"/>
      <c r="H5" s="45"/>
    </row>
    <row r="6" spans="2:8" s="105" customFormat="1" ht="33" customHeight="1" x14ac:dyDescent="0.45">
      <c r="B6" s="103" t="s">
        <v>126</v>
      </c>
      <c r="C6" s="103" t="s">
        <v>125</v>
      </c>
      <c r="D6" s="104" t="s">
        <v>53</v>
      </c>
      <c r="E6" s="103" t="s">
        <v>54</v>
      </c>
      <c r="F6" s="103" t="s">
        <v>290</v>
      </c>
      <c r="G6" s="103" t="s">
        <v>55</v>
      </c>
      <c r="H6" s="103" t="s">
        <v>56</v>
      </c>
    </row>
    <row r="7" spans="2:8" s="107" customFormat="1" ht="34.950000000000003" customHeight="1" x14ac:dyDescent="0.55000000000000004">
      <c r="B7" s="305" t="s">
        <v>57</v>
      </c>
      <c r="C7" s="306"/>
      <c r="D7" s="306"/>
      <c r="E7" s="306"/>
      <c r="F7" s="306"/>
      <c r="G7" s="306"/>
      <c r="H7" s="307"/>
    </row>
    <row r="8" spans="2:8" ht="28.2" customHeight="1" x14ac:dyDescent="0.35">
      <c r="B8" s="127" t="s">
        <v>86</v>
      </c>
      <c r="C8" s="287" t="s">
        <v>179</v>
      </c>
      <c r="D8" s="289" t="s">
        <v>607</v>
      </c>
      <c r="E8" s="48" t="s">
        <v>69</v>
      </c>
      <c r="F8" s="292" t="s">
        <v>771</v>
      </c>
      <c r="G8" s="226">
        <v>12433590</v>
      </c>
      <c r="H8" s="292"/>
    </row>
    <row r="9" spans="2:8" ht="28.2" customHeight="1" x14ac:dyDescent="0.35">
      <c r="B9" s="127" t="s">
        <v>88</v>
      </c>
      <c r="C9" s="287"/>
      <c r="D9" s="289"/>
      <c r="E9" s="49" t="s">
        <v>73</v>
      </c>
      <c r="F9" s="292"/>
      <c r="G9" s="49">
        <v>0</v>
      </c>
      <c r="H9" s="292"/>
    </row>
    <row r="10" spans="2:8" ht="28.2" customHeight="1" x14ac:dyDescent="0.35">
      <c r="B10" s="127" t="s">
        <v>89</v>
      </c>
      <c r="C10" s="287"/>
      <c r="D10" s="289"/>
      <c r="E10" s="50" t="s">
        <v>74</v>
      </c>
      <c r="F10" s="292"/>
      <c r="G10" s="50">
        <v>0</v>
      </c>
      <c r="H10" s="292"/>
    </row>
    <row r="11" spans="2:8" ht="28.2" customHeight="1" x14ac:dyDescent="0.35">
      <c r="B11" s="127" t="s">
        <v>90</v>
      </c>
      <c r="C11" s="287"/>
      <c r="D11" s="290"/>
      <c r="E11" s="51" t="s">
        <v>128</v>
      </c>
      <c r="F11" s="293"/>
      <c r="G11" s="51">
        <v>0</v>
      </c>
      <c r="H11" s="293"/>
    </row>
    <row r="12" spans="2:8" ht="30" x14ac:dyDescent="0.35">
      <c r="B12" s="127" t="s">
        <v>91</v>
      </c>
      <c r="C12" s="287"/>
      <c r="D12" s="52" t="s">
        <v>58</v>
      </c>
      <c r="E12" s="53" t="s">
        <v>59</v>
      </c>
      <c r="F12" s="54"/>
      <c r="G12" s="227">
        <v>3.0000000000000001E-3</v>
      </c>
      <c r="H12" s="54"/>
    </row>
    <row r="13" spans="2:8" ht="28.2" customHeight="1" x14ac:dyDescent="0.35">
      <c r="B13" s="127" t="s">
        <v>92</v>
      </c>
      <c r="C13" s="287"/>
      <c r="D13" s="301" t="s">
        <v>791</v>
      </c>
      <c r="E13" s="55" t="s">
        <v>69</v>
      </c>
      <c r="F13" s="291" t="s">
        <v>772</v>
      </c>
      <c r="G13" s="55">
        <v>0</v>
      </c>
      <c r="H13" s="291"/>
    </row>
    <row r="14" spans="2:8" ht="28.2" customHeight="1" x14ac:dyDescent="0.35">
      <c r="B14" s="127" t="s">
        <v>93</v>
      </c>
      <c r="C14" s="287"/>
      <c r="D14" s="289"/>
      <c r="E14" s="49" t="s">
        <v>73</v>
      </c>
      <c r="F14" s="292"/>
      <c r="G14" s="49">
        <v>0</v>
      </c>
      <c r="H14" s="292"/>
    </row>
    <row r="15" spans="2:8" ht="28.2" customHeight="1" x14ac:dyDescent="0.35">
      <c r="B15" s="127" t="s">
        <v>94</v>
      </c>
      <c r="C15" s="287"/>
      <c r="D15" s="289"/>
      <c r="E15" s="50" t="s">
        <v>74</v>
      </c>
      <c r="F15" s="292"/>
      <c r="G15" s="50">
        <v>0</v>
      </c>
      <c r="H15" s="292"/>
    </row>
    <row r="16" spans="2:8" ht="28.2" customHeight="1" x14ac:dyDescent="0.35">
      <c r="B16" s="127" t="s">
        <v>95</v>
      </c>
      <c r="C16" s="287"/>
      <c r="D16" s="290"/>
      <c r="E16" s="51" t="s">
        <v>128</v>
      </c>
      <c r="F16" s="293"/>
      <c r="G16" s="51">
        <v>0</v>
      </c>
      <c r="H16" s="293"/>
    </row>
    <row r="17" spans="2:8" ht="75" x14ac:dyDescent="0.35">
      <c r="B17" s="127" t="s">
        <v>96</v>
      </c>
      <c r="C17" s="287"/>
      <c r="D17" s="52" t="s">
        <v>792</v>
      </c>
      <c r="E17" s="53" t="s">
        <v>59</v>
      </c>
      <c r="F17" s="54"/>
      <c r="G17" s="53">
        <v>0</v>
      </c>
      <c r="H17" s="54"/>
    </row>
    <row r="18" spans="2:8" x14ac:dyDescent="0.35">
      <c r="B18" s="127" t="s">
        <v>97</v>
      </c>
      <c r="C18" s="287"/>
      <c r="D18" s="289" t="s">
        <v>565</v>
      </c>
      <c r="E18" s="48" t="s">
        <v>69</v>
      </c>
      <c r="F18" s="292"/>
      <c r="G18" s="226">
        <v>12789119</v>
      </c>
      <c r="H18" s="292"/>
    </row>
    <row r="19" spans="2:8" x14ac:dyDescent="0.35">
      <c r="B19" s="127" t="s">
        <v>98</v>
      </c>
      <c r="C19" s="287"/>
      <c r="D19" s="289"/>
      <c r="E19" s="49" t="s">
        <v>73</v>
      </c>
      <c r="F19" s="292"/>
      <c r="G19" s="49">
        <v>0</v>
      </c>
      <c r="H19" s="292"/>
    </row>
    <row r="20" spans="2:8" x14ac:dyDescent="0.35">
      <c r="B20" s="127" t="s">
        <v>99</v>
      </c>
      <c r="C20" s="287"/>
      <c r="D20" s="289"/>
      <c r="E20" s="50" t="s">
        <v>74</v>
      </c>
      <c r="F20" s="292"/>
      <c r="G20" s="50">
        <v>0</v>
      </c>
      <c r="H20" s="292"/>
    </row>
    <row r="21" spans="2:8" x14ac:dyDescent="0.35">
      <c r="B21" s="127" t="s">
        <v>100</v>
      </c>
      <c r="C21" s="287"/>
      <c r="D21" s="290"/>
      <c r="E21" s="51" t="s">
        <v>128</v>
      </c>
      <c r="F21" s="293"/>
      <c r="G21" s="51">
        <v>0</v>
      </c>
      <c r="H21" s="293"/>
    </row>
    <row r="22" spans="2:8" ht="45" x14ac:dyDescent="0.35">
      <c r="B22" s="127" t="s">
        <v>101</v>
      </c>
      <c r="C22" s="287"/>
      <c r="D22" s="52" t="s">
        <v>541</v>
      </c>
      <c r="E22" s="53" t="s">
        <v>60</v>
      </c>
      <c r="F22" s="54"/>
      <c r="G22" s="227">
        <v>3.0000000000000001E-3</v>
      </c>
      <c r="H22" s="54"/>
    </row>
    <row r="23" spans="2:8" x14ac:dyDescent="0.35">
      <c r="B23" s="127" t="s">
        <v>102</v>
      </c>
      <c r="C23" s="287"/>
      <c r="D23" s="302" t="s">
        <v>793</v>
      </c>
      <c r="E23" s="55" t="s">
        <v>69</v>
      </c>
      <c r="F23" s="291"/>
      <c r="G23" s="55">
        <v>0</v>
      </c>
      <c r="H23" s="291"/>
    </row>
    <row r="24" spans="2:8" x14ac:dyDescent="0.35">
      <c r="B24" s="127" t="s">
        <v>103</v>
      </c>
      <c r="C24" s="287"/>
      <c r="D24" s="303"/>
      <c r="E24" s="49" t="s">
        <v>73</v>
      </c>
      <c r="F24" s="292"/>
      <c r="G24" s="49">
        <v>0</v>
      </c>
      <c r="H24" s="292"/>
    </row>
    <row r="25" spans="2:8" x14ac:dyDescent="0.35">
      <c r="B25" s="127" t="s">
        <v>104</v>
      </c>
      <c r="C25" s="287"/>
      <c r="D25" s="303"/>
      <c r="E25" s="50" t="s">
        <v>74</v>
      </c>
      <c r="F25" s="292"/>
      <c r="G25" s="50">
        <v>0</v>
      </c>
      <c r="H25" s="292"/>
    </row>
    <row r="26" spans="2:8" x14ac:dyDescent="0.35">
      <c r="B26" s="127" t="s">
        <v>105</v>
      </c>
      <c r="C26" s="287"/>
      <c r="D26" s="304"/>
      <c r="E26" s="51" t="s">
        <v>128</v>
      </c>
      <c r="F26" s="293"/>
      <c r="G26" s="51">
        <v>0</v>
      </c>
      <c r="H26" s="293"/>
    </row>
    <row r="27" spans="2:8" ht="75" x14ac:dyDescent="0.35">
      <c r="B27" s="127" t="s">
        <v>106</v>
      </c>
      <c r="C27" s="287"/>
      <c r="D27" s="52" t="s">
        <v>794</v>
      </c>
      <c r="E27" s="53" t="s">
        <v>60</v>
      </c>
      <c r="F27" s="54"/>
      <c r="G27" s="53">
        <v>0</v>
      </c>
      <c r="H27" s="54"/>
    </row>
    <row r="28" spans="2:8" ht="120" x14ac:dyDescent="0.35">
      <c r="B28" s="127" t="s">
        <v>107</v>
      </c>
      <c r="C28" s="287"/>
      <c r="D28" s="56" t="s">
        <v>642</v>
      </c>
      <c r="E28" s="57" t="s">
        <v>69</v>
      </c>
      <c r="F28" s="58" t="s">
        <v>649</v>
      </c>
      <c r="G28" s="203">
        <v>0</v>
      </c>
      <c r="H28" s="58"/>
    </row>
    <row r="29" spans="2:8" ht="45" x14ac:dyDescent="0.35">
      <c r="B29" s="127" t="s">
        <v>87</v>
      </c>
      <c r="C29" s="287"/>
      <c r="D29" s="52" t="s">
        <v>61</v>
      </c>
      <c r="E29" s="53" t="s">
        <v>59</v>
      </c>
      <c r="F29" s="54"/>
      <c r="G29" s="53">
        <v>0</v>
      </c>
      <c r="H29" s="54"/>
    </row>
    <row r="30" spans="2:8" ht="135" x14ac:dyDescent="0.35">
      <c r="B30" s="127" t="s">
        <v>108</v>
      </c>
      <c r="C30" s="287"/>
      <c r="D30" s="56" t="s">
        <v>643</v>
      </c>
      <c r="E30" s="57" t="s">
        <v>69</v>
      </c>
      <c r="F30" s="58" t="s">
        <v>648</v>
      </c>
      <c r="G30" s="203">
        <v>0</v>
      </c>
      <c r="H30" s="58"/>
    </row>
    <row r="31" spans="2:8" ht="45" x14ac:dyDescent="0.35">
      <c r="B31" s="127" t="s">
        <v>109</v>
      </c>
      <c r="C31" s="287"/>
      <c r="D31" s="52" t="s">
        <v>62</v>
      </c>
      <c r="E31" s="53" t="s">
        <v>59</v>
      </c>
      <c r="F31" s="54"/>
      <c r="G31" s="53">
        <v>0</v>
      </c>
      <c r="H31" s="54"/>
    </row>
    <row r="32" spans="2:8" ht="45" x14ac:dyDescent="0.35">
      <c r="B32" s="127" t="s">
        <v>110</v>
      </c>
      <c r="C32" s="287"/>
      <c r="D32" s="56" t="s">
        <v>644</v>
      </c>
      <c r="E32" s="57" t="s">
        <v>69</v>
      </c>
      <c r="F32" s="58"/>
      <c r="G32" s="203">
        <v>0</v>
      </c>
      <c r="H32" s="58"/>
    </row>
    <row r="33" spans="2:8" ht="45" x14ac:dyDescent="0.35">
      <c r="B33" s="127" t="s">
        <v>111</v>
      </c>
      <c r="C33" s="287"/>
      <c r="D33" s="52" t="s">
        <v>270</v>
      </c>
      <c r="E33" s="53" t="s">
        <v>59</v>
      </c>
      <c r="F33" s="54"/>
      <c r="G33" s="53">
        <v>0</v>
      </c>
      <c r="H33" s="54"/>
    </row>
    <row r="34" spans="2:8" ht="75.45" customHeight="1" x14ac:dyDescent="0.35">
      <c r="B34" s="127" t="s">
        <v>112</v>
      </c>
      <c r="C34" s="287"/>
      <c r="D34" s="56" t="s">
        <v>271</v>
      </c>
      <c r="E34" s="59" t="s">
        <v>59</v>
      </c>
      <c r="F34" s="58" t="s">
        <v>786</v>
      </c>
      <c r="G34" s="59">
        <v>0</v>
      </c>
      <c r="H34" s="58"/>
    </row>
    <row r="35" spans="2:8" ht="45" x14ac:dyDescent="0.35">
      <c r="B35" s="127" t="s">
        <v>113</v>
      </c>
      <c r="C35" s="287"/>
      <c r="D35" s="52" t="s">
        <v>127</v>
      </c>
      <c r="E35" s="53" t="s">
        <v>59</v>
      </c>
      <c r="F35" s="54" t="s">
        <v>755</v>
      </c>
      <c r="G35" s="227">
        <v>2.0999999999999999E-3</v>
      </c>
      <c r="H35" s="54"/>
    </row>
    <row r="36" spans="2:8" ht="30.6" thickBot="1" x14ac:dyDescent="0.4">
      <c r="B36" s="127" t="s">
        <v>114</v>
      </c>
      <c r="C36" s="288"/>
      <c r="D36" s="96" t="s">
        <v>76</v>
      </c>
      <c r="E36" s="67" t="s">
        <v>59</v>
      </c>
      <c r="F36" s="68" t="s">
        <v>608</v>
      </c>
      <c r="G36" s="67" t="s">
        <v>863</v>
      </c>
      <c r="H36" s="68" t="s">
        <v>866</v>
      </c>
    </row>
    <row r="37" spans="2:8" ht="30.6" thickTop="1" x14ac:dyDescent="0.35">
      <c r="B37" s="127" t="s">
        <v>115</v>
      </c>
      <c r="C37" s="327" t="s">
        <v>83</v>
      </c>
      <c r="D37" s="62" t="s">
        <v>724</v>
      </c>
      <c r="E37" s="53" t="s">
        <v>272</v>
      </c>
      <c r="F37" s="54" t="s">
        <v>725</v>
      </c>
      <c r="G37" s="228">
        <v>3314.944</v>
      </c>
      <c r="H37" s="229"/>
    </row>
    <row r="38" spans="2:8" ht="45" x14ac:dyDescent="0.35">
      <c r="B38" s="127" t="s">
        <v>116</v>
      </c>
      <c r="C38" s="328"/>
      <c r="D38" s="63" t="s">
        <v>726</v>
      </c>
      <c r="E38" s="59" t="s">
        <v>273</v>
      </c>
      <c r="F38" s="58" t="s">
        <v>727</v>
      </c>
      <c r="G38" s="197">
        <v>0.64100000000000001</v>
      </c>
      <c r="H38" s="218"/>
    </row>
    <row r="39" spans="2:8" ht="45" x14ac:dyDescent="0.35">
      <c r="B39" s="127" t="s">
        <v>117</v>
      </c>
      <c r="C39" s="328"/>
      <c r="D39" s="62" t="s">
        <v>728</v>
      </c>
      <c r="E39" s="53" t="s">
        <v>273</v>
      </c>
      <c r="F39" s="54" t="s">
        <v>740</v>
      </c>
      <c r="G39" s="228">
        <v>200907.1</v>
      </c>
      <c r="H39" s="230" t="s">
        <v>867</v>
      </c>
    </row>
    <row r="40" spans="2:8" ht="45" x14ac:dyDescent="0.35">
      <c r="B40" s="127" t="s">
        <v>118</v>
      </c>
      <c r="C40" s="328"/>
      <c r="D40" s="63" t="s">
        <v>276</v>
      </c>
      <c r="E40" s="59" t="s">
        <v>273</v>
      </c>
      <c r="F40" s="58" t="s">
        <v>741</v>
      </c>
      <c r="G40" s="231">
        <f>G39+G38+G37</f>
        <v>204222.685</v>
      </c>
      <c r="H40" s="218"/>
    </row>
    <row r="41" spans="2:8" ht="45" x14ac:dyDescent="0.35">
      <c r="B41" s="127" t="s">
        <v>119</v>
      </c>
      <c r="C41" s="328"/>
      <c r="D41" s="62" t="s">
        <v>129</v>
      </c>
      <c r="E41" s="53" t="s">
        <v>273</v>
      </c>
      <c r="F41" s="54" t="s">
        <v>743</v>
      </c>
      <c r="G41" s="228">
        <v>200907.1</v>
      </c>
      <c r="H41" s="230" t="s">
        <v>868</v>
      </c>
    </row>
    <row r="42" spans="2:8" ht="60" x14ac:dyDescent="0.35">
      <c r="B42" s="127" t="s">
        <v>120</v>
      </c>
      <c r="C42" s="328"/>
      <c r="D42" s="63" t="s">
        <v>275</v>
      </c>
      <c r="E42" s="59" t="s">
        <v>274</v>
      </c>
      <c r="F42" s="64" t="s">
        <v>742</v>
      </c>
      <c r="G42" s="273">
        <f>3315.581/445.8</f>
        <v>7.4373732615522661</v>
      </c>
      <c r="H42" s="232"/>
    </row>
    <row r="43" spans="2:8" ht="45" x14ac:dyDescent="0.35">
      <c r="B43" s="127" t="s">
        <v>121</v>
      </c>
      <c r="C43" s="328"/>
      <c r="D43" s="62" t="s">
        <v>79</v>
      </c>
      <c r="E43" s="53" t="s">
        <v>274</v>
      </c>
      <c r="F43" s="54" t="s">
        <v>756</v>
      </c>
      <c r="G43" s="233">
        <v>4.6E-5</v>
      </c>
      <c r="H43" s="229"/>
    </row>
    <row r="44" spans="2:8" ht="70.95" customHeight="1" x14ac:dyDescent="0.35">
      <c r="B44" s="127" t="s">
        <v>122</v>
      </c>
      <c r="C44" s="328"/>
      <c r="D44" s="63" t="s">
        <v>298</v>
      </c>
      <c r="E44" s="59" t="s">
        <v>59</v>
      </c>
      <c r="F44" s="64" t="s">
        <v>729</v>
      </c>
      <c r="G44" s="197">
        <v>4.5999999999999999E-3</v>
      </c>
      <c r="H44" s="232"/>
    </row>
    <row r="45" spans="2:8" ht="45" x14ac:dyDescent="0.35">
      <c r="B45" s="127" t="s">
        <v>123</v>
      </c>
      <c r="C45" s="328"/>
      <c r="D45" s="62" t="s">
        <v>731</v>
      </c>
      <c r="E45" s="53" t="s">
        <v>59</v>
      </c>
      <c r="F45" s="54" t="s">
        <v>730</v>
      </c>
      <c r="G45" s="233" t="s">
        <v>863</v>
      </c>
      <c r="H45" s="230" t="s">
        <v>869</v>
      </c>
    </row>
    <row r="46" spans="2:8" ht="45.6" thickBot="1" x14ac:dyDescent="0.4">
      <c r="B46" s="127" t="s">
        <v>124</v>
      </c>
      <c r="C46" s="329"/>
      <c r="D46" s="66" t="s">
        <v>732</v>
      </c>
      <c r="E46" s="67" t="s">
        <v>59</v>
      </c>
      <c r="F46" s="68" t="s">
        <v>733</v>
      </c>
      <c r="G46" s="234" t="s">
        <v>863</v>
      </c>
      <c r="H46" s="235" t="s">
        <v>869</v>
      </c>
    </row>
    <row r="47" spans="2:8" s="47" customFormat="1" ht="45.6" thickTop="1" x14ac:dyDescent="0.35">
      <c r="B47" s="127" t="s">
        <v>130</v>
      </c>
      <c r="C47" s="286" t="s">
        <v>80</v>
      </c>
      <c r="D47" s="62" t="s">
        <v>282</v>
      </c>
      <c r="E47" s="53" t="s">
        <v>540</v>
      </c>
      <c r="F47" s="54" t="s">
        <v>734</v>
      </c>
      <c r="G47" s="53">
        <v>9417859.6420000009</v>
      </c>
      <c r="H47" s="54"/>
    </row>
    <row r="48" spans="2:8" s="47" customFormat="1" ht="81.45" customHeight="1" x14ac:dyDescent="0.35">
      <c r="B48" s="127" t="s">
        <v>131</v>
      </c>
      <c r="C48" s="287"/>
      <c r="D48" s="63" t="s">
        <v>285</v>
      </c>
      <c r="E48" s="59" t="s">
        <v>59</v>
      </c>
      <c r="F48" s="58" t="s">
        <v>735</v>
      </c>
      <c r="G48" s="59" t="s">
        <v>864</v>
      </c>
      <c r="H48" s="58"/>
    </row>
    <row r="49" spans="2:8" s="47" customFormat="1" ht="45" x14ac:dyDescent="0.35">
      <c r="B49" s="127" t="s">
        <v>132</v>
      </c>
      <c r="C49" s="287"/>
      <c r="D49" s="62" t="s">
        <v>277</v>
      </c>
      <c r="E49" s="53" t="s">
        <v>288</v>
      </c>
      <c r="F49" s="54" t="s">
        <v>757</v>
      </c>
      <c r="G49" s="53">
        <v>1852.54</v>
      </c>
      <c r="H49" s="229"/>
    </row>
    <row r="50" spans="2:8" s="47" customFormat="1" ht="75.599999999999994" thickBot="1" x14ac:dyDescent="0.4">
      <c r="B50" s="127" t="s">
        <v>133</v>
      </c>
      <c r="C50" s="288"/>
      <c r="D50" s="66" t="s">
        <v>283</v>
      </c>
      <c r="E50" s="67" t="s">
        <v>59</v>
      </c>
      <c r="F50" s="68" t="s">
        <v>284</v>
      </c>
      <c r="G50" s="67" t="s">
        <v>863</v>
      </c>
      <c r="H50" s="236"/>
    </row>
    <row r="51" spans="2:8" s="47" customFormat="1" ht="30.6" thickTop="1" x14ac:dyDescent="0.35">
      <c r="B51" s="127" t="s">
        <v>134</v>
      </c>
      <c r="C51" s="286" t="s">
        <v>84</v>
      </c>
      <c r="D51" s="62" t="s">
        <v>575</v>
      </c>
      <c r="E51" s="53" t="s">
        <v>142</v>
      </c>
      <c r="F51" s="54" t="s">
        <v>736</v>
      </c>
      <c r="G51" s="237">
        <v>42031</v>
      </c>
      <c r="H51" s="229"/>
    </row>
    <row r="52" spans="2:8" s="47" customFormat="1" ht="55.95" customHeight="1" x14ac:dyDescent="0.35">
      <c r="B52" s="127" t="s">
        <v>135</v>
      </c>
      <c r="C52" s="287"/>
      <c r="D52" s="63" t="s">
        <v>289</v>
      </c>
      <c r="E52" s="59" t="s">
        <v>287</v>
      </c>
      <c r="F52" s="58" t="s">
        <v>759</v>
      </c>
      <c r="G52" s="59">
        <v>8.27</v>
      </c>
      <c r="H52" s="218"/>
    </row>
    <row r="53" spans="2:8" s="47" customFormat="1" ht="70.2" customHeight="1" thickBot="1" x14ac:dyDescent="0.4">
      <c r="B53" s="127" t="s">
        <v>136</v>
      </c>
      <c r="C53" s="288"/>
      <c r="D53" s="120" t="s">
        <v>286</v>
      </c>
      <c r="E53" s="121" t="s">
        <v>59</v>
      </c>
      <c r="F53" s="122" t="s">
        <v>758</v>
      </c>
      <c r="G53" s="121">
        <v>0</v>
      </c>
      <c r="H53" s="238"/>
    </row>
    <row r="54" spans="2:8" s="47" customFormat="1" ht="30.6" thickTop="1" x14ac:dyDescent="0.35">
      <c r="B54" s="127" t="s">
        <v>137</v>
      </c>
      <c r="C54" s="287" t="s">
        <v>85</v>
      </c>
      <c r="D54" s="63" t="s">
        <v>180</v>
      </c>
      <c r="E54" s="59" t="s">
        <v>181</v>
      </c>
      <c r="F54" s="58" t="s">
        <v>737</v>
      </c>
      <c r="G54" s="239">
        <v>834319</v>
      </c>
      <c r="H54" s="218"/>
    </row>
    <row r="55" spans="2:8" s="47" customFormat="1" ht="45" x14ac:dyDescent="0.35">
      <c r="B55" s="127" t="s">
        <v>138</v>
      </c>
      <c r="C55" s="287"/>
      <c r="D55" s="123" t="s">
        <v>182</v>
      </c>
      <c r="E55" s="124" t="s">
        <v>183</v>
      </c>
      <c r="F55" s="125" t="s">
        <v>609</v>
      </c>
      <c r="G55" s="124">
        <v>164.11</v>
      </c>
      <c r="H55" s="240"/>
    </row>
    <row r="56" spans="2:8" s="47" customFormat="1" ht="45" x14ac:dyDescent="0.35">
      <c r="B56" s="127" t="s">
        <v>139</v>
      </c>
      <c r="C56" s="287"/>
      <c r="D56" s="63" t="s">
        <v>611</v>
      </c>
      <c r="E56" s="59" t="s">
        <v>59</v>
      </c>
      <c r="F56" s="58" t="s">
        <v>610</v>
      </c>
      <c r="G56" s="59">
        <v>0</v>
      </c>
      <c r="H56" s="218"/>
    </row>
    <row r="57" spans="2:8" s="47" customFormat="1" x14ac:dyDescent="0.35">
      <c r="B57" s="127" t="s">
        <v>140</v>
      </c>
      <c r="C57" s="287"/>
      <c r="D57" s="123" t="s">
        <v>291</v>
      </c>
      <c r="E57" s="124" t="s">
        <v>292</v>
      </c>
      <c r="F57" s="125" t="s">
        <v>738</v>
      </c>
      <c r="G57" s="241">
        <v>270095</v>
      </c>
      <c r="H57" s="240"/>
    </row>
    <row r="58" spans="2:8" s="47" customFormat="1" ht="45" x14ac:dyDescent="0.35">
      <c r="B58" s="127" t="s">
        <v>141</v>
      </c>
      <c r="C58" s="287"/>
      <c r="D58" s="63" t="s">
        <v>576</v>
      </c>
      <c r="E58" s="59" t="s">
        <v>183</v>
      </c>
      <c r="F58" s="58" t="s">
        <v>294</v>
      </c>
      <c r="G58" s="59">
        <v>53.13</v>
      </c>
      <c r="H58" s="218"/>
    </row>
    <row r="59" spans="2:8" s="47" customFormat="1" ht="90" x14ac:dyDescent="0.35">
      <c r="B59" s="127" t="s">
        <v>185</v>
      </c>
      <c r="C59" s="287"/>
      <c r="D59" s="123" t="s">
        <v>392</v>
      </c>
      <c r="E59" s="124" t="s">
        <v>63</v>
      </c>
      <c r="F59" s="125" t="s">
        <v>393</v>
      </c>
      <c r="G59" s="124" t="s">
        <v>834</v>
      </c>
      <c r="H59" s="242" t="s">
        <v>870</v>
      </c>
    </row>
    <row r="60" spans="2:8" s="47" customFormat="1" ht="30" x14ac:dyDescent="0.35">
      <c r="B60" s="127" t="s">
        <v>186</v>
      </c>
      <c r="C60" s="287"/>
      <c r="D60" s="63" t="s">
        <v>184</v>
      </c>
      <c r="E60" s="59" t="s">
        <v>292</v>
      </c>
      <c r="F60" s="58" t="s">
        <v>739</v>
      </c>
      <c r="G60" s="59" t="s">
        <v>863</v>
      </c>
      <c r="H60" s="218"/>
    </row>
    <row r="61" spans="2:8" s="47" customFormat="1" ht="30" x14ac:dyDescent="0.35">
      <c r="B61" s="127" t="s">
        <v>278</v>
      </c>
      <c r="C61" s="287"/>
      <c r="D61" s="123" t="s">
        <v>612</v>
      </c>
      <c r="E61" s="124" t="s">
        <v>183</v>
      </c>
      <c r="F61" s="125" t="s">
        <v>613</v>
      </c>
      <c r="G61" s="124" t="s">
        <v>863</v>
      </c>
      <c r="H61" s="240"/>
    </row>
    <row r="62" spans="2:8" s="47" customFormat="1" ht="60.6" thickBot="1" x14ac:dyDescent="0.4">
      <c r="B62" s="127" t="s">
        <v>279</v>
      </c>
      <c r="C62" s="287"/>
      <c r="D62" s="69" t="s">
        <v>293</v>
      </c>
      <c r="E62" s="67" t="s">
        <v>63</v>
      </c>
      <c r="F62" s="68" t="s">
        <v>760</v>
      </c>
      <c r="G62" s="67" t="s">
        <v>835</v>
      </c>
      <c r="H62" s="236"/>
    </row>
    <row r="63" spans="2:8" ht="75.599999999999994" thickTop="1" x14ac:dyDescent="0.35">
      <c r="B63" s="127" t="s">
        <v>280</v>
      </c>
      <c r="C63" s="286" t="s">
        <v>255</v>
      </c>
      <c r="D63" s="123" t="s">
        <v>295</v>
      </c>
      <c r="E63" s="124" t="s">
        <v>63</v>
      </c>
      <c r="F63" s="125" t="s">
        <v>747</v>
      </c>
      <c r="G63" s="124" t="s">
        <v>835</v>
      </c>
      <c r="H63" s="125"/>
    </row>
    <row r="64" spans="2:8" ht="30" x14ac:dyDescent="0.35">
      <c r="B64" s="127" t="s">
        <v>281</v>
      </c>
      <c r="C64" s="287"/>
      <c r="D64" s="63" t="s">
        <v>387</v>
      </c>
      <c r="E64" s="59" t="s">
        <v>63</v>
      </c>
      <c r="F64" s="58" t="s">
        <v>761</v>
      </c>
      <c r="G64" s="59" t="s">
        <v>834</v>
      </c>
      <c r="H64" s="58"/>
    </row>
    <row r="65" spans="2:8" ht="45" x14ac:dyDescent="0.35">
      <c r="B65" s="127" t="s">
        <v>296</v>
      </c>
      <c r="C65" s="287"/>
      <c r="D65" s="123" t="s">
        <v>814</v>
      </c>
      <c r="E65" s="124" t="s">
        <v>63</v>
      </c>
      <c r="F65" s="125" t="s">
        <v>816</v>
      </c>
      <c r="G65" s="124" t="s">
        <v>834</v>
      </c>
      <c r="H65" s="125"/>
    </row>
    <row r="66" spans="2:8" ht="30" x14ac:dyDescent="0.35">
      <c r="B66" s="127" t="s">
        <v>297</v>
      </c>
      <c r="C66" s="287"/>
      <c r="D66" s="187" t="s">
        <v>744</v>
      </c>
      <c r="E66" s="59" t="s">
        <v>63</v>
      </c>
      <c r="F66" s="58" t="s">
        <v>762</v>
      </c>
      <c r="G66" s="59" t="s">
        <v>834</v>
      </c>
      <c r="H66" s="58" t="s">
        <v>865</v>
      </c>
    </row>
    <row r="67" spans="2:8" ht="30" x14ac:dyDescent="0.35">
      <c r="B67" s="127" t="s">
        <v>299</v>
      </c>
      <c r="C67" s="287"/>
      <c r="D67" s="123" t="s">
        <v>748</v>
      </c>
      <c r="E67" s="124" t="s">
        <v>63</v>
      </c>
      <c r="F67" s="125" t="s">
        <v>763</v>
      </c>
      <c r="G67" s="124" t="s">
        <v>834</v>
      </c>
      <c r="H67" s="125"/>
    </row>
    <row r="68" spans="2:8" x14ac:dyDescent="0.35">
      <c r="B68" s="127" t="s">
        <v>389</v>
      </c>
      <c r="C68" s="287"/>
      <c r="D68" s="187" t="s">
        <v>388</v>
      </c>
      <c r="E68" s="59" t="s">
        <v>63</v>
      </c>
      <c r="F68" s="58" t="s">
        <v>813</v>
      </c>
      <c r="G68" s="59" t="s">
        <v>834</v>
      </c>
      <c r="H68" s="58"/>
    </row>
    <row r="69" spans="2:8" ht="30" x14ac:dyDescent="0.35">
      <c r="B69" s="127" t="s">
        <v>390</v>
      </c>
      <c r="C69" s="287"/>
      <c r="D69" s="123" t="s">
        <v>253</v>
      </c>
      <c r="E69" s="124" t="s">
        <v>63</v>
      </c>
      <c r="F69" s="125" t="s">
        <v>817</v>
      </c>
      <c r="G69" s="124" t="s">
        <v>834</v>
      </c>
      <c r="H69" s="125"/>
    </row>
    <row r="70" spans="2:8" ht="30" x14ac:dyDescent="0.35">
      <c r="B70" s="127" t="s">
        <v>391</v>
      </c>
      <c r="C70" s="287"/>
      <c r="D70" s="187" t="s">
        <v>745</v>
      </c>
      <c r="E70" s="59" t="s">
        <v>63</v>
      </c>
      <c r="F70" s="58" t="s">
        <v>764</v>
      </c>
      <c r="G70" s="59" t="s">
        <v>834</v>
      </c>
      <c r="H70" s="58"/>
    </row>
    <row r="71" spans="2:8" ht="30" x14ac:dyDescent="0.35">
      <c r="B71" s="127" t="s">
        <v>394</v>
      </c>
      <c r="C71" s="287"/>
      <c r="D71" s="123" t="s">
        <v>749</v>
      </c>
      <c r="E71" s="124" t="s">
        <v>63</v>
      </c>
      <c r="F71" s="125" t="s">
        <v>765</v>
      </c>
      <c r="G71" s="124" t="s">
        <v>835</v>
      </c>
      <c r="H71" s="125"/>
    </row>
    <row r="72" spans="2:8" ht="30.6" thickBot="1" x14ac:dyDescent="0.4">
      <c r="B72" s="127" t="s">
        <v>815</v>
      </c>
      <c r="C72" s="311"/>
      <c r="D72" s="194" t="s">
        <v>746</v>
      </c>
      <c r="E72" s="195" t="s">
        <v>63</v>
      </c>
      <c r="F72" s="196" t="s">
        <v>766</v>
      </c>
      <c r="G72" s="195" t="s">
        <v>835</v>
      </c>
      <c r="H72" s="243"/>
    </row>
    <row r="73" spans="2:8" s="47" customFormat="1" x14ac:dyDescent="0.35">
      <c r="B73" s="128"/>
      <c r="C73" s="70"/>
      <c r="D73" s="71"/>
      <c r="E73" s="72"/>
      <c r="F73" s="73"/>
      <c r="G73" s="73"/>
      <c r="H73" s="74"/>
    </row>
    <row r="74" spans="2:8" ht="27" x14ac:dyDescent="0.35">
      <c r="B74" s="308" t="s">
        <v>145</v>
      </c>
      <c r="C74" s="309"/>
      <c r="D74" s="309"/>
      <c r="E74" s="309"/>
      <c r="F74" s="309"/>
      <c r="G74" s="309"/>
      <c r="H74" s="310"/>
    </row>
    <row r="75" spans="2:8" ht="28.5" customHeight="1" x14ac:dyDescent="0.35">
      <c r="B75" s="127" t="s">
        <v>143</v>
      </c>
      <c r="C75" s="299"/>
      <c r="D75" s="289" t="s">
        <v>566</v>
      </c>
      <c r="E75" s="48" t="s">
        <v>69</v>
      </c>
      <c r="F75" s="292" t="s">
        <v>767</v>
      </c>
      <c r="G75" s="48">
        <v>0</v>
      </c>
      <c r="H75" s="292"/>
    </row>
    <row r="76" spans="2:8" ht="28.5" customHeight="1" x14ac:dyDescent="0.35">
      <c r="B76" s="127" t="s">
        <v>144</v>
      </c>
      <c r="C76" s="299"/>
      <c r="D76" s="289"/>
      <c r="E76" s="49" t="s">
        <v>73</v>
      </c>
      <c r="F76" s="292"/>
      <c r="G76" s="49">
        <v>0</v>
      </c>
      <c r="H76" s="292"/>
    </row>
    <row r="77" spans="2:8" ht="28.5" customHeight="1" x14ac:dyDescent="0.35">
      <c r="B77" s="127" t="s">
        <v>146</v>
      </c>
      <c r="C77" s="299"/>
      <c r="D77" s="289"/>
      <c r="E77" s="50" t="s">
        <v>74</v>
      </c>
      <c r="F77" s="292"/>
      <c r="G77" s="50">
        <v>0</v>
      </c>
      <c r="H77" s="292"/>
    </row>
    <row r="78" spans="2:8" ht="28.5" customHeight="1" x14ac:dyDescent="0.35">
      <c r="B78" s="127" t="s">
        <v>147</v>
      </c>
      <c r="C78" s="299"/>
      <c r="D78" s="290"/>
      <c r="E78" s="51" t="s">
        <v>128</v>
      </c>
      <c r="F78" s="293"/>
      <c r="G78" s="51">
        <v>0</v>
      </c>
      <c r="H78" s="293"/>
    </row>
    <row r="79" spans="2:8" ht="30" x14ac:dyDescent="0.35">
      <c r="B79" s="127" t="s">
        <v>148</v>
      </c>
      <c r="C79" s="299"/>
      <c r="D79" s="75" t="s">
        <v>75</v>
      </c>
      <c r="E79" s="76" t="s">
        <v>59</v>
      </c>
      <c r="F79" s="77"/>
      <c r="G79" s="76">
        <v>0</v>
      </c>
      <c r="H79" s="77"/>
    </row>
    <row r="80" spans="2:8" ht="28.2" customHeight="1" x14ac:dyDescent="0.35">
      <c r="B80" s="127" t="s">
        <v>149</v>
      </c>
      <c r="C80" s="299"/>
      <c r="D80" s="301" t="s">
        <v>795</v>
      </c>
      <c r="E80" s="55" t="s">
        <v>69</v>
      </c>
      <c r="F80" s="291" t="s">
        <v>768</v>
      </c>
      <c r="G80" s="55">
        <v>0</v>
      </c>
      <c r="H80" s="291"/>
    </row>
    <row r="81" spans="2:8" ht="28.2" customHeight="1" x14ac:dyDescent="0.35">
      <c r="B81" s="127" t="s">
        <v>150</v>
      </c>
      <c r="C81" s="299"/>
      <c r="D81" s="289"/>
      <c r="E81" s="49" t="s">
        <v>73</v>
      </c>
      <c r="F81" s="292"/>
      <c r="G81" s="49">
        <v>0</v>
      </c>
      <c r="H81" s="292"/>
    </row>
    <row r="82" spans="2:8" ht="28.2" customHeight="1" x14ac:dyDescent="0.35">
      <c r="B82" s="127" t="s">
        <v>153</v>
      </c>
      <c r="C82" s="299"/>
      <c r="D82" s="289"/>
      <c r="E82" s="50" t="s">
        <v>74</v>
      </c>
      <c r="F82" s="292"/>
      <c r="G82" s="50">
        <v>0</v>
      </c>
      <c r="H82" s="292"/>
    </row>
    <row r="83" spans="2:8" ht="28.2" customHeight="1" x14ac:dyDescent="0.35">
      <c r="B83" s="127" t="s">
        <v>154</v>
      </c>
      <c r="C83" s="299"/>
      <c r="D83" s="290"/>
      <c r="E83" s="51" t="s">
        <v>128</v>
      </c>
      <c r="F83" s="293"/>
      <c r="G83" s="51">
        <v>0</v>
      </c>
      <c r="H83" s="293"/>
    </row>
    <row r="84" spans="2:8" ht="75" x14ac:dyDescent="0.35">
      <c r="B84" s="127" t="s">
        <v>155</v>
      </c>
      <c r="C84" s="299"/>
      <c r="D84" s="75" t="s">
        <v>796</v>
      </c>
      <c r="E84" s="76" t="s">
        <v>59</v>
      </c>
      <c r="F84" s="77"/>
      <c r="G84" s="76">
        <v>0</v>
      </c>
      <c r="H84" s="77"/>
    </row>
    <row r="85" spans="2:8" ht="28.2" customHeight="1" x14ac:dyDescent="0.35">
      <c r="B85" s="127" t="s">
        <v>156</v>
      </c>
      <c r="C85" s="299"/>
      <c r="D85" s="289" t="s">
        <v>569</v>
      </c>
      <c r="E85" s="48" t="s">
        <v>69</v>
      </c>
      <c r="F85" s="292" t="s">
        <v>769</v>
      </c>
      <c r="G85" s="48">
        <v>0</v>
      </c>
      <c r="H85" s="292"/>
    </row>
    <row r="86" spans="2:8" ht="28.2" customHeight="1" x14ac:dyDescent="0.35">
      <c r="B86" s="127" t="s">
        <v>157</v>
      </c>
      <c r="C86" s="299"/>
      <c r="D86" s="289"/>
      <c r="E86" s="49" t="s">
        <v>73</v>
      </c>
      <c r="F86" s="292"/>
      <c r="G86" s="49">
        <v>0</v>
      </c>
      <c r="H86" s="292"/>
    </row>
    <row r="87" spans="2:8" ht="28.2" customHeight="1" x14ac:dyDescent="0.35">
      <c r="B87" s="127" t="s">
        <v>158</v>
      </c>
      <c r="C87" s="299"/>
      <c r="D87" s="289"/>
      <c r="E87" s="50" t="s">
        <v>74</v>
      </c>
      <c r="F87" s="292"/>
      <c r="G87" s="50">
        <v>0</v>
      </c>
      <c r="H87" s="292"/>
    </row>
    <row r="88" spans="2:8" ht="28.2" customHeight="1" x14ac:dyDescent="0.35">
      <c r="B88" s="127" t="s">
        <v>159</v>
      </c>
      <c r="C88" s="299"/>
      <c r="D88" s="290"/>
      <c r="E88" s="51" t="s">
        <v>128</v>
      </c>
      <c r="F88" s="293"/>
      <c r="G88" s="51">
        <v>0</v>
      </c>
      <c r="H88" s="293"/>
    </row>
    <row r="89" spans="2:8" ht="30" x14ac:dyDescent="0.35">
      <c r="B89" s="127" t="s">
        <v>160</v>
      </c>
      <c r="C89" s="299"/>
      <c r="D89" s="75" t="s">
        <v>570</v>
      </c>
      <c r="E89" s="76" t="s">
        <v>59</v>
      </c>
      <c r="F89" s="77"/>
      <c r="G89" s="76">
        <v>0</v>
      </c>
      <c r="H89" s="77"/>
    </row>
    <row r="90" spans="2:8" ht="28.2" customHeight="1" x14ac:dyDescent="0.35">
      <c r="B90" s="127" t="s">
        <v>161</v>
      </c>
      <c r="C90" s="299"/>
      <c r="D90" s="301" t="s">
        <v>797</v>
      </c>
      <c r="E90" s="55" t="s">
        <v>69</v>
      </c>
      <c r="F90" s="291" t="s">
        <v>770</v>
      </c>
      <c r="G90" s="55">
        <v>0</v>
      </c>
      <c r="H90" s="291"/>
    </row>
    <row r="91" spans="2:8" ht="28.2" customHeight="1" x14ac:dyDescent="0.35">
      <c r="B91" s="127" t="s">
        <v>162</v>
      </c>
      <c r="C91" s="299"/>
      <c r="D91" s="289"/>
      <c r="E91" s="49" t="s">
        <v>73</v>
      </c>
      <c r="F91" s="292"/>
      <c r="G91" s="49">
        <v>0</v>
      </c>
      <c r="H91" s="292"/>
    </row>
    <row r="92" spans="2:8" ht="28.2" customHeight="1" x14ac:dyDescent="0.35">
      <c r="B92" s="127" t="s">
        <v>163</v>
      </c>
      <c r="C92" s="299"/>
      <c r="D92" s="289"/>
      <c r="E92" s="50" t="s">
        <v>74</v>
      </c>
      <c r="F92" s="292"/>
      <c r="G92" s="50">
        <v>0</v>
      </c>
      <c r="H92" s="292"/>
    </row>
    <row r="93" spans="2:8" ht="28.2" customHeight="1" x14ac:dyDescent="0.35">
      <c r="B93" s="127" t="s">
        <v>164</v>
      </c>
      <c r="C93" s="299"/>
      <c r="D93" s="290"/>
      <c r="E93" s="51" t="s">
        <v>128</v>
      </c>
      <c r="F93" s="293"/>
      <c r="G93" s="51">
        <v>0</v>
      </c>
      <c r="H93" s="293"/>
    </row>
    <row r="94" spans="2:8" ht="75" x14ac:dyDescent="0.35">
      <c r="B94" s="127" t="s">
        <v>165</v>
      </c>
      <c r="C94" s="299"/>
      <c r="D94" s="75" t="s">
        <v>798</v>
      </c>
      <c r="E94" s="76" t="s">
        <v>59</v>
      </c>
      <c r="F94" s="77"/>
      <c r="G94" s="76">
        <v>0</v>
      </c>
      <c r="H94" s="77"/>
    </row>
    <row r="95" spans="2:8" ht="20.7" customHeight="1" x14ac:dyDescent="0.35">
      <c r="B95" s="127" t="s">
        <v>166</v>
      </c>
      <c r="C95" s="299"/>
      <c r="D95" s="289" t="s">
        <v>638</v>
      </c>
      <c r="E95" s="48" t="s">
        <v>69</v>
      </c>
      <c r="F95" s="292" t="s">
        <v>639</v>
      </c>
      <c r="G95" s="48">
        <v>0</v>
      </c>
      <c r="H95" s="292"/>
    </row>
    <row r="96" spans="2:8" ht="20.7" customHeight="1" x14ac:dyDescent="0.35">
      <c r="B96" s="127" t="s">
        <v>167</v>
      </c>
      <c r="C96" s="299"/>
      <c r="D96" s="289"/>
      <c r="E96" s="49" t="s">
        <v>73</v>
      </c>
      <c r="F96" s="292"/>
      <c r="G96" s="49">
        <v>0</v>
      </c>
      <c r="H96" s="292"/>
    </row>
    <row r="97" spans="2:8" ht="20.7" customHeight="1" x14ac:dyDescent="0.35">
      <c r="B97" s="127" t="s">
        <v>168</v>
      </c>
      <c r="C97" s="299"/>
      <c r="D97" s="289"/>
      <c r="E97" s="50" t="s">
        <v>74</v>
      </c>
      <c r="F97" s="292"/>
      <c r="G97" s="50">
        <v>0</v>
      </c>
      <c r="H97" s="292"/>
    </row>
    <row r="98" spans="2:8" ht="20.7" customHeight="1" x14ac:dyDescent="0.35">
      <c r="B98" s="127" t="s">
        <v>169</v>
      </c>
      <c r="C98" s="299"/>
      <c r="D98" s="290"/>
      <c r="E98" s="51" t="s">
        <v>128</v>
      </c>
      <c r="F98" s="293"/>
      <c r="G98" s="51">
        <v>0</v>
      </c>
      <c r="H98" s="293"/>
    </row>
    <row r="99" spans="2:8" ht="45" x14ac:dyDescent="0.35">
      <c r="B99" s="127" t="s">
        <v>170</v>
      </c>
      <c r="C99" s="299"/>
      <c r="D99" s="75" t="s">
        <v>303</v>
      </c>
      <c r="E99" s="76" t="s">
        <v>59</v>
      </c>
      <c r="F99" s="77"/>
      <c r="G99" s="76">
        <v>0</v>
      </c>
      <c r="H99" s="77"/>
    </row>
    <row r="100" spans="2:8" ht="22.5" customHeight="1" x14ac:dyDescent="0.35">
      <c r="B100" s="127" t="s">
        <v>171</v>
      </c>
      <c r="C100" s="299"/>
      <c r="D100" s="289" t="s">
        <v>567</v>
      </c>
      <c r="E100" s="48" t="s">
        <v>69</v>
      </c>
      <c r="F100" s="291"/>
      <c r="G100" s="48">
        <v>0</v>
      </c>
      <c r="H100" s="291"/>
    </row>
    <row r="101" spans="2:8" ht="22.5" customHeight="1" x14ac:dyDescent="0.35">
      <c r="B101" s="127" t="s">
        <v>172</v>
      </c>
      <c r="C101" s="299"/>
      <c r="D101" s="289"/>
      <c r="E101" s="49" t="s">
        <v>73</v>
      </c>
      <c r="F101" s="292"/>
      <c r="G101" s="49">
        <v>0</v>
      </c>
      <c r="H101" s="292"/>
    </row>
    <row r="102" spans="2:8" ht="22.5" customHeight="1" x14ac:dyDescent="0.35">
      <c r="B102" s="127" t="s">
        <v>173</v>
      </c>
      <c r="C102" s="299"/>
      <c r="D102" s="289"/>
      <c r="E102" s="50" t="s">
        <v>74</v>
      </c>
      <c r="F102" s="292"/>
      <c r="G102" s="50">
        <v>0</v>
      </c>
      <c r="H102" s="292"/>
    </row>
    <row r="103" spans="2:8" ht="22.5" customHeight="1" x14ac:dyDescent="0.35">
      <c r="B103" s="127" t="s">
        <v>174</v>
      </c>
      <c r="C103" s="299"/>
      <c r="D103" s="290"/>
      <c r="E103" s="51" t="s">
        <v>128</v>
      </c>
      <c r="F103" s="293"/>
      <c r="G103" s="51">
        <v>0</v>
      </c>
      <c r="H103" s="293"/>
    </row>
    <row r="104" spans="2:8" ht="45" x14ac:dyDescent="0.35">
      <c r="B104" s="127" t="s">
        <v>175</v>
      </c>
      <c r="C104" s="299"/>
      <c r="D104" s="75" t="s">
        <v>542</v>
      </c>
      <c r="E104" s="76" t="s">
        <v>60</v>
      </c>
      <c r="F104" s="77"/>
      <c r="G104" s="76">
        <v>0</v>
      </c>
      <c r="H104" s="77"/>
    </row>
    <row r="105" spans="2:8" ht="19.95" customHeight="1" x14ac:dyDescent="0.35">
      <c r="B105" s="127" t="s">
        <v>176</v>
      </c>
      <c r="C105" s="299"/>
      <c r="D105" s="302" t="s">
        <v>799</v>
      </c>
      <c r="E105" s="55" t="s">
        <v>69</v>
      </c>
      <c r="F105" s="291"/>
      <c r="G105" s="55">
        <v>0</v>
      </c>
      <c r="H105" s="291"/>
    </row>
    <row r="106" spans="2:8" ht="19.95" customHeight="1" x14ac:dyDescent="0.35">
      <c r="B106" s="127" t="s">
        <v>177</v>
      </c>
      <c r="C106" s="299"/>
      <c r="D106" s="303"/>
      <c r="E106" s="49" t="s">
        <v>73</v>
      </c>
      <c r="F106" s="292"/>
      <c r="G106" s="49">
        <v>0</v>
      </c>
      <c r="H106" s="292"/>
    </row>
    <row r="107" spans="2:8" ht="19.95" customHeight="1" x14ac:dyDescent="0.35">
      <c r="B107" s="127" t="s">
        <v>178</v>
      </c>
      <c r="C107" s="299"/>
      <c r="D107" s="303"/>
      <c r="E107" s="50" t="s">
        <v>74</v>
      </c>
      <c r="F107" s="292"/>
      <c r="G107" s="50">
        <v>0</v>
      </c>
      <c r="H107" s="292"/>
    </row>
    <row r="108" spans="2:8" ht="19.95" customHeight="1" x14ac:dyDescent="0.35">
      <c r="B108" s="127" t="s">
        <v>187</v>
      </c>
      <c r="C108" s="299"/>
      <c r="D108" s="304"/>
      <c r="E108" s="51" t="s">
        <v>128</v>
      </c>
      <c r="F108" s="293"/>
      <c r="G108" s="51">
        <v>0</v>
      </c>
      <c r="H108" s="293"/>
    </row>
    <row r="109" spans="2:8" ht="75" x14ac:dyDescent="0.35">
      <c r="B109" s="127" t="s">
        <v>188</v>
      </c>
      <c r="C109" s="299"/>
      <c r="D109" s="75" t="s">
        <v>800</v>
      </c>
      <c r="E109" s="76" t="s">
        <v>60</v>
      </c>
      <c r="F109" s="77"/>
      <c r="G109" s="76">
        <v>0</v>
      </c>
      <c r="H109" s="77"/>
    </row>
    <row r="110" spans="2:8" ht="19.95" customHeight="1" x14ac:dyDescent="0.35">
      <c r="B110" s="127" t="s">
        <v>189</v>
      </c>
      <c r="C110" s="299"/>
      <c r="D110" s="289" t="s">
        <v>571</v>
      </c>
      <c r="E110" s="48" t="s">
        <v>69</v>
      </c>
      <c r="F110" s="291"/>
      <c r="G110" s="48">
        <v>0</v>
      </c>
      <c r="H110" s="291"/>
    </row>
    <row r="111" spans="2:8" ht="19.95" customHeight="1" x14ac:dyDescent="0.35">
      <c r="B111" s="127" t="s">
        <v>190</v>
      </c>
      <c r="C111" s="299"/>
      <c r="D111" s="289"/>
      <c r="E111" s="49" t="s">
        <v>73</v>
      </c>
      <c r="F111" s="292"/>
      <c r="G111" s="49">
        <v>0</v>
      </c>
      <c r="H111" s="292"/>
    </row>
    <row r="112" spans="2:8" ht="19.95" customHeight="1" x14ac:dyDescent="0.35">
      <c r="B112" s="127" t="s">
        <v>191</v>
      </c>
      <c r="C112" s="299"/>
      <c r="D112" s="289"/>
      <c r="E112" s="50" t="s">
        <v>74</v>
      </c>
      <c r="F112" s="292"/>
      <c r="G112" s="50">
        <v>0</v>
      </c>
      <c r="H112" s="292"/>
    </row>
    <row r="113" spans="2:8" ht="19.95" customHeight="1" x14ac:dyDescent="0.35">
      <c r="B113" s="127" t="s">
        <v>192</v>
      </c>
      <c r="C113" s="299"/>
      <c r="D113" s="290"/>
      <c r="E113" s="51" t="s">
        <v>128</v>
      </c>
      <c r="F113" s="293"/>
      <c r="G113" s="51">
        <v>0</v>
      </c>
      <c r="H113" s="293"/>
    </row>
    <row r="114" spans="2:8" ht="45" x14ac:dyDescent="0.35">
      <c r="B114" s="127" t="s">
        <v>193</v>
      </c>
      <c r="C114" s="299"/>
      <c r="D114" s="75" t="s">
        <v>572</v>
      </c>
      <c r="E114" s="76" t="s">
        <v>60</v>
      </c>
      <c r="F114" s="77"/>
      <c r="G114" s="76">
        <v>0</v>
      </c>
      <c r="H114" s="77"/>
    </row>
    <row r="115" spans="2:8" ht="20.7" customHeight="1" x14ac:dyDescent="0.35">
      <c r="B115" s="127" t="s">
        <v>549</v>
      </c>
      <c r="C115" s="299"/>
      <c r="D115" s="302" t="s">
        <v>801</v>
      </c>
      <c r="E115" s="55" t="s">
        <v>69</v>
      </c>
      <c r="F115" s="291"/>
      <c r="G115" s="55">
        <v>0</v>
      </c>
      <c r="H115" s="291"/>
    </row>
    <row r="116" spans="2:8" ht="20.7" customHeight="1" x14ac:dyDescent="0.35">
      <c r="B116" s="127" t="s">
        <v>194</v>
      </c>
      <c r="C116" s="299"/>
      <c r="D116" s="303"/>
      <c r="E116" s="49" t="s">
        <v>73</v>
      </c>
      <c r="F116" s="292"/>
      <c r="G116" s="49">
        <v>0</v>
      </c>
      <c r="H116" s="292"/>
    </row>
    <row r="117" spans="2:8" ht="20.7" customHeight="1" x14ac:dyDescent="0.35">
      <c r="B117" s="127" t="s">
        <v>195</v>
      </c>
      <c r="C117" s="299"/>
      <c r="D117" s="303"/>
      <c r="E117" s="50" t="s">
        <v>74</v>
      </c>
      <c r="F117" s="292"/>
      <c r="G117" s="50">
        <v>0</v>
      </c>
      <c r="H117" s="292"/>
    </row>
    <row r="118" spans="2:8" ht="20.7" customHeight="1" x14ac:dyDescent="0.35">
      <c r="B118" s="127" t="s">
        <v>196</v>
      </c>
      <c r="C118" s="299"/>
      <c r="D118" s="304"/>
      <c r="E118" s="51" t="s">
        <v>128</v>
      </c>
      <c r="F118" s="293"/>
      <c r="G118" s="51">
        <v>0</v>
      </c>
      <c r="H118" s="293"/>
    </row>
    <row r="119" spans="2:8" ht="75" x14ac:dyDescent="0.35">
      <c r="B119" s="127" t="s">
        <v>197</v>
      </c>
      <c r="C119" s="299"/>
      <c r="D119" s="75" t="s">
        <v>802</v>
      </c>
      <c r="E119" s="76" t="s">
        <v>60</v>
      </c>
      <c r="F119" s="77"/>
      <c r="G119" s="76">
        <v>0</v>
      </c>
      <c r="H119" s="77"/>
    </row>
    <row r="120" spans="2:8" x14ac:dyDescent="0.35">
      <c r="B120" s="127" t="s">
        <v>198</v>
      </c>
      <c r="C120" s="299"/>
      <c r="D120" s="289" t="s">
        <v>640</v>
      </c>
      <c r="E120" s="48" t="s">
        <v>69</v>
      </c>
      <c r="F120" s="291"/>
      <c r="G120" s="48">
        <v>0</v>
      </c>
      <c r="H120" s="291"/>
    </row>
    <row r="121" spans="2:8" x14ac:dyDescent="0.35">
      <c r="B121" s="127" t="s">
        <v>199</v>
      </c>
      <c r="C121" s="299"/>
      <c r="D121" s="289"/>
      <c r="E121" s="49" t="s">
        <v>73</v>
      </c>
      <c r="F121" s="292"/>
      <c r="G121" s="49">
        <v>0</v>
      </c>
      <c r="H121" s="292"/>
    </row>
    <row r="122" spans="2:8" x14ac:dyDescent="0.35">
      <c r="B122" s="127" t="s">
        <v>200</v>
      </c>
      <c r="C122" s="299"/>
      <c r="D122" s="289"/>
      <c r="E122" s="50" t="s">
        <v>74</v>
      </c>
      <c r="F122" s="292"/>
      <c r="G122" s="50">
        <v>0</v>
      </c>
      <c r="H122" s="292"/>
    </row>
    <row r="123" spans="2:8" x14ac:dyDescent="0.35">
      <c r="B123" s="127" t="s">
        <v>201</v>
      </c>
      <c r="C123" s="299"/>
      <c r="D123" s="290"/>
      <c r="E123" s="51" t="s">
        <v>128</v>
      </c>
      <c r="F123" s="293"/>
      <c r="G123" s="51">
        <v>0</v>
      </c>
      <c r="H123" s="293"/>
    </row>
    <row r="124" spans="2:8" ht="60" x14ac:dyDescent="0.35">
      <c r="B124" s="127" t="s">
        <v>202</v>
      </c>
      <c r="C124" s="299"/>
      <c r="D124" s="75" t="s">
        <v>641</v>
      </c>
      <c r="E124" s="76" t="s">
        <v>60</v>
      </c>
      <c r="F124" s="77"/>
      <c r="G124" s="76">
        <v>0</v>
      </c>
      <c r="H124" s="77"/>
    </row>
    <row r="125" spans="2:8" ht="210" x14ac:dyDescent="0.35">
      <c r="B125" s="127" t="s">
        <v>203</v>
      </c>
      <c r="C125" s="299"/>
      <c r="D125" s="56" t="s">
        <v>645</v>
      </c>
      <c r="E125" s="57" t="s">
        <v>69</v>
      </c>
      <c r="F125" s="58" t="s">
        <v>650</v>
      </c>
      <c r="G125" s="203">
        <v>0</v>
      </c>
      <c r="H125" s="58"/>
    </row>
    <row r="126" spans="2:8" ht="75" x14ac:dyDescent="0.35">
      <c r="B126" s="127" t="s">
        <v>204</v>
      </c>
      <c r="C126" s="299"/>
      <c r="D126" s="75" t="s">
        <v>301</v>
      </c>
      <c r="E126" s="76" t="s">
        <v>59</v>
      </c>
      <c r="F126" s="77"/>
      <c r="G126" s="76">
        <v>0</v>
      </c>
      <c r="H126" s="77"/>
    </row>
    <row r="127" spans="2:8" ht="150" x14ac:dyDescent="0.35">
      <c r="B127" s="127" t="s">
        <v>205</v>
      </c>
      <c r="C127" s="299"/>
      <c r="D127" s="56" t="s">
        <v>646</v>
      </c>
      <c r="E127" s="57" t="s">
        <v>69</v>
      </c>
      <c r="F127" s="58" t="s">
        <v>651</v>
      </c>
      <c r="G127" s="203">
        <v>0</v>
      </c>
      <c r="H127" s="58"/>
    </row>
    <row r="128" spans="2:8" ht="60" x14ac:dyDescent="0.35">
      <c r="B128" s="127" t="s">
        <v>206</v>
      </c>
      <c r="C128" s="299"/>
      <c r="D128" s="75" t="s">
        <v>302</v>
      </c>
      <c r="E128" s="76" t="s">
        <v>59</v>
      </c>
      <c r="F128" s="77"/>
      <c r="G128" s="76">
        <v>0</v>
      </c>
      <c r="H128" s="77"/>
    </row>
    <row r="129" spans="2:8" ht="75" x14ac:dyDescent="0.35">
      <c r="B129" s="127" t="s">
        <v>207</v>
      </c>
      <c r="C129" s="299"/>
      <c r="D129" s="56" t="s">
        <v>647</v>
      </c>
      <c r="E129" s="57" t="s">
        <v>69</v>
      </c>
      <c r="F129" s="58"/>
      <c r="G129" s="203">
        <v>0</v>
      </c>
      <c r="H129" s="58"/>
    </row>
    <row r="130" spans="2:8" ht="75" x14ac:dyDescent="0.35">
      <c r="B130" s="127" t="s">
        <v>208</v>
      </c>
      <c r="C130" s="299"/>
      <c r="D130" s="75" t="s">
        <v>543</v>
      </c>
      <c r="E130" s="76" t="s">
        <v>59</v>
      </c>
      <c r="F130" s="77"/>
      <c r="G130" s="76">
        <v>0</v>
      </c>
      <c r="H130" s="77"/>
    </row>
    <row r="131" spans="2:8" ht="73.5" customHeight="1" x14ac:dyDescent="0.35">
      <c r="B131" s="127" t="s">
        <v>209</v>
      </c>
      <c r="C131" s="299"/>
      <c r="D131" s="56" t="s">
        <v>300</v>
      </c>
      <c r="E131" s="59" t="s">
        <v>59</v>
      </c>
      <c r="F131" s="58" t="s">
        <v>787</v>
      </c>
      <c r="G131" s="59">
        <v>0</v>
      </c>
      <c r="H131" s="58"/>
    </row>
    <row r="132" spans="2:8" ht="90" x14ac:dyDescent="0.35">
      <c r="B132" s="127" t="s">
        <v>210</v>
      </c>
      <c r="C132" s="299"/>
      <c r="D132" s="75" t="s">
        <v>577</v>
      </c>
      <c r="E132" s="76" t="s">
        <v>59</v>
      </c>
      <c r="F132" s="77" t="s">
        <v>788</v>
      </c>
      <c r="G132" s="76">
        <v>0</v>
      </c>
      <c r="H132" s="77"/>
    </row>
    <row r="133" spans="2:8" ht="75" x14ac:dyDescent="0.35">
      <c r="B133" s="127" t="s">
        <v>211</v>
      </c>
      <c r="C133" s="299"/>
      <c r="D133" s="56" t="s">
        <v>585</v>
      </c>
      <c r="E133" s="59" t="s">
        <v>59</v>
      </c>
      <c r="F133" s="58" t="s">
        <v>789</v>
      </c>
      <c r="G133" s="59">
        <v>0</v>
      </c>
      <c r="H133" s="58"/>
    </row>
    <row r="134" spans="2:8" ht="45" x14ac:dyDescent="0.35">
      <c r="B134" s="127" t="s">
        <v>212</v>
      </c>
      <c r="C134" s="299"/>
      <c r="D134" s="75" t="s">
        <v>579</v>
      </c>
      <c r="E134" s="76" t="s">
        <v>59</v>
      </c>
      <c r="F134" s="77" t="s">
        <v>580</v>
      </c>
      <c r="G134" s="76">
        <v>0</v>
      </c>
      <c r="H134" s="77"/>
    </row>
    <row r="135" spans="2:8" ht="45" x14ac:dyDescent="0.35">
      <c r="B135" s="127" t="s">
        <v>213</v>
      </c>
      <c r="C135" s="299"/>
      <c r="D135" s="172" t="s">
        <v>578</v>
      </c>
      <c r="E135" s="173" t="s">
        <v>59</v>
      </c>
      <c r="F135" s="58" t="s">
        <v>581</v>
      </c>
      <c r="G135" s="173">
        <v>0</v>
      </c>
      <c r="H135" s="174"/>
    </row>
    <row r="136" spans="2:8" ht="30" x14ac:dyDescent="0.35">
      <c r="B136" s="127" t="s">
        <v>214</v>
      </c>
      <c r="C136" s="299"/>
      <c r="D136" s="75" t="s">
        <v>582</v>
      </c>
      <c r="E136" s="76" t="s">
        <v>59</v>
      </c>
      <c r="F136" s="77" t="s">
        <v>652</v>
      </c>
      <c r="G136" s="76">
        <v>0</v>
      </c>
      <c r="H136" s="77"/>
    </row>
    <row r="137" spans="2:8" ht="30" x14ac:dyDescent="0.35">
      <c r="B137" s="127" t="s">
        <v>215</v>
      </c>
      <c r="C137" s="299"/>
      <c r="D137" s="172" t="s">
        <v>583</v>
      </c>
      <c r="E137" s="173" t="s">
        <v>59</v>
      </c>
      <c r="F137" s="58" t="s">
        <v>653</v>
      </c>
      <c r="G137" s="173">
        <v>0</v>
      </c>
      <c r="H137" s="174"/>
    </row>
    <row r="138" spans="2:8" ht="30.6" thickBot="1" x14ac:dyDescent="0.4">
      <c r="B138" s="127" t="s">
        <v>216</v>
      </c>
      <c r="C138" s="300"/>
      <c r="D138" s="78" t="s">
        <v>584</v>
      </c>
      <c r="E138" s="79" t="s">
        <v>59</v>
      </c>
      <c r="F138" s="80" t="s">
        <v>654</v>
      </c>
      <c r="G138" s="79">
        <v>0</v>
      </c>
      <c r="H138" s="80"/>
    </row>
    <row r="139" spans="2:8" ht="165.6" thickTop="1" x14ac:dyDescent="0.35">
      <c r="B139" s="127" t="s">
        <v>217</v>
      </c>
      <c r="C139" s="176"/>
      <c r="D139" s="175" t="s">
        <v>360</v>
      </c>
      <c r="E139" s="51" t="s">
        <v>63</v>
      </c>
      <c r="F139" s="64" t="s">
        <v>715</v>
      </c>
      <c r="G139" s="197" t="s">
        <v>834</v>
      </c>
      <c r="H139" s="225" t="s">
        <v>846</v>
      </c>
    </row>
    <row r="140" spans="2:8" ht="23.7" customHeight="1" x14ac:dyDescent="0.35">
      <c r="B140" s="127" t="s">
        <v>218</v>
      </c>
      <c r="C140" s="176"/>
      <c r="D140" s="75" t="s">
        <v>711</v>
      </c>
      <c r="E140" s="76" t="s">
        <v>59</v>
      </c>
      <c r="F140" s="77" t="s">
        <v>357</v>
      </c>
      <c r="G140" s="212">
        <v>0.25</v>
      </c>
      <c r="H140" s="77"/>
    </row>
    <row r="141" spans="2:8" ht="30" x14ac:dyDescent="0.35">
      <c r="B141" s="127" t="s">
        <v>219</v>
      </c>
      <c r="C141" s="297" t="s">
        <v>573</v>
      </c>
      <c r="D141" s="82" t="s">
        <v>306</v>
      </c>
      <c r="E141" s="59" t="s">
        <v>59</v>
      </c>
      <c r="F141" s="58" t="s">
        <v>723</v>
      </c>
      <c r="G141" s="213">
        <v>0.28999999999999998</v>
      </c>
      <c r="H141" s="58"/>
    </row>
    <row r="142" spans="2:8" ht="45" x14ac:dyDescent="0.35">
      <c r="B142" s="127" t="s">
        <v>220</v>
      </c>
      <c r="C142" s="297"/>
      <c r="D142" s="75" t="s">
        <v>307</v>
      </c>
      <c r="E142" s="76" t="s">
        <v>59</v>
      </c>
      <c r="F142" s="77" t="s">
        <v>716</v>
      </c>
      <c r="G142" s="212">
        <v>0.46</v>
      </c>
      <c r="H142" s="77"/>
    </row>
    <row r="143" spans="2:8" ht="30" x14ac:dyDescent="0.35">
      <c r="B143" s="127" t="s">
        <v>221</v>
      </c>
      <c r="C143" s="297"/>
      <c r="D143" s="82" t="s">
        <v>305</v>
      </c>
      <c r="E143" s="59" t="s">
        <v>59</v>
      </c>
      <c r="F143" s="58" t="s">
        <v>304</v>
      </c>
      <c r="G143" s="213">
        <v>0.7</v>
      </c>
      <c r="H143" s="58"/>
    </row>
    <row r="144" spans="2:8" ht="30" x14ac:dyDescent="0.35">
      <c r="B144" s="127" t="s">
        <v>222</v>
      </c>
      <c r="C144" s="297"/>
      <c r="D144" s="75" t="s">
        <v>308</v>
      </c>
      <c r="E144" s="76" t="s">
        <v>59</v>
      </c>
      <c r="F144" s="77" t="s">
        <v>719</v>
      </c>
      <c r="G144" s="214">
        <v>6.0000000000000001E-3</v>
      </c>
      <c r="H144" s="77"/>
    </row>
    <row r="145" spans="2:8" ht="60" x14ac:dyDescent="0.35">
      <c r="B145" s="127" t="s">
        <v>223</v>
      </c>
      <c r="C145" s="297"/>
      <c r="D145" s="82" t="s">
        <v>350</v>
      </c>
      <c r="E145" s="59" t="s">
        <v>63</v>
      </c>
      <c r="F145" s="58" t="s">
        <v>718</v>
      </c>
      <c r="G145" s="59" t="s">
        <v>835</v>
      </c>
      <c r="H145" s="58"/>
    </row>
    <row r="146" spans="2:8" x14ac:dyDescent="0.35">
      <c r="B146" s="127" t="s">
        <v>224</v>
      </c>
      <c r="C146" s="297"/>
      <c r="D146" s="322" t="s">
        <v>720</v>
      </c>
      <c r="E146" s="294" t="s">
        <v>310</v>
      </c>
      <c r="F146" s="167" t="s">
        <v>64</v>
      </c>
      <c r="G146" s="215">
        <v>110</v>
      </c>
      <c r="H146" s="167"/>
    </row>
    <row r="147" spans="2:8" x14ac:dyDescent="0.35">
      <c r="B147" s="127" t="s">
        <v>225</v>
      </c>
      <c r="C147" s="297"/>
      <c r="D147" s="323"/>
      <c r="E147" s="295"/>
      <c r="F147" s="168" t="s">
        <v>65</v>
      </c>
      <c r="G147" s="216">
        <v>1598</v>
      </c>
      <c r="H147" s="168"/>
    </row>
    <row r="148" spans="2:8" x14ac:dyDescent="0.35">
      <c r="B148" s="127" t="s">
        <v>226</v>
      </c>
      <c r="C148" s="297"/>
      <c r="D148" s="323"/>
      <c r="E148" s="295"/>
      <c r="F148" s="168" t="s">
        <v>66</v>
      </c>
      <c r="G148" s="216">
        <v>2113</v>
      </c>
      <c r="H148" s="168"/>
    </row>
    <row r="149" spans="2:8" x14ac:dyDescent="0.35">
      <c r="B149" s="127" t="s">
        <v>227</v>
      </c>
      <c r="C149" s="297"/>
      <c r="D149" s="323"/>
      <c r="E149" s="295"/>
      <c r="F149" s="168" t="s">
        <v>67</v>
      </c>
      <c r="G149" s="216">
        <v>978</v>
      </c>
      <c r="H149" s="168"/>
    </row>
    <row r="150" spans="2:8" x14ac:dyDescent="0.35">
      <c r="B150" s="127" t="s">
        <v>336</v>
      </c>
      <c r="C150" s="297"/>
      <c r="D150" s="324"/>
      <c r="E150" s="296"/>
      <c r="F150" s="132" t="s">
        <v>68</v>
      </c>
      <c r="G150" s="217">
        <v>847</v>
      </c>
      <c r="H150" s="132"/>
    </row>
    <row r="151" spans="2:8" ht="165" x14ac:dyDescent="0.35">
      <c r="B151" s="127" t="s">
        <v>342</v>
      </c>
      <c r="C151" s="297"/>
      <c r="D151" s="82" t="s">
        <v>309</v>
      </c>
      <c r="E151" s="59" t="s">
        <v>59</v>
      </c>
      <c r="F151" s="58" t="s">
        <v>721</v>
      </c>
      <c r="G151" s="213">
        <v>0.48</v>
      </c>
      <c r="H151" s="218"/>
    </row>
    <row r="152" spans="2:8" ht="206.7" customHeight="1" thickBot="1" x14ac:dyDescent="0.4">
      <c r="B152" s="127" t="s">
        <v>343</v>
      </c>
      <c r="C152" s="298"/>
      <c r="D152" s="133" t="s">
        <v>717</v>
      </c>
      <c r="E152" s="134" t="s">
        <v>59</v>
      </c>
      <c r="F152" s="135" t="s">
        <v>722</v>
      </c>
      <c r="G152" s="219">
        <v>0.35</v>
      </c>
      <c r="H152" s="135"/>
    </row>
    <row r="153" spans="2:8" ht="21.45" customHeight="1" thickTop="1" x14ac:dyDescent="0.35">
      <c r="B153" s="127" t="s">
        <v>344</v>
      </c>
      <c r="C153" s="317" t="s">
        <v>311</v>
      </c>
      <c r="D153" s="82" t="s">
        <v>314</v>
      </c>
      <c r="E153" s="59" t="s">
        <v>59</v>
      </c>
      <c r="F153" s="58" t="s">
        <v>773</v>
      </c>
      <c r="G153" s="213">
        <v>0.59</v>
      </c>
      <c r="H153" s="58"/>
    </row>
    <row r="154" spans="2:8" ht="20.7" customHeight="1" x14ac:dyDescent="0.35">
      <c r="B154" s="127" t="s">
        <v>345</v>
      </c>
      <c r="C154" s="299"/>
      <c r="D154" s="81" t="s">
        <v>315</v>
      </c>
      <c r="E154" s="76" t="s">
        <v>312</v>
      </c>
      <c r="F154" s="77" t="s">
        <v>774</v>
      </c>
      <c r="G154" s="76" t="s">
        <v>847</v>
      </c>
      <c r="H154" s="77"/>
    </row>
    <row r="155" spans="2:8" ht="30" x14ac:dyDescent="0.35">
      <c r="B155" s="127" t="s">
        <v>346</v>
      </c>
      <c r="C155" s="299"/>
      <c r="D155" s="82" t="s">
        <v>316</v>
      </c>
      <c r="E155" s="59" t="s">
        <v>69</v>
      </c>
      <c r="F155" s="58" t="s">
        <v>712</v>
      </c>
      <c r="G155" s="59" t="s">
        <v>844</v>
      </c>
      <c r="H155" s="58"/>
    </row>
    <row r="156" spans="2:8" ht="90" x14ac:dyDescent="0.35">
      <c r="B156" s="127" t="s">
        <v>347</v>
      </c>
      <c r="C156" s="299"/>
      <c r="D156" s="84" t="s">
        <v>352</v>
      </c>
      <c r="E156" s="76" t="s">
        <v>63</v>
      </c>
      <c r="F156" s="77" t="s">
        <v>353</v>
      </c>
      <c r="G156" s="200" t="s">
        <v>834</v>
      </c>
      <c r="H156" s="77" t="s">
        <v>848</v>
      </c>
    </row>
    <row r="157" spans="2:8" ht="19.95" customHeight="1" x14ac:dyDescent="0.35">
      <c r="B157" s="127" t="s">
        <v>354</v>
      </c>
      <c r="C157" s="299"/>
      <c r="D157" s="82" t="s">
        <v>321</v>
      </c>
      <c r="E157" s="59" t="s">
        <v>59</v>
      </c>
      <c r="F157" s="58" t="s">
        <v>775</v>
      </c>
      <c r="G157" s="213">
        <v>0.3</v>
      </c>
      <c r="H157" s="58"/>
    </row>
    <row r="158" spans="2:8" ht="75" x14ac:dyDescent="0.35">
      <c r="B158" s="127" t="s">
        <v>355</v>
      </c>
      <c r="C158" s="299"/>
      <c r="D158" s="81" t="s">
        <v>70</v>
      </c>
      <c r="E158" s="76" t="s">
        <v>59</v>
      </c>
      <c r="F158" s="77" t="s">
        <v>709</v>
      </c>
      <c r="G158" s="212">
        <v>0.2</v>
      </c>
      <c r="H158" s="77"/>
    </row>
    <row r="159" spans="2:8" ht="60" x14ac:dyDescent="0.35">
      <c r="B159" s="127" t="s">
        <v>356</v>
      </c>
      <c r="C159" s="299"/>
      <c r="D159" s="82" t="s">
        <v>713</v>
      </c>
      <c r="E159" s="59" t="s">
        <v>322</v>
      </c>
      <c r="F159" s="58" t="s">
        <v>776</v>
      </c>
      <c r="G159" s="59">
        <v>5</v>
      </c>
      <c r="H159" s="58"/>
    </row>
    <row r="160" spans="2:8" ht="25.2" customHeight="1" x14ac:dyDescent="0.35">
      <c r="B160" s="127" t="s">
        <v>614</v>
      </c>
      <c r="C160" s="299"/>
      <c r="D160" s="81" t="s">
        <v>349</v>
      </c>
      <c r="E160" s="76" t="s">
        <v>63</v>
      </c>
      <c r="F160" s="77" t="s">
        <v>710</v>
      </c>
      <c r="G160" s="76" t="s">
        <v>834</v>
      </c>
      <c r="H160" s="77"/>
    </row>
    <row r="161" spans="2:8" ht="60" x14ac:dyDescent="0.35">
      <c r="B161" s="127" t="s">
        <v>615</v>
      </c>
      <c r="C161" s="299"/>
      <c r="D161" s="82" t="s">
        <v>544</v>
      </c>
      <c r="E161" s="59" t="s">
        <v>59</v>
      </c>
      <c r="F161" s="58" t="s">
        <v>574</v>
      </c>
      <c r="G161" s="213">
        <v>0.47</v>
      </c>
      <c r="H161" s="58" t="s">
        <v>845</v>
      </c>
    </row>
    <row r="162" spans="2:8" ht="30" x14ac:dyDescent="0.35">
      <c r="B162" s="127" t="s">
        <v>616</v>
      </c>
      <c r="C162" s="299"/>
      <c r="D162" s="81" t="s">
        <v>323</v>
      </c>
      <c r="E162" s="76" t="s">
        <v>63</v>
      </c>
      <c r="F162" s="77" t="s">
        <v>714</v>
      </c>
      <c r="G162" s="76" t="s">
        <v>834</v>
      </c>
      <c r="H162" s="220">
        <v>0.15</v>
      </c>
    </row>
    <row r="163" spans="2:8" ht="30" x14ac:dyDescent="0.35">
      <c r="B163" s="127" t="s">
        <v>617</v>
      </c>
      <c r="C163" s="299"/>
      <c r="D163" s="82" t="s">
        <v>317</v>
      </c>
      <c r="E163" s="59" t="s">
        <v>313</v>
      </c>
      <c r="F163" s="58" t="s">
        <v>777</v>
      </c>
      <c r="G163" s="59">
        <v>414</v>
      </c>
      <c r="H163" s="58" t="s">
        <v>850</v>
      </c>
    </row>
    <row r="164" spans="2:8" ht="45.6" thickBot="1" x14ac:dyDescent="0.4">
      <c r="B164" s="127" t="s">
        <v>618</v>
      </c>
      <c r="C164" s="300"/>
      <c r="D164" s="133" t="s">
        <v>318</v>
      </c>
      <c r="E164" s="79" t="s">
        <v>71</v>
      </c>
      <c r="F164" s="80" t="s">
        <v>778</v>
      </c>
      <c r="G164" s="134">
        <v>366</v>
      </c>
      <c r="H164" s="80" t="s">
        <v>849</v>
      </c>
    </row>
    <row r="165" spans="2:8" ht="45.6" thickTop="1" x14ac:dyDescent="0.35">
      <c r="B165" s="127" t="s">
        <v>619</v>
      </c>
      <c r="C165" s="317" t="s">
        <v>81</v>
      </c>
      <c r="D165" s="136" t="s">
        <v>319</v>
      </c>
      <c r="E165" s="61" t="s">
        <v>63</v>
      </c>
      <c r="F165" s="65" t="s">
        <v>701</v>
      </c>
      <c r="G165" s="61" t="s">
        <v>835</v>
      </c>
      <c r="H165" s="221"/>
    </row>
    <row r="166" spans="2:8" ht="180.6" thickBot="1" x14ac:dyDescent="0.4">
      <c r="B166" s="127" t="s">
        <v>620</v>
      </c>
      <c r="C166" s="299"/>
      <c r="D166" s="138" t="s">
        <v>790</v>
      </c>
      <c r="E166" s="76" t="s">
        <v>63</v>
      </c>
      <c r="F166" s="132" t="s">
        <v>702</v>
      </c>
      <c r="G166" s="200" t="s">
        <v>834</v>
      </c>
      <c r="H166" s="222" t="s">
        <v>851</v>
      </c>
    </row>
    <row r="167" spans="2:8" ht="90.6" thickTop="1" x14ac:dyDescent="0.35">
      <c r="B167" s="127" t="s">
        <v>621</v>
      </c>
      <c r="C167" s="299"/>
      <c r="D167" s="137" t="s">
        <v>320</v>
      </c>
      <c r="E167" s="59" t="s">
        <v>63</v>
      </c>
      <c r="F167" s="58" t="s">
        <v>703</v>
      </c>
      <c r="G167" s="83" t="s">
        <v>834</v>
      </c>
      <c r="H167" s="223" t="s">
        <v>852</v>
      </c>
    </row>
    <row r="168" spans="2:8" ht="20.7" customHeight="1" thickBot="1" x14ac:dyDescent="0.4">
      <c r="B168" s="127" t="s">
        <v>622</v>
      </c>
      <c r="C168" s="299"/>
      <c r="D168" s="138" t="s">
        <v>324</v>
      </c>
      <c r="E168" s="76" t="s">
        <v>63</v>
      </c>
      <c r="F168" s="132" t="s">
        <v>704</v>
      </c>
      <c r="G168" s="200" t="s">
        <v>834</v>
      </c>
      <c r="H168" s="224"/>
    </row>
    <row r="169" spans="2:8" ht="20.7" customHeight="1" thickTop="1" x14ac:dyDescent="0.35">
      <c r="B169" s="127" t="s">
        <v>623</v>
      </c>
      <c r="C169" s="299"/>
      <c r="D169" s="137" t="s">
        <v>325</v>
      </c>
      <c r="E169" s="59" t="s">
        <v>63</v>
      </c>
      <c r="F169" s="64" t="s">
        <v>326</v>
      </c>
      <c r="G169" s="83" t="s">
        <v>835</v>
      </c>
      <c r="H169" s="221"/>
    </row>
    <row r="170" spans="2:8" ht="30.6" thickBot="1" x14ac:dyDescent="0.4">
      <c r="B170" s="127" t="s">
        <v>624</v>
      </c>
      <c r="C170" s="299"/>
      <c r="D170" s="138" t="s">
        <v>327</v>
      </c>
      <c r="E170" s="76" t="s">
        <v>63</v>
      </c>
      <c r="F170" s="132" t="s">
        <v>707</v>
      </c>
      <c r="G170" s="200" t="s">
        <v>834</v>
      </c>
      <c r="H170" s="222" t="s">
        <v>853</v>
      </c>
    </row>
    <row r="171" spans="2:8" ht="30.6" thickTop="1" x14ac:dyDescent="0.35">
      <c r="B171" s="127" t="s">
        <v>625</v>
      </c>
      <c r="C171" s="299"/>
      <c r="D171" s="137" t="s">
        <v>328</v>
      </c>
      <c r="E171" s="59" t="s">
        <v>313</v>
      </c>
      <c r="F171" s="64" t="s">
        <v>779</v>
      </c>
      <c r="G171" s="59">
        <v>0</v>
      </c>
      <c r="H171" s="223" t="s">
        <v>854</v>
      </c>
    </row>
    <row r="172" spans="2:8" ht="75.599999999999994" thickBot="1" x14ac:dyDescent="0.4">
      <c r="B172" s="127" t="s">
        <v>626</v>
      </c>
      <c r="C172" s="300"/>
      <c r="D172" s="139" t="s">
        <v>708</v>
      </c>
      <c r="E172" s="79" t="s">
        <v>63</v>
      </c>
      <c r="F172" s="80" t="s">
        <v>705</v>
      </c>
      <c r="G172" s="134" t="s">
        <v>834</v>
      </c>
      <c r="H172" s="222" t="s">
        <v>855</v>
      </c>
    </row>
    <row r="173" spans="2:8" ht="195.6" thickTop="1" x14ac:dyDescent="0.35">
      <c r="B173" s="127" t="s">
        <v>627</v>
      </c>
      <c r="C173" s="299" t="s">
        <v>82</v>
      </c>
      <c r="D173" s="63" t="s">
        <v>329</v>
      </c>
      <c r="E173" s="83" t="s">
        <v>63</v>
      </c>
      <c r="F173" s="64" t="s">
        <v>706</v>
      </c>
      <c r="G173" s="83" t="s">
        <v>834</v>
      </c>
      <c r="H173" s="223" t="s">
        <v>856</v>
      </c>
    </row>
    <row r="174" spans="2:8" ht="90" x14ac:dyDescent="0.35">
      <c r="B174" s="127" t="s">
        <v>628</v>
      </c>
      <c r="C174" s="299"/>
      <c r="D174" s="84" t="s">
        <v>331</v>
      </c>
      <c r="E174" s="140" t="s">
        <v>59</v>
      </c>
      <c r="F174" s="132" t="s">
        <v>781</v>
      </c>
      <c r="G174" s="76">
        <v>92.28</v>
      </c>
      <c r="H174" s="132"/>
    </row>
    <row r="175" spans="2:8" ht="90" x14ac:dyDescent="0.35">
      <c r="B175" s="127" t="s">
        <v>629</v>
      </c>
      <c r="C175" s="299"/>
      <c r="D175" s="63" t="s">
        <v>332</v>
      </c>
      <c r="E175" s="83" t="s">
        <v>699</v>
      </c>
      <c r="F175" s="64" t="s">
        <v>780</v>
      </c>
      <c r="G175" s="59">
        <v>4381</v>
      </c>
      <c r="H175" s="64"/>
    </row>
    <row r="176" spans="2:8" ht="120" x14ac:dyDescent="0.35">
      <c r="B176" s="127" t="s">
        <v>630</v>
      </c>
      <c r="C176" s="299"/>
      <c r="D176" s="84" t="s">
        <v>330</v>
      </c>
      <c r="E176" s="140" t="s">
        <v>699</v>
      </c>
      <c r="F176" s="132" t="s">
        <v>782</v>
      </c>
      <c r="G176" s="76">
        <v>1</v>
      </c>
      <c r="H176" s="132"/>
    </row>
    <row r="177" spans="2:8" ht="60" x14ac:dyDescent="0.35">
      <c r="B177" s="127" t="s">
        <v>631</v>
      </c>
      <c r="C177" s="299"/>
      <c r="D177" s="63" t="s">
        <v>333</v>
      </c>
      <c r="E177" s="59" t="s">
        <v>63</v>
      </c>
      <c r="F177" s="64" t="s">
        <v>700</v>
      </c>
      <c r="G177" s="83" t="s">
        <v>834</v>
      </c>
      <c r="H177" s="64"/>
    </row>
    <row r="178" spans="2:8" ht="28.2" customHeight="1" thickBot="1" x14ac:dyDescent="0.4">
      <c r="B178" s="127" t="s">
        <v>632</v>
      </c>
      <c r="C178" s="300"/>
      <c r="D178" s="133" t="s">
        <v>334</v>
      </c>
      <c r="E178" s="134" t="s">
        <v>59</v>
      </c>
      <c r="F178" s="135" t="s">
        <v>335</v>
      </c>
      <c r="G178" s="79">
        <v>20.66</v>
      </c>
      <c r="H178" s="135"/>
    </row>
    <row r="179" spans="2:8" ht="409.6" thickTop="1" x14ac:dyDescent="0.35">
      <c r="B179" s="127" t="s">
        <v>633</v>
      </c>
      <c r="C179" s="317" t="s">
        <v>698</v>
      </c>
      <c r="D179" s="60" t="s">
        <v>338</v>
      </c>
      <c r="E179" s="83" t="s">
        <v>63</v>
      </c>
      <c r="F179" s="65" t="s">
        <v>691</v>
      </c>
      <c r="G179" s="83" t="s">
        <v>834</v>
      </c>
      <c r="H179" s="65" t="s">
        <v>857</v>
      </c>
    </row>
    <row r="180" spans="2:8" ht="255" x14ac:dyDescent="0.35">
      <c r="B180" s="127" t="s">
        <v>634</v>
      </c>
      <c r="C180" s="299"/>
      <c r="D180" s="84" t="s">
        <v>340</v>
      </c>
      <c r="E180" s="140" t="s">
        <v>63</v>
      </c>
      <c r="F180" s="132" t="s">
        <v>695</v>
      </c>
      <c r="G180" s="200" t="s">
        <v>834</v>
      </c>
      <c r="H180" s="132" t="s">
        <v>858</v>
      </c>
    </row>
    <row r="181" spans="2:8" ht="150" customHeight="1" x14ac:dyDescent="0.35">
      <c r="B181" s="127" t="s">
        <v>635</v>
      </c>
      <c r="C181" s="299"/>
      <c r="D181" s="63" t="s">
        <v>351</v>
      </c>
      <c r="E181" s="83" t="s">
        <v>313</v>
      </c>
      <c r="F181" s="64" t="s">
        <v>696</v>
      </c>
      <c r="G181" s="59" t="s">
        <v>834</v>
      </c>
      <c r="H181" s="64" t="s">
        <v>859</v>
      </c>
    </row>
    <row r="182" spans="2:8" ht="45" x14ac:dyDescent="0.35">
      <c r="B182" s="127" t="s">
        <v>636</v>
      </c>
      <c r="C182" s="299"/>
      <c r="D182" s="84" t="s">
        <v>341</v>
      </c>
      <c r="E182" s="140" t="s">
        <v>59</v>
      </c>
      <c r="F182" s="132" t="s">
        <v>545</v>
      </c>
      <c r="G182" s="76">
        <v>75.599999999999994</v>
      </c>
      <c r="H182" s="132"/>
    </row>
    <row r="183" spans="2:8" ht="90" x14ac:dyDescent="0.35">
      <c r="B183" s="127" t="s">
        <v>637</v>
      </c>
      <c r="C183" s="299"/>
      <c r="D183" s="63" t="s">
        <v>339</v>
      </c>
      <c r="E183" s="83" t="s">
        <v>63</v>
      </c>
      <c r="F183" s="64" t="s">
        <v>692</v>
      </c>
      <c r="G183" s="83" t="s">
        <v>834</v>
      </c>
      <c r="H183" s="64" t="s">
        <v>860</v>
      </c>
    </row>
    <row r="184" spans="2:8" ht="90" x14ac:dyDescent="0.35">
      <c r="B184" s="127" t="s">
        <v>693</v>
      </c>
      <c r="C184" s="299"/>
      <c r="D184" s="84" t="s">
        <v>348</v>
      </c>
      <c r="E184" s="140" t="s">
        <v>63</v>
      </c>
      <c r="F184" s="132" t="s">
        <v>690</v>
      </c>
      <c r="G184" s="200" t="s">
        <v>834</v>
      </c>
      <c r="H184" s="132" t="s">
        <v>861</v>
      </c>
    </row>
    <row r="185" spans="2:8" ht="75.599999999999994" customHeight="1" thickBot="1" x14ac:dyDescent="0.4">
      <c r="B185" s="131" t="s">
        <v>694</v>
      </c>
      <c r="C185" s="318"/>
      <c r="D185" s="119" t="s">
        <v>337</v>
      </c>
      <c r="E185" s="141" t="s">
        <v>63</v>
      </c>
      <c r="F185" s="142" t="s">
        <v>697</v>
      </c>
      <c r="G185" s="141" t="s">
        <v>834</v>
      </c>
      <c r="H185" s="142" t="s">
        <v>862</v>
      </c>
    </row>
    <row r="186" spans="2:8" x14ac:dyDescent="0.35">
      <c r="D186" s="87"/>
      <c r="E186" s="88"/>
      <c r="F186" s="89"/>
      <c r="G186" s="86"/>
      <c r="H186" s="85"/>
    </row>
    <row r="187" spans="2:8" x14ac:dyDescent="0.35">
      <c r="D187" s="90"/>
      <c r="E187" s="91"/>
      <c r="F187" s="86"/>
      <c r="G187" s="86"/>
      <c r="H187" s="85"/>
    </row>
    <row r="188" spans="2:8" ht="27" x14ac:dyDescent="0.35">
      <c r="B188" s="319" t="s">
        <v>72</v>
      </c>
      <c r="C188" s="320"/>
      <c r="D188" s="320" t="s">
        <v>72</v>
      </c>
      <c r="E188" s="320"/>
      <c r="F188" s="320"/>
      <c r="G188" s="320"/>
      <c r="H188" s="321"/>
    </row>
    <row r="189" spans="2:8" ht="30" x14ac:dyDescent="0.35">
      <c r="B189" s="127" t="s">
        <v>151</v>
      </c>
      <c r="C189" s="313" t="s">
        <v>679</v>
      </c>
      <c r="D189" s="175" t="s">
        <v>680</v>
      </c>
      <c r="E189" s="51" t="s">
        <v>63</v>
      </c>
      <c r="F189" s="64" t="s">
        <v>688</v>
      </c>
      <c r="G189" s="197" t="s">
        <v>834</v>
      </c>
      <c r="H189" s="64"/>
    </row>
    <row r="190" spans="2:8" ht="30" x14ac:dyDescent="0.35">
      <c r="B190" s="127" t="s">
        <v>152</v>
      </c>
      <c r="C190" s="313"/>
      <c r="D190" s="93" t="s">
        <v>361</v>
      </c>
      <c r="E190" s="94" t="s">
        <v>63</v>
      </c>
      <c r="F190" s="95" t="s">
        <v>681</v>
      </c>
      <c r="G190" s="202" t="s">
        <v>834</v>
      </c>
      <c r="H190" s="95"/>
    </row>
    <row r="191" spans="2:8" ht="30" x14ac:dyDescent="0.35">
      <c r="B191" s="127" t="s">
        <v>232</v>
      </c>
      <c r="C191" s="313"/>
      <c r="D191" s="175" t="s">
        <v>359</v>
      </c>
      <c r="E191" s="51" t="s">
        <v>63</v>
      </c>
      <c r="F191" s="64" t="s">
        <v>682</v>
      </c>
      <c r="G191" s="197" t="s">
        <v>834</v>
      </c>
      <c r="H191" s="64"/>
    </row>
    <row r="192" spans="2:8" ht="45" x14ac:dyDescent="0.35">
      <c r="B192" s="127" t="s">
        <v>233</v>
      </c>
      <c r="C192" s="313"/>
      <c r="D192" s="93" t="s">
        <v>358</v>
      </c>
      <c r="E192" s="94" t="s">
        <v>63</v>
      </c>
      <c r="F192" s="95" t="s">
        <v>689</v>
      </c>
      <c r="G192" s="202" t="s">
        <v>834</v>
      </c>
      <c r="H192" s="95"/>
    </row>
    <row r="193" spans="2:8" ht="45" x14ac:dyDescent="0.35">
      <c r="B193" s="127" t="s">
        <v>234</v>
      </c>
      <c r="C193" s="313"/>
      <c r="D193" s="175" t="s">
        <v>363</v>
      </c>
      <c r="E193" s="51" t="s">
        <v>63</v>
      </c>
      <c r="F193" s="64" t="s">
        <v>364</v>
      </c>
      <c r="G193" s="203" t="s">
        <v>834</v>
      </c>
      <c r="H193" s="199" t="s">
        <v>836</v>
      </c>
    </row>
    <row r="194" spans="2:8" ht="30" x14ac:dyDescent="0.35">
      <c r="B194" s="127" t="s">
        <v>235</v>
      </c>
      <c r="C194" s="313"/>
      <c r="D194" s="93" t="s">
        <v>365</v>
      </c>
      <c r="E194" s="94" t="s">
        <v>63</v>
      </c>
      <c r="F194" s="95" t="s">
        <v>783</v>
      </c>
      <c r="G194" s="204" t="s">
        <v>834</v>
      </c>
      <c r="H194" s="185"/>
    </row>
    <row r="195" spans="2:8" ht="45" x14ac:dyDescent="0.35">
      <c r="B195" s="127" t="s">
        <v>259</v>
      </c>
      <c r="C195" s="313"/>
      <c r="D195" s="175" t="s">
        <v>687</v>
      </c>
      <c r="E195" s="51" t="s">
        <v>63</v>
      </c>
      <c r="F195" s="64" t="s">
        <v>686</v>
      </c>
      <c r="G195" s="203" t="s">
        <v>834</v>
      </c>
      <c r="H195" s="58"/>
    </row>
    <row r="196" spans="2:8" ht="30" x14ac:dyDescent="0.35">
      <c r="B196" s="127" t="s">
        <v>236</v>
      </c>
      <c r="C196" s="313"/>
      <c r="D196" s="184" t="s">
        <v>362</v>
      </c>
      <c r="E196" s="186" t="s">
        <v>254</v>
      </c>
      <c r="F196" s="185" t="s">
        <v>683</v>
      </c>
      <c r="G196" s="205" t="s">
        <v>837</v>
      </c>
      <c r="H196" s="185"/>
    </row>
    <row r="197" spans="2:8" ht="90" x14ac:dyDescent="0.35">
      <c r="B197" s="127" t="s">
        <v>237</v>
      </c>
      <c r="C197" s="313"/>
      <c r="D197" s="56" t="s">
        <v>366</v>
      </c>
      <c r="E197" s="57" t="s">
        <v>63</v>
      </c>
      <c r="F197" s="58" t="s">
        <v>684</v>
      </c>
      <c r="G197" s="203" t="s">
        <v>834</v>
      </c>
      <c r="H197" s="206" t="s">
        <v>838</v>
      </c>
    </row>
    <row r="198" spans="2:8" ht="30.6" thickBot="1" x14ac:dyDescent="0.4">
      <c r="B198" s="127" t="s">
        <v>238</v>
      </c>
      <c r="C198" s="314"/>
      <c r="D198" s="98" t="s">
        <v>367</v>
      </c>
      <c r="E198" s="99" t="s">
        <v>63</v>
      </c>
      <c r="F198" s="100" t="s">
        <v>368</v>
      </c>
      <c r="G198" s="207" t="s">
        <v>835</v>
      </c>
      <c r="H198" s="100"/>
    </row>
    <row r="199" spans="2:8" ht="19.95" customHeight="1" thickTop="1" x14ac:dyDescent="0.35">
      <c r="B199" s="127" t="s">
        <v>239</v>
      </c>
      <c r="C199" s="315" t="s">
        <v>228</v>
      </c>
      <c r="D199" s="92" t="s">
        <v>380</v>
      </c>
      <c r="E199" s="51" t="s">
        <v>63</v>
      </c>
      <c r="F199" s="64" t="s">
        <v>673</v>
      </c>
      <c r="G199" s="197" t="s">
        <v>834</v>
      </c>
      <c r="H199" s="208"/>
    </row>
    <row r="200" spans="2:8" ht="19.95" customHeight="1" x14ac:dyDescent="0.35">
      <c r="B200" s="127" t="s">
        <v>240</v>
      </c>
      <c r="C200" s="315"/>
      <c r="D200" s="93" t="s">
        <v>671</v>
      </c>
      <c r="E200" s="94" t="s">
        <v>63</v>
      </c>
      <c r="F200" s="95" t="s">
        <v>674</v>
      </c>
      <c r="G200" s="202" t="s">
        <v>834</v>
      </c>
      <c r="H200" s="209"/>
    </row>
    <row r="201" spans="2:8" ht="30" x14ac:dyDescent="0.35">
      <c r="B201" s="127" t="s">
        <v>241</v>
      </c>
      <c r="C201" s="315"/>
      <c r="D201" s="92" t="s">
        <v>677</v>
      </c>
      <c r="E201" s="51" t="s">
        <v>63</v>
      </c>
      <c r="F201" s="64" t="s">
        <v>678</v>
      </c>
      <c r="G201" s="197" t="s">
        <v>834</v>
      </c>
      <c r="H201" s="208"/>
    </row>
    <row r="202" spans="2:8" ht="30" x14ac:dyDescent="0.35">
      <c r="B202" s="127" t="s">
        <v>242</v>
      </c>
      <c r="C202" s="315"/>
      <c r="D202" s="93" t="s">
        <v>672</v>
      </c>
      <c r="E202" s="94" t="s">
        <v>63</v>
      </c>
      <c r="F202" s="95" t="s">
        <v>675</v>
      </c>
      <c r="G202" s="202" t="s">
        <v>834</v>
      </c>
      <c r="H202" s="209"/>
    </row>
    <row r="203" spans="2:8" ht="45" x14ac:dyDescent="0.35">
      <c r="B203" s="127" t="s">
        <v>243</v>
      </c>
      <c r="C203" s="315"/>
      <c r="D203" s="92" t="s">
        <v>370</v>
      </c>
      <c r="E203" s="51" t="s">
        <v>63</v>
      </c>
      <c r="F203" s="64" t="s">
        <v>676</v>
      </c>
      <c r="G203" s="197" t="s">
        <v>835</v>
      </c>
      <c r="H203" s="208"/>
    </row>
    <row r="204" spans="2:8" ht="45.6" thickBot="1" x14ac:dyDescent="0.4">
      <c r="B204" s="127" t="s">
        <v>244</v>
      </c>
      <c r="C204" s="325"/>
      <c r="D204" s="98" t="s">
        <v>369</v>
      </c>
      <c r="E204" s="99" t="s">
        <v>63</v>
      </c>
      <c r="F204" s="100" t="s">
        <v>784</v>
      </c>
      <c r="G204" s="207" t="s">
        <v>835</v>
      </c>
      <c r="H204" s="209"/>
    </row>
    <row r="205" spans="2:8" ht="45.6" thickTop="1" x14ac:dyDescent="0.35">
      <c r="B205" s="127" t="s">
        <v>245</v>
      </c>
      <c r="C205" s="326" t="s">
        <v>229</v>
      </c>
      <c r="D205" s="92" t="s">
        <v>372</v>
      </c>
      <c r="E205" s="51" t="s">
        <v>63</v>
      </c>
      <c r="F205" s="64" t="s">
        <v>666</v>
      </c>
      <c r="G205" s="197" t="s">
        <v>834</v>
      </c>
      <c r="H205" s="208"/>
    </row>
    <row r="206" spans="2:8" ht="21.45" customHeight="1" x14ac:dyDescent="0.35">
      <c r="B206" s="127" t="s">
        <v>246</v>
      </c>
      <c r="C206" s="315"/>
      <c r="D206" s="93" t="s">
        <v>373</v>
      </c>
      <c r="E206" s="94" t="s">
        <v>63</v>
      </c>
      <c r="F206" s="95" t="s">
        <v>667</v>
      </c>
      <c r="G206" s="202" t="s">
        <v>834</v>
      </c>
      <c r="H206" s="95"/>
    </row>
    <row r="207" spans="2:8" ht="30" x14ac:dyDescent="0.35">
      <c r="B207" s="127" t="s">
        <v>247</v>
      </c>
      <c r="C207" s="315"/>
      <c r="D207" s="92" t="s">
        <v>374</v>
      </c>
      <c r="E207" s="51" t="s">
        <v>63</v>
      </c>
      <c r="F207" s="64" t="s">
        <v>668</v>
      </c>
      <c r="G207" s="197" t="s">
        <v>835</v>
      </c>
      <c r="H207" s="64" t="s">
        <v>839</v>
      </c>
    </row>
    <row r="208" spans="2:8" ht="20.7" customHeight="1" x14ac:dyDescent="0.35">
      <c r="B208" s="127" t="s">
        <v>248</v>
      </c>
      <c r="C208" s="315"/>
      <c r="D208" s="93" t="s">
        <v>230</v>
      </c>
      <c r="E208" s="94" t="s">
        <v>63</v>
      </c>
      <c r="F208" s="95" t="s">
        <v>669</v>
      </c>
      <c r="G208" s="202" t="s">
        <v>834</v>
      </c>
      <c r="H208" s="95"/>
    </row>
    <row r="209" spans="2:8" ht="75.599999999999994" thickBot="1" x14ac:dyDescent="0.4">
      <c r="B209" s="127" t="s">
        <v>249</v>
      </c>
      <c r="C209" s="325"/>
      <c r="D209" s="96" t="s">
        <v>386</v>
      </c>
      <c r="E209" s="97" t="s">
        <v>63</v>
      </c>
      <c r="F209" s="68" t="s">
        <v>670</v>
      </c>
      <c r="G209" s="210" t="s">
        <v>834</v>
      </c>
      <c r="H209" s="68" t="s">
        <v>840</v>
      </c>
    </row>
    <row r="210" spans="2:8" ht="60.6" thickTop="1" x14ac:dyDescent="0.35">
      <c r="B210" s="127" t="s">
        <v>250</v>
      </c>
      <c r="C210" s="312" t="s">
        <v>660</v>
      </c>
      <c r="D210" s="93" t="s">
        <v>657</v>
      </c>
      <c r="E210" s="94" t="s">
        <v>63</v>
      </c>
      <c r="F210" s="95" t="s">
        <v>658</v>
      </c>
      <c r="G210" s="202" t="s">
        <v>835</v>
      </c>
      <c r="H210" s="95"/>
    </row>
    <row r="211" spans="2:8" ht="45" x14ac:dyDescent="0.35">
      <c r="B211" s="127" t="s">
        <v>251</v>
      </c>
      <c r="C211" s="313"/>
      <c r="D211" s="92" t="s">
        <v>659</v>
      </c>
      <c r="E211" s="51" t="s">
        <v>63</v>
      </c>
      <c r="F211" s="64" t="s">
        <v>661</v>
      </c>
      <c r="G211" s="197" t="s">
        <v>835</v>
      </c>
      <c r="H211" s="64"/>
    </row>
    <row r="212" spans="2:8" ht="30" x14ac:dyDescent="0.35">
      <c r="B212" s="127" t="s">
        <v>252</v>
      </c>
      <c r="C212" s="313"/>
      <c r="D212" s="93" t="s">
        <v>371</v>
      </c>
      <c r="E212" s="94" t="s">
        <v>662</v>
      </c>
      <c r="F212" s="95" t="s">
        <v>663</v>
      </c>
      <c r="G212" s="202" t="s">
        <v>835</v>
      </c>
      <c r="H212" s="95"/>
    </row>
    <row r="213" spans="2:8" ht="45" x14ac:dyDescent="0.35">
      <c r="B213" s="127" t="s">
        <v>381</v>
      </c>
      <c r="C213" s="313"/>
      <c r="D213" s="92" t="s">
        <v>376</v>
      </c>
      <c r="E213" s="51" t="s">
        <v>63</v>
      </c>
      <c r="F213" s="64" t="s">
        <v>664</v>
      </c>
      <c r="G213" s="197" t="s">
        <v>835</v>
      </c>
      <c r="H213" s="64"/>
    </row>
    <row r="214" spans="2:8" ht="45.6" thickBot="1" x14ac:dyDescent="0.4">
      <c r="B214" s="127" t="s">
        <v>382</v>
      </c>
      <c r="C214" s="314"/>
      <c r="D214" s="98" t="s">
        <v>375</v>
      </c>
      <c r="E214" s="99" t="s">
        <v>63</v>
      </c>
      <c r="F214" s="100" t="s">
        <v>665</v>
      </c>
      <c r="G214" s="207" t="s">
        <v>835</v>
      </c>
      <c r="H214" s="100"/>
    </row>
    <row r="215" spans="2:8" ht="135.6" thickTop="1" x14ac:dyDescent="0.35">
      <c r="B215" s="127" t="s">
        <v>383</v>
      </c>
      <c r="C215" s="315" t="s">
        <v>231</v>
      </c>
      <c r="D215" s="92" t="s">
        <v>377</v>
      </c>
      <c r="E215" s="51" t="s">
        <v>63</v>
      </c>
      <c r="F215" s="64" t="s">
        <v>655</v>
      </c>
      <c r="G215" s="197" t="s">
        <v>834</v>
      </c>
      <c r="H215" s="64" t="s">
        <v>841</v>
      </c>
    </row>
    <row r="216" spans="2:8" ht="60" x14ac:dyDescent="0.35">
      <c r="B216" s="127" t="s">
        <v>384</v>
      </c>
      <c r="C216" s="315"/>
      <c r="D216" s="93" t="s">
        <v>379</v>
      </c>
      <c r="E216" s="94" t="s">
        <v>63</v>
      </c>
      <c r="F216" s="95" t="s">
        <v>656</v>
      </c>
      <c r="G216" s="202" t="s">
        <v>834</v>
      </c>
      <c r="H216" s="95" t="s">
        <v>842</v>
      </c>
    </row>
    <row r="217" spans="2:8" ht="90.6" thickBot="1" x14ac:dyDescent="0.4">
      <c r="B217" s="129" t="s">
        <v>385</v>
      </c>
      <c r="C217" s="316"/>
      <c r="D217" s="143" t="s">
        <v>378</v>
      </c>
      <c r="E217" s="144" t="s">
        <v>63</v>
      </c>
      <c r="F217" s="142" t="s">
        <v>785</v>
      </c>
      <c r="G217" s="211" t="s">
        <v>834</v>
      </c>
      <c r="H217" s="64" t="s">
        <v>843</v>
      </c>
    </row>
    <row r="218" spans="2:8" s="47" customFormat="1" ht="9" customHeight="1" x14ac:dyDescent="0.35">
      <c r="B218" s="130"/>
      <c r="C218" s="70"/>
      <c r="E218" s="110"/>
      <c r="F218" s="111"/>
      <c r="G218" s="112"/>
      <c r="H218" s="112"/>
    </row>
    <row r="219" spans="2:8" ht="28.95" customHeight="1" x14ac:dyDescent="0.35">
      <c r="B219" s="114"/>
      <c r="C219" s="28"/>
      <c r="D219" s="28"/>
      <c r="E219" s="28"/>
      <c r="F219" s="28"/>
      <c r="G219" s="28"/>
      <c r="H219" s="28"/>
    </row>
  </sheetData>
  <mergeCells count="66">
    <mergeCell ref="H115:H118"/>
    <mergeCell ref="H100:H103"/>
    <mergeCell ref="D105:D108"/>
    <mergeCell ref="F105:F108"/>
    <mergeCell ref="H105:H10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C210:C214"/>
    <mergeCell ref="C215:C217"/>
    <mergeCell ref="C173:C178"/>
    <mergeCell ref="C179:C185"/>
    <mergeCell ref="B188:H188"/>
    <mergeCell ref="C189:C19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47:C50"/>
    <mergeCell ref="C54:C62"/>
    <mergeCell ref="D100:D103"/>
    <mergeCell ref="F100:F103"/>
    <mergeCell ref="D75:D78"/>
    <mergeCell ref="F75:F78"/>
    <mergeCell ref="F90:F93"/>
  </mergeCells>
  <dataValidations count="2">
    <dataValidation type="list" allowBlank="1" showInputMessage="1" showErrorMessage="1" sqref="G172:G173 G197:G198 G177 G189:G195 G162 G145 G156 G139 G183:G185 G160 G165:G170 G179:G180 G59 G62:G72" xr:uid="{00000000-0002-0000-0400-000000000000}">
      <formula1>"-, Yes, No"</formula1>
    </dataValidation>
    <dataValidation type="list" allowBlank="1" showInputMessage="1" showErrorMessage="1" sqref="G210:G211 G213:G217 G199:G208"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topLeftCell="A40" zoomScale="80" zoomScaleNormal="80" workbookViewId="0">
      <selection activeCell="H64" sqref="H64"/>
    </sheetView>
  </sheetViews>
  <sheetFormatPr defaultColWidth="8.6640625" defaultRowHeight="15" x14ac:dyDescent="0.35"/>
  <cols>
    <col min="1" max="1" width="2.6640625" style="44" customWidth="1"/>
    <col min="2" max="2" width="6.6640625" style="44" customWidth="1"/>
    <col min="3" max="3" width="55.33203125" style="145" customWidth="1"/>
    <col min="4" max="4" width="17.44140625" style="44" customWidth="1"/>
    <col min="5" max="5" width="17.33203125" style="44" customWidth="1"/>
    <col min="6" max="6" width="15" style="44" customWidth="1"/>
    <col min="7" max="7" width="11.6640625" style="44" customWidth="1"/>
    <col min="8" max="8" width="16.33203125" style="44" customWidth="1"/>
    <col min="9" max="12" width="12.88671875" style="44" customWidth="1"/>
    <col min="13" max="13" width="19" style="44" customWidth="1"/>
    <col min="14" max="16384" width="8.6640625" style="44"/>
  </cols>
  <sheetData>
    <row r="2" spans="1:13" s="106" customFormat="1" ht="33.450000000000003" customHeight="1" x14ac:dyDescent="0.45">
      <c r="B2" s="283" t="s">
        <v>517</v>
      </c>
      <c r="C2" s="283"/>
      <c r="D2" s="283"/>
      <c r="E2" s="283"/>
      <c r="F2" s="283"/>
      <c r="G2" s="283"/>
      <c r="H2" s="283"/>
      <c r="I2" s="283"/>
      <c r="J2" s="283"/>
      <c r="K2" s="283"/>
      <c r="L2" s="283"/>
      <c r="M2" s="283"/>
    </row>
    <row r="3" spans="1:13" s="106" customFormat="1" ht="85.95" customHeight="1" x14ac:dyDescent="0.45">
      <c r="B3" s="282" t="s">
        <v>754</v>
      </c>
      <c r="C3" s="282"/>
      <c r="D3" s="282"/>
      <c r="E3" s="282"/>
      <c r="F3" s="282"/>
      <c r="G3" s="282"/>
      <c r="H3" s="282"/>
      <c r="I3" s="282"/>
      <c r="J3" s="282"/>
      <c r="K3" s="282"/>
      <c r="L3" s="282"/>
      <c r="M3" s="282"/>
    </row>
    <row r="4" spans="1:13" ht="6.45" customHeight="1" x14ac:dyDescent="0.35">
      <c r="B4" s="113"/>
      <c r="C4" s="333"/>
      <c r="D4" s="333"/>
      <c r="E4" s="333"/>
      <c r="F4" s="333"/>
      <c r="G4" s="333"/>
      <c r="H4" s="333"/>
      <c r="I4" s="333"/>
      <c r="J4" s="333"/>
      <c r="K4" s="333"/>
      <c r="L4" s="333"/>
      <c r="M4" s="333"/>
    </row>
    <row r="6" spans="1:13" ht="3" customHeight="1" x14ac:dyDescent="0.35"/>
    <row r="7" spans="1:13" ht="15" customHeight="1" x14ac:dyDescent="0.35">
      <c r="D7" s="162" t="s">
        <v>526</v>
      </c>
      <c r="E7" s="155" t="s">
        <v>527</v>
      </c>
      <c r="F7" s="155" t="s">
        <v>528</v>
      </c>
      <c r="G7" s="155" t="s">
        <v>529</v>
      </c>
      <c r="H7" s="155" t="s">
        <v>530</v>
      </c>
      <c r="I7" s="155" t="s">
        <v>531</v>
      </c>
      <c r="J7" s="155" t="s">
        <v>532</v>
      </c>
      <c r="K7" s="155" t="s">
        <v>533</v>
      </c>
      <c r="L7" s="155" t="s">
        <v>534</v>
      </c>
      <c r="M7" s="155" t="s">
        <v>535</v>
      </c>
    </row>
    <row r="8" spans="1:13" ht="34.200000000000003" customHeight="1" x14ac:dyDescent="0.35">
      <c r="A8" s="115"/>
      <c r="B8" s="331" t="s">
        <v>126</v>
      </c>
      <c r="C8" s="331" t="s">
        <v>398</v>
      </c>
      <c r="D8" s="334" t="s">
        <v>546</v>
      </c>
      <c r="E8" s="335"/>
      <c r="F8" s="336"/>
      <c r="G8" s="331" t="s">
        <v>548</v>
      </c>
      <c r="H8" s="331" t="s">
        <v>525</v>
      </c>
      <c r="I8" s="337" t="s">
        <v>599</v>
      </c>
      <c r="J8" s="338"/>
      <c r="K8" s="338"/>
      <c r="L8" s="338"/>
      <c r="M8" s="339"/>
    </row>
    <row r="9" spans="1:13" s="117" customFormat="1" ht="55.5" customHeight="1" thickBot="1" x14ac:dyDescent="0.35">
      <c r="A9" s="116"/>
      <c r="B9" s="332"/>
      <c r="C9" s="332"/>
      <c r="D9" s="148"/>
      <c r="E9" s="151" t="s">
        <v>809</v>
      </c>
      <c r="F9" s="151" t="s">
        <v>547</v>
      </c>
      <c r="G9" s="332"/>
      <c r="H9" s="332"/>
      <c r="I9" s="109" t="s">
        <v>1</v>
      </c>
      <c r="J9" s="109" t="s">
        <v>2</v>
      </c>
      <c r="K9" s="109" t="s">
        <v>3</v>
      </c>
      <c r="L9" s="109" t="s">
        <v>4</v>
      </c>
      <c r="M9" s="109" t="s">
        <v>600</v>
      </c>
    </row>
    <row r="10" spans="1:13" s="117" customFormat="1" ht="15" customHeight="1" thickTop="1" x14ac:dyDescent="0.3">
      <c r="A10" s="116"/>
      <c r="B10" s="146" t="s">
        <v>399</v>
      </c>
      <c r="C10" s="149" t="s">
        <v>5</v>
      </c>
      <c r="D10" s="244">
        <f>SUM(I10:L10)</f>
        <v>46320994.201575994</v>
      </c>
      <c r="E10" s="266"/>
      <c r="F10" s="244">
        <f>SUM(F11:F13)</f>
        <v>410199.65</v>
      </c>
      <c r="G10" s="245">
        <f>D10/$D$62</f>
        <v>4.5367063045036293E-2</v>
      </c>
      <c r="H10" s="270">
        <v>68943.570000000007</v>
      </c>
      <c r="I10" s="244">
        <f>SUM(I11:I13)</f>
        <v>35584958.749651998</v>
      </c>
      <c r="J10" s="244">
        <f>SUM(J11:J13)</f>
        <v>10535035.451924</v>
      </c>
      <c r="K10" s="244">
        <f>SUM(K11:K13)</f>
        <v>201000</v>
      </c>
      <c r="L10" s="244">
        <f>SUM(L11:L13)</f>
        <v>0</v>
      </c>
      <c r="M10" s="267">
        <v>3.4894642106928191</v>
      </c>
    </row>
    <row r="11" spans="1:13" s="117" customFormat="1" ht="30" x14ac:dyDescent="0.3">
      <c r="A11" s="116"/>
      <c r="B11" s="146" t="s">
        <v>400</v>
      </c>
      <c r="C11" s="160" t="s">
        <v>397</v>
      </c>
      <c r="D11" s="247">
        <v>45453442.771576025</v>
      </c>
      <c r="E11" s="146"/>
      <c r="F11" s="247">
        <v>410199.65</v>
      </c>
      <c r="G11" s="169">
        <f t="shared" ref="G11:G62" si="0">D11/$D$62</f>
        <v>4.4517377905543304E-2</v>
      </c>
      <c r="H11" s="146"/>
      <c r="I11" s="247">
        <v>34717407.319651999</v>
      </c>
      <c r="J11" s="247">
        <v>10535035.451924</v>
      </c>
      <c r="K11" s="247">
        <v>201000</v>
      </c>
      <c r="L11" s="248">
        <v>0</v>
      </c>
      <c r="M11" s="249">
        <v>3.5114110988792113</v>
      </c>
    </row>
    <row r="12" spans="1:13" s="117" customFormat="1" x14ac:dyDescent="0.3">
      <c r="A12" s="116"/>
      <c r="B12" s="146" t="s">
        <v>401</v>
      </c>
      <c r="C12" s="161" t="s">
        <v>395</v>
      </c>
      <c r="D12" s="247">
        <v>105616.63</v>
      </c>
      <c r="E12" s="146"/>
      <c r="F12" s="247">
        <v>0</v>
      </c>
      <c r="G12" s="169">
        <f t="shared" si="0"/>
        <v>1.0344156886967785E-4</v>
      </c>
      <c r="H12" s="146"/>
      <c r="I12" s="247">
        <v>105616.63</v>
      </c>
      <c r="J12" s="247">
        <v>0</v>
      </c>
      <c r="K12" s="247">
        <v>0</v>
      </c>
      <c r="L12" s="248">
        <v>0</v>
      </c>
      <c r="M12" s="249">
        <v>2.5727845658552426</v>
      </c>
    </row>
    <row r="13" spans="1:13" s="117" customFormat="1" x14ac:dyDescent="0.3">
      <c r="A13" s="116"/>
      <c r="B13" s="146" t="s">
        <v>402</v>
      </c>
      <c r="C13" s="161" t="s">
        <v>396</v>
      </c>
      <c r="D13" s="247">
        <v>761934.8</v>
      </c>
      <c r="E13" s="146"/>
      <c r="F13" s="247">
        <v>0</v>
      </c>
      <c r="G13" s="169">
        <f t="shared" si="0"/>
        <v>7.4624357062334041E-4</v>
      </c>
      <c r="H13" s="146"/>
      <c r="I13" s="247">
        <v>761934.8</v>
      </c>
      <c r="J13" s="247">
        <v>0</v>
      </c>
      <c r="K13" s="247">
        <v>0</v>
      </c>
      <c r="L13" s="248">
        <v>0</v>
      </c>
      <c r="M13" s="249">
        <v>2.3072829908338397</v>
      </c>
    </row>
    <row r="14" spans="1:13" s="117" customFormat="1" ht="19.2" customHeight="1" x14ac:dyDescent="0.3">
      <c r="A14" s="116"/>
      <c r="B14" s="146" t="s">
        <v>403</v>
      </c>
      <c r="C14" s="149" t="s">
        <v>6</v>
      </c>
      <c r="D14" s="244">
        <f>SUM(I14:L14)</f>
        <v>3782866.5</v>
      </c>
      <c r="E14" s="250"/>
      <c r="F14" s="244">
        <f>SUM(F15:F19)</f>
        <v>0</v>
      </c>
      <c r="G14" s="245">
        <f t="shared" si="0"/>
        <v>3.704962424805139E-3</v>
      </c>
      <c r="H14" s="250">
        <v>249.69</v>
      </c>
      <c r="I14" s="244">
        <f>SUM(I15:I19)</f>
        <v>548746.5</v>
      </c>
      <c r="J14" s="244">
        <f>SUM(J15:J19)</f>
        <v>3234120</v>
      </c>
      <c r="K14" s="244">
        <f>SUM(K15:K19)</f>
        <v>0</v>
      </c>
      <c r="L14" s="244">
        <f>SUM(L15:L19)</f>
        <v>0</v>
      </c>
      <c r="M14" s="251">
        <v>5.8378099613084418</v>
      </c>
    </row>
    <row r="15" spans="1:13" s="117" customFormat="1" x14ac:dyDescent="0.3">
      <c r="A15" s="116"/>
      <c r="B15" s="146" t="s">
        <v>404</v>
      </c>
      <c r="C15" s="161" t="s">
        <v>7</v>
      </c>
      <c r="D15" s="247">
        <v>0</v>
      </c>
      <c r="E15" s="146"/>
      <c r="F15" s="247">
        <v>0</v>
      </c>
      <c r="G15" s="169">
        <f t="shared" si="0"/>
        <v>0</v>
      </c>
      <c r="H15" s="146"/>
      <c r="I15" s="247">
        <v>0</v>
      </c>
      <c r="J15" s="247">
        <v>0</v>
      </c>
      <c r="K15" s="247">
        <v>0</v>
      </c>
      <c r="L15" s="248">
        <v>0</v>
      </c>
      <c r="M15" s="249">
        <v>0</v>
      </c>
    </row>
    <row r="16" spans="1:13" s="117" customFormat="1" x14ac:dyDescent="0.3">
      <c r="A16" s="116"/>
      <c r="B16" s="146" t="s">
        <v>405</v>
      </c>
      <c r="C16" s="161" t="s">
        <v>8</v>
      </c>
      <c r="D16" s="247">
        <v>0</v>
      </c>
      <c r="E16" s="146"/>
      <c r="F16" s="247">
        <v>0</v>
      </c>
      <c r="G16" s="169">
        <f t="shared" si="0"/>
        <v>0</v>
      </c>
      <c r="H16" s="146"/>
      <c r="I16" s="247">
        <v>0</v>
      </c>
      <c r="J16" s="247">
        <v>0</v>
      </c>
      <c r="K16" s="247">
        <v>0</v>
      </c>
      <c r="L16" s="248">
        <v>0</v>
      </c>
      <c r="M16" s="249">
        <v>0</v>
      </c>
    </row>
    <row r="17" spans="1:13" s="117" customFormat="1" x14ac:dyDescent="0.3">
      <c r="A17" s="116"/>
      <c r="B17" s="146" t="s">
        <v>406</v>
      </c>
      <c r="C17" s="161" t="s">
        <v>9</v>
      </c>
      <c r="D17" s="247">
        <v>0</v>
      </c>
      <c r="E17" s="146"/>
      <c r="F17" s="247">
        <v>0</v>
      </c>
      <c r="G17" s="169">
        <f t="shared" si="0"/>
        <v>0</v>
      </c>
      <c r="H17" s="146"/>
      <c r="I17" s="247">
        <v>0</v>
      </c>
      <c r="J17" s="247">
        <v>0</v>
      </c>
      <c r="K17" s="247">
        <v>0</v>
      </c>
      <c r="L17" s="248">
        <v>0</v>
      </c>
      <c r="M17" s="249">
        <v>0</v>
      </c>
    </row>
    <row r="18" spans="1:13" s="117" customFormat="1" x14ac:dyDescent="0.3">
      <c r="A18" s="116"/>
      <c r="B18" s="146" t="s">
        <v>407</v>
      </c>
      <c r="C18" s="161" t="s">
        <v>10</v>
      </c>
      <c r="D18" s="247">
        <v>3669658.91</v>
      </c>
      <c r="E18" s="146"/>
      <c r="F18" s="247">
        <v>0</v>
      </c>
      <c r="G18" s="169">
        <f t="shared" si="0"/>
        <v>3.5940862236088383E-3</v>
      </c>
      <c r="H18" s="146"/>
      <c r="I18" s="247">
        <v>435538.91</v>
      </c>
      <c r="J18" s="247">
        <v>3234120</v>
      </c>
      <c r="K18" s="247">
        <v>0</v>
      </c>
      <c r="L18" s="248">
        <v>0</v>
      </c>
      <c r="M18" s="249">
        <v>5.9837935932419111</v>
      </c>
    </row>
    <row r="19" spans="1:13" s="117" customFormat="1" x14ac:dyDescent="0.3">
      <c r="A19" s="116"/>
      <c r="B19" s="146" t="s">
        <v>408</v>
      </c>
      <c r="C19" s="161" t="s">
        <v>11</v>
      </c>
      <c r="D19" s="247">
        <v>113207.59</v>
      </c>
      <c r="E19" s="146"/>
      <c r="F19" s="247">
        <v>0</v>
      </c>
      <c r="G19" s="169">
        <f t="shared" si="0"/>
        <v>1.1087620119630074E-4</v>
      </c>
      <c r="H19" s="146"/>
      <c r="I19" s="247">
        <v>113207.59</v>
      </c>
      <c r="J19" s="247">
        <v>0</v>
      </c>
      <c r="K19" s="247">
        <v>0</v>
      </c>
      <c r="L19" s="248">
        <v>0</v>
      </c>
      <c r="M19" s="249">
        <v>1.1057055534783853</v>
      </c>
    </row>
    <row r="20" spans="1:13" s="117" customFormat="1" x14ac:dyDescent="0.3">
      <c r="A20" s="116"/>
      <c r="B20" s="146" t="s">
        <v>409</v>
      </c>
      <c r="C20" s="149" t="s">
        <v>12</v>
      </c>
      <c r="D20" s="244">
        <f>SUM(I20:L20)</f>
        <v>165788265.66615301</v>
      </c>
      <c r="E20" s="250"/>
      <c r="F20" s="244">
        <f>SUM(F21:F44)</f>
        <v>0</v>
      </c>
      <c r="G20" s="245">
        <f t="shared" si="0"/>
        <v>0.16237403428503461</v>
      </c>
      <c r="H20" s="271">
        <v>82681.05</v>
      </c>
      <c r="I20" s="244">
        <f>SUM(I21:I44)</f>
        <v>113631160.54746</v>
      </c>
      <c r="J20" s="244">
        <f>SUM(J21:J44)</f>
        <v>52157105.118692994</v>
      </c>
      <c r="K20" s="244">
        <f>SUM(K21:K44)</f>
        <v>0</v>
      </c>
      <c r="L20" s="244">
        <f>SUM(L21:L44)</f>
        <v>0</v>
      </c>
      <c r="M20" s="251">
        <v>2.3255698442193213</v>
      </c>
    </row>
    <row r="21" spans="1:13" s="117" customFormat="1" x14ac:dyDescent="0.3">
      <c r="B21" s="146" t="s">
        <v>410</v>
      </c>
      <c r="C21" s="161" t="s">
        <v>13</v>
      </c>
      <c r="D21" s="247">
        <v>23570270.541383002</v>
      </c>
      <c r="E21" s="146"/>
      <c r="F21" s="247">
        <v>0</v>
      </c>
      <c r="G21" s="169">
        <f t="shared" si="0"/>
        <v>2.308486611893798E-2</v>
      </c>
      <c r="H21" s="272"/>
      <c r="I21" s="247">
        <v>12479201.469264001</v>
      </c>
      <c r="J21" s="247">
        <v>11091069.072119001</v>
      </c>
      <c r="K21" s="247">
        <v>0</v>
      </c>
      <c r="L21" s="248">
        <v>0</v>
      </c>
      <c r="M21" s="249">
        <v>3.7777121949824073</v>
      </c>
    </row>
    <row r="22" spans="1:13" s="117" customFormat="1" x14ac:dyDescent="0.3">
      <c r="B22" s="146" t="s">
        <v>411</v>
      </c>
      <c r="C22" s="161" t="s">
        <v>14</v>
      </c>
      <c r="D22" s="247">
        <v>8316016.7499999981</v>
      </c>
      <c r="E22" s="146"/>
      <c r="F22" s="247">
        <v>0</v>
      </c>
      <c r="G22" s="169">
        <f t="shared" si="0"/>
        <v>8.1447573111026114E-3</v>
      </c>
      <c r="H22" s="146"/>
      <c r="I22" s="247">
        <v>4785021.2699999996</v>
      </c>
      <c r="J22" s="247">
        <v>3530995.48</v>
      </c>
      <c r="K22" s="247">
        <v>0</v>
      </c>
      <c r="L22" s="248">
        <v>0</v>
      </c>
      <c r="M22" s="249">
        <v>4.7611688820045694</v>
      </c>
    </row>
    <row r="23" spans="1:13" s="117" customFormat="1" x14ac:dyDescent="0.3">
      <c r="B23" s="146" t="s">
        <v>412</v>
      </c>
      <c r="C23" s="161" t="s">
        <v>15</v>
      </c>
      <c r="D23" s="247">
        <v>0</v>
      </c>
      <c r="E23" s="146"/>
      <c r="F23" s="247">
        <v>0</v>
      </c>
      <c r="G23" s="169">
        <f t="shared" si="0"/>
        <v>0</v>
      </c>
      <c r="H23" s="146"/>
      <c r="I23" s="247">
        <v>0</v>
      </c>
      <c r="J23" s="247">
        <v>0</v>
      </c>
      <c r="K23" s="247">
        <v>0</v>
      </c>
      <c r="L23" s="248">
        <v>0</v>
      </c>
      <c r="M23" s="249">
        <v>0</v>
      </c>
    </row>
    <row r="24" spans="1:13" s="117" customFormat="1" x14ac:dyDescent="0.3">
      <c r="B24" s="146" t="s">
        <v>413</v>
      </c>
      <c r="C24" s="161" t="s">
        <v>16</v>
      </c>
      <c r="D24" s="247">
        <v>78033.91</v>
      </c>
      <c r="E24" s="146"/>
      <c r="F24" s="247">
        <v>0</v>
      </c>
      <c r="G24" s="169">
        <f t="shared" si="0"/>
        <v>7.6426885381925588E-5</v>
      </c>
      <c r="H24" s="146"/>
      <c r="I24" s="247">
        <v>78033.91</v>
      </c>
      <c r="J24" s="247">
        <v>0</v>
      </c>
      <c r="K24" s="247">
        <v>0</v>
      </c>
      <c r="L24" s="248">
        <v>0</v>
      </c>
      <c r="M24" s="249">
        <v>3.1424657534246574</v>
      </c>
    </row>
    <row r="25" spans="1:13" s="117" customFormat="1" x14ac:dyDescent="0.3">
      <c r="B25" s="146" t="s">
        <v>414</v>
      </c>
      <c r="C25" s="161" t="s">
        <v>17</v>
      </c>
      <c r="D25" s="247">
        <v>452138.57999999996</v>
      </c>
      <c r="E25" s="146"/>
      <c r="F25" s="247">
        <v>0</v>
      </c>
      <c r="G25" s="169">
        <f t="shared" si="0"/>
        <v>4.4282727125177486E-4</v>
      </c>
      <c r="H25" s="146"/>
      <c r="I25" s="247">
        <v>208988.62000000002</v>
      </c>
      <c r="J25" s="247">
        <v>243149.96</v>
      </c>
      <c r="K25" s="247">
        <v>0</v>
      </c>
      <c r="L25" s="248">
        <v>0</v>
      </c>
      <c r="M25" s="249">
        <v>5.1441869084195311</v>
      </c>
    </row>
    <row r="26" spans="1:13" s="118" customFormat="1" ht="19.95" customHeight="1" x14ac:dyDescent="0.3">
      <c r="B26" s="146" t="s">
        <v>415</v>
      </c>
      <c r="C26" s="161" t="s">
        <v>18</v>
      </c>
      <c r="D26" s="247">
        <v>997187</v>
      </c>
      <c r="E26" s="147"/>
      <c r="F26" s="247">
        <v>0</v>
      </c>
      <c r="G26" s="169">
        <f t="shared" si="0"/>
        <v>9.7665100407433422E-4</v>
      </c>
      <c r="H26" s="147"/>
      <c r="I26" s="247">
        <v>997187</v>
      </c>
      <c r="J26" s="247">
        <v>0</v>
      </c>
      <c r="K26" s="247">
        <v>0</v>
      </c>
      <c r="L26" s="248">
        <v>0</v>
      </c>
      <c r="M26" s="252">
        <v>3.9863013698630136</v>
      </c>
    </row>
    <row r="27" spans="1:13" s="117" customFormat="1" ht="45" x14ac:dyDescent="0.3">
      <c r="B27" s="146" t="s">
        <v>416</v>
      </c>
      <c r="C27" s="161" t="s">
        <v>19</v>
      </c>
      <c r="D27" s="247">
        <v>3725482.88</v>
      </c>
      <c r="E27" s="146"/>
      <c r="F27" s="247">
        <v>0</v>
      </c>
      <c r="G27" s="169">
        <f t="shared" si="0"/>
        <v>3.6487605588658317E-3</v>
      </c>
      <c r="H27" s="146"/>
      <c r="I27" s="247">
        <v>892919.87</v>
      </c>
      <c r="J27" s="247">
        <v>2832563.01</v>
      </c>
      <c r="K27" s="247">
        <v>0</v>
      </c>
      <c r="L27" s="248">
        <v>0</v>
      </c>
      <c r="M27" s="249">
        <v>7.1146238473986196</v>
      </c>
    </row>
    <row r="28" spans="1:13" s="117" customFormat="1" x14ac:dyDescent="0.3">
      <c r="B28" s="146" t="s">
        <v>417</v>
      </c>
      <c r="C28" s="161" t="s">
        <v>20</v>
      </c>
      <c r="D28" s="247">
        <v>9928320.0323569998</v>
      </c>
      <c r="E28" s="146"/>
      <c r="F28" s="247">
        <v>0</v>
      </c>
      <c r="G28" s="169">
        <f t="shared" si="0"/>
        <v>9.7238569379392119E-3</v>
      </c>
      <c r="H28" s="146"/>
      <c r="I28" s="247">
        <v>6236815.0880270004</v>
      </c>
      <c r="J28" s="247">
        <v>3691504.9443300003</v>
      </c>
      <c r="K28" s="247">
        <v>0</v>
      </c>
      <c r="L28" s="248">
        <v>0</v>
      </c>
      <c r="M28" s="249">
        <v>4.229459198202222</v>
      </c>
    </row>
    <row r="29" spans="1:13" s="117" customFormat="1" x14ac:dyDescent="0.3">
      <c r="B29" s="146" t="s">
        <v>418</v>
      </c>
      <c r="C29" s="161" t="s">
        <v>21</v>
      </c>
      <c r="D29" s="247">
        <v>961994.14999999991</v>
      </c>
      <c r="E29" s="146"/>
      <c r="F29" s="247">
        <v>0</v>
      </c>
      <c r="G29" s="169">
        <f t="shared" si="0"/>
        <v>9.4218291304553259E-4</v>
      </c>
      <c r="H29" s="146"/>
      <c r="I29" s="247">
        <v>845430.29999999993</v>
      </c>
      <c r="J29" s="247">
        <v>116563.85</v>
      </c>
      <c r="K29" s="247">
        <v>0</v>
      </c>
      <c r="L29" s="248">
        <v>0</v>
      </c>
      <c r="M29" s="249">
        <v>3.7863442672275136</v>
      </c>
    </row>
    <row r="30" spans="1:13" s="117" customFormat="1" x14ac:dyDescent="0.3">
      <c r="B30" s="146" t="s">
        <v>419</v>
      </c>
      <c r="C30" s="161" t="s">
        <v>22</v>
      </c>
      <c r="D30" s="247">
        <v>0</v>
      </c>
      <c r="E30" s="146"/>
      <c r="F30" s="247">
        <v>0</v>
      </c>
      <c r="G30" s="169">
        <f t="shared" si="0"/>
        <v>0</v>
      </c>
      <c r="H30" s="146"/>
      <c r="I30" s="247">
        <v>0</v>
      </c>
      <c r="J30" s="247">
        <v>0</v>
      </c>
      <c r="K30" s="247">
        <v>0</v>
      </c>
      <c r="L30" s="248">
        <v>0</v>
      </c>
      <c r="M30" s="249">
        <v>0</v>
      </c>
    </row>
    <row r="31" spans="1:13" s="117" customFormat="1" x14ac:dyDescent="0.3">
      <c r="B31" s="146" t="s">
        <v>420</v>
      </c>
      <c r="C31" s="161" t="s">
        <v>23</v>
      </c>
      <c r="D31" s="247">
        <v>609809.59</v>
      </c>
      <c r="E31" s="146"/>
      <c r="F31" s="247">
        <v>0</v>
      </c>
      <c r="G31" s="169">
        <f t="shared" si="0"/>
        <v>5.9725121603837396E-4</v>
      </c>
      <c r="H31" s="146"/>
      <c r="I31" s="247">
        <v>609809.59</v>
      </c>
      <c r="J31" s="247">
        <v>0</v>
      </c>
      <c r="K31" s="247">
        <v>0</v>
      </c>
      <c r="L31" s="248">
        <v>0</v>
      </c>
      <c r="M31" s="249">
        <v>3.5677942881845985</v>
      </c>
    </row>
    <row r="32" spans="1:13" s="117" customFormat="1" x14ac:dyDescent="0.3">
      <c r="B32" s="146" t="s">
        <v>421</v>
      </c>
      <c r="C32" s="161" t="s">
        <v>24</v>
      </c>
      <c r="D32" s="247">
        <v>6671050.1400000006</v>
      </c>
      <c r="E32" s="146"/>
      <c r="F32" s="247">
        <v>0</v>
      </c>
      <c r="G32" s="169">
        <f t="shared" si="0"/>
        <v>6.5336670227963542E-3</v>
      </c>
      <c r="H32" s="146"/>
      <c r="I32" s="247">
        <v>710621.14</v>
      </c>
      <c r="J32" s="247">
        <v>5960429</v>
      </c>
      <c r="K32" s="247">
        <v>0</v>
      </c>
      <c r="L32" s="248">
        <v>0</v>
      </c>
      <c r="M32" s="249">
        <v>5.6044104936653287</v>
      </c>
    </row>
    <row r="33" spans="2:13" s="117" customFormat="1" x14ac:dyDescent="0.3">
      <c r="B33" s="146" t="s">
        <v>422</v>
      </c>
      <c r="C33" s="161" t="s">
        <v>25</v>
      </c>
      <c r="D33" s="247">
        <v>5518830.3353479998</v>
      </c>
      <c r="E33" s="146"/>
      <c r="F33" s="247">
        <v>0</v>
      </c>
      <c r="G33" s="169">
        <f t="shared" si="0"/>
        <v>5.4051759482760184E-3</v>
      </c>
      <c r="H33" s="146"/>
      <c r="I33" s="247">
        <v>2900919.1453479999</v>
      </c>
      <c r="J33" s="247">
        <v>2617911.19</v>
      </c>
      <c r="K33" s="247">
        <v>0</v>
      </c>
      <c r="L33" s="248">
        <v>0</v>
      </c>
      <c r="M33" s="249">
        <v>3.8747963837843526</v>
      </c>
    </row>
    <row r="34" spans="2:13" s="117" customFormat="1" x14ac:dyDescent="0.3">
      <c r="B34" s="146" t="s">
        <v>423</v>
      </c>
      <c r="C34" s="161" t="s">
        <v>26</v>
      </c>
      <c r="D34" s="247">
        <v>42138724.133984014</v>
      </c>
      <c r="E34" s="146"/>
      <c r="F34" s="247">
        <v>0</v>
      </c>
      <c r="G34" s="169">
        <f t="shared" si="0"/>
        <v>4.1270922340410438E-2</v>
      </c>
      <c r="H34" s="146"/>
      <c r="I34" s="247">
        <v>26999751.940107998</v>
      </c>
      <c r="J34" s="247">
        <v>15138972.193875996</v>
      </c>
      <c r="K34" s="247">
        <v>0</v>
      </c>
      <c r="L34" s="248">
        <v>0</v>
      </c>
      <c r="M34" s="249">
        <v>2.8099349900133004</v>
      </c>
    </row>
    <row r="35" spans="2:13" s="117" customFormat="1" x14ac:dyDescent="0.3">
      <c r="B35" s="146" t="s">
        <v>424</v>
      </c>
      <c r="C35" s="161" t="s">
        <v>27</v>
      </c>
      <c r="D35" s="247">
        <v>50624200.970720999</v>
      </c>
      <c r="E35" s="146"/>
      <c r="F35" s="247">
        <v>0</v>
      </c>
      <c r="G35" s="169">
        <f t="shared" si="0"/>
        <v>4.9581649889655147E-2</v>
      </c>
      <c r="H35" s="146"/>
      <c r="I35" s="247">
        <v>50624200.970720999</v>
      </c>
      <c r="J35" s="247">
        <v>0</v>
      </c>
      <c r="K35" s="247">
        <v>0</v>
      </c>
      <c r="L35" s="248">
        <v>0</v>
      </c>
      <c r="M35" s="249">
        <v>-1.2954513900112627</v>
      </c>
    </row>
    <row r="36" spans="2:13" s="117" customFormat="1" ht="30" x14ac:dyDescent="0.3">
      <c r="B36" s="146" t="s">
        <v>425</v>
      </c>
      <c r="C36" s="161" t="s">
        <v>28</v>
      </c>
      <c r="D36" s="247">
        <v>293721.59000000003</v>
      </c>
      <c r="E36" s="146"/>
      <c r="F36" s="247">
        <v>0</v>
      </c>
      <c r="G36" s="169">
        <f t="shared" si="0"/>
        <v>2.8767270912257174E-4</v>
      </c>
      <c r="H36" s="146"/>
      <c r="I36" s="247">
        <v>293721.59000000003</v>
      </c>
      <c r="J36" s="247">
        <v>0</v>
      </c>
      <c r="K36" s="247">
        <v>0</v>
      </c>
      <c r="L36" s="248">
        <v>0</v>
      </c>
      <c r="M36" s="249">
        <v>3.7191155599805681</v>
      </c>
    </row>
    <row r="37" spans="2:13" s="117" customFormat="1" ht="30" x14ac:dyDescent="0.3">
      <c r="B37" s="146" t="s">
        <v>426</v>
      </c>
      <c r="C37" s="161" t="s">
        <v>29</v>
      </c>
      <c r="D37" s="247">
        <v>0</v>
      </c>
      <c r="E37" s="146"/>
      <c r="F37" s="247">
        <v>0</v>
      </c>
      <c r="G37" s="169">
        <f t="shared" si="0"/>
        <v>0</v>
      </c>
      <c r="H37" s="146"/>
      <c r="I37" s="247">
        <v>0</v>
      </c>
      <c r="J37" s="247">
        <v>0</v>
      </c>
      <c r="K37" s="247">
        <v>0</v>
      </c>
      <c r="L37" s="248">
        <v>0</v>
      </c>
      <c r="M37" s="249">
        <v>0</v>
      </c>
    </row>
    <row r="38" spans="2:13" s="117" customFormat="1" x14ac:dyDescent="0.3">
      <c r="B38" s="146" t="s">
        <v>427</v>
      </c>
      <c r="C38" s="161" t="s">
        <v>30</v>
      </c>
      <c r="D38" s="247">
        <v>0</v>
      </c>
      <c r="E38" s="146"/>
      <c r="F38" s="247">
        <v>0</v>
      </c>
      <c r="G38" s="169">
        <f t="shared" si="0"/>
        <v>0</v>
      </c>
      <c r="H38" s="146"/>
      <c r="I38" s="247">
        <v>0</v>
      </c>
      <c r="J38" s="247">
        <v>0</v>
      </c>
      <c r="K38" s="247">
        <v>0</v>
      </c>
      <c r="L38" s="248">
        <v>0</v>
      </c>
      <c r="M38" s="249">
        <v>0</v>
      </c>
    </row>
    <row r="39" spans="2:13" s="117" customFormat="1" x14ac:dyDescent="0.3">
      <c r="B39" s="146" t="s">
        <v>428</v>
      </c>
      <c r="C39" s="161" t="s">
        <v>31</v>
      </c>
      <c r="D39" s="247">
        <v>15748.07</v>
      </c>
      <c r="E39" s="146"/>
      <c r="F39" s="247">
        <v>0</v>
      </c>
      <c r="G39" s="169">
        <f t="shared" si="0"/>
        <v>1.5423755401677819E-5</v>
      </c>
      <c r="H39" s="146"/>
      <c r="I39" s="247">
        <v>15748.07</v>
      </c>
      <c r="J39" s="247">
        <v>0</v>
      </c>
      <c r="K39" s="247">
        <v>0</v>
      </c>
      <c r="L39" s="248">
        <v>0</v>
      </c>
      <c r="M39" s="249">
        <v>1.2794520547945205</v>
      </c>
    </row>
    <row r="40" spans="2:13" s="117" customFormat="1" x14ac:dyDescent="0.3">
      <c r="B40" s="146" t="s">
        <v>429</v>
      </c>
      <c r="C40" s="161" t="s">
        <v>32</v>
      </c>
      <c r="D40" s="247">
        <v>10545.73</v>
      </c>
      <c r="E40" s="146"/>
      <c r="F40" s="247">
        <v>0</v>
      </c>
      <c r="G40" s="169">
        <f t="shared" si="0"/>
        <v>1.032855201000096E-5</v>
      </c>
      <c r="H40" s="146"/>
      <c r="I40" s="247">
        <v>10545.73</v>
      </c>
      <c r="J40" s="247">
        <v>0</v>
      </c>
      <c r="K40" s="247">
        <v>0</v>
      </c>
      <c r="L40" s="248">
        <v>0</v>
      </c>
      <c r="M40" s="249">
        <v>1.4328767123287671</v>
      </c>
    </row>
    <row r="41" spans="2:13" s="117" customFormat="1" x14ac:dyDescent="0.3">
      <c r="B41" s="146" t="s">
        <v>430</v>
      </c>
      <c r="C41" s="161" t="s">
        <v>33</v>
      </c>
      <c r="D41" s="247">
        <v>0</v>
      </c>
      <c r="E41" s="146"/>
      <c r="F41" s="247">
        <v>0</v>
      </c>
      <c r="G41" s="169">
        <f t="shared" si="0"/>
        <v>0</v>
      </c>
      <c r="H41" s="146"/>
      <c r="I41" s="247">
        <v>0</v>
      </c>
      <c r="J41" s="247">
        <v>0</v>
      </c>
      <c r="K41" s="247">
        <v>0</v>
      </c>
      <c r="L41" s="248">
        <v>0</v>
      </c>
      <c r="M41" s="249">
        <v>0</v>
      </c>
    </row>
    <row r="42" spans="2:13" s="117" customFormat="1" x14ac:dyDescent="0.3">
      <c r="B42" s="146" t="s">
        <v>431</v>
      </c>
      <c r="C42" s="161" t="s">
        <v>34</v>
      </c>
      <c r="D42" s="247">
        <v>2498382.36</v>
      </c>
      <c r="E42" s="146"/>
      <c r="F42" s="247">
        <v>0</v>
      </c>
      <c r="G42" s="169">
        <f t="shared" si="0"/>
        <v>2.4469308569562221E-3</v>
      </c>
      <c r="H42" s="146"/>
      <c r="I42" s="247">
        <v>1231812.1599999999</v>
      </c>
      <c r="J42" s="247">
        <v>1266570.2</v>
      </c>
      <c r="K42" s="247">
        <v>0</v>
      </c>
      <c r="L42" s="248">
        <v>0</v>
      </c>
      <c r="M42" s="249">
        <v>6.7142987170788979</v>
      </c>
    </row>
    <row r="43" spans="2:13" s="117" customFormat="1" x14ac:dyDescent="0.3">
      <c r="B43" s="146" t="s">
        <v>432</v>
      </c>
      <c r="C43" s="161" t="s">
        <v>35</v>
      </c>
      <c r="D43" s="247">
        <v>7009320.8911039997</v>
      </c>
      <c r="E43" s="146"/>
      <c r="F43" s="247">
        <v>0</v>
      </c>
      <c r="G43" s="169">
        <f t="shared" si="0"/>
        <v>6.8649714508672169E-3</v>
      </c>
      <c r="H43" s="146"/>
      <c r="I43" s="247">
        <v>2143757.6211040001</v>
      </c>
      <c r="J43" s="247">
        <v>4865563.2699999996</v>
      </c>
      <c r="K43" s="247">
        <v>0</v>
      </c>
      <c r="L43" s="248">
        <v>0</v>
      </c>
      <c r="M43" s="249">
        <v>5.3651704323777913</v>
      </c>
    </row>
    <row r="44" spans="2:13" s="117" customFormat="1" x14ac:dyDescent="0.3">
      <c r="B44" s="146" t="s">
        <v>433</v>
      </c>
      <c r="C44" s="161" t="s">
        <v>36</v>
      </c>
      <c r="D44" s="247">
        <v>2368488.0112559996</v>
      </c>
      <c r="E44" s="146"/>
      <c r="F44" s="247">
        <v>0</v>
      </c>
      <c r="G44" s="169">
        <f t="shared" si="0"/>
        <v>2.3197115429013765E-3</v>
      </c>
      <c r="H44" s="146"/>
      <c r="I44" s="247">
        <v>1566675.0628879999</v>
      </c>
      <c r="J44" s="247">
        <v>801812.94836799998</v>
      </c>
      <c r="K44" s="247">
        <v>0</v>
      </c>
      <c r="L44" s="248">
        <v>0</v>
      </c>
      <c r="M44" s="249">
        <v>3.7784140582089005</v>
      </c>
    </row>
    <row r="45" spans="2:13" s="117" customFormat="1" x14ac:dyDescent="0.3">
      <c r="B45" s="146" t="s">
        <v>434</v>
      </c>
      <c r="C45" s="149" t="s">
        <v>37</v>
      </c>
      <c r="D45" s="244">
        <f>SUM(I45:L45)</f>
        <v>56622666.590802006</v>
      </c>
      <c r="E45" s="268">
        <v>12475087.5</v>
      </c>
      <c r="F45" s="244">
        <v>0</v>
      </c>
      <c r="G45" s="245">
        <f t="shared" si="0"/>
        <v>5.5456583548795797E-2</v>
      </c>
      <c r="H45" s="271">
        <v>4366.54</v>
      </c>
      <c r="I45" s="244">
        <v>45440987.090802006</v>
      </c>
      <c r="J45" s="244">
        <v>11181679.5</v>
      </c>
      <c r="K45" s="244">
        <v>0</v>
      </c>
      <c r="L45" s="267">
        <v>0</v>
      </c>
      <c r="M45" s="251">
        <v>1.4538416445781257</v>
      </c>
    </row>
    <row r="46" spans="2:13" s="117" customFormat="1" ht="30" x14ac:dyDescent="0.3">
      <c r="B46" s="146" t="s">
        <v>435</v>
      </c>
      <c r="C46" s="149" t="s">
        <v>38</v>
      </c>
      <c r="D46" s="244">
        <f>SUM(I46:L46)</f>
        <v>140000</v>
      </c>
      <c r="E46" s="250"/>
      <c r="F46" s="244">
        <v>0</v>
      </c>
      <c r="G46" s="245">
        <f t="shared" si="0"/>
        <v>1.371168502702169E-4</v>
      </c>
      <c r="H46" s="250">
        <v>7.24</v>
      </c>
      <c r="I46" s="244">
        <v>0</v>
      </c>
      <c r="J46" s="244">
        <v>140000</v>
      </c>
      <c r="K46" s="244">
        <v>0</v>
      </c>
      <c r="L46" s="267">
        <v>0</v>
      </c>
      <c r="M46" s="251">
        <v>6.978082191780822</v>
      </c>
    </row>
    <row r="47" spans="2:13" s="117" customFormat="1" x14ac:dyDescent="0.3">
      <c r="B47" s="146" t="s">
        <v>436</v>
      </c>
      <c r="C47" s="149" t="s">
        <v>39</v>
      </c>
      <c r="D47" s="244">
        <f>SUM(I47:L47)</f>
        <v>132088523.68922201</v>
      </c>
      <c r="E47" s="250"/>
      <c r="F47" s="244">
        <f>SUM(F48:F50)</f>
        <v>0</v>
      </c>
      <c r="G47" s="245">
        <f t="shared" si="0"/>
        <v>0.1293683023222075</v>
      </c>
      <c r="H47" s="271">
        <v>10824.29</v>
      </c>
      <c r="I47" s="244">
        <f>SUM(I48:I50)</f>
        <v>126196013.843041</v>
      </c>
      <c r="J47" s="244">
        <f>SUM(J48:J50)</f>
        <v>5892509.8461809997</v>
      </c>
      <c r="K47" s="244">
        <f>SUM(K48:K50)</f>
        <v>0</v>
      </c>
      <c r="L47" s="244">
        <f>SUM(L48:L50)</f>
        <v>0</v>
      </c>
      <c r="M47" s="251">
        <v>1.5304489511644992</v>
      </c>
    </row>
    <row r="48" spans="2:13" s="117" customFormat="1" x14ac:dyDescent="0.3">
      <c r="B48" s="146" t="s">
        <v>437</v>
      </c>
      <c r="C48" s="161" t="s">
        <v>40</v>
      </c>
      <c r="D48" s="247">
        <v>110416028.443905</v>
      </c>
      <c r="E48" s="146"/>
      <c r="F48" s="247">
        <v>0</v>
      </c>
      <c r="G48" s="169">
        <f t="shared" si="0"/>
        <v>0.10814212885410665</v>
      </c>
      <c r="H48" s="146"/>
      <c r="I48" s="247">
        <v>108032500.09608801</v>
      </c>
      <c r="J48" s="247">
        <v>2383528.347817</v>
      </c>
      <c r="K48" s="247">
        <v>0</v>
      </c>
      <c r="L48" s="248">
        <v>0</v>
      </c>
      <c r="M48" s="249">
        <v>1.3387732777576795</v>
      </c>
    </row>
    <row r="49" spans="2:13" s="117" customFormat="1" x14ac:dyDescent="0.3">
      <c r="B49" s="146" t="s">
        <v>438</v>
      </c>
      <c r="C49" s="161" t="s">
        <v>41</v>
      </c>
      <c r="D49" s="247">
        <v>261503.8</v>
      </c>
      <c r="E49" s="146"/>
      <c r="F49" s="247">
        <v>0</v>
      </c>
      <c r="G49" s="169">
        <f t="shared" si="0"/>
        <v>2.5611840992637675E-4</v>
      </c>
      <c r="H49" s="146"/>
      <c r="I49" s="247">
        <v>261503.8</v>
      </c>
      <c r="J49" s="247">
        <v>0</v>
      </c>
      <c r="K49" s="247">
        <v>0</v>
      </c>
      <c r="L49" s="248">
        <v>0</v>
      </c>
      <c r="M49" s="249">
        <v>0.4353674043365221</v>
      </c>
    </row>
    <row r="50" spans="2:13" s="117" customFormat="1" x14ac:dyDescent="0.3">
      <c r="B50" s="146" t="s">
        <v>439</v>
      </c>
      <c r="C50" s="161" t="s">
        <v>812</v>
      </c>
      <c r="D50" s="247">
        <v>21410991.445317</v>
      </c>
      <c r="E50" s="146"/>
      <c r="F50" s="247">
        <v>0</v>
      </c>
      <c r="G50" s="169">
        <f t="shared" si="0"/>
        <v>2.097005505817447E-2</v>
      </c>
      <c r="H50" s="146"/>
      <c r="I50" s="247">
        <v>17902009.946953002</v>
      </c>
      <c r="J50" s="247">
        <v>3508981.4983640001</v>
      </c>
      <c r="K50" s="247">
        <v>0</v>
      </c>
      <c r="L50" s="248">
        <v>0</v>
      </c>
      <c r="M50" s="249">
        <v>2.532291142708091</v>
      </c>
    </row>
    <row r="51" spans="2:13" s="117" customFormat="1" ht="30" x14ac:dyDescent="0.3">
      <c r="B51" s="146" t="s">
        <v>440</v>
      </c>
      <c r="C51" s="149" t="s">
        <v>42</v>
      </c>
      <c r="D51" s="244">
        <f>SUM(I51:L51)</f>
        <v>240058921.77779508</v>
      </c>
      <c r="E51" s="250"/>
      <c r="F51" s="244">
        <v>0</v>
      </c>
      <c r="G51" s="245">
        <f t="shared" si="0"/>
        <v>0.23511516595311172</v>
      </c>
      <c r="H51" s="271">
        <v>7085.08</v>
      </c>
      <c r="I51" s="244">
        <v>199095665.97849706</v>
      </c>
      <c r="J51" s="244">
        <v>40963255.799298018</v>
      </c>
      <c r="K51" s="244">
        <v>0</v>
      </c>
      <c r="L51" s="267">
        <v>0</v>
      </c>
      <c r="M51" s="251">
        <v>2.2137984399649597</v>
      </c>
    </row>
    <row r="52" spans="2:13" s="117" customFormat="1" x14ac:dyDescent="0.3">
      <c r="B52" s="146" t="s">
        <v>441</v>
      </c>
      <c r="C52" s="149" t="s">
        <v>43</v>
      </c>
      <c r="D52" s="244">
        <f>SUM(I52:L52)</f>
        <v>8836006.1206069998</v>
      </c>
      <c r="E52" s="250"/>
      <c r="F52" s="244">
        <f>SUM(F53:F57)</f>
        <v>0</v>
      </c>
      <c r="G52" s="245">
        <f t="shared" si="0"/>
        <v>8.6540380587570714E-3</v>
      </c>
      <c r="H52" s="271">
        <v>9963.49</v>
      </c>
      <c r="I52" s="244">
        <v>6452610.73587</v>
      </c>
      <c r="J52" s="244">
        <v>2383395.3847370003</v>
      </c>
      <c r="K52" s="244">
        <v>0</v>
      </c>
      <c r="L52" s="267">
        <v>0</v>
      </c>
      <c r="M52" s="251">
        <v>4.2569353287420721</v>
      </c>
    </row>
    <row r="53" spans="2:13" s="117" customFormat="1" x14ac:dyDescent="0.3">
      <c r="B53" s="146" t="s">
        <v>442</v>
      </c>
      <c r="C53" s="161" t="s">
        <v>44</v>
      </c>
      <c r="D53" s="247">
        <v>8269287.5506069995</v>
      </c>
      <c r="E53" s="146"/>
      <c r="F53" s="247">
        <v>0</v>
      </c>
      <c r="G53" s="169">
        <f t="shared" si="0"/>
        <v>8.0989904494139179E-3</v>
      </c>
      <c r="H53" s="146"/>
      <c r="I53" s="247">
        <v>5885892.1658699997</v>
      </c>
      <c r="J53" s="247">
        <v>2383395.3847370003</v>
      </c>
      <c r="K53" s="247">
        <v>0</v>
      </c>
      <c r="L53" s="248">
        <v>0</v>
      </c>
      <c r="M53" s="249">
        <v>4.2202873353512009</v>
      </c>
    </row>
    <row r="54" spans="2:13" s="117" customFormat="1" x14ac:dyDescent="0.3">
      <c r="B54" s="146" t="s">
        <v>443</v>
      </c>
      <c r="C54" s="161" t="s">
        <v>45</v>
      </c>
      <c r="D54" s="247">
        <v>3519.19</v>
      </c>
      <c r="E54" s="146"/>
      <c r="F54" s="247">
        <v>0</v>
      </c>
      <c r="G54" s="169">
        <f t="shared" si="0"/>
        <v>3.4467160593031758E-6</v>
      </c>
      <c r="H54" s="146"/>
      <c r="I54" s="247">
        <v>3519.19</v>
      </c>
      <c r="J54" s="247">
        <v>0</v>
      </c>
      <c r="K54" s="247">
        <v>0</v>
      </c>
      <c r="L54" s="248">
        <v>0</v>
      </c>
      <c r="M54" s="249">
        <v>9.3150684931506855E-2</v>
      </c>
    </row>
    <row r="55" spans="2:13" s="117" customFormat="1" x14ac:dyDescent="0.3">
      <c r="B55" s="146" t="s">
        <v>444</v>
      </c>
      <c r="C55" s="161" t="s">
        <v>46</v>
      </c>
      <c r="D55" s="247">
        <v>0</v>
      </c>
      <c r="E55" s="146"/>
      <c r="F55" s="247">
        <v>0</v>
      </c>
      <c r="G55" s="169">
        <f t="shared" si="0"/>
        <v>0</v>
      </c>
      <c r="H55" s="146"/>
      <c r="I55" s="247">
        <v>0</v>
      </c>
      <c r="J55" s="247">
        <v>0</v>
      </c>
      <c r="K55" s="247">
        <v>0</v>
      </c>
      <c r="L55" s="248">
        <v>0</v>
      </c>
      <c r="M55" s="249">
        <v>0</v>
      </c>
    </row>
    <row r="56" spans="2:13" s="117" customFormat="1" x14ac:dyDescent="0.3">
      <c r="B56" s="146" t="s">
        <v>445</v>
      </c>
      <c r="C56" s="161" t="s">
        <v>47</v>
      </c>
      <c r="D56" s="247">
        <v>563199.38</v>
      </c>
      <c r="E56" s="146"/>
      <c r="F56" s="247">
        <v>0</v>
      </c>
      <c r="G56" s="169">
        <f t="shared" si="0"/>
        <v>5.5160089328384996E-4</v>
      </c>
      <c r="H56" s="146"/>
      <c r="I56" s="247">
        <v>563199.38</v>
      </c>
      <c r="J56" s="247">
        <v>0</v>
      </c>
      <c r="K56" s="247">
        <v>0</v>
      </c>
      <c r="L56" s="248">
        <v>0</v>
      </c>
      <c r="M56" s="249">
        <v>4.821044516473254</v>
      </c>
    </row>
    <row r="57" spans="2:13" s="117" customFormat="1" x14ac:dyDescent="0.3">
      <c r="B57" s="146" t="s">
        <v>446</v>
      </c>
      <c r="C57" s="161" t="s">
        <v>48</v>
      </c>
      <c r="D57" s="247">
        <v>0</v>
      </c>
      <c r="E57" s="146"/>
      <c r="F57" s="247">
        <v>0</v>
      </c>
      <c r="G57" s="169">
        <f t="shared" si="0"/>
        <v>0</v>
      </c>
      <c r="H57" s="146"/>
      <c r="I57" s="247">
        <v>0</v>
      </c>
      <c r="J57" s="247">
        <v>0</v>
      </c>
      <c r="K57" s="247">
        <v>0</v>
      </c>
      <c r="L57" s="248">
        <v>0</v>
      </c>
      <c r="M57" s="249">
        <v>0</v>
      </c>
    </row>
    <row r="58" spans="2:13" s="117" customFormat="1" x14ac:dyDescent="0.3">
      <c r="B58" s="146" t="s">
        <v>447</v>
      </c>
      <c r="C58" s="150" t="s">
        <v>49</v>
      </c>
      <c r="D58" s="244">
        <f>SUM(I58:L58)</f>
        <v>45564426.910172999</v>
      </c>
      <c r="E58" s="250"/>
      <c r="F58" s="244">
        <v>0</v>
      </c>
      <c r="G58" s="245">
        <f t="shared" si="0"/>
        <v>4.4626076444931662E-2</v>
      </c>
      <c r="H58" s="271">
        <v>3748.23</v>
      </c>
      <c r="I58" s="244">
        <v>23132488.679408003</v>
      </c>
      <c r="J58" s="244">
        <v>12398345.050564997</v>
      </c>
      <c r="K58" s="244">
        <v>10033593.180199999</v>
      </c>
      <c r="L58" s="246">
        <v>0</v>
      </c>
      <c r="M58" s="251">
        <v>6.4005308869216195</v>
      </c>
    </row>
    <row r="59" spans="2:13" s="117" customFormat="1" x14ac:dyDescent="0.3">
      <c r="B59" s="146" t="s">
        <v>448</v>
      </c>
      <c r="C59" s="149" t="s">
        <v>822</v>
      </c>
      <c r="D59" s="244">
        <f>SUM(I59:L59)</f>
        <v>157632051.41219601</v>
      </c>
      <c r="E59" s="250"/>
      <c r="F59" s="244">
        <v>276249.20535399998</v>
      </c>
      <c r="G59" s="245">
        <f t="shared" si="0"/>
        <v>0.15438578850909437</v>
      </c>
      <c r="H59" s="271">
        <v>1572.16</v>
      </c>
      <c r="I59" s="244">
        <v>30429596.270472001</v>
      </c>
      <c r="J59" s="244">
        <v>116801874.16639602</v>
      </c>
      <c r="K59" s="244">
        <v>10400580.975328</v>
      </c>
      <c r="L59" s="246">
        <v>0</v>
      </c>
      <c r="M59" s="251">
        <v>6.507739850195148</v>
      </c>
    </row>
    <row r="60" spans="2:13" s="117" customFormat="1" x14ac:dyDescent="0.3">
      <c r="B60" s="146" t="s">
        <v>449</v>
      </c>
      <c r="C60" s="150" t="s">
        <v>50</v>
      </c>
      <c r="D60" s="244">
        <v>54004599.677257985</v>
      </c>
      <c r="E60" s="250"/>
      <c r="F60" s="244">
        <v>0</v>
      </c>
      <c r="G60" s="245">
        <f t="shared" si="0"/>
        <v>5.2892432913211336E-2</v>
      </c>
      <c r="H60" s="250">
        <v>333</v>
      </c>
      <c r="I60" s="244">
        <v>53885824.157257989</v>
      </c>
      <c r="J60" s="244">
        <v>118775.52</v>
      </c>
      <c r="K60" s="244">
        <v>0</v>
      </c>
      <c r="L60" s="246">
        <v>0</v>
      </c>
      <c r="M60" s="251">
        <v>0.60223408047081572</v>
      </c>
    </row>
    <row r="61" spans="2:13" s="117" customFormat="1" x14ac:dyDescent="0.3">
      <c r="B61" s="146" t="s">
        <v>450</v>
      </c>
      <c r="C61" s="150" t="s">
        <v>51</v>
      </c>
      <c r="D61" s="253">
        <f>SUM(I61:L61)</f>
        <v>110187631.64767599</v>
      </c>
      <c r="E61" s="146"/>
      <c r="F61" s="253">
        <v>0</v>
      </c>
      <c r="G61" s="169">
        <f t="shared" si="0"/>
        <v>0.10791843564474429</v>
      </c>
      <c r="H61" s="146">
        <f>30.48+37.99+123.64+303.04+1230.79+8691.72+258.57+456.53</f>
        <v>11132.76</v>
      </c>
      <c r="I61" s="253">
        <v>28545876.26431299</v>
      </c>
      <c r="J61" s="253">
        <v>81641755.383363008</v>
      </c>
      <c r="K61" s="253">
        <v>0</v>
      </c>
      <c r="L61" s="269">
        <v>0</v>
      </c>
      <c r="M61" s="249">
        <v>5.5218962581700453</v>
      </c>
    </row>
    <row r="62" spans="2:13" s="117" customFormat="1" x14ac:dyDescent="0.3">
      <c r="B62" s="146" t="s">
        <v>451</v>
      </c>
      <c r="C62" s="150" t="s">
        <v>52</v>
      </c>
      <c r="D62" s="247">
        <f>D60+D59+D58+D52+D51+D47+D46+D45+D20+D14+D10+D61</f>
        <v>1021026954.1934581</v>
      </c>
      <c r="E62" s="146"/>
      <c r="F62" s="247">
        <f>F60+F59+F58+F52+F51+F47+F46+F45+F20+F14+F10+F61</f>
        <v>686448.855354</v>
      </c>
      <c r="G62" s="169">
        <f t="shared" si="0"/>
        <v>1</v>
      </c>
      <c r="H62" s="272">
        <v>200907.1</v>
      </c>
      <c r="I62" s="247">
        <f>I60+I59+I58+I52+I51+I47+I46+I45+I20+I14+I10+I61</f>
        <v>662943928.81677306</v>
      </c>
      <c r="J62" s="247">
        <f>J60+J59+J58+J52+J51+J47+J46+J45+J20+J14+J10+J61</f>
        <v>337447851.22115701</v>
      </c>
      <c r="K62" s="247">
        <f>K60+K59+K58+K52+K51+K47+K46+K45+K20+K14+K10+K61</f>
        <v>20635174.155528001</v>
      </c>
      <c r="L62" s="247">
        <f>L60+L59+L58+L52+L51+L47+L46+L45+L20+L14+L10+L61</f>
        <v>0</v>
      </c>
      <c r="M62" s="249">
        <v>3.3125596813441751</v>
      </c>
    </row>
    <row r="63" spans="2:13" s="117" customFormat="1" ht="19.5" customHeight="1" x14ac:dyDescent="0.3">
      <c r="C63" s="330"/>
      <c r="D63" s="330"/>
      <c r="E63" s="330"/>
      <c r="F63" s="330"/>
      <c r="G63" s="330"/>
      <c r="H63" s="330"/>
      <c r="I63" s="330"/>
      <c r="J63" s="330"/>
      <c r="K63" s="330"/>
      <c r="L63" s="330"/>
      <c r="M63" s="330"/>
    </row>
    <row r="64" spans="2:13" s="170" customFormat="1" ht="20.399999999999999" x14ac:dyDescent="0.3">
      <c r="B64" s="189" t="s">
        <v>519</v>
      </c>
      <c r="C64" s="190"/>
      <c r="D64" s="191"/>
      <c r="E64" s="191"/>
      <c r="F64" s="191"/>
      <c r="G64" s="191"/>
      <c r="H64" s="191"/>
      <c r="I64" s="191"/>
      <c r="J64" s="191"/>
      <c r="K64" s="191"/>
      <c r="L64" s="191"/>
      <c r="M64" s="191"/>
    </row>
    <row r="65" spans="2:17" s="153" customFormat="1" ht="32.700000000000003" customHeight="1" x14ac:dyDescent="0.3">
      <c r="B65" s="188"/>
      <c r="C65" s="345" t="s">
        <v>803</v>
      </c>
      <c r="D65" s="345"/>
      <c r="E65" s="345"/>
      <c r="F65" s="345"/>
      <c r="G65" s="345"/>
      <c r="H65" s="345"/>
      <c r="I65" s="345"/>
      <c r="J65" s="345"/>
      <c r="K65" s="345"/>
      <c r="L65" s="345"/>
      <c r="M65" s="345"/>
    </row>
    <row r="66" spans="2:17" s="153" customFormat="1" ht="32.700000000000003" customHeight="1" x14ac:dyDescent="0.3">
      <c r="B66" s="188"/>
      <c r="C66" s="344" t="s">
        <v>808</v>
      </c>
      <c r="D66" s="344"/>
      <c r="E66" s="344"/>
      <c r="F66" s="344"/>
      <c r="G66" s="344"/>
      <c r="H66" s="344"/>
      <c r="I66" s="344"/>
      <c r="J66" s="344"/>
      <c r="K66" s="344"/>
      <c r="L66" s="344"/>
      <c r="M66" s="344"/>
    </row>
    <row r="67" spans="2:17" s="153" customFormat="1" x14ac:dyDescent="0.3">
      <c r="B67" s="188"/>
      <c r="C67" s="344" t="s">
        <v>811</v>
      </c>
      <c r="D67" s="344"/>
      <c r="E67" s="344"/>
      <c r="F67" s="344"/>
      <c r="G67" s="344"/>
      <c r="H67" s="344"/>
      <c r="I67" s="344"/>
      <c r="J67" s="344"/>
      <c r="K67" s="344"/>
      <c r="L67" s="344"/>
      <c r="M67" s="344"/>
    </row>
    <row r="68" spans="2:17" s="153" customFormat="1" x14ac:dyDescent="0.3">
      <c r="B68" s="188"/>
      <c r="C68" s="345" t="s">
        <v>804</v>
      </c>
      <c r="D68" s="345"/>
      <c r="E68" s="345"/>
      <c r="F68" s="345"/>
      <c r="G68" s="345"/>
      <c r="H68" s="345"/>
      <c r="I68" s="345"/>
      <c r="J68" s="345"/>
      <c r="K68" s="345"/>
      <c r="L68" s="345"/>
      <c r="M68" s="345"/>
    </row>
    <row r="69" spans="2:17" s="153" customFormat="1" x14ac:dyDescent="0.3">
      <c r="B69" s="188"/>
      <c r="C69" s="345" t="s">
        <v>805</v>
      </c>
      <c r="D69" s="345"/>
      <c r="E69" s="345"/>
      <c r="F69" s="345"/>
      <c r="G69" s="345"/>
      <c r="H69" s="345"/>
      <c r="I69" s="345"/>
      <c r="J69" s="345"/>
      <c r="K69" s="345"/>
      <c r="L69" s="345"/>
      <c r="M69" s="345"/>
    </row>
    <row r="70" spans="2:17" s="153" customFormat="1" x14ac:dyDescent="0.3">
      <c r="B70" s="188"/>
      <c r="C70" s="345" t="s">
        <v>810</v>
      </c>
      <c r="D70" s="345"/>
      <c r="E70" s="345"/>
      <c r="F70" s="345"/>
      <c r="G70" s="345"/>
      <c r="H70" s="345"/>
      <c r="I70" s="345"/>
      <c r="J70" s="345"/>
      <c r="K70" s="345"/>
      <c r="L70" s="345"/>
      <c r="M70" s="345"/>
    </row>
    <row r="71" spans="2:17" s="153" customFormat="1" x14ac:dyDescent="0.3">
      <c r="B71" s="188"/>
      <c r="C71" s="344" t="s">
        <v>806</v>
      </c>
      <c r="D71" s="344"/>
      <c r="E71" s="344"/>
      <c r="F71" s="344"/>
      <c r="G71" s="344"/>
      <c r="H71" s="344"/>
      <c r="I71" s="344"/>
      <c r="J71" s="344"/>
      <c r="K71" s="344"/>
      <c r="L71" s="344"/>
      <c r="M71" s="344"/>
    </row>
    <row r="72" spans="2:17" x14ac:dyDescent="0.35">
      <c r="B72" s="192"/>
      <c r="C72" s="193"/>
      <c r="D72" s="192"/>
      <c r="E72" s="192"/>
      <c r="F72" s="192"/>
      <c r="G72" s="192"/>
      <c r="H72" s="192"/>
      <c r="I72" s="192"/>
      <c r="J72" s="192"/>
      <c r="K72" s="192"/>
      <c r="L72" s="192"/>
      <c r="M72" s="192"/>
    </row>
    <row r="73" spans="2:17" x14ac:dyDescent="0.35">
      <c r="N73" s="153"/>
    </row>
    <row r="74" spans="2:17" ht="19.2" x14ac:dyDescent="0.35">
      <c r="B74" s="340" t="s">
        <v>818</v>
      </c>
      <c r="C74" s="340"/>
      <c r="D74" s="145"/>
      <c r="N74" s="153"/>
      <c r="O74" s="153"/>
      <c r="P74" s="153"/>
      <c r="Q74" s="153"/>
    </row>
    <row r="75" spans="2:17" ht="78" customHeight="1" x14ac:dyDescent="0.35">
      <c r="C75" s="341" t="s">
        <v>970</v>
      </c>
      <c r="D75" s="342"/>
      <c r="E75" s="342"/>
      <c r="F75" s="342"/>
      <c r="G75" s="342"/>
      <c r="H75" s="342"/>
      <c r="I75" s="342"/>
      <c r="J75" s="342"/>
      <c r="K75" s="342"/>
      <c r="L75" s="342"/>
      <c r="M75" s="343"/>
      <c r="N75" s="153"/>
      <c r="O75" s="153"/>
      <c r="P75" s="153"/>
      <c r="Q75" s="153"/>
    </row>
    <row r="76" spans="2:17" x14ac:dyDescent="0.35">
      <c r="N76" s="153"/>
      <c r="O76" s="153"/>
      <c r="P76" s="153"/>
      <c r="Q76" s="153"/>
    </row>
    <row r="77" spans="2:17" x14ac:dyDescent="0.35">
      <c r="N77" s="153"/>
    </row>
  </sheetData>
  <mergeCells count="19">
    <mergeCell ref="B74:C74"/>
    <mergeCell ref="C75:M75"/>
    <mergeCell ref="C71:M71"/>
    <mergeCell ref="C70:M70"/>
    <mergeCell ref="C65:M65"/>
    <mergeCell ref="C66:M66"/>
    <mergeCell ref="C67:M67"/>
    <mergeCell ref="C68:M68"/>
    <mergeCell ref="C69:M69"/>
    <mergeCell ref="C63:M63"/>
    <mergeCell ref="B2:M2"/>
    <mergeCell ref="B3:M3"/>
    <mergeCell ref="C8:C9"/>
    <mergeCell ref="B8:B9"/>
    <mergeCell ref="C4:M4"/>
    <mergeCell ref="D8:F8"/>
    <mergeCell ref="G8:G9"/>
    <mergeCell ref="I8:M8"/>
    <mergeCell ref="H8:H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2:AC94"/>
  <sheetViews>
    <sheetView showGridLines="0" zoomScale="70" zoomScaleNormal="70" workbookViewId="0">
      <selection activeCell="C80" sqref="C80:P80"/>
    </sheetView>
  </sheetViews>
  <sheetFormatPr defaultColWidth="8.6640625" defaultRowHeight="15" x14ac:dyDescent="0.35"/>
  <cols>
    <col min="1" max="1" width="5" style="44" customWidth="1"/>
    <col min="2" max="2" width="6.6640625" style="44" customWidth="1"/>
    <col min="3" max="3" width="21.6640625" style="145" customWidth="1"/>
    <col min="4" max="4" width="24.33203125" style="145" customWidth="1"/>
    <col min="5" max="5" width="13" style="44" bestFit="1" customWidth="1"/>
    <col min="6" max="6" width="12.6640625" style="44" bestFit="1" customWidth="1"/>
    <col min="7" max="7" width="17.44140625" style="44" customWidth="1"/>
    <col min="8" max="8" width="20.44140625" style="44" customWidth="1"/>
    <col min="9" max="9" width="19.109375" style="44" customWidth="1"/>
    <col min="10" max="11" width="20.44140625" style="44" customWidth="1"/>
    <col min="12" max="12" width="16.109375" style="44" customWidth="1"/>
    <col min="13" max="13" width="19.44140625" style="44" customWidth="1"/>
    <col min="14" max="14" width="16.6640625" style="44" customWidth="1"/>
    <col min="15" max="15" width="20.44140625" style="44" customWidth="1"/>
    <col min="16" max="16" width="17.88671875" style="44" customWidth="1"/>
    <col min="17" max="17" width="20.44140625" style="44" customWidth="1"/>
    <col min="18" max="18" width="12.109375" style="44" customWidth="1"/>
    <col min="19" max="19" width="18.88671875" style="44" customWidth="1"/>
    <col min="20" max="20" width="11.6640625" style="44" customWidth="1"/>
    <col min="21" max="21" width="13.109375" style="44" customWidth="1"/>
    <col min="22" max="22" width="22.6640625" style="44" customWidth="1"/>
    <col min="23" max="23" width="14.44140625" style="44" customWidth="1"/>
    <col min="24" max="24" width="17" style="44" customWidth="1"/>
    <col min="25" max="25" width="13" style="44" customWidth="1"/>
    <col min="26" max="26" width="13.6640625" style="44" customWidth="1"/>
    <col min="27" max="27" width="14.33203125" style="44" customWidth="1"/>
    <col min="28" max="28" width="12.6640625" style="44" customWidth="1"/>
    <col min="29" max="29" width="15.6640625" style="44" customWidth="1"/>
    <col min="30" max="16384" width="8.6640625" style="44"/>
  </cols>
  <sheetData>
    <row r="2" spans="1:29" s="106" customFormat="1" ht="33.450000000000003" customHeight="1" x14ac:dyDescent="0.45">
      <c r="B2" s="283" t="s">
        <v>883</v>
      </c>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row>
    <row r="3" spans="1:29" s="106" customFormat="1" ht="92.4" customHeight="1" x14ac:dyDescent="0.45">
      <c r="B3" s="282" t="s">
        <v>884</v>
      </c>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282"/>
    </row>
    <row r="4" spans="1:29" ht="3" customHeight="1" x14ac:dyDescent="0.35">
      <c r="B4" s="113"/>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row>
    <row r="6" spans="1:29" ht="3" customHeight="1" x14ac:dyDescent="0.35">
      <c r="D6" s="44"/>
      <c r="E6" s="145"/>
      <c r="F6" s="145"/>
    </row>
    <row r="7" spans="1:29" ht="15" customHeight="1" x14ac:dyDescent="0.35">
      <c r="D7" s="44"/>
      <c r="E7" s="162" t="s">
        <v>526</v>
      </c>
      <c r="F7" s="162" t="s">
        <v>527</v>
      </c>
      <c r="G7" s="198" t="s">
        <v>528</v>
      </c>
      <c r="H7" s="198" t="s">
        <v>529</v>
      </c>
      <c r="I7" s="198" t="s">
        <v>530</v>
      </c>
      <c r="J7" s="198" t="s">
        <v>531</v>
      </c>
      <c r="K7" s="198" t="s">
        <v>532</v>
      </c>
      <c r="L7" s="198" t="s">
        <v>533</v>
      </c>
      <c r="M7" s="198" t="s">
        <v>534</v>
      </c>
      <c r="N7" s="198" t="s">
        <v>535</v>
      </c>
      <c r="O7" s="198" t="s">
        <v>551</v>
      </c>
      <c r="P7" s="198" t="s">
        <v>552</v>
      </c>
      <c r="Q7" s="198" t="s">
        <v>553</v>
      </c>
      <c r="R7" s="198" t="s">
        <v>554</v>
      </c>
      <c r="S7" s="198" t="s">
        <v>555</v>
      </c>
      <c r="T7" s="198" t="s">
        <v>556</v>
      </c>
      <c r="U7" s="198" t="s">
        <v>557</v>
      </c>
      <c r="V7" s="198" t="s">
        <v>558</v>
      </c>
      <c r="W7" s="198" t="s">
        <v>559</v>
      </c>
      <c r="X7" s="198" t="s">
        <v>560</v>
      </c>
      <c r="Y7" s="198" t="s">
        <v>561</v>
      </c>
      <c r="Z7" s="198" t="s">
        <v>562</v>
      </c>
      <c r="AA7" s="198" t="s">
        <v>563</v>
      </c>
      <c r="AB7" s="198" t="s">
        <v>564</v>
      </c>
      <c r="AC7" s="198" t="s">
        <v>807</v>
      </c>
    </row>
    <row r="8" spans="1:29" ht="31.95" customHeight="1" x14ac:dyDescent="0.35">
      <c r="A8" s="115"/>
      <c r="B8" s="331" t="s">
        <v>126</v>
      </c>
      <c r="C8" s="331" t="s">
        <v>872</v>
      </c>
      <c r="D8" s="331" t="s">
        <v>873</v>
      </c>
      <c r="E8" s="334" t="s">
        <v>874</v>
      </c>
      <c r="F8" s="335"/>
      <c r="G8" s="335"/>
      <c r="H8" s="335"/>
      <c r="I8" s="335"/>
      <c r="J8" s="335"/>
      <c r="K8" s="335"/>
      <c r="L8" s="335"/>
      <c r="M8" s="335"/>
      <c r="N8" s="335"/>
      <c r="O8" s="335"/>
      <c r="P8" s="335"/>
      <c r="Q8" s="335"/>
      <c r="R8" s="335"/>
      <c r="S8" s="335"/>
      <c r="T8" s="335"/>
      <c r="U8" s="335"/>
      <c r="V8" s="335"/>
      <c r="W8" s="335"/>
      <c r="X8" s="335"/>
      <c r="Y8" s="335"/>
      <c r="Z8" s="335"/>
      <c r="AA8" s="335"/>
      <c r="AB8" s="335"/>
      <c r="AC8" s="336"/>
    </row>
    <row r="9" spans="1:29" ht="45.45" customHeight="1" x14ac:dyDescent="0.35">
      <c r="A9" s="115"/>
      <c r="B9" s="352"/>
      <c r="C9" s="352"/>
      <c r="D9" s="352"/>
      <c r="E9" s="163"/>
      <c r="F9" s="201"/>
      <c r="G9" s="338" t="s">
        <v>546</v>
      </c>
      <c r="H9" s="338"/>
      <c r="I9" s="338"/>
      <c r="J9" s="338"/>
      <c r="K9" s="338"/>
      <c r="L9" s="338"/>
      <c r="M9" s="338"/>
      <c r="N9" s="338"/>
      <c r="O9" s="338"/>
      <c r="P9" s="338"/>
      <c r="Q9" s="338"/>
      <c r="R9" s="338"/>
      <c r="S9" s="338"/>
      <c r="T9" s="339"/>
      <c r="U9" s="334" t="s">
        <v>875</v>
      </c>
      <c r="V9" s="335"/>
      <c r="W9" s="336"/>
      <c r="X9" s="353" t="s">
        <v>548</v>
      </c>
      <c r="Y9" s="337" t="s">
        <v>599</v>
      </c>
      <c r="Z9" s="338"/>
      <c r="AA9" s="338"/>
      <c r="AB9" s="338"/>
      <c r="AC9" s="339"/>
    </row>
    <row r="10" spans="1:29" s="117" customFormat="1" ht="67.8" thickBot="1" x14ac:dyDescent="0.35">
      <c r="A10" s="116"/>
      <c r="B10" s="332"/>
      <c r="C10" s="332"/>
      <c r="D10" s="332"/>
      <c r="E10" s="148"/>
      <c r="F10" s="148"/>
      <c r="G10" s="159" t="s">
        <v>5</v>
      </c>
      <c r="H10" s="159" t="s">
        <v>6</v>
      </c>
      <c r="I10" s="159" t="s">
        <v>12</v>
      </c>
      <c r="J10" s="159" t="s">
        <v>37</v>
      </c>
      <c r="K10" s="159" t="s">
        <v>38</v>
      </c>
      <c r="L10" s="159" t="s">
        <v>39</v>
      </c>
      <c r="M10" s="159" t="s">
        <v>42</v>
      </c>
      <c r="N10" s="159" t="s">
        <v>43</v>
      </c>
      <c r="O10" s="159" t="s">
        <v>876</v>
      </c>
      <c r="P10" s="159" t="s">
        <v>877</v>
      </c>
      <c r="Q10" s="159" t="s">
        <v>878</v>
      </c>
      <c r="R10" s="159" t="s">
        <v>879</v>
      </c>
      <c r="S10" s="159" t="s">
        <v>880</v>
      </c>
      <c r="T10" s="159" t="s">
        <v>547</v>
      </c>
      <c r="U10" s="148"/>
      <c r="V10" s="159" t="s">
        <v>881</v>
      </c>
      <c r="W10" s="159" t="s">
        <v>547</v>
      </c>
      <c r="X10" s="354"/>
      <c r="Y10" s="260" t="s">
        <v>1</v>
      </c>
      <c r="Z10" s="260" t="s">
        <v>2</v>
      </c>
      <c r="AA10" s="260" t="s">
        <v>3</v>
      </c>
      <c r="AB10" s="260" t="s">
        <v>4</v>
      </c>
      <c r="AC10" s="261" t="s">
        <v>882</v>
      </c>
    </row>
    <row r="11" spans="1:29" s="117" customFormat="1" ht="15" customHeight="1" thickTop="1" x14ac:dyDescent="0.3">
      <c r="A11" s="116"/>
      <c r="B11" s="146" t="s">
        <v>452</v>
      </c>
      <c r="C11" s="156" t="s">
        <v>885</v>
      </c>
      <c r="D11" s="152" t="s">
        <v>885</v>
      </c>
      <c r="E11" s="254">
        <f>F11+U11</f>
        <v>1112809711.2638679</v>
      </c>
      <c r="F11" s="254">
        <f>SUM(G11:R11)</f>
        <v>820335929.956846</v>
      </c>
      <c r="G11" s="247">
        <v>26182969.657710996</v>
      </c>
      <c r="H11" s="247">
        <v>3782866.5</v>
      </c>
      <c r="I11" s="247">
        <v>136604965.11397889</v>
      </c>
      <c r="J11" s="247">
        <v>56421393.360802002</v>
      </c>
      <c r="K11" s="247">
        <v>0</v>
      </c>
      <c r="L11" s="247">
        <v>102751918.39105502</v>
      </c>
      <c r="M11" s="247">
        <v>173628766.39949906</v>
      </c>
      <c r="N11" s="247">
        <v>3943550.7266100007</v>
      </c>
      <c r="O11" s="247">
        <v>40322734.299646996</v>
      </c>
      <c r="P11" s="247">
        <v>47643698.370775975</v>
      </c>
      <c r="Q11" s="247">
        <v>134763587.95661402</v>
      </c>
      <c r="R11" s="247">
        <v>94289479.180153012</v>
      </c>
      <c r="S11" s="247">
        <v>673396667.6665473</v>
      </c>
      <c r="T11" s="247">
        <v>276249.20535399998</v>
      </c>
      <c r="U11" s="247">
        <v>292473781.30702186</v>
      </c>
      <c r="V11" s="247">
        <v>223810926.87702188</v>
      </c>
      <c r="W11" s="247">
        <v>0</v>
      </c>
      <c r="X11" s="169">
        <f t="shared" ref="X11:X74" si="0">E11/$E$79</f>
        <v>0.48776401348227694</v>
      </c>
      <c r="Y11" s="255">
        <v>691738840.52553105</v>
      </c>
      <c r="Z11" s="255">
        <v>390140963.98554087</v>
      </c>
      <c r="AA11" s="255">
        <v>30929906.752795998</v>
      </c>
      <c r="AB11" s="255">
        <v>0</v>
      </c>
      <c r="AC11" s="256">
        <v>3.1262339285855436</v>
      </c>
    </row>
    <row r="12" spans="1:29" s="117" customFormat="1" x14ac:dyDescent="0.3">
      <c r="A12" s="116"/>
      <c r="B12" s="146" t="s">
        <v>453</v>
      </c>
      <c r="C12" s="349" t="s">
        <v>886</v>
      </c>
      <c r="D12" s="152" t="s">
        <v>887</v>
      </c>
      <c r="E12" s="254">
        <f t="shared" ref="E12:E75" si="1">F12+U12</f>
        <v>176514437.0119369</v>
      </c>
      <c r="F12" s="254">
        <f t="shared" ref="F12:F75" si="2">SUM(G12:R12)</f>
        <v>106354337.06522098</v>
      </c>
      <c r="G12" s="255">
        <v>1867562.9500000002</v>
      </c>
      <c r="H12" s="255">
        <v>0</v>
      </c>
      <c r="I12" s="255">
        <v>14113222.215686001</v>
      </c>
      <c r="J12" s="255">
        <v>0</v>
      </c>
      <c r="K12" s="255">
        <v>0</v>
      </c>
      <c r="L12" s="255">
        <v>24546475.348166998</v>
      </c>
      <c r="M12" s="255">
        <v>33827645.85396</v>
      </c>
      <c r="N12" s="255">
        <v>1732234.8892600001</v>
      </c>
      <c r="O12" s="255">
        <v>2769740.1427410003</v>
      </c>
      <c r="P12" s="255">
        <v>4710145.91</v>
      </c>
      <c r="Q12" s="255">
        <v>17350393.149697002</v>
      </c>
      <c r="R12" s="255">
        <v>5436916.6057099998</v>
      </c>
      <c r="S12" s="255">
        <v>101701531.57522099</v>
      </c>
      <c r="T12" s="255">
        <v>0</v>
      </c>
      <c r="U12" s="255">
        <v>70160099.946715936</v>
      </c>
      <c r="V12" s="255">
        <v>45143385.066716053</v>
      </c>
      <c r="W12" s="255">
        <v>0</v>
      </c>
      <c r="X12" s="169">
        <f t="shared" si="0"/>
        <v>7.7369373544307271E-2</v>
      </c>
      <c r="Y12" s="255">
        <v>104568921.20719388</v>
      </c>
      <c r="Z12" s="255">
        <v>66977615.956528008</v>
      </c>
      <c r="AA12" s="255">
        <v>4967899.8482150007</v>
      </c>
      <c r="AB12" s="255">
        <v>0</v>
      </c>
      <c r="AC12" s="256">
        <v>4.4415158737414657</v>
      </c>
    </row>
    <row r="13" spans="1:29" s="117" customFormat="1" x14ac:dyDescent="0.3">
      <c r="A13" s="116"/>
      <c r="B13" s="146" t="s">
        <v>454</v>
      </c>
      <c r="C13" s="350"/>
      <c r="D13" s="152" t="s">
        <v>888</v>
      </c>
      <c r="E13" s="254">
        <f t="shared" si="1"/>
        <v>6573459.4700000007</v>
      </c>
      <c r="F13" s="254">
        <f t="shared" si="2"/>
        <v>0</v>
      </c>
      <c r="G13" s="255">
        <v>0</v>
      </c>
      <c r="H13" s="255">
        <v>0</v>
      </c>
      <c r="I13" s="255">
        <v>0</v>
      </c>
      <c r="J13" s="255">
        <v>0</v>
      </c>
      <c r="K13" s="255">
        <v>0</v>
      </c>
      <c r="L13" s="255">
        <v>0</v>
      </c>
      <c r="M13" s="255">
        <v>0</v>
      </c>
      <c r="N13" s="255">
        <v>0</v>
      </c>
      <c r="O13" s="255">
        <v>0</v>
      </c>
      <c r="P13" s="255">
        <v>0</v>
      </c>
      <c r="Q13" s="255">
        <v>0</v>
      </c>
      <c r="R13" s="255">
        <v>0</v>
      </c>
      <c r="S13" s="255">
        <v>0</v>
      </c>
      <c r="T13" s="255">
        <v>0</v>
      </c>
      <c r="U13" s="255">
        <v>6573459.4700000007</v>
      </c>
      <c r="V13" s="255">
        <v>1477100.6099999996</v>
      </c>
      <c r="W13" s="255">
        <v>0</v>
      </c>
      <c r="X13" s="169">
        <f t="shared" si="0"/>
        <v>2.8812625744510678E-3</v>
      </c>
      <c r="Y13" s="255">
        <v>5968632.8199999947</v>
      </c>
      <c r="Z13" s="255">
        <v>604826.65</v>
      </c>
      <c r="AA13" s="255">
        <v>0</v>
      </c>
      <c r="AB13" s="255">
        <v>0</v>
      </c>
      <c r="AC13" s="256">
        <v>0</v>
      </c>
    </row>
    <row r="14" spans="1:29" s="117" customFormat="1" x14ac:dyDescent="0.3">
      <c r="A14" s="116"/>
      <c r="B14" s="146" t="s">
        <v>455</v>
      </c>
      <c r="C14" s="350"/>
      <c r="D14" s="152" t="s">
        <v>889</v>
      </c>
      <c r="E14" s="254">
        <f t="shared" si="1"/>
        <v>60637206.926589049</v>
      </c>
      <c r="F14" s="254">
        <f t="shared" si="2"/>
        <v>2053006.0687219999</v>
      </c>
      <c r="G14" s="255">
        <v>0</v>
      </c>
      <c r="H14" s="255">
        <v>0</v>
      </c>
      <c r="I14" s="255">
        <v>136583.69999999998</v>
      </c>
      <c r="J14" s="255">
        <v>0</v>
      </c>
      <c r="K14" s="255">
        <v>0</v>
      </c>
      <c r="L14" s="255">
        <v>0</v>
      </c>
      <c r="M14" s="255">
        <v>1513567.408722</v>
      </c>
      <c r="N14" s="255">
        <v>0</v>
      </c>
      <c r="O14" s="255">
        <v>40456.870000000003</v>
      </c>
      <c r="P14" s="255">
        <v>0</v>
      </c>
      <c r="Q14" s="255">
        <v>0</v>
      </c>
      <c r="R14" s="255">
        <v>362398.08999999997</v>
      </c>
      <c r="S14" s="255">
        <v>1866807.4187219997</v>
      </c>
      <c r="T14" s="255">
        <v>0</v>
      </c>
      <c r="U14" s="255">
        <v>58584200.857867047</v>
      </c>
      <c r="V14" s="255">
        <v>32587909.767867003</v>
      </c>
      <c r="W14" s="255">
        <v>0</v>
      </c>
      <c r="X14" s="169">
        <f t="shared" si="0"/>
        <v>2.6578351282787488E-2</v>
      </c>
      <c r="Y14" s="255">
        <v>40427501.248923041</v>
      </c>
      <c r="Z14" s="255">
        <v>20019705.677665994</v>
      </c>
      <c r="AA14" s="255">
        <v>190000</v>
      </c>
      <c r="AB14" s="255">
        <v>0</v>
      </c>
      <c r="AC14" s="256">
        <v>4.6939186816053677</v>
      </c>
    </row>
    <row r="15" spans="1:29" s="117" customFormat="1" x14ac:dyDescent="0.3">
      <c r="A15" s="116"/>
      <c r="B15" s="146" t="s">
        <v>456</v>
      </c>
      <c r="C15" s="350"/>
      <c r="D15" s="152" t="s">
        <v>890</v>
      </c>
      <c r="E15" s="254">
        <f t="shared" si="1"/>
        <v>8343330.8800000027</v>
      </c>
      <c r="F15" s="254">
        <f t="shared" si="2"/>
        <v>0</v>
      </c>
      <c r="G15" s="255">
        <v>0</v>
      </c>
      <c r="H15" s="255">
        <v>0</v>
      </c>
      <c r="I15" s="255">
        <v>0</v>
      </c>
      <c r="J15" s="255">
        <v>0</v>
      </c>
      <c r="K15" s="255">
        <v>0</v>
      </c>
      <c r="L15" s="255">
        <v>0</v>
      </c>
      <c r="M15" s="255">
        <v>0</v>
      </c>
      <c r="N15" s="255">
        <v>0</v>
      </c>
      <c r="O15" s="255">
        <v>0</v>
      </c>
      <c r="P15" s="255">
        <v>0</v>
      </c>
      <c r="Q15" s="255">
        <v>0</v>
      </c>
      <c r="R15" s="255">
        <v>0</v>
      </c>
      <c r="S15" s="255">
        <v>0</v>
      </c>
      <c r="T15" s="255">
        <v>0</v>
      </c>
      <c r="U15" s="255">
        <v>8343330.8800000027</v>
      </c>
      <c r="V15" s="255">
        <v>2886257.2</v>
      </c>
      <c r="W15" s="255">
        <v>0</v>
      </c>
      <c r="X15" s="169">
        <f t="shared" si="0"/>
        <v>3.6570282543791051E-3</v>
      </c>
      <c r="Y15" s="255">
        <v>7414644.3400000045</v>
      </c>
      <c r="Z15" s="255">
        <v>928686.53999999992</v>
      </c>
      <c r="AA15" s="255">
        <v>0</v>
      </c>
      <c r="AB15" s="255">
        <v>0</v>
      </c>
      <c r="AC15" s="256">
        <v>0</v>
      </c>
    </row>
    <row r="16" spans="1:29" s="117" customFormat="1" x14ac:dyDescent="0.3">
      <c r="A16" s="116"/>
      <c r="B16" s="146" t="s">
        <v>457</v>
      </c>
      <c r="C16" s="350"/>
      <c r="D16" s="152" t="s">
        <v>891</v>
      </c>
      <c r="E16" s="254">
        <f t="shared" si="1"/>
        <v>4400582.5500000007</v>
      </c>
      <c r="F16" s="254">
        <f t="shared" si="2"/>
        <v>0</v>
      </c>
      <c r="G16" s="255">
        <v>0</v>
      </c>
      <c r="H16" s="255">
        <v>0</v>
      </c>
      <c r="I16" s="255">
        <v>0</v>
      </c>
      <c r="J16" s="255">
        <v>0</v>
      </c>
      <c r="K16" s="255">
        <v>0</v>
      </c>
      <c r="L16" s="255">
        <v>0</v>
      </c>
      <c r="M16" s="255">
        <v>0</v>
      </c>
      <c r="N16" s="255">
        <v>0</v>
      </c>
      <c r="O16" s="255">
        <v>0</v>
      </c>
      <c r="P16" s="255">
        <v>0</v>
      </c>
      <c r="Q16" s="255">
        <v>0</v>
      </c>
      <c r="R16" s="255">
        <v>0</v>
      </c>
      <c r="S16" s="255">
        <v>0</v>
      </c>
      <c r="T16" s="255">
        <v>0</v>
      </c>
      <c r="U16" s="255">
        <v>4400582.5500000007</v>
      </c>
      <c r="V16" s="255">
        <v>309281.26</v>
      </c>
      <c r="W16" s="255">
        <v>0</v>
      </c>
      <c r="X16" s="169">
        <f t="shared" si="0"/>
        <v>1.9288525113698534E-3</v>
      </c>
      <c r="Y16" s="255">
        <v>4350399.6100000003</v>
      </c>
      <c r="Z16" s="255">
        <v>50182.94</v>
      </c>
      <c r="AA16" s="255">
        <v>0</v>
      </c>
      <c r="AB16" s="255">
        <v>0</v>
      </c>
      <c r="AC16" s="256">
        <v>0</v>
      </c>
    </row>
    <row r="17" spans="1:29" s="117" customFormat="1" x14ac:dyDescent="0.3">
      <c r="A17" s="116"/>
      <c r="B17" s="146" t="s">
        <v>458</v>
      </c>
      <c r="C17" s="351"/>
      <c r="D17" s="152" t="s">
        <v>892</v>
      </c>
      <c r="E17" s="254">
        <f t="shared" si="1"/>
        <v>5214018.2099999925</v>
      </c>
      <c r="F17" s="254">
        <f t="shared" si="2"/>
        <v>0</v>
      </c>
      <c r="G17" s="255">
        <v>0</v>
      </c>
      <c r="H17" s="255">
        <v>0</v>
      </c>
      <c r="I17" s="255">
        <v>0</v>
      </c>
      <c r="J17" s="255">
        <v>0</v>
      </c>
      <c r="K17" s="255">
        <v>0</v>
      </c>
      <c r="L17" s="255">
        <v>0</v>
      </c>
      <c r="M17" s="255">
        <v>0</v>
      </c>
      <c r="N17" s="255">
        <v>0</v>
      </c>
      <c r="O17" s="255">
        <v>0</v>
      </c>
      <c r="P17" s="255">
        <v>0</v>
      </c>
      <c r="Q17" s="255">
        <v>0</v>
      </c>
      <c r="R17" s="255">
        <v>0</v>
      </c>
      <c r="S17" s="255">
        <v>0</v>
      </c>
      <c r="T17" s="255">
        <v>0</v>
      </c>
      <c r="U17" s="255">
        <v>5214018.2099999925</v>
      </c>
      <c r="V17" s="255">
        <v>637492</v>
      </c>
      <c r="W17" s="255">
        <v>0</v>
      </c>
      <c r="X17" s="169">
        <f t="shared" si="0"/>
        <v>2.2853956276054021E-3</v>
      </c>
      <c r="Y17" s="255">
        <v>4901489.6199999927</v>
      </c>
      <c r="Z17" s="255">
        <v>312528.58999999997</v>
      </c>
      <c r="AA17" s="255">
        <v>0</v>
      </c>
      <c r="AB17" s="255">
        <v>0</v>
      </c>
      <c r="AC17" s="256">
        <v>0</v>
      </c>
    </row>
    <row r="18" spans="1:29" s="117" customFormat="1" ht="19.2" customHeight="1" x14ac:dyDescent="0.3">
      <c r="A18" s="116"/>
      <c r="B18" s="146" t="s">
        <v>459</v>
      </c>
      <c r="C18" s="349" t="s">
        <v>893</v>
      </c>
      <c r="D18" s="152" t="s">
        <v>894</v>
      </c>
      <c r="E18" s="254">
        <f t="shared" si="1"/>
        <v>4905362.8900000015</v>
      </c>
      <c r="F18" s="254">
        <f t="shared" si="2"/>
        <v>0</v>
      </c>
      <c r="G18" s="255">
        <v>0</v>
      </c>
      <c r="H18" s="255">
        <v>0</v>
      </c>
      <c r="I18" s="255">
        <v>0</v>
      </c>
      <c r="J18" s="255">
        <v>0</v>
      </c>
      <c r="K18" s="255">
        <v>0</v>
      </c>
      <c r="L18" s="255">
        <v>0</v>
      </c>
      <c r="M18" s="255">
        <v>0</v>
      </c>
      <c r="N18" s="255">
        <v>0</v>
      </c>
      <c r="O18" s="255">
        <v>0</v>
      </c>
      <c r="P18" s="255">
        <v>0</v>
      </c>
      <c r="Q18" s="255">
        <v>0</v>
      </c>
      <c r="R18" s="255">
        <v>0</v>
      </c>
      <c r="S18" s="255">
        <v>0</v>
      </c>
      <c r="T18" s="255">
        <v>0</v>
      </c>
      <c r="U18" s="255">
        <v>4905362.8900000015</v>
      </c>
      <c r="V18" s="255">
        <v>525719.32999999996</v>
      </c>
      <c r="W18" s="255">
        <v>0</v>
      </c>
      <c r="X18" s="169">
        <f t="shared" si="0"/>
        <v>2.1501065874919181E-3</v>
      </c>
      <c r="Y18" s="255">
        <v>4847400.3600000013</v>
      </c>
      <c r="Z18" s="255">
        <v>57962.53</v>
      </c>
      <c r="AA18" s="255">
        <v>0</v>
      </c>
      <c r="AB18" s="255">
        <v>0</v>
      </c>
      <c r="AC18" s="256">
        <v>0</v>
      </c>
    </row>
    <row r="19" spans="1:29" s="117" customFormat="1" x14ac:dyDescent="0.3">
      <c r="A19" s="116"/>
      <c r="B19" s="146" t="s">
        <v>460</v>
      </c>
      <c r="C19" s="350"/>
      <c r="D19" s="152" t="s">
        <v>895</v>
      </c>
      <c r="E19" s="254">
        <f t="shared" si="1"/>
        <v>4828281.34</v>
      </c>
      <c r="F19" s="254">
        <f t="shared" si="2"/>
        <v>0</v>
      </c>
      <c r="G19" s="255">
        <v>0</v>
      </c>
      <c r="H19" s="255">
        <v>0</v>
      </c>
      <c r="I19" s="255">
        <v>0</v>
      </c>
      <c r="J19" s="255">
        <v>0</v>
      </c>
      <c r="K19" s="255">
        <v>0</v>
      </c>
      <c r="L19" s="255">
        <v>0</v>
      </c>
      <c r="M19" s="255">
        <v>0</v>
      </c>
      <c r="N19" s="255">
        <v>0</v>
      </c>
      <c r="O19" s="255">
        <v>0</v>
      </c>
      <c r="P19" s="255">
        <v>0</v>
      </c>
      <c r="Q19" s="255">
        <v>0</v>
      </c>
      <c r="R19" s="255">
        <v>0</v>
      </c>
      <c r="S19" s="255">
        <v>0</v>
      </c>
      <c r="T19" s="255">
        <v>0</v>
      </c>
      <c r="U19" s="255">
        <v>4828281.34</v>
      </c>
      <c r="V19" s="255">
        <v>371927.46</v>
      </c>
      <c r="W19" s="255">
        <v>0</v>
      </c>
      <c r="X19" s="169">
        <f t="shared" si="0"/>
        <v>2.1163203922306148E-3</v>
      </c>
      <c r="Y19" s="255">
        <v>4758059.24</v>
      </c>
      <c r="Z19" s="255">
        <v>70222.099999999991</v>
      </c>
      <c r="AA19" s="255">
        <v>0</v>
      </c>
      <c r="AB19" s="255">
        <v>0</v>
      </c>
      <c r="AC19" s="256">
        <v>0</v>
      </c>
    </row>
    <row r="20" spans="1:29" s="117" customFormat="1" x14ac:dyDescent="0.3">
      <c r="A20" s="116"/>
      <c r="B20" s="146" t="s">
        <v>461</v>
      </c>
      <c r="C20" s="351"/>
      <c r="D20" s="152" t="s">
        <v>896</v>
      </c>
      <c r="E20" s="254">
        <f t="shared" si="1"/>
        <v>8341881.781380997</v>
      </c>
      <c r="F20" s="254">
        <f t="shared" si="2"/>
        <v>0</v>
      </c>
      <c r="G20" s="255">
        <v>0</v>
      </c>
      <c r="H20" s="255">
        <v>0</v>
      </c>
      <c r="I20" s="255">
        <v>0</v>
      </c>
      <c r="J20" s="255">
        <v>0</v>
      </c>
      <c r="K20" s="255">
        <v>0</v>
      </c>
      <c r="L20" s="255">
        <v>0</v>
      </c>
      <c r="M20" s="255">
        <v>0</v>
      </c>
      <c r="N20" s="255">
        <v>0</v>
      </c>
      <c r="O20" s="255">
        <v>0</v>
      </c>
      <c r="P20" s="255">
        <v>0</v>
      </c>
      <c r="Q20" s="255">
        <v>0</v>
      </c>
      <c r="R20" s="255">
        <v>0</v>
      </c>
      <c r="S20" s="255">
        <v>0</v>
      </c>
      <c r="T20" s="255">
        <v>0</v>
      </c>
      <c r="U20" s="255">
        <v>8341881.781380997</v>
      </c>
      <c r="V20" s="255">
        <v>3248138.841380999</v>
      </c>
      <c r="W20" s="255">
        <v>0</v>
      </c>
      <c r="X20" s="169">
        <f t="shared" si="0"/>
        <v>3.6563930890393501E-3</v>
      </c>
      <c r="Y20" s="255">
        <v>7185979.2313809944</v>
      </c>
      <c r="Z20" s="255">
        <v>1155902.5499999998</v>
      </c>
      <c r="AA20" s="255">
        <v>0</v>
      </c>
      <c r="AB20" s="255">
        <v>0</v>
      </c>
      <c r="AC20" s="256">
        <v>0</v>
      </c>
    </row>
    <row r="21" spans="1:29" s="117" customFormat="1" x14ac:dyDescent="0.3">
      <c r="A21" s="116"/>
      <c r="B21" s="146" t="s">
        <v>462</v>
      </c>
      <c r="C21" s="349" t="s">
        <v>897</v>
      </c>
      <c r="D21" s="152" t="s">
        <v>898</v>
      </c>
      <c r="E21" s="254">
        <f t="shared" si="1"/>
        <v>5008967.2900000038</v>
      </c>
      <c r="F21" s="254">
        <f t="shared" si="2"/>
        <v>0</v>
      </c>
      <c r="G21" s="255">
        <v>0</v>
      </c>
      <c r="H21" s="255">
        <v>0</v>
      </c>
      <c r="I21" s="255">
        <v>0</v>
      </c>
      <c r="J21" s="255">
        <v>0</v>
      </c>
      <c r="K21" s="255">
        <v>0</v>
      </c>
      <c r="L21" s="255">
        <v>0</v>
      </c>
      <c r="M21" s="255">
        <v>0</v>
      </c>
      <c r="N21" s="255">
        <v>0</v>
      </c>
      <c r="O21" s="255">
        <v>0</v>
      </c>
      <c r="P21" s="255">
        <v>0</v>
      </c>
      <c r="Q21" s="255">
        <v>0</v>
      </c>
      <c r="R21" s="255">
        <v>0</v>
      </c>
      <c r="S21" s="255">
        <v>0</v>
      </c>
      <c r="T21" s="255">
        <v>0</v>
      </c>
      <c r="U21" s="255">
        <v>5008967.2900000038</v>
      </c>
      <c r="V21" s="255">
        <v>1265132.2799999998</v>
      </c>
      <c r="W21" s="255">
        <v>0</v>
      </c>
      <c r="X21" s="169">
        <f t="shared" si="0"/>
        <v>2.1955182130797557E-3</v>
      </c>
      <c r="Y21" s="255">
        <v>4586030.7900000056</v>
      </c>
      <c r="Z21" s="255">
        <v>422936.5</v>
      </c>
      <c r="AA21" s="255">
        <v>0</v>
      </c>
      <c r="AB21" s="255">
        <v>0</v>
      </c>
      <c r="AC21" s="256">
        <v>0</v>
      </c>
    </row>
    <row r="22" spans="1:29" s="117" customFormat="1" x14ac:dyDescent="0.3">
      <c r="A22" s="116"/>
      <c r="B22" s="146" t="s">
        <v>463</v>
      </c>
      <c r="C22" s="350"/>
      <c r="D22" s="152" t="s">
        <v>899</v>
      </c>
      <c r="E22" s="254">
        <f t="shared" si="1"/>
        <v>5424149.9400000032</v>
      </c>
      <c r="F22" s="254">
        <f t="shared" si="2"/>
        <v>0</v>
      </c>
      <c r="G22" s="255">
        <v>0</v>
      </c>
      <c r="H22" s="255">
        <v>0</v>
      </c>
      <c r="I22" s="255">
        <v>0</v>
      </c>
      <c r="J22" s="255">
        <v>0</v>
      </c>
      <c r="K22" s="255">
        <v>0</v>
      </c>
      <c r="L22" s="255">
        <v>0</v>
      </c>
      <c r="M22" s="255">
        <v>0</v>
      </c>
      <c r="N22" s="255">
        <v>0</v>
      </c>
      <c r="O22" s="255">
        <v>0</v>
      </c>
      <c r="P22" s="255">
        <v>0</v>
      </c>
      <c r="Q22" s="255">
        <v>0</v>
      </c>
      <c r="R22" s="255">
        <v>0</v>
      </c>
      <c r="S22" s="255">
        <v>0</v>
      </c>
      <c r="T22" s="255">
        <v>0</v>
      </c>
      <c r="U22" s="255">
        <v>5424149.9400000032</v>
      </c>
      <c r="V22" s="255">
        <v>1479124.9800000002</v>
      </c>
      <c r="W22" s="255">
        <v>0</v>
      </c>
      <c r="X22" s="169">
        <f t="shared" si="0"/>
        <v>2.3775000502639461E-3</v>
      </c>
      <c r="Y22" s="255">
        <v>4877396.320000004</v>
      </c>
      <c r="Z22" s="255">
        <v>457733.15999999992</v>
      </c>
      <c r="AA22" s="255">
        <v>89020.46</v>
      </c>
      <c r="AB22" s="255">
        <v>0</v>
      </c>
      <c r="AC22" s="256">
        <v>0</v>
      </c>
    </row>
    <row r="23" spans="1:29" s="117" customFormat="1" x14ac:dyDescent="0.3">
      <c r="A23" s="116"/>
      <c r="B23" s="146" t="s">
        <v>464</v>
      </c>
      <c r="C23" s="350"/>
      <c r="D23" s="152" t="s">
        <v>900</v>
      </c>
      <c r="E23" s="254">
        <f t="shared" si="1"/>
        <v>7740952.8800000008</v>
      </c>
      <c r="F23" s="254">
        <f t="shared" si="2"/>
        <v>0</v>
      </c>
      <c r="G23" s="255">
        <v>0</v>
      </c>
      <c r="H23" s="255">
        <v>0</v>
      </c>
      <c r="I23" s="255">
        <v>0</v>
      </c>
      <c r="J23" s="255">
        <v>0</v>
      </c>
      <c r="K23" s="255">
        <v>0</v>
      </c>
      <c r="L23" s="255">
        <v>0</v>
      </c>
      <c r="M23" s="255">
        <v>0</v>
      </c>
      <c r="N23" s="255">
        <v>0</v>
      </c>
      <c r="O23" s="255">
        <v>0</v>
      </c>
      <c r="P23" s="255">
        <v>0</v>
      </c>
      <c r="Q23" s="255">
        <v>0</v>
      </c>
      <c r="R23" s="255">
        <v>0</v>
      </c>
      <c r="S23" s="255">
        <v>0</v>
      </c>
      <c r="T23" s="255">
        <v>0</v>
      </c>
      <c r="U23" s="255">
        <v>7740952.8800000008</v>
      </c>
      <c r="V23" s="255">
        <v>3264425.2100000009</v>
      </c>
      <c r="W23" s="255">
        <v>0</v>
      </c>
      <c r="X23" s="169">
        <f t="shared" si="0"/>
        <v>3.3929954121605329E-3</v>
      </c>
      <c r="Y23" s="255">
        <v>6304705.0999999987</v>
      </c>
      <c r="Z23" s="255">
        <v>1170780.8400000001</v>
      </c>
      <c r="AA23" s="255">
        <v>265466.94</v>
      </c>
      <c r="AB23" s="255">
        <v>0</v>
      </c>
      <c r="AC23" s="256">
        <v>0</v>
      </c>
    </row>
    <row r="24" spans="1:29" s="117" customFormat="1" x14ac:dyDescent="0.3">
      <c r="A24" s="116"/>
      <c r="B24" s="146" t="s">
        <v>465</v>
      </c>
      <c r="C24" s="350"/>
      <c r="D24" s="152" t="s">
        <v>901</v>
      </c>
      <c r="E24" s="254">
        <f t="shared" si="1"/>
        <v>4710361.4600000018</v>
      </c>
      <c r="F24" s="254">
        <f t="shared" si="2"/>
        <v>0</v>
      </c>
      <c r="G24" s="255">
        <v>0</v>
      </c>
      <c r="H24" s="255">
        <v>0</v>
      </c>
      <c r="I24" s="255">
        <v>0</v>
      </c>
      <c r="J24" s="255">
        <v>0</v>
      </c>
      <c r="K24" s="255">
        <v>0</v>
      </c>
      <c r="L24" s="255">
        <v>0</v>
      </c>
      <c r="M24" s="255">
        <v>0</v>
      </c>
      <c r="N24" s="255">
        <v>0</v>
      </c>
      <c r="O24" s="255">
        <v>0</v>
      </c>
      <c r="P24" s="255">
        <v>0</v>
      </c>
      <c r="Q24" s="255">
        <v>0</v>
      </c>
      <c r="R24" s="255">
        <v>0</v>
      </c>
      <c r="S24" s="255">
        <v>0</v>
      </c>
      <c r="T24" s="255">
        <v>0</v>
      </c>
      <c r="U24" s="255">
        <v>4710361.4600000018</v>
      </c>
      <c r="V24" s="255">
        <v>839859.9800000001</v>
      </c>
      <c r="W24" s="255">
        <v>0</v>
      </c>
      <c r="X24" s="169">
        <f t="shared" si="0"/>
        <v>2.0646340406864474E-3</v>
      </c>
      <c r="Y24" s="255">
        <v>4620864.7800000012</v>
      </c>
      <c r="Z24" s="255">
        <v>89496.68</v>
      </c>
      <c r="AA24" s="255">
        <v>0</v>
      </c>
      <c r="AB24" s="255">
        <v>0</v>
      </c>
      <c r="AC24" s="256">
        <v>0</v>
      </c>
    </row>
    <row r="25" spans="1:29" s="117" customFormat="1" x14ac:dyDescent="0.3">
      <c r="B25" s="146" t="s">
        <v>466</v>
      </c>
      <c r="C25" s="350"/>
      <c r="D25" s="152" t="s">
        <v>902</v>
      </c>
      <c r="E25" s="254">
        <f t="shared" si="1"/>
        <v>108841393.7108611</v>
      </c>
      <c r="F25" s="254">
        <f t="shared" si="2"/>
        <v>28934485.889286999</v>
      </c>
      <c r="G25" s="255">
        <v>536995.26429600001</v>
      </c>
      <c r="H25" s="255">
        <v>0</v>
      </c>
      <c r="I25" s="255">
        <v>8843678.604638001</v>
      </c>
      <c r="J25" s="255">
        <v>0</v>
      </c>
      <c r="K25" s="255">
        <v>0</v>
      </c>
      <c r="L25" s="255">
        <v>2680590</v>
      </c>
      <c r="M25" s="255">
        <v>8104996.3365740012</v>
      </c>
      <c r="N25" s="255">
        <v>742855.92848699994</v>
      </c>
      <c r="O25" s="255">
        <v>1048096.4144199999</v>
      </c>
      <c r="P25" s="255">
        <v>2397365.1100000003</v>
      </c>
      <c r="Q25" s="255">
        <v>3829372.9236599999</v>
      </c>
      <c r="R25" s="255">
        <v>750535.30721200001</v>
      </c>
      <c r="S25" s="255">
        <v>26326113.629286997</v>
      </c>
      <c r="T25" s="255">
        <v>0</v>
      </c>
      <c r="U25" s="255">
        <v>79906907.821574107</v>
      </c>
      <c r="V25" s="255">
        <v>56391097.321574055</v>
      </c>
      <c r="W25" s="255">
        <v>0</v>
      </c>
      <c r="X25" s="169">
        <f t="shared" si="0"/>
        <v>4.7707091780425606E-2</v>
      </c>
      <c r="Y25" s="255">
        <v>72754594.246592045</v>
      </c>
      <c r="Z25" s="255">
        <v>34209533.947996996</v>
      </c>
      <c r="AA25" s="255">
        <v>1877265.516272</v>
      </c>
      <c r="AB25" s="255">
        <v>0</v>
      </c>
      <c r="AC25" s="256">
        <v>3.734578623670155</v>
      </c>
    </row>
    <row r="26" spans="1:29" s="117" customFormat="1" x14ac:dyDescent="0.3">
      <c r="B26" s="146" t="s">
        <v>467</v>
      </c>
      <c r="C26" s="350"/>
      <c r="D26" s="152" t="s">
        <v>903</v>
      </c>
      <c r="E26" s="254">
        <f t="shared" si="1"/>
        <v>9786450.6899999995</v>
      </c>
      <c r="F26" s="254">
        <f t="shared" si="2"/>
        <v>164840.93</v>
      </c>
      <c r="G26" s="255">
        <v>0</v>
      </c>
      <c r="H26" s="255">
        <v>0</v>
      </c>
      <c r="I26" s="255">
        <v>0</v>
      </c>
      <c r="J26" s="255">
        <v>0</v>
      </c>
      <c r="K26" s="255">
        <v>0</v>
      </c>
      <c r="L26" s="255">
        <v>0</v>
      </c>
      <c r="M26" s="255">
        <v>164840.93</v>
      </c>
      <c r="N26" s="255">
        <v>0</v>
      </c>
      <c r="O26" s="255">
        <v>0</v>
      </c>
      <c r="P26" s="255">
        <v>0</v>
      </c>
      <c r="Q26" s="255">
        <v>0</v>
      </c>
      <c r="R26" s="255">
        <v>0</v>
      </c>
      <c r="S26" s="255">
        <v>164840.93</v>
      </c>
      <c r="T26" s="255">
        <v>0</v>
      </c>
      <c r="U26" s="255">
        <v>9621609.7599999998</v>
      </c>
      <c r="V26" s="255">
        <v>1923230.7600000002</v>
      </c>
      <c r="W26" s="255">
        <v>0</v>
      </c>
      <c r="X26" s="169">
        <f t="shared" si="0"/>
        <v>4.2895729772876841E-3</v>
      </c>
      <c r="Y26" s="255">
        <v>9432968.2400000002</v>
      </c>
      <c r="Z26" s="255">
        <v>293482.45</v>
      </c>
      <c r="AA26" s="255">
        <v>60000</v>
      </c>
      <c r="AB26" s="255">
        <v>0</v>
      </c>
      <c r="AC26" s="256">
        <v>3.8191780821917809</v>
      </c>
    </row>
    <row r="27" spans="1:29" s="117" customFormat="1" x14ac:dyDescent="0.3">
      <c r="B27" s="146" t="s">
        <v>468</v>
      </c>
      <c r="C27" s="350"/>
      <c r="D27" s="152" t="s">
        <v>904</v>
      </c>
      <c r="E27" s="254">
        <f t="shared" si="1"/>
        <v>17808400.73</v>
      </c>
      <c r="F27" s="254">
        <f t="shared" si="2"/>
        <v>283655.59999999998</v>
      </c>
      <c r="G27" s="255">
        <v>0</v>
      </c>
      <c r="H27" s="255">
        <v>0</v>
      </c>
      <c r="I27" s="255">
        <v>0</v>
      </c>
      <c r="J27" s="255">
        <v>0</v>
      </c>
      <c r="K27" s="255">
        <v>0</v>
      </c>
      <c r="L27" s="255">
        <v>0</v>
      </c>
      <c r="M27" s="255">
        <v>283655.59999999998</v>
      </c>
      <c r="N27" s="255">
        <v>0</v>
      </c>
      <c r="O27" s="255">
        <v>0</v>
      </c>
      <c r="P27" s="255">
        <v>0</v>
      </c>
      <c r="Q27" s="255">
        <v>0</v>
      </c>
      <c r="R27" s="255">
        <v>0</v>
      </c>
      <c r="S27" s="255">
        <v>258806.94</v>
      </c>
      <c r="T27" s="255">
        <v>0</v>
      </c>
      <c r="U27" s="255">
        <v>17524745.129999999</v>
      </c>
      <c r="V27" s="255">
        <v>9983221.9900000021</v>
      </c>
      <c r="W27" s="255">
        <v>0</v>
      </c>
      <c r="X27" s="169">
        <f t="shared" si="0"/>
        <v>7.8057343729505142E-3</v>
      </c>
      <c r="Y27" s="255">
        <v>11928436.769999996</v>
      </c>
      <c r="Z27" s="255">
        <v>5519682.4700000007</v>
      </c>
      <c r="AA27" s="255">
        <v>360281.49</v>
      </c>
      <c r="AB27" s="255">
        <v>0</v>
      </c>
      <c r="AC27" s="256">
        <v>5.8341348842345901</v>
      </c>
    </row>
    <row r="28" spans="1:29" s="117" customFormat="1" x14ac:dyDescent="0.3">
      <c r="B28" s="146" t="s">
        <v>469</v>
      </c>
      <c r="C28" s="350"/>
      <c r="D28" s="152" t="s">
        <v>905</v>
      </c>
      <c r="E28" s="254">
        <f t="shared" si="1"/>
        <v>4158030.0400000005</v>
      </c>
      <c r="F28" s="254">
        <f t="shared" si="2"/>
        <v>0</v>
      </c>
      <c r="G28" s="255">
        <v>0</v>
      </c>
      <c r="H28" s="255">
        <v>0</v>
      </c>
      <c r="I28" s="255">
        <v>0</v>
      </c>
      <c r="J28" s="255">
        <v>0</v>
      </c>
      <c r="K28" s="255">
        <v>0</v>
      </c>
      <c r="L28" s="255">
        <v>0</v>
      </c>
      <c r="M28" s="255">
        <v>0</v>
      </c>
      <c r="N28" s="255">
        <v>0</v>
      </c>
      <c r="O28" s="255">
        <v>0</v>
      </c>
      <c r="P28" s="255">
        <v>0</v>
      </c>
      <c r="Q28" s="255">
        <v>0</v>
      </c>
      <c r="R28" s="255">
        <v>0</v>
      </c>
      <c r="S28" s="255">
        <v>0</v>
      </c>
      <c r="T28" s="255">
        <v>0</v>
      </c>
      <c r="U28" s="255">
        <v>4158030.0400000005</v>
      </c>
      <c r="V28" s="255">
        <v>617598.82000000007</v>
      </c>
      <c r="W28" s="255">
        <v>0</v>
      </c>
      <c r="X28" s="169">
        <f t="shared" si="0"/>
        <v>1.8225374922248173E-3</v>
      </c>
      <c r="Y28" s="255">
        <v>4032692.4400000009</v>
      </c>
      <c r="Z28" s="255">
        <v>125337.59999999999</v>
      </c>
      <c r="AA28" s="255">
        <v>0</v>
      </c>
      <c r="AB28" s="255">
        <v>0</v>
      </c>
      <c r="AC28" s="256">
        <v>0</v>
      </c>
    </row>
    <row r="29" spans="1:29" s="117" customFormat="1" x14ac:dyDescent="0.3">
      <c r="B29" s="146" t="s">
        <v>470</v>
      </c>
      <c r="C29" s="350"/>
      <c r="D29" s="152" t="s">
        <v>906</v>
      </c>
      <c r="E29" s="254">
        <f t="shared" si="1"/>
        <v>1245908.99</v>
      </c>
      <c r="F29" s="254">
        <f t="shared" si="2"/>
        <v>0</v>
      </c>
      <c r="G29" s="255">
        <v>0</v>
      </c>
      <c r="H29" s="255">
        <v>0</v>
      </c>
      <c r="I29" s="255">
        <v>0</v>
      </c>
      <c r="J29" s="255">
        <v>0</v>
      </c>
      <c r="K29" s="255">
        <v>0</v>
      </c>
      <c r="L29" s="255">
        <v>0</v>
      </c>
      <c r="M29" s="255">
        <v>0</v>
      </c>
      <c r="N29" s="255">
        <v>0</v>
      </c>
      <c r="O29" s="255">
        <v>0</v>
      </c>
      <c r="P29" s="255">
        <v>0</v>
      </c>
      <c r="Q29" s="255">
        <v>0</v>
      </c>
      <c r="R29" s="255">
        <v>0</v>
      </c>
      <c r="S29" s="255">
        <v>0</v>
      </c>
      <c r="T29" s="255">
        <v>0</v>
      </c>
      <c r="U29" s="255">
        <v>1245908.99</v>
      </c>
      <c r="V29" s="255">
        <v>555176.81000000006</v>
      </c>
      <c r="W29" s="255">
        <v>0</v>
      </c>
      <c r="X29" s="169">
        <f t="shared" si="0"/>
        <v>5.4610376171667935E-4</v>
      </c>
      <c r="Y29" s="255">
        <v>939045.32</v>
      </c>
      <c r="Z29" s="255">
        <v>306863.67000000004</v>
      </c>
      <c r="AA29" s="255">
        <v>0</v>
      </c>
      <c r="AB29" s="255">
        <v>0</v>
      </c>
      <c r="AC29" s="256">
        <v>0</v>
      </c>
    </row>
    <row r="30" spans="1:29" s="118" customFormat="1" ht="19.95" customHeight="1" x14ac:dyDescent="0.3">
      <c r="B30" s="146" t="s">
        <v>471</v>
      </c>
      <c r="C30" s="350"/>
      <c r="D30" s="152" t="s">
        <v>907</v>
      </c>
      <c r="E30" s="254">
        <f t="shared" si="1"/>
        <v>1419967.0800000003</v>
      </c>
      <c r="F30" s="254">
        <f t="shared" si="2"/>
        <v>0</v>
      </c>
      <c r="G30" s="258">
        <v>0</v>
      </c>
      <c r="H30" s="258">
        <v>0</v>
      </c>
      <c r="I30" s="258">
        <v>0</v>
      </c>
      <c r="J30" s="258">
        <v>0</v>
      </c>
      <c r="K30" s="258">
        <v>0</v>
      </c>
      <c r="L30" s="258">
        <v>0</v>
      </c>
      <c r="M30" s="258">
        <v>0</v>
      </c>
      <c r="N30" s="258">
        <v>0</v>
      </c>
      <c r="O30" s="258">
        <v>0</v>
      </c>
      <c r="P30" s="258">
        <v>0</v>
      </c>
      <c r="Q30" s="258">
        <v>0</v>
      </c>
      <c r="R30" s="258">
        <v>0</v>
      </c>
      <c r="S30" s="258">
        <v>0</v>
      </c>
      <c r="T30" s="258">
        <v>0</v>
      </c>
      <c r="U30" s="258">
        <v>1419967.0800000003</v>
      </c>
      <c r="V30" s="258">
        <v>153968.31</v>
      </c>
      <c r="W30" s="258">
        <v>0</v>
      </c>
      <c r="X30" s="169">
        <f t="shared" si="0"/>
        <v>6.2239647528496372E-4</v>
      </c>
      <c r="Y30" s="258">
        <v>1329967.08</v>
      </c>
      <c r="Z30" s="258">
        <v>90000</v>
      </c>
      <c r="AA30" s="258">
        <v>0</v>
      </c>
      <c r="AB30" s="258">
        <v>0</v>
      </c>
      <c r="AC30" s="259">
        <v>0</v>
      </c>
    </row>
    <row r="31" spans="1:29" s="117" customFormat="1" x14ac:dyDescent="0.3">
      <c r="B31" s="146" t="s">
        <v>472</v>
      </c>
      <c r="C31" s="350"/>
      <c r="D31" s="152" t="s">
        <v>908</v>
      </c>
      <c r="E31" s="254">
        <f t="shared" si="1"/>
        <v>4988216.4299999988</v>
      </c>
      <c r="F31" s="254">
        <f t="shared" si="2"/>
        <v>0</v>
      </c>
      <c r="G31" s="255">
        <v>0</v>
      </c>
      <c r="H31" s="255">
        <v>0</v>
      </c>
      <c r="I31" s="255">
        <v>0</v>
      </c>
      <c r="J31" s="255">
        <v>0</v>
      </c>
      <c r="K31" s="255">
        <v>0</v>
      </c>
      <c r="L31" s="255">
        <v>0</v>
      </c>
      <c r="M31" s="255">
        <v>0</v>
      </c>
      <c r="N31" s="255">
        <v>0</v>
      </c>
      <c r="O31" s="255">
        <v>0</v>
      </c>
      <c r="P31" s="255">
        <v>0</v>
      </c>
      <c r="Q31" s="255">
        <v>0</v>
      </c>
      <c r="R31" s="255">
        <v>0</v>
      </c>
      <c r="S31" s="255">
        <v>0</v>
      </c>
      <c r="T31" s="255">
        <v>0</v>
      </c>
      <c r="U31" s="255">
        <v>4988216.4299999988</v>
      </c>
      <c r="V31" s="255">
        <v>1793736.9199999997</v>
      </c>
      <c r="W31" s="255">
        <v>0</v>
      </c>
      <c r="X31" s="169">
        <f t="shared" si="0"/>
        <v>2.1864227472023811E-3</v>
      </c>
      <c r="Y31" s="255">
        <v>4565839.0900000026</v>
      </c>
      <c r="Z31" s="255">
        <v>292882.10000000003</v>
      </c>
      <c r="AA31" s="255">
        <v>129495.24</v>
      </c>
      <c r="AB31" s="255">
        <v>0</v>
      </c>
      <c r="AC31" s="256">
        <v>0</v>
      </c>
    </row>
    <row r="32" spans="1:29" s="117" customFormat="1" x14ac:dyDescent="0.3">
      <c r="B32" s="146" t="s">
        <v>473</v>
      </c>
      <c r="C32" s="351"/>
      <c r="D32" s="152" t="s">
        <v>909</v>
      </c>
      <c r="E32" s="254">
        <f t="shared" si="1"/>
        <v>16394657.029999994</v>
      </c>
      <c r="F32" s="254">
        <f t="shared" si="2"/>
        <v>63000.869999999995</v>
      </c>
      <c r="G32" s="255">
        <v>13000.869999999999</v>
      </c>
      <c r="H32" s="255">
        <v>0</v>
      </c>
      <c r="I32" s="255">
        <v>0</v>
      </c>
      <c r="J32" s="255">
        <v>0</v>
      </c>
      <c r="K32" s="255">
        <v>0</v>
      </c>
      <c r="L32" s="255">
        <v>50000</v>
      </c>
      <c r="M32" s="255">
        <v>0</v>
      </c>
      <c r="N32" s="255">
        <v>0</v>
      </c>
      <c r="O32" s="255">
        <v>0</v>
      </c>
      <c r="P32" s="255">
        <v>0</v>
      </c>
      <c r="Q32" s="255">
        <v>0</v>
      </c>
      <c r="R32" s="255">
        <v>0</v>
      </c>
      <c r="S32" s="255">
        <v>0</v>
      </c>
      <c r="T32" s="255">
        <v>0</v>
      </c>
      <c r="U32" s="255">
        <v>16331656.159999995</v>
      </c>
      <c r="V32" s="255">
        <v>5352802.049999998</v>
      </c>
      <c r="W32" s="255">
        <v>0</v>
      </c>
      <c r="X32" s="169">
        <f t="shared" si="0"/>
        <v>7.1860657142684223E-3</v>
      </c>
      <c r="Y32" s="255">
        <v>14458468.689999999</v>
      </c>
      <c r="Z32" s="255">
        <v>1696702.7900000007</v>
      </c>
      <c r="AA32" s="255">
        <v>239485.55</v>
      </c>
      <c r="AB32" s="255">
        <v>0</v>
      </c>
      <c r="AC32" s="256">
        <v>0.53172414398773982</v>
      </c>
    </row>
    <row r="33" spans="2:29" s="117" customFormat="1" x14ac:dyDescent="0.3">
      <c r="B33" s="146" t="s">
        <v>474</v>
      </c>
      <c r="C33" s="349" t="s">
        <v>910</v>
      </c>
      <c r="D33" s="152" t="s">
        <v>911</v>
      </c>
      <c r="E33" s="254">
        <f t="shared" si="1"/>
        <v>6050720.6400000043</v>
      </c>
      <c r="F33" s="254">
        <f t="shared" si="2"/>
        <v>35773.410000000003</v>
      </c>
      <c r="G33" s="255">
        <v>35773.410000000003</v>
      </c>
      <c r="H33" s="255">
        <v>0</v>
      </c>
      <c r="I33" s="255">
        <v>0</v>
      </c>
      <c r="J33" s="255">
        <v>0</v>
      </c>
      <c r="K33" s="255">
        <v>0</v>
      </c>
      <c r="L33" s="255">
        <v>0</v>
      </c>
      <c r="M33" s="255">
        <v>0</v>
      </c>
      <c r="N33" s="255">
        <v>0</v>
      </c>
      <c r="O33" s="255">
        <v>0</v>
      </c>
      <c r="P33" s="255">
        <v>0</v>
      </c>
      <c r="Q33" s="255">
        <v>0</v>
      </c>
      <c r="R33" s="255">
        <v>0</v>
      </c>
      <c r="S33" s="255">
        <v>35773.410000000003</v>
      </c>
      <c r="T33" s="255">
        <v>0</v>
      </c>
      <c r="U33" s="255">
        <v>6014947.2300000042</v>
      </c>
      <c r="V33" s="255">
        <v>1953084.47</v>
      </c>
      <c r="W33" s="255">
        <v>0</v>
      </c>
      <c r="X33" s="169">
        <f t="shared" si="0"/>
        <v>2.6521369771966698E-3</v>
      </c>
      <c r="Y33" s="255">
        <v>5925241.1400000043</v>
      </c>
      <c r="Z33" s="255">
        <v>125479.5</v>
      </c>
      <c r="AA33" s="255">
        <v>0</v>
      </c>
      <c r="AB33" s="255">
        <v>0</v>
      </c>
      <c r="AC33" s="256">
        <v>2.5835616438356164</v>
      </c>
    </row>
    <row r="34" spans="2:29" s="117" customFormat="1" x14ac:dyDescent="0.3">
      <c r="B34" s="146" t="s">
        <v>475</v>
      </c>
      <c r="C34" s="350"/>
      <c r="D34" s="152" t="s">
        <v>912</v>
      </c>
      <c r="E34" s="254">
        <f t="shared" si="1"/>
        <v>7078880.9300000006</v>
      </c>
      <c r="F34" s="254">
        <f t="shared" si="2"/>
        <v>152500</v>
      </c>
      <c r="G34" s="255">
        <v>0</v>
      </c>
      <c r="H34" s="255">
        <v>0</v>
      </c>
      <c r="I34" s="255">
        <v>0</v>
      </c>
      <c r="J34" s="255">
        <v>0</v>
      </c>
      <c r="K34" s="255">
        <v>0</v>
      </c>
      <c r="L34" s="255">
        <v>0</v>
      </c>
      <c r="M34" s="255">
        <v>152500</v>
      </c>
      <c r="N34" s="255">
        <v>0</v>
      </c>
      <c r="O34" s="255">
        <v>0</v>
      </c>
      <c r="P34" s="255">
        <v>0</v>
      </c>
      <c r="Q34" s="255">
        <v>0</v>
      </c>
      <c r="R34" s="255">
        <v>0</v>
      </c>
      <c r="S34" s="255">
        <v>152500</v>
      </c>
      <c r="T34" s="255">
        <v>0</v>
      </c>
      <c r="U34" s="255">
        <v>6926380.9300000006</v>
      </c>
      <c r="V34" s="255">
        <v>4530278.7200000007</v>
      </c>
      <c r="W34" s="255">
        <v>0</v>
      </c>
      <c r="X34" s="169">
        <f t="shared" si="0"/>
        <v>3.102797664713428E-3</v>
      </c>
      <c r="Y34" s="255">
        <v>6676610.6500000013</v>
      </c>
      <c r="Z34" s="255">
        <v>174206.16</v>
      </c>
      <c r="AA34" s="255">
        <v>228064.12</v>
      </c>
      <c r="AB34" s="255">
        <v>0</v>
      </c>
      <c r="AC34" s="256">
        <v>1.3205479452054794</v>
      </c>
    </row>
    <row r="35" spans="2:29" s="117" customFormat="1" x14ac:dyDescent="0.3">
      <c r="B35" s="146" t="s">
        <v>476</v>
      </c>
      <c r="C35" s="350"/>
      <c r="D35" s="152" t="s">
        <v>913</v>
      </c>
      <c r="E35" s="254">
        <f t="shared" si="1"/>
        <v>31596661.310097974</v>
      </c>
      <c r="F35" s="254">
        <f t="shared" si="2"/>
        <v>1858793.0041740001</v>
      </c>
      <c r="G35" s="255">
        <v>1119933.924174</v>
      </c>
      <c r="H35" s="255">
        <v>0</v>
      </c>
      <c r="I35" s="255">
        <v>450000</v>
      </c>
      <c r="J35" s="255">
        <v>0</v>
      </c>
      <c r="K35" s="255">
        <v>0</v>
      </c>
      <c r="L35" s="255">
        <v>0</v>
      </c>
      <c r="M35" s="255">
        <v>288859.07999999996</v>
      </c>
      <c r="N35" s="255">
        <v>0</v>
      </c>
      <c r="O35" s="255">
        <v>0</v>
      </c>
      <c r="P35" s="255">
        <v>0</v>
      </c>
      <c r="Q35" s="255">
        <v>0</v>
      </c>
      <c r="R35" s="255">
        <v>0</v>
      </c>
      <c r="S35" s="255">
        <v>1858793.0041740001</v>
      </c>
      <c r="T35" s="255">
        <v>0</v>
      </c>
      <c r="U35" s="255">
        <v>29737868.305923972</v>
      </c>
      <c r="V35" s="255">
        <v>21614340.975923989</v>
      </c>
      <c r="W35" s="255">
        <v>22214.86</v>
      </c>
      <c r="X35" s="169">
        <f t="shared" si="0"/>
        <v>1.3849370810890741E-2</v>
      </c>
      <c r="Y35" s="255">
        <v>27081277.565840006</v>
      </c>
      <c r="Z35" s="255">
        <v>4515383.7442579996</v>
      </c>
      <c r="AA35" s="255">
        <v>0</v>
      </c>
      <c r="AB35" s="255">
        <v>0</v>
      </c>
      <c r="AC35" s="256">
        <v>2.5414129757611197</v>
      </c>
    </row>
    <row r="36" spans="2:29" s="117" customFormat="1" x14ac:dyDescent="0.3">
      <c r="B36" s="146" t="s">
        <v>477</v>
      </c>
      <c r="C36" s="350"/>
      <c r="D36" s="152" t="s">
        <v>914</v>
      </c>
      <c r="E36" s="254">
        <f t="shared" si="1"/>
        <v>25390680.490000006</v>
      </c>
      <c r="F36" s="254">
        <f t="shared" si="2"/>
        <v>115674.97</v>
      </c>
      <c r="G36" s="255">
        <v>0</v>
      </c>
      <c r="H36" s="255">
        <v>0</v>
      </c>
      <c r="I36" s="255">
        <v>0</v>
      </c>
      <c r="J36" s="255">
        <v>0</v>
      </c>
      <c r="K36" s="255">
        <v>0</v>
      </c>
      <c r="L36" s="255">
        <v>0</v>
      </c>
      <c r="M36" s="255">
        <v>115674.97</v>
      </c>
      <c r="N36" s="255">
        <v>0</v>
      </c>
      <c r="O36" s="255">
        <v>0</v>
      </c>
      <c r="P36" s="255">
        <v>0</v>
      </c>
      <c r="Q36" s="255">
        <v>0</v>
      </c>
      <c r="R36" s="255">
        <v>0</v>
      </c>
      <c r="S36" s="255">
        <v>115674.97</v>
      </c>
      <c r="T36" s="255">
        <v>0</v>
      </c>
      <c r="U36" s="255">
        <v>25275005.520000007</v>
      </c>
      <c r="V36" s="255">
        <v>18568307.589999989</v>
      </c>
      <c r="W36" s="255">
        <v>0</v>
      </c>
      <c r="X36" s="169">
        <f t="shared" si="0"/>
        <v>1.1129180573723368E-2</v>
      </c>
      <c r="Y36" s="255">
        <v>21873576.309999987</v>
      </c>
      <c r="Z36" s="255">
        <v>3409110.32</v>
      </c>
      <c r="AA36" s="255">
        <v>107993.86</v>
      </c>
      <c r="AB36" s="255">
        <v>0</v>
      </c>
      <c r="AC36" s="256">
        <v>4.7123287671232879</v>
      </c>
    </row>
    <row r="37" spans="2:29" s="117" customFormat="1" x14ac:dyDescent="0.3">
      <c r="B37" s="146" t="s">
        <v>478</v>
      </c>
      <c r="C37" s="350"/>
      <c r="D37" s="152" t="s">
        <v>915</v>
      </c>
      <c r="E37" s="254">
        <f t="shared" si="1"/>
        <v>16098138.710000005</v>
      </c>
      <c r="F37" s="254">
        <f t="shared" si="2"/>
        <v>0</v>
      </c>
      <c r="G37" s="255">
        <v>0</v>
      </c>
      <c r="H37" s="255">
        <v>0</v>
      </c>
      <c r="I37" s="255">
        <v>0</v>
      </c>
      <c r="J37" s="255">
        <v>0</v>
      </c>
      <c r="K37" s="255">
        <v>0</v>
      </c>
      <c r="L37" s="255">
        <v>0</v>
      </c>
      <c r="M37" s="255">
        <v>0</v>
      </c>
      <c r="N37" s="255">
        <v>0</v>
      </c>
      <c r="O37" s="255">
        <v>0</v>
      </c>
      <c r="P37" s="255">
        <v>0</v>
      </c>
      <c r="Q37" s="255">
        <v>0</v>
      </c>
      <c r="R37" s="255">
        <v>0</v>
      </c>
      <c r="S37" s="255">
        <v>0</v>
      </c>
      <c r="T37" s="255">
        <v>0</v>
      </c>
      <c r="U37" s="255">
        <v>16098138.710000005</v>
      </c>
      <c r="V37" s="255">
        <v>9036931.8400000036</v>
      </c>
      <c r="W37" s="255">
        <v>0</v>
      </c>
      <c r="X37" s="169">
        <f t="shared" si="0"/>
        <v>7.0560965341199553E-3</v>
      </c>
      <c r="Y37" s="255">
        <v>14079995.840000002</v>
      </c>
      <c r="Z37" s="255">
        <v>1878484.4100000001</v>
      </c>
      <c r="AA37" s="255">
        <v>139658.46</v>
      </c>
      <c r="AB37" s="255">
        <v>0</v>
      </c>
      <c r="AC37" s="256">
        <v>0</v>
      </c>
    </row>
    <row r="38" spans="2:29" s="117" customFormat="1" x14ac:dyDescent="0.3">
      <c r="B38" s="146" t="s">
        <v>479</v>
      </c>
      <c r="C38" s="350"/>
      <c r="D38" s="152" t="s">
        <v>916</v>
      </c>
      <c r="E38" s="254">
        <f t="shared" si="1"/>
        <v>41804742.650000051</v>
      </c>
      <c r="F38" s="254">
        <f t="shared" si="2"/>
        <v>704792.13</v>
      </c>
      <c r="G38" s="255">
        <v>704792.13</v>
      </c>
      <c r="H38" s="255">
        <v>0</v>
      </c>
      <c r="I38" s="255">
        <v>0</v>
      </c>
      <c r="J38" s="255">
        <v>0</v>
      </c>
      <c r="K38" s="255">
        <v>0</v>
      </c>
      <c r="L38" s="255">
        <v>0</v>
      </c>
      <c r="M38" s="255">
        <v>0</v>
      </c>
      <c r="N38" s="255">
        <v>0</v>
      </c>
      <c r="O38" s="255">
        <v>0</v>
      </c>
      <c r="P38" s="255">
        <v>0</v>
      </c>
      <c r="Q38" s="255">
        <v>0</v>
      </c>
      <c r="R38" s="255">
        <v>0</v>
      </c>
      <c r="S38" s="255">
        <v>696811.82</v>
      </c>
      <c r="T38" s="255">
        <v>0</v>
      </c>
      <c r="U38" s="255">
        <v>41099950.520000048</v>
      </c>
      <c r="V38" s="255">
        <v>36449053.520000011</v>
      </c>
      <c r="W38" s="255">
        <v>0</v>
      </c>
      <c r="X38" s="169">
        <f t="shared" si="0"/>
        <v>1.8323751896808071E-2</v>
      </c>
      <c r="Y38" s="255">
        <v>40740807.010000043</v>
      </c>
      <c r="Z38" s="255">
        <v>891002.35</v>
      </c>
      <c r="AA38" s="255">
        <v>172933.29</v>
      </c>
      <c r="AB38" s="255">
        <v>0</v>
      </c>
      <c r="AC38" s="256">
        <v>1.9043644865431788</v>
      </c>
    </row>
    <row r="39" spans="2:29" s="117" customFormat="1" x14ac:dyDescent="0.3">
      <c r="B39" s="146" t="s">
        <v>480</v>
      </c>
      <c r="C39" s="350"/>
      <c r="D39" s="152" t="s">
        <v>917</v>
      </c>
      <c r="E39" s="254">
        <f t="shared" si="1"/>
        <v>921.2</v>
      </c>
      <c r="F39" s="254">
        <f t="shared" si="2"/>
        <v>0</v>
      </c>
      <c r="G39" s="255">
        <v>0</v>
      </c>
      <c r="H39" s="255">
        <v>0</v>
      </c>
      <c r="I39" s="255">
        <v>0</v>
      </c>
      <c r="J39" s="255">
        <v>0</v>
      </c>
      <c r="K39" s="255">
        <v>0</v>
      </c>
      <c r="L39" s="255">
        <v>0</v>
      </c>
      <c r="M39" s="255">
        <v>0</v>
      </c>
      <c r="N39" s="255">
        <v>0</v>
      </c>
      <c r="O39" s="255">
        <v>0</v>
      </c>
      <c r="P39" s="255">
        <v>0</v>
      </c>
      <c r="Q39" s="255">
        <v>0</v>
      </c>
      <c r="R39" s="255">
        <v>0</v>
      </c>
      <c r="S39" s="255">
        <v>0</v>
      </c>
      <c r="T39" s="255">
        <v>0</v>
      </c>
      <c r="U39" s="255">
        <v>921.2</v>
      </c>
      <c r="V39" s="255">
        <v>0</v>
      </c>
      <c r="W39" s="255">
        <v>0</v>
      </c>
      <c r="X39" s="169">
        <f t="shared" si="0"/>
        <v>4.0377811648457969E-7</v>
      </c>
      <c r="Y39" s="255">
        <v>921.2</v>
      </c>
      <c r="Z39" s="255">
        <v>0</v>
      </c>
      <c r="AA39" s="255">
        <v>0</v>
      </c>
      <c r="AB39" s="255">
        <v>0</v>
      </c>
      <c r="AC39" s="256">
        <v>0</v>
      </c>
    </row>
    <row r="40" spans="2:29" s="117" customFormat="1" x14ac:dyDescent="0.3">
      <c r="B40" s="146" t="s">
        <v>481</v>
      </c>
      <c r="C40" s="350"/>
      <c r="D40" s="152" t="s">
        <v>918</v>
      </c>
      <c r="E40" s="254">
        <f t="shared" si="1"/>
        <v>19845887.049999997</v>
      </c>
      <c r="F40" s="254">
        <f t="shared" si="2"/>
        <v>1898763.3199999998</v>
      </c>
      <c r="G40" s="255">
        <v>587688.29999999993</v>
      </c>
      <c r="H40" s="255">
        <v>0</v>
      </c>
      <c r="I40" s="255">
        <v>355811.70999999996</v>
      </c>
      <c r="J40" s="255">
        <v>0</v>
      </c>
      <c r="K40" s="255">
        <v>0</v>
      </c>
      <c r="L40" s="255">
        <v>0</v>
      </c>
      <c r="M40" s="255">
        <v>419387.08999999997</v>
      </c>
      <c r="N40" s="255">
        <v>0</v>
      </c>
      <c r="O40" s="255">
        <v>0</v>
      </c>
      <c r="P40" s="255">
        <v>342956.87</v>
      </c>
      <c r="Q40" s="255">
        <v>0</v>
      </c>
      <c r="R40" s="255">
        <v>192919.34999999998</v>
      </c>
      <c r="S40" s="255">
        <v>1344459.5100000002</v>
      </c>
      <c r="T40" s="255">
        <v>0</v>
      </c>
      <c r="U40" s="255">
        <v>17947123.729999997</v>
      </c>
      <c r="V40" s="255">
        <v>11719752.879999999</v>
      </c>
      <c r="W40" s="255">
        <v>8447.4</v>
      </c>
      <c r="X40" s="169">
        <f t="shared" si="0"/>
        <v>8.6988003615009885E-3</v>
      </c>
      <c r="Y40" s="255">
        <v>17358607.71000002</v>
      </c>
      <c r="Z40" s="255">
        <v>2487279.3400000003</v>
      </c>
      <c r="AA40" s="255">
        <v>0</v>
      </c>
      <c r="AB40" s="255">
        <v>0</v>
      </c>
      <c r="AC40" s="256">
        <v>2.162474251651044</v>
      </c>
    </row>
    <row r="41" spans="2:29" s="117" customFormat="1" x14ac:dyDescent="0.3">
      <c r="B41" s="146" t="s">
        <v>482</v>
      </c>
      <c r="C41" s="351"/>
      <c r="D41" s="152" t="s">
        <v>919</v>
      </c>
      <c r="E41" s="254">
        <f t="shared" si="1"/>
        <v>11169391.160000002</v>
      </c>
      <c r="F41" s="254">
        <f t="shared" si="2"/>
        <v>745404.78</v>
      </c>
      <c r="G41" s="255">
        <v>591825.02</v>
      </c>
      <c r="H41" s="255">
        <v>0</v>
      </c>
      <c r="I41" s="255">
        <v>0</v>
      </c>
      <c r="J41" s="255">
        <v>0</v>
      </c>
      <c r="K41" s="255">
        <v>0</v>
      </c>
      <c r="L41" s="255">
        <v>0</v>
      </c>
      <c r="M41" s="255">
        <v>153579.76</v>
      </c>
      <c r="N41" s="255">
        <v>0</v>
      </c>
      <c r="O41" s="255">
        <v>0</v>
      </c>
      <c r="P41" s="255">
        <v>0</v>
      </c>
      <c r="Q41" s="255">
        <v>0</v>
      </c>
      <c r="R41" s="255">
        <v>0</v>
      </c>
      <c r="S41" s="255">
        <v>745404.78</v>
      </c>
      <c r="T41" s="255">
        <v>0</v>
      </c>
      <c r="U41" s="255">
        <v>10423986.380000003</v>
      </c>
      <c r="V41" s="255">
        <v>6002802.1400000006</v>
      </c>
      <c r="W41" s="255">
        <v>58758.57</v>
      </c>
      <c r="X41" s="169">
        <f t="shared" si="0"/>
        <v>4.8957400400177105E-3</v>
      </c>
      <c r="Y41" s="255">
        <v>10483115.069999998</v>
      </c>
      <c r="Z41" s="255">
        <v>513505.13</v>
      </c>
      <c r="AA41" s="255">
        <v>172770.96</v>
      </c>
      <c r="AB41" s="255">
        <v>0</v>
      </c>
      <c r="AC41" s="256">
        <v>3.2697666101061684</v>
      </c>
    </row>
    <row r="42" spans="2:29" s="117" customFormat="1" x14ac:dyDescent="0.3">
      <c r="B42" s="146" t="s">
        <v>483</v>
      </c>
      <c r="C42" s="349" t="s">
        <v>920</v>
      </c>
      <c r="D42" s="152" t="s">
        <v>921</v>
      </c>
      <c r="E42" s="254">
        <f t="shared" si="1"/>
        <v>9657870.7629539967</v>
      </c>
      <c r="F42" s="254">
        <f t="shared" si="2"/>
        <v>63099.87</v>
      </c>
      <c r="G42" s="255">
        <v>0</v>
      </c>
      <c r="H42" s="255">
        <v>0</v>
      </c>
      <c r="I42" s="255">
        <v>63099.87</v>
      </c>
      <c r="J42" s="255">
        <v>0</v>
      </c>
      <c r="K42" s="255">
        <v>0</v>
      </c>
      <c r="L42" s="255">
        <v>0</v>
      </c>
      <c r="M42" s="255">
        <v>0</v>
      </c>
      <c r="N42" s="255">
        <v>0</v>
      </c>
      <c r="O42" s="255">
        <v>0</v>
      </c>
      <c r="P42" s="255">
        <v>0</v>
      </c>
      <c r="Q42" s="255">
        <v>0</v>
      </c>
      <c r="R42" s="255">
        <v>0</v>
      </c>
      <c r="S42" s="255">
        <v>63099.87</v>
      </c>
      <c r="T42" s="255">
        <v>0</v>
      </c>
      <c r="U42" s="255">
        <v>9594770.8929539975</v>
      </c>
      <c r="V42" s="255">
        <v>4668475.4329540012</v>
      </c>
      <c r="W42" s="255">
        <v>0</v>
      </c>
      <c r="X42" s="169">
        <f t="shared" si="0"/>
        <v>4.2332141401618057E-3</v>
      </c>
      <c r="Y42" s="255">
        <v>7977819.1346500013</v>
      </c>
      <c r="Z42" s="255">
        <v>1680051.6283040002</v>
      </c>
      <c r="AA42" s="255">
        <v>0</v>
      </c>
      <c r="AB42" s="255">
        <v>0</v>
      </c>
      <c r="AC42" s="256">
        <v>1.8356164383561644</v>
      </c>
    </row>
    <row r="43" spans="2:29" s="117" customFormat="1" x14ac:dyDescent="0.3">
      <c r="B43" s="146" t="s">
        <v>484</v>
      </c>
      <c r="C43" s="350"/>
      <c r="D43" s="152" t="s">
        <v>922</v>
      </c>
      <c r="E43" s="254">
        <f t="shared" si="1"/>
        <v>7106324.4700000137</v>
      </c>
      <c r="F43" s="254">
        <f t="shared" si="2"/>
        <v>107800.17</v>
      </c>
      <c r="G43" s="255">
        <v>107800.17</v>
      </c>
      <c r="H43" s="255">
        <v>0</v>
      </c>
      <c r="I43" s="255">
        <v>0</v>
      </c>
      <c r="J43" s="255">
        <v>0</v>
      </c>
      <c r="K43" s="255">
        <v>0</v>
      </c>
      <c r="L43" s="255">
        <v>0</v>
      </c>
      <c r="M43" s="255">
        <v>0</v>
      </c>
      <c r="N43" s="255">
        <v>0</v>
      </c>
      <c r="O43" s="255">
        <v>0</v>
      </c>
      <c r="P43" s="255">
        <v>0</v>
      </c>
      <c r="Q43" s="255">
        <v>0</v>
      </c>
      <c r="R43" s="255">
        <v>0</v>
      </c>
      <c r="S43" s="255">
        <v>107800.17</v>
      </c>
      <c r="T43" s="255">
        <v>0</v>
      </c>
      <c r="U43" s="255">
        <v>6998524.3000000138</v>
      </c>
      <c r="V43" s="255">
        <v>1823241.1600000001</v>
      </c>
      <c r="W43" s="255">
        <v>0</v>
      </c>
      <c r="X43" s="169">
        <f t="shared" si="0"/>
        <v>3.1148266496145074E-3</v>
      </c>
      <c r="Y43" s="255">
        <v>6536442.4700000118</v>
      </c>
      <c r="Z43" s="255">
        <v>569882</v>
      </c>
      <c r="AA43" s="255">
        <v>0</v>
      </c>
      <c r="AB43" s="255">
        <v>0</v>
      </c>
      <c r="AC43" s="256">
        <v>3.8164383561643835</v>
      </c>
    </row>
    <row r="44" spans="2:29" s="117" customFormat="1" x14ac:dyDescent="0.3">
      <c r="B44" s="146" t="s">
        <v>485</v>
      </c>
      <c r="C44" s="350"/>
      <c r="D44" s="152" t="s">
        <v>923</v>
      </c>
      <c r="E44" s="254">
        <f t="shared" si="1"/>
        <v>9085537.8899999987</v>
      </c>
      <c r="F44" s="254">
        <f t="shared" si="2"/>
        <v>12610.82</v>
      </c>
      <c r="G44" s="255">
        <v>0</v>
      </c>
      <c r="H44" s="255">
        <v>0</v>
      </c>
      <c r="I44" s="255">
        <v>12610.82</v>
      </c>
      <c r="J44" s="255">
        <v>0</v>
      </c>
      <c r="K44" s="255">
        <v>0</v>
      </c>
      <c r="L44" s="255">
        <v>0</v>
      </c>
      <c r="M44" s="255">
        <v>0</v>
      </c>
      <c r="N44" s="255">
        <v>0</v>
      </c>
      <c r="O44" s="255">
        <v>0</v>
      </c>
      <c r="P44" s="255">
        <v>0</v>
      </c>
      <c r="Q44" s="255">
        <v>0</v>
      </c>
      <c r="R44" s="255">
        <v>0</v>
      </c>
      <c r="S44" s="255">
        <v>0</v>
      </c>
      <c r="T44" s="255">
        <v>0</v>
      </c>
      <c r="U44" s="255">
        <v>9072927.0699999984</v>
      </c>
      <c r="V44" s="255">
        <v>2370277.0699999989</v>
      </c>
      <c r="W44" s="255">
        <v>0</v>
      </c>
      <c r="X44" s="169">
        <f t="shared" si="0"/>
        <v>3.9823506040745568E-3</v>
      </c>
      <c r="Y44" s="255">
        <v>8891903.1399999987</v>
      </c>
      <c r="Z44" s="255">
        <v>193634.75</v>
      </c>
      <c r="AA44" s="255">
        <v>0</v>
      </c>
      <c r="AB44" s="255">
        <v>0</v>
      </c>
      <c r="AC44" s="256">
        <v>0.78082191780821919</v>
      </c>
    </row>
    <row r="45" spans="2:29" s="117" customFormat="1" x14ac:dyDescent="0.3">
      <c r="B45" s="146" t="s">
        <v>486</v>
      </c>
      <c r="C45" s="350"/>
      <c r="D45" s="152" t="s">
        <v>924</v>
      </c>
      <c r="E45" s="254">
        <f t="shared" si="1"/>
        <v>138857932.70724297</v>
      </c>
      <c r="F45" s="254">
        <f t="shared" si="2"/>
        <v>25831584.498603001</v>
      </c>
      <c r="G45" s="255">
        <v>252113.66</v>
      </c>
      <c r="H45" s="255">
        <v>0</v>
      </c>
      <c r="I45" s="255">
        <v>2135064.4518499998</v>
      </c>
      <c r="J45" s="255">
        <v>0</v>
      </c>
      <c r="K45" s="255">
        <v>0</v>
      </c>
      <c r="L45" s="255">
        <v>407478.74</v>
      </c>
      <c r="M45" s="255">
        <v>15562909.321443001</v>
      </c>
      <c r="N45" s="255">
        <v>79466.14</v>
      </c>
      <c r="O45" s="255">
        <v>0</v>
      </c>
      <c r="P45" s="255">
        <v>0</v>
      </c>
      <c r="Q45" s="255">
        <v>1011218.5869740001</v>
      </c>
      <c r="R45" s="255">
        <v>6383333.598336</v>
      </c>
      <c r="S45" s="255">
        <v>25773445.468602996</v>
      </c>
      <c r="T45" s="255">
        <v>0</v>
      </c>
      <c r="U45" s="255">
        <v>113026348.20863996</v>
      </c>
      <c r="V45" s="255">
        <v>74901037.328639999</v>
      </c>
      <c r="W45" s="255">
        <v>0</v>
      </c>
      <c r="X45" s="169">
        <f t="shared" si="0"/>
        <v>6.0863867268207854E-2</v>
      </c>
      <c r="Y45" s="255">
        <v>119103349.36477695</v>
      </c>
      <c r="Z45" s="255">
        <v>19749971.022466</v>
      </c>
      <c r="AA45" s="255">
        <v>4612.32</v>
      </c>
      <c r="AB45" s="255">
        <v>0</v>
      </c>
      <c r="AC45" s="256">
        <v>3.620439284359743</v>
      </c>
    </row>
    <row r="46" spans="2:29" s="117" customFormat="1" x14ac:dyDescent="0.3">
      <c r="B46" s="146" t="s">
        <v>487</v>
      </c>
      <c r="C46" s="350"/>
      <c r="D46" s="152" t="s">
        <v>925</v>
      </c>
      <c r="E46" s="254">
        <f t="shared" si="1"/>
        <v>18195135.84274701</v>
      </c>
      <c r="F46" s="254">
        <f t="shared" si="2"/>
        <v>3011277.0027469997</v>
      </c>
      <c r="G46" s="255">
        <v>8928.7000000000007</v>
      </c>
      <c r="H46" s="255">
        <v>0</v>
      </c>
      <c r="I46" s="255">
        <v>649577.46</v>
      </c>
      <c r="J46" s="255">
        <v>0</v>
      </c>
      <c r="K46" s="255">
        <v>0</v>
      </c>
      <c r="L46" s="255">
        <v>0</v>
      </c>
      <c r="M46" s="255">
        <v>1402265.79</v>
      </c>
      <c r="N46" s="255">
        <v>47959.07</v>
      </c>
      <c r="O46" s="255">
        <v>0</v>
      </c>
      <c r="P46" s="255">
        <v>0</v>
      </c>
      <c r="Q46" s="255">
        <v>100116.36</v>
      </c>
      <c r="R46" s="255">
        <v>802429.62274699996</v>
      </c>
      <c r="S46" s="255">
        <v>2911029.4427469997</v>
      </c>
      <c r="T46" s="255">
        <v>0</v>
      </c>
      <c r="U46" s="255">
        <v>15183858.840000011</v>
      </c>
      <c r="V46" s="255">
        <v>9069723.5799999982</v>
      </c>
      <c r="W46" s="255">
        <v>0</v>
      </c>
      <c r="X46" s="169">
        <f t="shared" si="0"/>
        <v>7.9752471556290196E-3</v>
      </c>
      <c r="Y46" s="255">
        <v>13663900.612747014</v>
      </c>
      <c r="Z46" s="255">
        <v>3530232.9000000004</v>
      </c>
      <c r="AA46" s="255">
        <v>1001002.3300000001</v>
      </c>
      <c r="AB46" s="255">
        <v>0</v>
      </c>
      <c r="AC46" s="256">
        <v>5.0142537275081382</v>
      </c>
    </row>
    <row r="47" spans="2:29" s="117" customFormat="1" x14ac:dyDescent="0.3">
      <c r="B47" s="146" t="s">
        <v>488</v>
      </c>
      <c r="C47" s="350"/>
      <c r="D47" s="152" t="s">
        <v>926</v>
      </c>
      <c r="E47" s="254">
        <f t="shared" si="1"/>
        <v>17658967.373570997</v>
      </c>
      <c r="F47" s="254">
        <f t="shared" si="2"/>
        <v>0</v>
      </c>
      <c r="G47" s="255">
        <v>0</v>
      </c>
      <c r="H47" s="255">
        <v>0</v>
      </c>
      <c r="I47" s="255">
        <v>0</v>
      </c>
      <c r="J47" s="255">
        <v>0</v>
      </c>
      <c r="K47" s="255">
        <v>0</v>
      </c>
      <c r="L47" s="255">
        <v>0</v>
      </c>
      <c r="M47" s="255">
        <v>0</v>
      </c>
      <c r="N47" s="255">
        <v>0</v>
      </c>
      <c r="O47" s="255">
        <v>0</v>
      </c>
      <c r="P47" s="255">
        <v>0</v>
      </c>
      <c r="Q47" s="255">
        <v>0</v>
      </c>
      <c r="R47" s="255">
        <v>0</v>
      </c>
      <c r="S47" s="255">
        <v>0</v>
      </c>
      <c r="T47" s="255">
        <v>0</v>
      </c>
      <c r="U47" s="255">
        <v>17658967.373570997</v>
      </c>
      <c r="V47" s="255">
        <v>7728107.3435710026</v>
      </c>
      <c r="W47" s="255">
        <v>0</v>
      </c>
      <c r="X47" s="169">
        <f t="shared" si="0"/>
        <v>7.7402351119877791E-3</v>
      </c>
      <c r="Y47" s="255">
        <v>16411375.840000002</v>
      </c>
      <c r="Z47" s="255">
        <v>1128119.1635709999</v>
      </c>
      <c r="AA47" s="255">
        <v>119472.37</v>
      </c>
      <c r="AB47" s="255">
        <v>0</v>
      </c>
      <c r="AC47" s="256">
        <v>0</v>
      </c>
    </row>
    <row r="48" spans="2:29" s="117" customFormat="1" x14ac:dyDescent="0.3">
      <c r="B48" s="146" t="s">
        <v>489</v>
      </c>
      <c r="C48" s="351"/>
      <c r="D48" s="152" t="s">
        <v>927</v>
      </c>
      <c r="E48" s="254">
        <f t="shared" si="1"/>
        <v>0</v>
      </c>
      <c r="F48" s="254">
        <f t="shared" si="2"/>
        <v>0</v>
      </c>
      <c r="G48" s="255">
        <v>0</v>
      </c>
      <c r="H48" s="255">
        <v>0</v>
      </c>
      <c r="I48" s="255">
        <v>0</v>
      </c>
      <c r="J48" s="255">
        <v>0</v>
      </c>
      <c r="K48" s="255">
        <v>0</v>
      </c>
      <c r="L48" s="255">
        <v>0</v>
      </c>
      <c r="M48" s="255">
        <v>0</v>
      </c>
      <c r="N48" s="255">
        <v>0</v>
      </c>
      <c r="O48" s="255">
        <v>0</v>
      </c>
      <c r="P48" s="255">
        <v>0</v>
      </c>
      <c r="Q48" s="255">
        <v>0</v>
      </c>
      <c r="R48" s="255">
        <v>0</v>
      </c>
      <c r="S48" s="255">
        <v>0</v>
      </c>
      <c r="T48" s="255">
        <v>0</v>
      </c>
      <c r="U48" s="255">
        <v>0</v>
      </c>
      <c r="V48" s="255">
        <v>0</v>
      </c>
      <c r="W48" s="255">
        <v>0</v>
      </c>
      <c r="X48" s="169">
        <f t="shared" si="0"/>
        <v>0</v>
      </c>
      <c r="Y48" s="255">
        <v>0</v>
      </c>
      <c r="Z48" s="255">
        <v>0</v>
      </c>
      <c r="AA48" s="255">
        <v>0</v>
      </c>
      <c r="AB48" s="255">
        <v>0</v>
      </c>
      <c r="AC48" s="256">
        <v>0</v>
      </c>
    </row>
    <row r="49" spans="2:29" s="117" customFormat="1" x14ac:dyDescent="0.3">
      <c r="B49" s="146" t="s">
        <v>490</v>
      </c>
      <c r="C49" s="349" t="s">
        <v>928</v>
      </c>
      <c r="D49" s="152" t="s">
        <v>929</v>
      </c>
      <c r="E49" s="254">
        <f t="shared" si="1"/>
        <v>0</v>
      </c>
      <c r="F49" s="254">
        <f t="shared" si="2"/>
        <v>0</v>
      </c>
      <c r="G49" s="255">
        <v>0</v>
      </c>
      <c r="H49" s="255">
        <v>0</v>
      </c>
      <c r="I49" s="255">
        <v>0</v>
      </c>
      <c r="J49" s="255">
        <v>0</v>
      </c>
      <c r="K49" s="255">
        <v>0</v>
      </c>
      <c r="L49" s="255">
        <v>0</v>
      </c>
      <c r="M49" s="255">
        <v>0</v>
      </c>
      <c r="N49" s="255">
        <v>0</v>
      </c>
      <c r="O49" s="255">
        <v>0</v>
      </c>
      <c r="P49" s="255">
        <v>0</v>
      </c>
      <c r="Q49" s="255">
        <v>0</v>
      </c>
      <c r="R49" s="255">
        <v>0</v>
      </c>
      <c r="S49" s="255">
        <v>0</v>
      </c>
      <c r="T49" s="255">
        <v>0</v>
      </c>
      <c r="U49" s="255">
        <v>0</v>
      </c>
      <c r="V49" s="255">
        <v>0</v>
      </c>
      <c r="W49" s="255">
        <v>0</v>
      </c>
      <c r="X49" s="169">
        <f t="shared" si="0"/>
        <v>0</v>
      </c>
      <c r="Y49" s="255">
        <v>0</v>
      </c>
      <c r="Z49" s="255">
        <v>0</v>
      </c>
      <c r="AA49" s="255">
        <v>0</v>
      </c>
      <c r="AB49" s="255">
        <v>0</v>
      </c>
      <c r="AC49" s="256">
        <v>0</v>
      </c>
    </row>
    <row r="50" spans="2:29" s="117" customFormat="1" x14ac:dyDescent="0.3">
      <c r="B50" s="146" t="s">
        <v>491</v>
      </c>
      <c r="C50" s="350"/>
      <c r="D50" s="152" t="s">
        <v>930</v>
      </c>
      <c r="E50" s="254">
        <f t="shared" si="1"/>
        <v>7827537.9400000041</v>
      </c>
      <c r="F50" s="254">
        <f t="shared" si="2"/>
        <v>0</v>
      </c>
      <c r="G50" s="255">
        <v>0</v>
      </c>
      <c r="H50" s="255">
        <v>0</v>
      </c>
      <c r="I50" s="255">
        <v>0</v>
      </c>
      <c r="J50" s="255">
        <v>0</v>
      </c>
      <c r="K50" s="255">
        <v>0</v>
      </c>
      <c r="L50" s="255">
        <v>0</v>
      </c>
      <c r="M50" s="255">
        <v>0</v>
      </c>
      <c r="N50" s="255">
        <v>0</v>
      </c>
      <c r="O50" s="255">
        <v>0</v>
      </c>
      <c r="P50" s="255">
        <v>0</v>
      </c>
      <c r="Q50" s="255">
        <v>0</v>
      </c>
      <c r="R50" s="255">
        <v>0</v>
      </c>
      <c r="S50" s="255">
        <v>0</v>
      </c>
      <c r="T50" s="255">
        <v>0</v>
      </c>
      <c r="U50" s="255">
        <v>7827537.9400000041</v>
      </c>
      <c r="V50" s="255">
        <v>1886257.3699999999</v>
      </c>
      <c r="W50" s="255">
        <v>0</v>
      </c>
      <c r="X50" s="169">
        <f t="shared" si="0"/>
        <v>3.4309471625323367E-3</v>
      </c>
      <c r="Y50" s="255">
        <v>7452764.1800000034</v>
      </c>
      <c r="Z50" s="255">
        <v>292664.55</v>
      </c>
      <c r="AA50" s="255">
        <v>82109.210000000006</v>
      </c>
      <c r="AB50" s="255">
        <v>0</v>
      </c>
      <c r="AC50" s="256">
        <v>0</v>
      </c>
    </row>
    <row r="51" spans="2:29" s="117" customFormat="1" x14ac:dyDescent="0.3">
      <c r="B51" s="146" t="s">
        <v>492</v>
      </c>
      <c r="C51" s="350"/>
      <c r="D51" s="152" t="s">
        <v>931</v>
      </c>
      <c r="E51" s="254">
        <f t="shared" si="1"/>
        <v>0</v>
      </c>
      <c r="F51" s="254">
        <f t="shared" si="2"/>
        <v>0</v>
      </c>
      <c r="G51" s="255">
        <v>0</v>
      </c>
      <c r="H51" s="255">
        <v>0</v>
      </c>
      <c r="I51" s="255">
        <v>0</v>
      </c>
      <c r="J51" s="255">
        <v>0</v>
      </c>
      <c r="K51" s="255">
        <v>0</v>
      </c>
      <c r="L51" s="255">
        <v>0</v>
      </c>
      <c r="M51" s="255">
        <v>0</v>
      </c>
      <c r="N51" s="255">
        <v>0</v>
      </c>
      <c r="O51" s="255">
        <v>0</v>
      </c>
      <c r="P51" s="255">
        <v>0</v>
      </c>
      <c r="Q51" s="255">
        <v>0</v>
      </c>
      <c r="R51" s="255">
        <v>0</v>
      </c>
      <c r="S51" s="255">
        <v>0</v>
      </c>
      <c r="T51" s="255">
        <v>0</v>
      </c>
      <c r="U51" s="255">
        <v>0</v>
      </c>
      <c r="V51" s="255">
        <v>0</v>
      </c>
      <c r="W51" s="255">
        <v>0</v>
      </c>
      <c r="X51" s="169">
        <f t="shared" si="0"/>
        <v>0</v>
      </c>
      <c r="Y51" s="255">
        <v>0</v>
      </c>
      <c r="Z51" s="255">
        <v>0</v>
      </c>
      <c r="AA51" s="255">
        <v>0</v>
      </c>
      <c r="AB51" s="255">
        <v>0</v>
      </c>
      <c r="AC51" s="256">
        <v>0</v>
      </c>
    </row>
    <row r="52" spans="2:29" s="117" customFormat="1" x14ac:dyDescent="0.3">
      <c r="B52" s="146" t="s">
        <v>493</v>
      </c>
      <c r="C52" s="350"/>
      <c r="D52" s="152" t="s">
        <v>932</v>
      </c>
      <c r="E52" s="254">
        <f t="shared" si="1"/>
        <v>9478529.8800000083</v>
      </c>
      <c r="F52" s="254">
        <f t="shared" si="2"/>
        <v>33704.31</v>
      </c>
      <c r="G52" s="255">
        <v>0</v>
      </c>
      <c r="H52" s="255">
        <v>0</v>
      </c>
      <c r="I52" s="255">
        <v>11623.96</v>
      </c>
      <c r="J52" s="255">
        <v>0</v>
      </c>
      <c r="K52" s="255">
        <v>0</v>
      </c>
      <c r="L52" s="255">
        <v>0</v>
      </c>
      <c r="M52" s="255">
        <v>0</v>
      </c>
      <c r="N52" s="255">
        <v>22080.35</v>
      </c>
      <c r="O52" s="255">
        <v>0</v>
      </c>
      <c r="P52" s="255">
        <v>0</v>
      </c>
      <c r="Q52" s="255">
        <v>0</v>
      </c>
      <c r="R52" s="255">
        <v>0</v>
      </c>
      <c r="S52" s="255">
        <v>22080.35</v>
      </c>
      <c r="T52" s="255">
        <v>0</v>
      </c>
      <c r="U52" s="255">
        <v>9444825.5700000077</v>
      </c>
      <c r="V52" s="255">
        <v>4576275.7</v>
      </c>
      <c r="W52" s="255">
        <v>0</v>
      </c>
      <c r="X52" s="169">
        <f t="shared" si="0"/>
        <v>4.154605885789418E-3</v>
      </c>
      <c r="Y52" s="255">
        <v>7651400.0000000065</v>
      </c>
      <c r="Z52" s="255">
        <v>1697030.1900000002</v>
      </c>
      <c r="AA52" s="255">
        <v>130099.69</v>
      </c>
      <c r="AB52" s="255">
        <v>0</v>
      </c>
      <c r="AC52" s="256">
        <v>2.3120674518180699</v>
      </c>
    </row>
    <row r="53" spans="2:29" s="117" customFormat="1" x14ac:dyDescent="0.3">
      <c r="B53" s="146" t="s">
        <v>494</v>
      </c>
      <c r="C53" s="351"/>
      <c r="D53" s="152" t="s">
        <v>933</v>
      </c>
      <c r="E53" s="254">
        <f t="shared" si="1"/>
        <v>316111.08999999979</v>
      </c>
      <c r="F53" s="254">
        <f t="shared" si="2"/>
        <v>0</v>
      </c>
      <c r="G53" s="255">
        <v>0</v>
      </c>
      <c r="H53" s="255">
        <v>0</v>
      </c>
      <c r="I53" s="255">
        <v>0</v>
      </c>
      <c r="J53" s="255">
        <v>0</v>
      </c>
      <c r="K53" s="255">
        <v>0</v>
      </c>
      <c r="L53" s="255">
        <v>0</v>
      </c>
      <c r="M53" s="255">
        <v>0</v>
      </c>
      <c r="N53" s="255">
        <v>0</v>
      </c>
      <c r="O53" s="255">
        <v>0</v>
      </c>
      <c r="P53" s="255">
        <v>0</v>
      </c>
      <c r="Q53" s="255">
        <v>0</v>
      </c>
      <c r="R53" s="255">
        <v>0</v>
      </c>
      <c r="S53" s="255">
        <v>0</v>
      </c>
      <c r="T53" s="255">
        <v>0</v>
      </c>
      <c r="U53" s="255">
        <v>316111.08999999979</v>
      </c>
      <c r="V53" s="255">
        <v>0</v>
      </c>
      <c r="W53" s="255">
        <v>0</v>
      </c>
      <c r="X53" s="169">
        <f t="shared" si="0"/>
        <v>1.3855703486765887E-4</v>
      </c>
      <c r="Y53" s="255">
        <v>316111.08999999979</v>
      </c>
      <c r="Z53" s="255">
        <v>0</v>
      </c>
      <c r="AA53" s="255">
        <v>0</v>
      </c>
      <c r="AB53" s="255">
        <v>0</v>
      </c>
      <c r="AC53" s="256">
        <v>0</v>
      </c>
    </row>
    <row r="54" spans="2:29" s="117" customFormat="1" ht="15" customHeight="1" x14ac:dyDescent="0.3">
      <c r="B54" s="146" t="s">
        <v>495</v>
      </c>
      <c r="C54" s="349" t="s">
        <v>934</v>
      </c>
      <c r="D54" s="152" t="s">
        <v>935</v>
      </c>
      <c r="E54" s="254">
        <f t="shared" si="1"/>
        <v>5955756.2800000058</v>
      </c>
      <c r="F54" s="254">
        <f t="shared" si="2"/>
        <v>0</v>
      </c>
      <c r="G54" s="255">
        <v>0</v>
      </c>
      <c r="H54" s="255">
        <v>0</v>
      </c>
      <c r="I54" s="255">
        <v>0</v>
      </c>
      <c r="J54" s="255">
        <v>0</v>
      </c>
      <c r="K54" s="255">
        <v>0</v>
      </c>
      <c r="L54" s="255">
        <v>0</v>
      </c>
      <c r="M54" s="255">
        <v>0</v>
      </c>
      <c r="N54" s="255">
        <v>0</v>
      </c>
      <c r="O54" s="255">
        <v>0</v>
      </c>
      <c r="P54" s="255">
        <v>0</v>
      </c>
      <c r="Q54" s="255">
        <v>0</v>
      </c>
      <c r="R54" s="255">
        <v>0</v>
      </c>
      <c r="S54" s="255">
        <v>0</v>
      </c>
      <c r="T54" s="255">
        <v>0</v>
      </c>
      <c r="U54" s="255">
        <v>5955756.2800000058</v>
      </c>
      <c r="V54" s="255">
        <v>2796771.870000001</v>
      </c>
      <c r="W54" s="255">
        <v>0</v>
      </c>
      <c r="X54" s="169">
        <f t="shared" si="0"/>
        <v>2.6105124326743479E-3</v>
      </c>
      <c r="Y54" s="255">
        <v>4725383.9900000039</v>
      </c>
      <c r="Z54" s="255">
        <v>1089054.2299999997</v>
      </c>
      <c r="AA54" s="255">
        <v>141318.06</v>
      </c>
      <c r="AB54" s="255">
        <v>0</v>
      </c>
      <c r="AC54" s="256">
        <v>0</v>
      </c>
    </row>
    <row r="55" spans="2:29" s="117" customFormat="1" x14ac:dyDescent="0.3">
      <c r="B55" s="146" t="s">
        <v>496</v>
      </c>
      <c r="C55" s="350"/>
      <c r="D55" s="152" t="s">
        <v>936</v>
      </c>
      <c r="E55" s="254">
        <f t="shared" si="1"/>
        <v>0</v>
      </c>
      <c r="F55" s="254">
        <f t="shared" si="2"/>
        <v>0</v>
      </c>
      <c r="G55" s="255">
        <v>0</v>
      </c>
      <c r="H55" s="255">
        <v>0</v>
      </c>
      <c r="I55" s="255">
        <v>0</v>
      </c>
      <c r="J55" s="255">
        <v>0</v>
      </c>
      <c r="K55" s="255">
        <v>0</v>
      </c>
      <c r="L55" s="255">
        <v>0</v>
      </c>
      <c r="M55" s="255">
        <v>0</v>
      </c>
      <c r="N55" s="255">
        <v>0</v>
      </c>
      <c r="O55" s="255">
        <v>0</v>
      </c>
      <c r="P55" s="255">
        <v>0</v>
      </c>
      <c r="Q55" s="255">
        <v>0</v>
      </c>
      <c r="R55" s="255">
        <v>0</v>
      </c>
      <c r="S55" s="255">
        <v>0</v>
      </c>
      <c r="T55" s="255">
        <v>0</v>
      </c>
      <c r="U55" s="255">
        <v>0</v>
      </c>
      <c r="V55" s="255">
        <v>0</v>
      </c>
      <c r="W55" s="255">
        <v>0</v>
      </c>
      <c r="X55" s="169">
        <f t="shared" si="0"/>
        <v>0</v>
      </c>
      <c r="Y55" s="255">
        <v>0</v>
      </c>
      <c r="Z55" s="255">
        <v>0</v>
      </c>
      <c r="AA55" s="255">
        <v>0</v>
      </c>
      <c r="AB55" s="255">
        <v>0</v>
      </c>
      <c r="AC55" s="256">
        <v>0</v>
      </c>
    </row>
    <row r="56" spans="2:29" s="117" customFormat="1" x14ac:dyDescent="0.3">
      <c r="B56" s="146" t="s">
        <v>497</v>
      </c>
      <c r="C56" s="350"/>
      <c r="D56" s="152" t="s">
        <v>937</v>
      </c>
      <c r="E56" s="254">
        <f t="shared" si="1"/>
        <v>0</v>
      </c>
      <c r="F56" s="254">
        <f t="shared" si="2"/>
        <v>0</v>
      </c>
      <c r="G56" s="255">
        <v>0</v>
      </c>
      <c r="H56" s="255">
        <v>0</v>
      </c>
      <c r="I56" s="255">
        <v>0</v>
      </c>
      <c r="J56" s="255">
        <v>0</v>
      </c>
      <c r="K56" s="255">
        <v>0</v>
      </c>
      <c r="L56" s="255">
        <v>0</v>
      </c>
      <c r="M56" s="255">
        <v>0</v>
      </c>
      <c r="N56" s="255">
        <v>0</v>
      </c>
      <c r="O56" s="255">
        <v>0</v>
      </c>
      <c r="P56" s="255">
        <v>0</v>
      </c>
      <c r="Q56" s="255">
        <v>0</v>
      </c>
      <c r="R56" s="255">
        <v>0</v>
      </c>
      <c r="S56" s="255">
        <v>0</v>
      </c>
      <c r="T56" s="255">
        <v>0</v>
      </c>
      <c r="U56" s="255">
        <v>0</v>
      </c>
      <c r="V56" s="255">
        <v>0</v>
      </c>
      <c r="W56" s="255">
        <v>0</v>
      </c>
      <c r="X56" s="169">
        <f t="shared" si="0"/>
        <v>0</v>
      </c>
      <c r="Y56" s="255">
        <v>0</v>
      </c>
      <c r="Z56" s="255">
        <v>0</v>
      </c>
      <c r="AA56" s="255">
        <v>0</v>
      </c>
      <c r="AB56" s="255">
        <v>0</v>
      </c>
      <c r="AC56" s="256">
        <v>0</v>
      </c>
    </row>
    <row r="57" spans="2:29" s="117" customFormat="1" x14ac:dyDescent="0.3">
      <c r="B57" s="146" t="s">
        <v>498</v>
      </c>
      <c r="C57" s="351"/>
      <c r="D57" s="152" t="s">
        <v>938</v>
      </c>
      <c r="E57" s="254">
        <f t="shared" si="1"/>
        <v>5564592.6800000044</v>
      </c>
      <c r="F57" s="254">
        <f t="shared" si="2"/>
        <v>0</v>
      </c>
      <c r="G57" s="255">
        <v>0</v>
      </c>
      <c r="H57" s="255">
        <v>0</v>
      </c>
      <c r="I57" s="255">
        <v>0</v>
      </c>
      <c r="J57" s="255">
        <v>0</v>
      </c>
      <c r="K57" s="255">
        <v>0</v>
      </c>
      <c r="L57" s="255">
        <v>0</v>
      </c>
      <c r="M57" s="255">
        <v>0</v>
      </c>
      <c r="N57" s="255">
        <v>0</v>
      </c>
      <c r="O57" s="255">
        <v>0</v>
      </c>
      <c r="P57" s="255">
        <v>0</v>
      </c>
      <c r="Q57" s="255">
        <v>0</v>
      </c>
      <c r="R57" s="255">
        <v>0</v>
      </c>
      <c r="S57" s="255">
        <v>0</v>
      </c>
      <c r="T57" s="255">
        <v>0</v>
      </c>
      <c r="U57" s="255">
        <v>5564592.6800000044</v>
      </c>
      <c r="V57" s="255">
        <v>1322819.1000000001</v>
      </c>
      <c r="W57" s="255">
        <v>0</v>
      </c>
      <c r="X57" s="169">
        <f t="shared" si="0"/>
        <v>2.4390585663637441E-3</v>
      </c>
      <c r="Y57" s="255">
        <v>5230782.3900000053</v>
      </c>
      <c r="Z57" s="255">
        <v>333810.29000000004</v>
      </c>
      <c r="AA57" s="255">
        <v>0</v>
      </c>
      <c r="AB57" s="255">
        <v>0</v>
      </c>
      <c r="AC57" s="256">
        <v>0</v>
      </c>
    </row>
    <row r="58" spans="2:29" s="117" customFormat="1" ht="15" customHeight="1" x14ac:dyDescent="0.3">
      <c r="B58" s="146" t="s">
        <v>499</v>
      </c>
      <c r="C58" s="349" t="s">
        <v>939</v>
      </c>
      <c r="D58" s="152" t="s">
        <v>940</v>
      </c>
      <c r="E58" s="254">
        <f t="shared" si="1"/>
        <v>7341626.1100000031</v>
      </c>
      <c r="F58" s="254">
        <f t="shared" si="2"/>
        <v>0</v>
      </c>
      <c r="G58" s="255">
        <v>0</v>
      </c>
      <c r="H58" s="255">
        <v>0</v>
      </c>
      <c r="I58" s="255">
        <v>0</v>
      </c>
      <c r="J58" s="255">
        <v>0</v>
      </c>
      <c r="K58" s="255">
        <v>0</v>
      </c>
      <c r="L58" s="255">
        <v>0</v>
      </c>
      <c r="M58" s="255">
        <v>0</v>
      </c>
      <c r="N58" s="255">
        <v>0</v>
      </c>
      <c r="O58" s="255">
        <v>0</v>
      </c>
      <c r="P58" s="255">
        <v>0</v>
      </c>
      <c r="Q58" s="255">
        <v>0</v>
      </c>
      <c r="R58" s="255">
        <v>0</v>
      </c>
      <c r="S58" s="255">
        <v>0</v>
      </c>
      <c r="T58" s="255">
        <v>0</v>
      </c>
      <c r="U58" s="255">
        <v>7341626.1100000031</v>
      </c>
      <c r="V58" s="255">
        <v>1744185.5799999991</v>
      </c>
      <c r="W58" s="255">
        <v>0</v>
      </c>
      <c r="X58" s="169">
        <f t="shared" si="0"/>
        <v>3.2179634852690106E-3</v>
      </c>
      <c r="Y58" s="255">
        <v>7106754.8700000029</v>
      </c>
      <c r="Z58" s="255">
        <v>234871.24</v>
      </c>
      <c r="AA58" s="255">
        <v>0</v>
      </c>
      <c r="AB58" s="255">
        <v>0</v>
      </c>
      <c r="AC58" s="256">
        <v>0</v>
      </c>
    </row>
    <row r="59" spans="2:29" s="117" customFormat="1" x14ac:dyDescent="0.3">
      <c r="B59" s="146" t="s">
        <v>500</v>
      </c>
      <c r="C59" s="350"/>
      <c r="D59" s="152" t="s">
        <v>982</v>
      </c>
      <c r="E59" s="254">
        <f t="shared" si="1"/>
        <v>13200217.860000024</v>
      </c>
      <c r="F59" s="254">
        <f t="shared" si="2"/>
        <v>27796.03</v>
      </c>
      <c r="G59" s="255">
        <v>27796.03</v>
      </c>
      <c r="H59" s="255">
        <v>0</v>
      </c>
      <c r="I59" s="255">
        <v>0</v>
      </c>
      <c r="J59" s="255">
        <v>0</v>
      </c>
      <c r="K59" s="255">
        <v>0</v>
      </c>
      <c r="L59" s="255">
        <v>0</v>
      </c>
      <c r="M59" s="255">
        <v>0</v>
      </c>
      <c r="N59" s="255">
        <v>0</v>
      </c>
      <c r="O59" s="255">
        <v>0</v>
      </c>
      <c r="P59" s="255">
        <v>0</v>
      </c>
      <c r="Q59" s="255">
        <v>0</v>
      </c>
      <c r="R59" s="255">
        <v>0</v>
      </c>
      <c r="S59" s="255">
        <v>0</v>
      </c>
      <c r="T59" s="255">
        <v>0</v>
      </c>
      <c r="U59" s="255">
        <v>13172421.830000024</v>
      </c>
      <c r="V59" s="255">
        <v>6585606.0000000019</v>
      </c>
      <c r="W59" s="255">
        <v>0</v>
      </c>
      <c r="X59" s="169">
        <f t="shared" si="0"/>
        <v>5.7858870003223168E-3</v>
      </c>
      <c r="Y59" s="255">
        <v>11709474.370000016</v>
      </c>
      <c r="Z59" s="255">
        <v>1109523.4100000001</v>
      </c>
      <c r="AA59" s="255">
        <v>381220.07999999996</v>
      </c>
      <c r="AB59" s="255">
        <v>0</v>
      </c>
      <c r="AC59" s="256">
        <v>1.7205479452054795</v>
      </c>
    </row>
    <row r="60" spans="2:29" s="117" customFormat="1" x14ac:dyDescent="0.3">
      <c r="B60" s="146" t="s">
        <v>501</v>
      </c>
      <c r="C60" s="350"/>
      <c r="D60" s="152" t="s">
        <v>941</v>
      </c>
      <c r="E60" s="254">
        <f t="shared" si="1"/>
        <v>4261086.3099999996</v>
      </c>
      <c r="F60" s="254">
        <f t="shared" si="2"/>
        <v>37713.51</v>
      </c>
      <c r="G60" s="255">
        <v>0</v>
      </c>
      <c r="H60" s="255">
        <v>0</v>
      </c>
      <c r="I60" s="255">
        <v>0</v>
      </c>
      <c r="J60" s="255">
        <v>0</v>
      </c>
      <c r="K60" s="255">
        <v>0</v>
      </c>
      <c r="L60" s="255">
        <v>0</v>
      </c>
      <c r="M60" s="255">
        <v>0</v>
      </c>
      <c r="N60" s="255">
        <v>0</v>
      </c>
      <c r="O60" s="255">
        <v>0</v>
      </c>
      <c r="P60" s="255">
        <v>37713.51</v>
      </c>
      <c r="Q60" s="255">
        <v>0</v>
      </c>
      <c r="R60" s="255">
        <v>0</v>
      </c>
      <c r="S60" s="255">
        <v>0</v>
      </c>
      <c r="T60" s="255">
        <v>0</v>
      </c>
      <c r="U60" s="255">
        <v>4223372.8</v>
      </c>
      <c r="V60" s="255">
        <v>319578.45999999996</v>
      </c>
      <c r="W60" s="255">
        <v>0</v>
      </c>
      <c r="X60" s="169">
        <f t="shared" si="0"/>
        <v>1.8677088628202645E-3</v>
      </c>
      <c r="Y60" s="255">
        <v>4173146.3500000006</v>
      </c>
      <c r="Z60" s="255">
        <v>87939.959999999992</v>
      </c>
      <c r="AA60" s="255">
        <v>0</v>
      </c>
      <c r="AB60" s="255">
        <v>0</v>
      </c>
      <c r="AC60" s="256">
        <v>3.4211403476454132</v>
      </c>
    </row>
    <row r="61" spans="2:29" s="117" customFormat="1" x14ac:dyDescent="0.3">
      <c r="B61" s="146" t="s">
        <v>502</v>
      </c>
      <c r="C61" s="350"/>
      <c r="D61" s="152" t="s">
        <v>942</v>
      </c>
      <c r="E61" s="254">
        <f t="shared" si="1"/>
        <v>10126889.339999994</v>
      </c>
      <c r="F61" s="254">
        <f t="shared" si="2"/>
        <v>13505.04</v>
      </c>
      <c r="G61" s="255">
        <v>13505.04</v>
      </c>
      <c r="H61" s="255">
        <v>0</v>
      </c>
      <c r="I61" s="255">
        <v>0</v>
      </c>
      <c r="J61" s="255">
        <v>0</v>
      </c>
      <c r="K61" s="255">
        <v>0</v>
      </c>
      <c r="L61" s="255">
        <v>0</v>
      </c>
      <c r="M61" s="255">
        <v>0</v>
      </c>
      <c r="N61" s="255">
        <v>0</v>
      </c>
      <c r="O61" s="255">
        <v>0</v>
      </c>
      <c r="P61" s="255">
        <v>0</v>
      </c>
      <c r="Q61" s="255">
        <v>0</v>
      </c>
      <c r="R61" s="255">
        <v>0</v>
      </c>
      <c r="S61" s="255">
        <v>0</v>
      </c>
      <c r="T61" s="255">
        <v>0</v>
      </c>
      <c r="U61" s="255">
        <v>10113384.299999995</v>
      </c>
      <c r="V61" s="255">
        <v>2305010.52</v>
      </c>
      <c r="W61" s="255">
        <v>0</v>
      </c>
      <c r="X61" s="169">
        <f t="shared" si="0"/>
        <v>4.4387932083727374E-3</v>
      </c>
      <c r="Y61" s="255">
        <v>9781307.4199999925</v>
      </c>
      <c r="Z61" s="255">
        <v>345581.92</v>
      </c>
      <c r="AA61" s="255">
        <v>0</v>
      </c>
      <c r="AB61" s="255">
        <v>0</v>
      </c>
      <c r="AC61" s="256">
        <v>0.60821917808219172</v>
      </c>
    </row>
    <row r="62" spans="2:29" s="117" customFormat="1" x14ac:dyDescent="0.3">
      <c r="B62" s="146" t="s">
        <v>503</v>
      </c>
      <c r="C62" s="350"/>
      <c r="D62" s="152" t="s">
        <v>943</v>
      </c>
      <c r="E62" s="254">
        <f t="shared" si="1"/>
        <v>9533816.2399999984</v>
      </c>
      <c r="F62" s="254">
        <f t="shared" si="2"/>
        <v>48469.74</v>
      </c>
      <c r="G62" s="255">
        <v>0</v>
      </c>
      <c r="H62" s="255">
        <v>0</v>
      </c>
      <c r="I62" s="255">
        <v>0</v>
      </c>
      <c r="J62" s="255">
        <v>0</v>
      </c>
      <c r="K62" s="255">
        <v>0</v>
      </c>
      <c r="L62" s="255">
        <v>0</v>
      </c>
      <c r="M62" s="255">
        <v>0</v>
      </c>
      <c r="N62" s="255">
        <v>0</v>
      </c>
      <c r="O62" s="255">
        <v>48469.74</v>
      </c>
      <c r="P62" s="255">
        <v>0</v>
      </c>
      <c r="Q62" s="255">
        <v>0</v>
      </c>
      <c r="R62" s="255">
        <v>0</v>
      </c>
      <c r="S62" s="255">
        <v>0</v>
      </c>
      <c r="T62" s="255">
        <v>0</v>
      </c>
      <c r="U62" s="255">
        <v>9485346.4999999981</v>
      </c>
      <c r="V62" s="255">
        <v>2204930.9700000002</v>
      </c>
      <c r="W62" s="255">
        <v>0</v>
      </c>
      <c r="X62" s="169">
        <f t="shared" si="0"/>
        <v>4.1788388670183424E-3</v>
      </c>
      <c r="Y62" s="255">
        <v>9241711.929999996</v>
      </c>
      <c r="Z62" s="255">
        <v>292104.31000000006</v>
      </c>
      <c r="AA62" s="255">
        <v>0</v>
      </c>
      <c r="AB62" s="255">
        <v>0</v>
      </c>
      <c r="AC62" s="256">
        <v>4.3123287671232875</v>
      </c>
    </row>
    <row r="63" spans="2:29" s="117" customFormat="1" x14ac:dyDescent="0.3">
      <c r="B63" s="146" t="s">
        <v>504</v>
      </c>
      <c r="C63" s="350"/>
      <c r="D63" s="152" t="s">
        <v>944</v>
      </c>
      <c r="E63" s="254">
        <f t="shared" si="1"/>
        <v>9653755.5465319995</v>
      </c>
      <c r="F63" s="254">
        <f t="shared" si="2"/>
        <v>1893937.3133649998</v>
      </c>
      <c r="G63" s="255">
        <v>1164375</v>
      </c>
      <c r="H63" s="255">
        <v>0</v>
      </c>
      <c r="I63" s="255">
        <v>0</v>
      </c>
      <c r="J63" s="255">
        <v>0</v>
      </c>
      <c r="K63" s="255">
        <v>0</v>
      </c>
      <c r="L63" s="255">
        <v>0</v>
      </c>
      <c r="M63" s="255">
        <v>274995.68</v>
      </c>
      <c r="N63" s="255">
        <v>0</v>
      </c>
      <c r="O63" s="255">
        <v>432208.90336499998</v>
      </c>
      <c r="P63" s="255">
        <v>0</v>
      </c>
      <c r="Q63" s="255">
        <v>0</v>
      </c>
      <c r="R63" s="255">
        <v>22357.730000000003</v>
      </c>
      <c r="S63" s="255">
        <v>1815809.543365</v>
      </c>
      <c r="T63" s="255">
        <v>0</v>
      </c>
      <c r="U63" s="255">
        <v>7759818.2331669992</v>
      </c>
      <c r="V63" s="255">
        <v>4131007.0031669997</v>
      </c>
      <c r="W63" s="255">
        <v>0</v>
      </c>
      <c r="X63" s="169">
        <f t="shared" si="0"/>
        <v>4.2314103686292388E-3</v>
      </c>
      <c r="Y63" s="255">
        <v>6984568.5947490036</v>
      </c>
      <c r="Z63" s="255">
        <v>2445252.3317829999</v>
      </c>
      <c r="AA63" s="255">
        <v>223934.62</v>
      </c>
      <c r="AB63" s="255">
        <v>0</v>
      </c>
      <c r="AC63" s="256">
        <v>3.4504255816599305</v>
      </c>
    </row>
    <row r="64" spans="2:29" s="117" customFormat="1" x14ac:dyDescent="0.3">
      <c r="B64" s="146" t="s">
        <v>505</v>
      </c>
      <c r="C64" s="350"/>
      <c r="D64" s="152" t="s">
        <v>945</v>
      </c>
      <c r="E64" s="254">
        <f t="shared" si="1"/>
        <v>24326702.179999996</v>
      </c>
      <c r="F64" s="254">
        <f t="shared" si="2"/>
        <v>1983689.95</v>
      </c>
      <c r="G64" s="255">
        <v>0</v>
      </c>
      <c r="H64" s="255">
        <v>0</v>
      </c>
      <c r="I64" s="255">
        <v>730339.13</v>
      </c>
      <c r="J64" s="255">
        <v>0</v>
      </c>
      <c r="K64" s="255">
        <v>140000</v>
      </c>
      <c r="L64" s="255">
        <v>0</v>
      </c>
      <c r="M64" s="255">
        <v>791367.39000000013</v>
      </c>
      <c r="N64" s="255">
        <v>0</v>
      </c>
      <c r="O64" s="255">
        <v>0</v>
      </c>
      <c r="P64" s="255">
        <v>3200</v>
      </c>
      <c r="Q64" s="255">
        <v>318783.43</v>
      </c>
      <c r="R64" s="255">
        <v>0</v>
      </c>
      <c r="S64" s="255">
        <v>1967262.4200000002</v>
      </c>
      <c r="T64" s="255">
        <v>0</v>
      </c>
      <c r="U64" s="255">
        <v>22343012.229999997</v>
      </c>
      <c r="V64" s="255">
        <v>11483168.870000003</v>
      </c>
      <c r="W64" s="255">
        <v>0</v>
      </c>
      <c r="X64" s="169">
        <f t="shared" si="0"/>
        <v>1.0662820219845544E-2</v>
      </c>
      <c r="Y64" s="255">
        <v>18061902.939999998</v>
      </c>
      <c r="Z64" s="255">
        <v>5819910.04</v>
      </c>
      <c r="AA64" s="255">
        <v>444889.20000000007</v>
      </c>
      <c r="AB64" s="255">
        <v>0</v>
      </c>
      <c r="AC64" s="256">
        <v>7.1149211268957391</v>
      </c>
    </row>
    <row r="65" spans="2:29" s="117" customFormat="1" x14ac:dyDescent="0.3">
      <c r="B65" s="146" t="s">
        <v>506</v>
      </c>
      <c r="C65" s="350"/>
      <c r="D65" s="152" t="s">
        <v>946</v>
      </c>
      <c r="E65" s="254">
        <f t="shared" si="1"/>
        <v>6183713.0299999965</v>
      </c>
      <c r="F65" s="254">
        <f t="shared" si="2"/>
        <v>104466.70999999999</v>
      </c>
      <c r="G65" s="255">
        <v>0</v>
      </c>
      <c r="H65" s="255">
        <v>0</v>
      </c>
      <c r="I65" s="255">
        <v>0</v>
      </c>
      <c r="J65" s="255">
        <v>0</v>
      </c>
      <c r="K65" s="255">
        <v>0</v>
      </c>
      <c r="L65" s="255">
        <v>35000</v>
      </c>
      <c r="M65" s="255">
        <v>0</v>
      </c>
      <c r="N65" s="255">
        <v>0</v>
      </c>
      <c r="O65" s="255">
        <v>0</v>
      </c>
      <c r="P65" s="255">
        <v>0</v>
      </c>
      <c r="Q65" s="255">
        <v>0</v>
      </c>
      <c r="R65" s="255">
        <v>69466.709999999992</v>
      </c>
      <c r="S65" s="255">
        <v>0</v>
      </c>
      <c r="T65" s="255">
        <v>0</v>
      </c>
      <c r="U65" s="255">
        <v>6079246.3199999966</v>
      </c>
      <c r="V65" s="255">
        <v>1567439.2100000002</v>
      </c>
      <c r="W65" s="255">
        <v>0</v>
      </c>
      <c r="X65" s="169">
        <f t="shared" si="0"/>
        <v>2.7104298742233516E-3</v>
      </c>
      <c r="Y65" s="255">
        <v>6167652.9599999962</v>
      </c>
      <c r="Z65" s="255">
        <v>16060.07</v>
      </c>
      <c r="AA65" s="255">
        <v>0</v>
      </c>
      <c r="AB65" s="255">
        <v>0</v>
      </c>
      <c r="AC65" s="256">
        <v>1.0684478067518561</v>
      </c>
    </row>
    <row r="66" spans="2:29" s="117" customFormat="1" x14ac:dyDescent="0.3">
      <c r="B66" s="146" t="s">
        <v>507</v>
      </c>
      <c r="C66" s="350"/>
      <c r="D66" s="152" t="s">
        <v>983</v>
      </c>
      <c r="E66" s="254">
        <f t="shared" si="1"/>
        <v>5462.25</v>
      </c>
      <c r="F66" s="254">
        <f t="shared" si="2"/>
        <v>0</v>
      </c>
      <c r="G66" s="255">
        <v>0</v>
      </c>
      <c r="H66" s="255">
        <v>0</v>
      </c>
      <c r="I66" s="255">
        <v>0</v>
      </c>
      <c r="J66" s="255">
        <v>0</v>
      </c>
      <c r="K66" s="255">
        <v>0</v>
      </c>
      <c r="L66" s="255">
        <v>0</v>
      </c>
      <c r="M66" s="255">
        <v>0</v>
      </c>
      <c r="N66" s="255">
        <v>0</v>
      </c>
      <c r="O66" s="255">
        <v>0</v>
      </c>
      <c r="P66" s="255">
        <v>0</v>
      </c>
      <c r="Q66" s="255">
        <v>0</v>
      </c>
      <c r="R66" s="255">
        <v>0</v>
      </c>
      <c r="S66" s="255">
        <v>0</v>
      </c>
      <c r="T66" s="255">
        <v>0</v>
      </c>
      <c r="U66" s="255">
        <v>5462.25</v>
      </c>
      <c r="V66" s="255">
        <v>0</v>
      </c>
      <c r="W66" s="255">
        <v>0</v>
      </c>
      <c r="X66" s="169">
        <f t="shared" si="0"/>
        <v>2.3941999747806069E-6</v>
      </c>
      <c r="Y66" s="255">
        <v>5462.25</v>
      </c>
      <c r="Z66" s="255">
        <v>0</v>
      </c>
      <c r="AA66" s="255">
        <v>0</v>
      </c>
      <c r="AB66" s="255">
        <v>0</v>
      </c>
      <c r="AC66" s="256">
        <v>0</v>
      </c>
    </row>
    <row r="67" spans="2:29" s="117" customFormat="1" x14ac:dyDescent="0.3">
      <c r="B67" s="146" t="s">
        <v>508</v>
      </c>
      <c r="C67" s="351"/>
      <c r="D67" s="152" t="s">
        <v>947</v>
      </c>
      <c r="E67" s="254">
        <f t="shared" si="1"/>
        <v>42168990.951999955</v>
      </c>
      <c r="F67" s="254">
        <f t="shared" si="2"/>
        <v>2041268.2999999998</v>
      </c>
      <c r="G67" s="255">
        <v>92830.58</v>
      </c>
      <c r="H67" s="255">
        <v>0</v>
      </c>
      <c r="I67" s="255">
        <v>302020.47999999998</v>
      </c>
      <c r="J67" s="255">
        <v>0</v>
      </c>
      <c r="K67" s="255">
        <v>0</v>
      </c>
      <c r="L67" s="255">
        <v>24274.85</v>
      </c>
      <c r="M67" s="255">
        <v>773684.55</v>
      </c>
      <c r="N67" s="255">
        <v>0</v>
      </c>
      <c r="O67" s="255">
        <v>109243.38</v>
      </c>
      <c r="P67" s="255">
        <v>683925.77</v>
      </c>
      <c r="Q67" s="255">
        <v>55288.69</v>
      </c>
      <c r="R67" s="255">
        <v>0</v>
      </c>
      <c r="S67" s="255">
        <v>1229216.72</v>
      </c>
      <c r="T67" s="255">
        <v>0</v>
      </c>
      <c r="U67" s="255">
        <v>40127722.651999958</v>
      </c>
      <c r="V67" s="255">
        <v>21918096.92199998</v>
      </c>
      <c r="W67" s="255">
        <v>0</v>
      </c>
      <c r="X67" s="169">
        <f t="shared" si="0"/>
        <v>1.8483408315950741E-2</v>
      </c>
      <c r="Y67" s="255">
        <v>29696529.706180956</v>
      </c>
      <c r="Z67" s="255">
        <v>12181906.335819004</v>
      </c>
      <c r="AA67" s="255">
        <v>290554.90999999997</v>
      </c>
      <c r="AB67" s="255">
        <v>0</v>
      </c>
      <c r="AC67" s="256">
        <v>2.6355803936290196</v>
      </c>
    </row>
    <row r="68" spans="2:29" s="117" customFormat="1" x14ac:dyDescent="0.3">
      <c r="B68" s="146" t="s">
        <v>509</v>
      </c>
      <c r="C68" s="349" t="s">
        <v>948</v>
      </c>
      <c r="D68" s="152" t="s">
        <v>949</v>
      </c>
      <c r="E68" s="254">
        <f t="shared" si="1"/>
        <v>7979938.8699999945</v>
      </c>
      <c r="F68" s="254">
        <f t="shared" si="2"/>
        <v>448568.76</v>
      </c>
      <c r="G68" s="255">
        <v>448568.76</v>
      </c>
      <c r="H68" s="255">
        <v>0</v>
      </c>
      <c r="I68" s="255">
        <v>0</v>
      </c>
      <c r="J68" s="255">
        <v>0</v>
      </c>
      <c r="K68" s="255">
        <v>0</v>
      </c>
      <c r="L68" s="255">
        <v>0</v>
      </c>
      <c r="M68" s="255">
        <v>0</v>
      </c>
      <c r="N68" s="255">
        <v>0</v>
      </c>
      <c r="O68" s="255">
        <v>0</v>
      </c>
      <c r="P68" s="255">
        <v>0</v>
      </c>
      <c r="Q68" s="255">
        <v>0</v>
      </c>
      <c r="R68" s="255">
        <v>0</v>
      </c>
      <c r="S68" s="255">
        <v>448568.76</v>
      </c>
      <c r="T68" s="255">
        <v>0</v>
      </c>
      <c r="U68" s="255">
        <v>7531370.1099999947</v>
      </c>
      <c r="V68" s="255">
        <v>3437986.22</v>
      </c>
      <c r="W68" s="255">
        <v>0</v>
      </c>
      <c r="X68" s="169">
        <f t="shared" si="0"/>
        <v>3.4977471630380837E-3</v>
      </c>
      <c r="Y68" s="255">
        <v>7602581.1199999945</v>
      </c>
      <c r="Z68" s="255">
        <v>377357.75</v>
      </c>
      <c r="AA68" s="255">
        <v>0</v>
      </c>
      <c r="AB68" s="255">
        <v>0</v>
      </c>
      <c r="AC68" s="256">
        <v>3.0543259650862007</v>
      </c>
    </row>
    <row r="69" spans="2:29" s="117" customFormat="1" x14ac:dyDescent="0.3">
      <c r="B69" s="146" t="s">
        <v>510</v>
      </c>
      <c r="C69" s="350"/>
      <c r="D69" s="152" t="s">
        <v>950</v>
      </c>
      <c r="E69" s="254">
        <f t="shared" si="1"/>
        <v>12065786.550000001</v>
      </c>
      <c r="F69" s="254">
        <f t="shared" si="2"/>
        <v>47097.39</v>
      </c>
      <c r="G69" s="255">
        <v>45077.2</v>
      </c>
      <c r="H69" s="255">
        <v>0</v>
      </c>
      <c r="I69" s="255">
        <v>2020.19</v>
      </c>
      <c r="J69" s="255">
        <v>0</v>
      </c>
      <c r="K69" s="255">
        <v>0</v>
      </c>
      <c r="L69" s="255">
        <v>0</v>
      </c>
      <c r="M69" s="255">
        <v>0</v>
      </c>
      <c r="N69" s="255">
        <v>0</v>
      </c>
      <c r="O69" s="255">
        <v>0</v>
      </c>
      <c r="P69" s="255">
        <v>0</v>
      </c>
      <c r="Q69" s="255">
        <v>0</v>
      </c>
      <c r="R69" s="255">
        <v>0</v>
      </c>
      <c r="S69" s="255">
        <v>47097.39</v>
      </c>
      <c r="T69" s="255">
        <v>0</v>
      </c>
      <c r="U69" s="255">
        <v>12018689.16</v>
      </c>
      <c r="V69" s="255">
        <v>6674247.3899999978</v>
      </c>
      <c r="W69" s="255">
        <v>0</v>
      </c>
      <c r="X69" s="169">
        <f t="shared" si="0"/>
        <v>5.2886458609031428E-3</v>
      </c>
      <c r="Y69" s="255">
        <v>11151803.069999998</v>
      </c>
      <c r="Z69" s="255">
        <v>913983.48</v>
      </c>
      <c r="AA69" s="255">
        <v>0</v>
      </c>
      <c r="AB69" s="255">
        <v>0</v>
      </c>
      <c r="AC69" s="256">
        <v>1.4674170651116587</v>
      </c>
    </row>
    <row r="70" spans="2:29" s="117" customFormat="1" x14ac:dyDescent="0.3">
      <c r="B70" s="146" t="s">
        <v>511</v>
      </c>
      <c r="C70" s="350"/>
      <c r="D70" s="152" t="s">
        <v>951</v>
      </c>
      <c r="E70" s="254">
        <f t="shared" si="1"/>
        <v>41613195.013868973</v>
      </c>
      <c r="F70" s="254">
        <f t="shared" si="2"/>
        <v>5775250.6297929995</v>
      </c>
      <c r="G70" s="255">
        <v>93666.18</v>
      </c>
      <c r="H70" s="255">
        <v>0</v>
      </c>
      <c r="I70" s="255">
        <v>1110465.2</v>
      </c>
      <c r="J70" s="255">
        <v>201273.23</v>
      </c>
      <c r="K70" s="255">
        <v>0</v>
      </c>
      <c r="L70" s="255">
        <v>1492487.54</v>
      </c>
      <c r="M70" s="255">
        <v>1683320.6400000001</v>
      </c>
      <c r="N70" s="255">
        <v>863458.30979299999</v>
      </c>
      <c r="O70" s="255">
        <v>299519.93</v>
      </c>
      <c r="P70" s="255">
        <v>31059.599999999999</v>
      </c>
      <c r="Q70" s="255">
        <v>0</v>
      </c>
      <c r="R70" s="255">
        <v>0</v>
      </c>
      <c r="S70" s="255">
        <v>5660578.8797929995</v>
      </c>
      <c r="T70" s="255">
        <v>0</v>
      </c>
      <c r="U70" s="255">
        <v>35837944.384075977</v>
      </c>
      <c r="V70" s="255">
        <v>21492434.014076013</v>
      </c>
      <c r="W70" s="255">
        <v>0</v>
      </c>
      <c r="X70" s="169">
        <f t="shared" si="0"/>
        <v>1.8239793208429781E-2</v>
      </c>
      <c r="Y70" s="255">
        <v>27323629.341580972</v>
      </c>
      <c r="Z70" s="255">
        <v>13248774.692287998</v>
      </c>
      <c r="AA70" s="255">
        <v>1040790.98</v>
      </c>
      <c r="AB70" s="255">
        <v>0</v>
      </c>
      <c r="AC70" s="256">
        <v>3.6496749284195666</v>
      </c>
    </row>
    <row r="71" spans="2:29" s="117" customFormat="1" x14ac:dyDescent="0.3">
      <c r="B71" s="146" t="s">
        <v>512</v>
      </c>
      <c r="C71" s="350"/>
      <c r="D71" s="152" t="s">
        <v>984</v>
      </c>
      <c r="E71" s="254">
        <f t="shared" si="1"/>
        <v>0</v>
      </c>
      <c r="F71" s="254">
        <f t="shared" si="2"/>
        <v>0</v>
      </c>
      <c r="G71" s="255">
        <v>0</v>
      </c>
      <c r="H71" s="255">
        <v>0</v>
      </c>
      <c r="I71" s="255">
        <v>0</v>
      </c>
      <c r="J71" s="255">
        <v>0</v>
      </c>
      <c r="K71" s="255">
        <v>0</v>
      </c>
      <c r="L71" s="255">
        <v>0</v>
      </c>
      <c r="M71" s="255">
        <v>0</v>
      </c>
      <c r="N71" s="255">
        <v>0</v>
      </c>
      <c r="O71" s="255">
        <v>0</v>
      </c>
      <c r="P71" s="255">
        <v>0</v>
      </c>
      <c r="Q71" s="255">
        <v>0</v>
      </c>
      <c r="R71" s="255">
        <v>0</v>
      </c>
      <c r="S71" s="255">
        <v>0</v>
      </c>
      <c r="T71" s="255">
        <v>0</v>
      </c>
      <c r="U71" s="255">
        <v>0</v>
      </c>
      <c r="V71" s="255">
        <v>0</v>
      </c>
      <c r="W71" s="255">
        <v>0</v>
      </c>
      <c r="X71" s="169">
        <f t="shared" si="0"/>
        <v>0</v>
      </c>
      <c r="Y71" s="255">
        <v>0</v>
      </c>
      <c r="Z71" s="255">
        <v>0</v>
      </c>
      <c r="AA71" s="255">
        <v>0</v>
      </c>
      <c r="AB71" s="255">
        <v>0</v>
      </c>
      <c r="AC71" s="256">
        <v>0</v>
      </c>
    </row>
    <row r="72" spans="2:29" s="117" customFormat="1" x14ac:dyDescent="0.3">
      <c r="B72" s="146" t="s">
        <v>513</v>
      </c>
      <c r="C72" s="350"/>
      <c r="D72" s="152" t="s">
        <v>952</v>
      </c>
      <c r="E72" s="254">
        <f t="shared" si="1"/>
        <v>539132.99</v>
      </c>
      <c r="F72" s="254">
        <f t="shared" si="2"/>
        <v>0</v>
      </c>
      <c r="G72" s="255">
        <v>0</v>
      </c>
      <c r="H72" s="255">
        <v>0</v>
      </c>
      <c r="I72" s="255">
        <v>0</v>
      </c>
      <c r="J72" s="255">
        <v>0</v>
      </c>
      <c r="K72" s="255">
        <v>0</v>
      </c>
      <c r="L72" s="255">
        <v>0</v>
      </c>
      <c r="M72" s="255">
        <v>0</v>
      </c>
      <c r="N72" s="255">
        <v>0</v>
      </c>
      <c r="O72" s="255">
        <v>0</v>
      </c>
      <c r="P72" s="255">
        <v>0</v>
      </c>
      <c r="Q72" s="255">
        <v>0</v>
      </c>
      <c r="R72" s="255">
        <v>0</v>
      </c>
      <c r="S72" s="255">
        <v>0</v>
      </c>
      <c r="T72" s="255">
        <v>0</v>
      </c>
      <c r="U72" s="255">
        <v>539132.99</v>
      </c>
      <c r="V72" s="255">
        <v>73451.570000000007</v>
      </c>
      <c r="W72" s="255">
        <v>0</v>
      </c>
      <c r="X72" s="169">
        <f t="shared" si="0"/>
        <v>2.3631144511170182E-4</v>
      </c>
      <c r="Y72" s="255">
        <v>489590.18999999994</v>
      </c>
      <c r="Z72" s="255">
        <v>49542.8</v>
      </c>
      <c r="AA72" s="255">
        <v>0</v>
      </c>
      <c r="AB72" s="255">
        <v>0</v>
      </c>
      <c r="AC72" s="256">
        <v>0</v>
      </c>
    </row>
    <row r="73" spans="2:29" x14ac:dyDescent="0.35">
      <c r="B73" s="146" t="s">
        <v>514</v>
      </c>
      <c r="C73" s="351"/>
      <c r="D73" s="152" t="s">
        <v>953</v>
      </c>
      <c r="E73" s="254">
        <f t="shared" si="1"/>
        <v>5395184.419999999</v>
      </c>
      <c r="F73" s="254">
        <f t="shared" si="2"/>
        <v>0</v>
      </c>
      <c r="G73" s="255">
        <v>0</v>
      </c>
      <c r="H73" s="255">
        <v>0</v>
      </c>
      <c r="I73" s="255">
        <v>0</v>
      </c>
      <c r="J73" s="255">
        <v>0</v>
      </c>
      <c r="K73" s="255">
        <v>0</v>
      </c>
      <c r="L73" s="255">
        <v>0</v>
      </c>
      <c r="M73" s="255">
        <v>0</v>
      </c>
      <c r="N73" s="255">
        <v>0</v>
      </c>
      <c r="O73" s="255">
        <v>0</v>
      </c>
      <c r="P73" s="255">
        <v>0</v>
      </c>
      <c r="Q73" s="255">
        <v>0</v>
      </c>
      <c r="R73" s="255">
        <v>0</v>
      </c>
      <c r="S73" s="255">
        <v>0</v>
      </c>
      <c r="T73" s="255">
        <v>0</v>
      </c>
      <c r="U73" s="255">
        <v>5395184.419999999</v>
      </c>
      <c r="V73" s="255">
        <v>1824312.2600000002</v>
      </c>
      <c r="W73" s="255">
        <v>0</v>
      </c>
      <c r="X73" s="169">
        <f t="shared" si="0"/>
        <v>2.3648039548355938E-3</v>
      </c>
      <c r="Y73" s="255">
        <v>5325184.419999999</v>
      </c>
      <c r="Z73" s="255">
        <v>70000</v>
      </c>
      <c r="AA73" s="255">
        <v>0</v>
      </c>
      <c r="AB73" s="255">
        <v>0</v>
      </c>
      <c r="AC73" s="256">
        <v>0</v>
      </c>
    </row>
    <row r="74" spans="2:29" x14ac:dyDescent="0.35">
      <c r="B74" s="146" t="s">
        <v>515</v>
      </c>
      <c r="C74" s="349" t="s">
        <v>954</v>
      </c>
      <c r="D74" s="152" t="s">
        <v>955</v>
      </c>
      <c r="E74" s="254">
        <f t="shared" si="1"/>
        <v>84438412.202054977</v>
      </c>
      <c r="F74" s="254">
        <f t="shared" si="2"/>
        <v>15499662.224699996</v>
      </c>
      <c r="G74" s="255">
        <v>12365025.395394996</v>
      </c>
      <c r="H74" s="255">
        <v>0</v>
      </c>
      <c r="I74" s="255">
        <v>267182.76</v>
      </c>
      <c r="J74" s="255">
        <v>0</v>
      </c>
      <c r="K74" s="255">
        <v>0</v>
      </c>
      <c r="L74" s="255">
        <v>100298.81999999999</v>
      </c>
      <c r="M74" s="255">
        <v>676257.72759699996</v>
      </c>
      <c r="N74" s="255">
        <v>1361319.986457</v>
      </c>
      <c r="O74" s="255">
        <v>493957.23</v>
      </c>
      <c r="P74" s="255">
        <v>0</v>
      </c>
      <c r="Q74" s="255">
        <v>203290.31525099999</v>
      </c>
      <c r="R74" s="255">
        <v>32329.99</v>
      </c>
      <c r="S74" s="255">
        <v>14325529.274301</v>
      </c>
      <c r="T74" s="255">
        <v>410199.65</v>
      </c>
      <c r="U74" s="255">
        <v>68938749.977354974</v>
      </c>
      <c r="V74" s="255">
        <v>50258974.277354948</v>
      </c>
      <c r="W74" s="255">
        <v>0</v>
      </c>
      <c r="X74" s="169">
        <f t="shared" si="0"/>
        <v>3.7010836992937807E-2</v>
      </c>
      <c r="Y74" s="255">
        <v>63851636.376688011</v>
      </c>
      <c r="Z74" s="255">
        <v>19809432.455366995</v>
      </c>
      <c r="AA74" s="255">
        <v>777343.37</v>
      </c>
      <c r="AB74" s="255">
        <v>0</v>
      </c>
      <c r="AC74" s="256">
        <v>3.3949484419425113</v>
      </c>
    </row>
    <row r="75" spans="2:29" x14ac:dyDescent="0.35">
      <c r="B75" s="146" t="s">
        <v>516</v>
      </c>
      <c r="C75" s="350"/>
      <c r="D75" s="152" t="s">
        <v>956</v>
      </c>
      <c r="E75" s="254">
        <f t="shared" si="1"/>
        <v>7640235.7700000117</v>
      </c>
      <c r="F75" s="254">
        <f t="shared" si="2"/>
        <v>61374.53</v>
      </c>
      <c r="G75" s="255">
        <v>0</v>
      </c>
      <c r="H75" s="255">
        <v>0</v>
      </c>
      <c r="I75" s="255">
        <v>0</v>
      </c>
      <c r="J75" s="255">
        <v>0</v>
      </c>
      <c r="K75" s="255">
        <v>0</v>
      </c>
      <c r="L75" s="255">
        <v>0</v>
      </c>
      <c r="M75" s="255">
        <v>18293.810000000001</v>
      </c>
      <c r="N75" s="255">
        <v>43080.72</v>
      </c>
      <c r="O75" s="255">
        <v>0</v>
      </c>
      <c r="P75" s="255">
        <v>0</v>
      </c>
      <c r="Q75" s="255">
        <v>0</v>
      </c>
      <c r="R75" s="255">
        <v>0</v>
      </c>
      <c r="S75" s="255">
        <v>18293.810000000001</v>
      </c>
      <c r="T75" s="255">
        <v>0</v>
      </c>
      <c r="U75" s="255">
        <v>7578861.2400000114</v>
      </c>
      <c r="V75" s="255">
        <v>2442968.5499999998</v>
      </c>
      <c r="W75" s="255">
        <v>0</v>
      </c>
      <c r="X75" s="169">
        <f t="shared" ref="X75:X79" si="3">E75/$E$79</f>
        <v>3.3488493364184943E-3</v>
      </c>
      <c r="Y75" s="255">
        <v>7435826.3700000113</v>
      </c>
      <c r="Z75" s="255">
        <v>204409.40000000002</v>
      </c>
      <c r="AA75" s="255">
        <v>0</v>
      </c>
      <c r="AB75" s="255">
        <v>0</v>
      </c>
      <c r="AC75" s="256">
        <v>2.6184565593827647</v>
      </c>
    </row>
    <row r="76" spans="2:29" x14ac:dyDescent="0.35">
      <c r="B76" s="146" t="s">
        <v>550</v>
      </c>
      <c r="C76" s="350"/>
      <c r="D76" s="152" t="s">
        <v>957</v>
      </c>
      <c r="E76" s="254">
        <f>F76+U76</f>
        <v>11567223.539999986</v>
      </c>
      <c r="F76" s="254">
        <f>SUM(G76:R76)</f>
        <v>60765.96</v>
      </c>
      <c r="G76" s="255">
        <v>60765.96</v>
      </c>
      <c r="H76" s="255">
        <v>0</v>
      </c>
      <c r="I76" s="255">
        <v>0</v>
      </c>
      <c r="J76" s="255">
        <v>0</v>
      </c>
      <c r="K76" s="255">
        <v>0</v>
      </c>
      <c r="L76" s="255">
        <v>0</v>
      </c>
      <c r="M76" s="255">
        <v>0</v>
      </c>
      <c r="N76" s="255">
        <v>0</v>
      </c>
      <c r="O76" s="255">
        <v>0</v>
      </c>
      <c r="P76" s="255">
        <v>0</v>
      </c>
      <c r="Q76" s="255">
        <v>0</v>
      </c>
      <c r="R76" s="255">
        <v>0</v>
      </c>
      <c r="S76" s="255">
        <v>37290.46</v>
      </c>
      <c r="T76" s="255">
        <v>0</v>
      </c>
      <c r="U76" s="255">
        <v>11506457.579999985</v>
      </c>
      <c r="V76" s="255">
        <v>2961855.9000000013</v>
      </c>
      <c r="W76" s="255">
        <v>0</v>
      </c>
      <c r="X76" s="169">
        <f t="shared" si="3"/>
        <v>5.0701169495628376E-3</v>
      </c>
      <c r="Y76" s="255">
        <v>10730870.989999985</v>
      </c>
      <c r="Z76" s="255">
        <v>771743.12</v>
      </c>
      <c r="AA76" s="255">
        <v>64609.43</v>
      </c>
      <c r="AB76" s="255">
        <v>0</v>
      </c>
      <c r="AC76" s="256">
        <v>1.5998431674215008</v>
      </c>
    </row>
    <row r="77" spans="2:29" x14ac:dyDescent="0.35">
      <c r="B77" s="146" t="s">
        <v>871</v>
      </c>
      <c r="C77" s="350"/>
      <c r="D77" s="152" t="s">
        <v>980</v>
      </c>
      <c r="E77" s="254">
        <f>F77+U77</f>
        <v>30007.22</v>
      </c>
      <c r="F77" s="254">
        <f>SUM(G77:R77)</f>
        <v>0</v>
      </c>
      <c r="G77" s="255">
        <v>0</v>
      </c>
      <c r="H77" s="255">
        <v>0</v>
      </c>
      <c r="I77" s="255">
        <v>0</v>
      </c>
      <c r="J77" s="255">
        <v>0</v>
      </c>
      <c r="K77" s="255">
        <v>0</v>
      </c>
      <c r="L77" s="255">
        <v>0</v>
      </c>
      <c r="M77" s="255">
        <v>0</v>
      </c>
      <c r="N77" s="255">
        <v>0</v>
      </c>
      <c r="O77" s="255">
        <v>0</v>
      </c>
      <c r="P77" s="255">
        <v>0</v>
      </c>
      <c r="Q77" s="255">
        <v>0</v>
      </c>
      <c r="R77" s="255">
        <v>0</v>
      </c>
      <c r="S77" s="255">
        <v>0</v>
      </c>
      <c r="T77" s="255">
        <v>0</v>
      </c>
      <c r="U77" s="255">
        <v>30007.22</v>
      </c>
      <c r="V77" s="255">
        <v>0</v>
      </c>
      <c r="W77" s="255">
        <v>0</v>
      </c>
      <c r="X77" s="169">
        <f t="shared" si="3"/>
        <v>1.3152690808226671E-5</v>
      </c>
      <c r="Y77" s="255">
        <v>30007.22</v>
      </c>
      <c r="Z77" s="255">
        <v>0</v>
      </c>
      <c r="AA77" s="255">
        <v>0</v>
      </c>
      <c r="AB77" s="255">
        <v>0</v>
      </c>
      <c r="AC77" s="256">
        <v>0</v>
      </c>
    </row>
    <row r="78" spans="2:29" x14ac:dyDescent="0.35">
      <c r="B78" s="146" t="s">
        <v>978</v>
      </c>
      <c r="C78" s="351"/>
      <c r="D78" s="152" t="s">
        <v>958</v>
      </c>
      <c r="E78" s="254">
        <f>F78+U78</f>
        <v>14543604.585324002</v>
      </c>
      <c r="F78" s="254">
        <f>SUM(G78:R78)</f>
        <v>222353.44</v>
      </c>
      <c r="G78" s="255">
        <v>0</v>
      </c>
      <c r="H78" s="255">
        <v>0</v>
      </c>
      <c r="I78" s="255">
        <v>0</v>
      </c>
      <c r="J78" s="255">
        <v>0</v>
      </c>
      <c r="K78" s="255">
        <v>0</v>
      </c>
      <c r="L78" s="255">
        <v>0</v>
      </c>
      <c r="M78" s="255">
        <v>222353.44</v>
      </c>
      <c r="N78" s="255">
        <v>0</v>
      </c>
      <c r="O78" s="255">
        <v>0</v>
      </c>
      <c r="P78" s="255">
        <v>0</v>
      </c>
      <c r="Q78" s="255">
        <v>0</v>
      </c>
      <c r="R78" s="255">
        <v>0</v>
      </c>
      <c r="S78" s="255">
        <v>222353.44</v>
      </c>
      <c r="T78" s="255">
        <v>0</v>
      </c>
      <c r="U78" s="255">
        <v>14321251.145324003</v>
      </c>
      <c r="V78" s="255">
        <v>5612096.5153239993</v>
      </c>
      <c r="W78" s="255">
        <v>0</v>
      </c>
      <c r="X78" s="169">
        <f t="shared" si="3"/>
        <v>6.3747169630467022E-3</v>
      </c>
      <c r="Y78" s="255">
        <v>12153603.246867016</v>
      </c>
      <c r="Z78" s="255">
        <v>1654405.5284570002</v>
      </c>
      <c r="AA78" s="255">
        <v>735595.81</v>
      </c>
      <c r="AB78" s="255">
        <v>0</v>
      </c>
      <c r="AC78" s="256">
        <v>2.9205479452054797</v>
      </c>
    </row>
    <row r="79" spans="2:29" s="153" customFormat="1" ht="21" customHeight="1" x14ac:dyDescent="0.4">
      <c r="B79" s="146" t="s">
        <v>979</v>
      </c>
      <c r="C79" s="346" t="s">
        <v>981</v>
      </c>
      <c r="D79" s="347"/>
      <c r="E79" s="254">
        <f>F79+U79</f>
        <v>2281451030.6310291</v>
      </c>
      <c r="F79" s="254">
        <f>SUM(G79:R79)</f>
        <v>1021026954.1934578</v>
      </c>
      <c r="G79" s="255">
        <f t="shared" ref="G79:W79" si="4">SUM(G11:G78)</f>
        <v>46320994.201575994</v>
      </c>
      <c r="H79" s="255">
        <f t="shared" si="4"/>
        <v>3782866.5</v>
      </c>
      <c r="I79" s="255">
        <f t="shared" si="4"/>
        <v>165788265.66615286</v>
      </c>
      <c r="J79" s="255">
        <f t="shared" si="4"/>
        <v>56622666.590801999</v>
      </c>
      <c r="K79" s="255">
        <f t="shared" si="4"/>
        <v>140000</v>
      </c>
      <c r="L79" s="255">
        <f t="shared" si="4"/>
        <v>132088523.68922201</v>
      </c>
      <c r="M79" s="255">
        <f t="shared" si="4"/>
        <v>240058921.77779505</v>
      </c>
      <c r="N79" s="255">
        <f t="shared" si="4"/>
        <v>8836006.1206070017</v>
      </c>
      <c r="O79" s="255">
        <f t="shared" si="4"/>
        <v>45564426.910172999</v>
      </c>
      <c r="P79" s="255">
        <f t="shared" si="4"/>
        <v>55850065.140775979</v>
      </c>
      <c r="Q79" s="255">
        <f t="shared" si="4"/>
        <v>157632051.41219604</v>
      </c>
      <c r="R79" s="255">
        <f t="shared" si="4"/>
        <v>108342166.184158</v>
      </c>
      <c r="S79" s="255">
        <f t="shared" si="4"/>
        <v>863313641.65276039</v>
      </c>
      <c r="T79" s="255">
        <f t="shared" si="4"/>
        <v>686448.855354</v>
      </c>
      <c r="U79" s="255">
        <f t="shared" si="4"/>
        <v>1260424076.4375713</v>
      </c>
      <c r="V79" s="255">
        <f t="shared" si="4"/>
        <v>762672402.16757119</v>
      </c>
      <c r="W79" s="255">
        <f t="shared" si="4"/>
        <v>89420.83</v>
      </c>
      <c r="X79" s="169">
        <f t="shared" si="3"/>
        <v>1</v>
      </c>
      <c r="Y79" s="257">
        <f>SUM(Y11:Y78)</f>
        <v>1607197505.5137012</v>
      </c>
      <c r="Z79" s="257">
        <f>SUM(Z11:Z78)</f>
        <v>628885730.25004494</v>
      </c>
      <c r="AA79" s="257">
        <f>SUM(AA11:AA78)</f>
        <v>45367794.867282987</v>
      </c>
      <c r="AB79" s="257">
        <f>SUM(AB11:AB78)</f>
        <v>0</v>
      </c>
      <c r="AC79" s="256">
        <v>1.482481999345711</v>
      </c>
    </row>
    <row r="80" spans="2:29" s="153" customFormat="1" ht="65.400000000000006" customHeight="1" x14ac:dyDescent="0.3">
      <c r="C80" s="345" t="s">
        <v>959</v>
      </c>
      <c r="D80" s="345"/>
      <c r="E80" s="345"/>
      <c r="F80" s="345"/>
      <c r="G80" s="345"/>
      <c r="H80" s="345"/>
      <c r="I80" s="345"/>
      <c r="J80" s="345"/>
      <c r="K80" s="345"/>
      <c r="L80" s="345"/>
      <c r="M80" s="345"/>
      <c r="N80" s="345"/>
      <c r="O80" s="345"/>
      <c r="P80" s="345"/>
      <c r="Q80" s="262"/>
      <c r="R80" s="262"/>
      <c r="S80" s="262"/>
      <c r="T80" s="262"/>
      <c r="U80" s="262"/>
      <c r="V80" s="262"/>
      <c r="W80" s="262"/>
      <c r="X80" s="262"/>
      <c r="Y80" s="262"/>
      <c r="Z80" s="262"/>
      <c r="AA80" s="262"/>
      <c r="AB80" s="262"/>
      <c r="AC80" s="262"/>
    </row>
    <row r="81" spans="2:29" s="153" customFormat="1" ht="22.95" customHeight="1" x14ac:dyDescent="0.3">
      <c r="C81" s="345" t="s">
        <v>803</v>
      </c>
      <c r="D81" s="345"/>
      <c r="E81" s="345"/>
      <c r="F81" s="345"/>
      <c r="G81" s="345"/>
      <c r="H81" s="345"/>
      <c r="I81" s="345"/>
      <c r="J81" s="345"/>
      <c r="K81" s="345"/>
      <c r="L81" s="345"/>
      <c r="M81" s="345"/>
      <c r="N81" s="345"/>
      <c r="O81" s="345"/>
      <c r="P81" s="345"/>
      <c r="Q81" s="265"/>
      <c r="R81" s="265"/>
      <c r="S81" s="265"/>
      <c r="T81" s="265"/>
      <c r="U81" s="265"/>
      <c r="V81" s="265"/>
      <c r="W81" s="265"/>
      <c r="X81" s="265"/>
      <c r="Y81" s="265"/>
      <c r="Z81" s="265"/>
      <c r="AA81" s="265"/>
      <c r="AB81" s="265"/>
      <c r="AC81" s="265"/>
    </row>
    <row r="82" spans="2:29" s="153" customFormat="1" ht="28.2" customHeight="1" x14ac:dyDescent="0.3">
      <c r="C82" s="345" t="s">
        <v>960</v>
      </c>
      <c r="D82" s="345"/>
      <c r="E82" s="345"/>
      <c r="F82" s="345"/>
      <c r="G82" s="345"/>
      <c r="H82" s="345"/>
      <c r="I82" s="345"/>
      <c r="J82" s="345"/>
      <c r="K82" s="345"/>
      <c r="L82" s="345"/>
      <c r="M82" s="345"/>
      <c r="N82" s="345"/>
      <c r="O82" s="345"/>
      <c r="P82" s="345"/>
      <c r="Q82" s="265"/>
      <c r="R82" s="265"/>
      <c r="S82" s="265"/>
      <c r="T82" s="265"/>
      <c r="U82" s="265"/>
      <c r="V82" s="265"/>
      <c r="W82" s="265"/>
      <c r="X82" s="265"/>
      <c r="Y82" s="265"/>
      <c r="Z82" s="265"/>
      <c r="AA82" s="265"/>
      <c r="AB82" s="265"/>
      <c r="AC82" s="265"/>
    </row>
    <row r="83" spans="2:29" s="153" customFormat="1" ht="14.4" customHeight="1" x14ac:dyDescent="0.3">
      <c r="C83" s="345" t="s">
        <v>961</v>
      </c>
      <c r="D83" s="345"/>
      <c r="E83" s="345"/>
      <c r="F83" s="345"/>
      <c r="G83" s="345"/>
      <c r="H83" s="345"/>
      <c r="I83" s="345"/>
      <c r="J83" s="345"/>
      <c r="K83" s="345"/>
      <c r="L83" s="345"/>
      <c r="M83" s="345"/>
      <c r="N83" s="345"/>
      <c r="O83" s="345"/>
      <c r="P83" s="345"/>
      <c r="Q83" s="265"/>
      <c r="R83" s="265"/>
      <c r="S83" s="265"/>
      <c r="T83" s="265"/>
      <c r="U83" s="265"/>
      <c r="V83" s="265"/>
      <c r="W83" s="265"/>
      <c r="X83" s="265"/>
      <c r="Y83" s="265"/>
      <c r="Z83" s="265"/>
      <c r="AA83" s="265"/>
      <c r="AB83" s="265"/>
      <c r="AC83" s="265"/>
    </row>
    <row r="84" spans="2:29" s="153" customFormat="1" ht="28.2" customHeight="1" x14ac:dyDescent="0.3">
      <c r="C84" s="345" t="s">
        <v>962</v>
      </c>
      <c r="D84" s="345"/>
      <c r="E84" s="345"/>
      <c r="F84" s="345"/>
      <c r="G84" s="345"/>
      <c r="H84" s="345"/>
      <c r="I84" s="345"/>
      <c r="J84" s="345"/>
      <c r="K84" s="345"/>
      <c r="L84" s="345"/>
      <c r="M84" s="345"/>
      <c r="N84" s="345"/>
      <c r="O84" s="345"/>
      <c r="P84" s="345"/>
      <c r="Q84" s="265"/>
      <c r="R84" s="265"/>
      <c r="S84" s="265"/>
      <c r="T84" s="265"/>
      <c r="U84" s="265"/>
      <c r="V84" s="265"/>
      <c r="W84" s="265"/>
      <c r="X84" s="265"/>
      <c r="Y84" s="265"/>
      <c r="Z84" s="265"/>
      <c r="AA84" s="265"/>
      <c r="AB84" s="265"/>
      <c r="AC84" s="265"/>
    </row>
    <row r="85" spans="2:29" s="153" customFormat="1" ht="20.399999999999999" customHeight="1" x14ac:dyDescent="0.3">
      <c r="C85" s="345" t="s">
        <v>963</v>
      </c>
      <c r="D85" s="345"/>
      <c r="E85" s="345"/>
      <c r="F85" s="345"/>
      <c r="G85" s="345"/>
      <c r="H85" s="345"/>
      <c r="I85" s="345"/>
      <c r="J85" s="345"/>
      <c r="K85" s="345"/>
      <c r="L85" s="345"/>
      <c r="M85" s="345"/>
      <c r="N85" s="345"/>
      <c r="O85" s="345"/>
      <c r="P85" s="345"/>
      <c r="Q85" s="345"/>
      <c r="R85" s="345"/>
      <c r="S85" s="345"/>
      <c r="T85" s="345"/>
      <c r="U85" s="345"/>
      <c r="V85" s="345"/>
      <c r="W85" s="345"/>
      <c r="X85" s="345"/>
      <c r="Y85" s="345"/>
      <c r="Z85" s="345"/>
      <c r="AA85" s="345"/>
      <c r="AB85" s="345"/>
      <c r="AC85" s="345"/>
    </row>
    <row r="86" spans="2:29" s="153" customFormat="1" ht="19.95" customHeight="1" x14ac:dyDescent="0.3">
      <c r="C86" s="345" t="s">
        <v>964</v>
      </c>
      <c r="D86" s="345"/>
      <c r="E86" s="345"/>
      <c r="F86" s="345"/>
      <c r="G86" s="345"/>
      <c r="H86" s="345"/>
      <c r="I86" s="345"/>
      <c r="J86" s="345"/>
      <c r="K86" s="345"/>
      <c r="L86" s="345"/>
      <c r="M86" s="345"/>
      <c r="N86" s="345"/>
      <c r="O86" s="345"/>
      <c r="P86" s="345"/>
      <c r="Q86" s="345"/>
      <c r="R86" s="345"/>
      <c r="S86" s="345"/>
      <c r="T86" s="345"/>
      <c r="U86" s="345"/>
      <c r="V86" s="345"/>
      <c r="W86" s="345"/>
      <c r="X86" s="345"/>
      <c r="Y86" s="345"/>
      <c r="Z86" s="345"/>
      <c r="AA86" s="345"/>
      <c r="AB86" s="345"/>
      <c r="AC86" s="345"/>
    </row>
    <row r="87" spans="2:29" s="153" customFormat="1" ht="16.2" customHeight="1" x14ac:dyDescent="0.3">
      <c r="C87" s="345" t="s">
        <v>965</v>
      </c>
      <c r="D87" s="345"/>
      <c r="E87" s="345"/>
      <c r="F87" s="345"/>
      <c r="G87" s="345"/>
      <c r="H87" s="345"/>
      <c r="I87" s="345"/>
      <c r="J87" s="345"/>
      <c r="K87" s="345"/>
      <c r="L87" s="345"/>
      <c r="M87" s="345"/>
      <c r="N87" s="345"/>
      <c r="O87" s="345"/>
      <c r="P87" s="345"/>
      <c r="Q87" s="345"/>
      <c r="R87" s="345"/>
      <c r="S87" s="345"/>
      <c r="T87" s="345"/>
      <c r="U87" s="345"/>
      <c r="V87" s="345"/>
      <c r="W87" s="345"/>
      <c r="X87" s="345"/>
      <c r="Y87" s="345"/>
      <c r="Z87" s="345"/>
      <c r="AA87" s="345"/>
      <c r="AB87" s="345"/>
      <c r="AC87" s="345"/>
    </row>
    <row r="88" spans="2:29" s="153" customFormat="1" ht="15" customHeight="1" x14ac:dyDescent="0.3">
      <c r="C88" s="345" t="s">
        <v>966</v>
      </c>
      <c r="D88" s="345"/>
      <c r="E88" s="345"/>
      <c r="F88" s="345"/>
      <c r="G88" s="345"/>
      <c r="H88" s="345"/>
      <c r="I88" s="345"/>
      <c r="J88" s="345"/>
      <c r="K88" s="345"/>
      <c r="L88" s="345"/>
      <c r="M88" s="345"/>
      <c r="N88" s="345"/>
      <c r="O88" s="345"/>
      <c r="P88" s="345"/>
      <c r="Q88" s="345"/>
      <c r="R88" s="345"/>
      <c r="S88" s="345"/>
      <c r="T88" s="345"/>
      <c r="U88" s="345"/>
      <c r="V88" s="345"/>
      <c r="W88" s="345"/>
      <c r="X88" s="345"/>
      <c r="Y88" s="345"/>
      <c r="Z88" s="345"/>
      <c r="AA88" s="345"/>
      <c r="AB88" s="345"/>
      <c r="AC88" s="345"/>
    </row>
    <row r="89" spans="2:29" ht="11.7" customHeight="1" x14ac:dyDescent="0.35">
      <c r="C89" s="345"/>
      <c r="D89" s="345"/>
      <c r="E89" s="345"/>
      <c r="F89" s="345"/>
      <c r="G89" s="345"/>
      <c r="H89" s="345"/>
      <c r="I89" s="345"/>
      <c r="J89" s="345"/>
      <c r="K89" s="345"/>
      <c r="L89" s="345"/>
      <c r="M89" s="345"/>
      <c r="N89" s="345"/>
      <c r="O89" s="345"/>
      <c r="P89" s="345"/>
      <c r="Q89" s="153"/>
      <c r="R89" s="153"/>
      <c r="S89" s="153"/>
      <c r="T89" s="153"/>
      <c r="U89" s="153"/>
      <c r="V89" s="153"/>
      <c r="W89" s="153"/>
      <c r="X89" s="153"/>
      <c r="Y89" s="153"/>
      <c r="Z89" s="153"/>
      <c r="AA89" s="153"/>
      <c r="AB89" s="153"/>
      <c r="AC89" s="153"/>
    </row>
    <row r="90" spans="2:29" ht="14.4" customHeight="1" x14ac:dyDescent="0.35">
      <c r="C90" s="348" t="s">
        <v>967</v>
      </c>
      <c r="D90" s="348"/>
      <c r="E90" s="348"/>
      <c r="F90" s="348"/>
      <c r="G90" s="348"/>
      <c r="H90" s="348"/>
      <c r="I90" s="348"/>
      <c r="J90" s="348"/>
      <c r="K90" s="348"/>
      <c r="L90" s="348"/>
      <c r="M90" s="348"/>
      <c r="N90" s="348"/>
      <c r="O90" s="348"/>
      <c r="P90" s="348"/>
      <c r="Q90" s="43"/>
      <c r="R90" s="43"/>
      <c r="S90" s="43"/>
      <c r="T90" s="43"/>
      <c r="U90" s="43"/>
      <c r="V90" s="43"/>
      <c r="W90" s="43"/>
      <c r="X90" s="43"/>
      <c r="Y90" s="43"/>
      <c r="Z90" s="43"/>
      <c r="AA90" s="43"/>
      <c r="AB90" s="43"/>
      <c r="AC90" s="43"/>
    </row>
    <row r="91" spans="2:29" ht="34.5" customHeight="1" x14ac:dyDescent="0.35">
      <c r="C91" s="154"/>
    </row>
    <row r="93" spans="2:29" ht="19.2" x14ac:dyDescent="0.35">
      <c r="B93" s="340" t="s">
        <v>818</v>
      </c>
      <c r="C93" s="340"/>
    </row>
    <row r="94" spans="2:29" ht="78" customHeight="1" x14ac:dyDescent="0.35">
      <c r="C94" s="341" t="s">
        <v>968</v>
      </c>
      <c r="D94" s="342"/>
      <c r="E94" s="342"/>
      <c r="F94" s="342"/>
      <c r="G94" s="342"/>
      <c r="H94" s="342"/>
      <c r="I94" s="342"/>
      <c r="J94" s="342"/>
      <c r="K94" s="342"/>
      <c r="L94" s="342"/>
      <c r="M94" s="343"/>
      <c r="N94" s="153"/>
      <c r="O94" s="153"/>
      <c r="P94" s="153"/>
      <c r="Q94" s="153"/>
    </row>
  </sheetData>
  <autoFilter ref="B7:AC77" xr:uid="{00000000-0009-0000-0000-000006000000}"/>
  <mergeCells count="35">
    <mergeCell ref="B2:AC2"/>
    <mergeCell ref="B3:AC3"/>
    <mergeCell ref="C4:AC4"/>
    <mergeCell ref="B8:B10"/>
    <mergeCell ref="C8:C10"/>
    <mergeCell ref="D8:D10"/>
    <mergeCell ref="E8:AC8"/>
    <mergeCell ref="G9:T9"/>
    <mergeCell ref="U9:W9"/>
    <mergeCell ref="X9:X10"/>
    <mergeCell ref="Y9:AC9"/>
    <mergeCell ref="C12:C17"/>
    <mergeCell ref="C18:C20"/>
    <mergeCell ref="C21:C32"/>
    <mergeCell ref="C33:C41"/>
    <mergeCell ref="C42:C48"/>
    <mergeCell ref="C49:C53"/>
    <mergeCell ref="C54:C57"/>
    <mergeCell ref="C58:C67"/>
    <mergeCell ref="C68:C73"/>
    <mergeCell ref="C74:C78"/>
    <mergeCell ref="C79:D79"/>
    <mergeCell ref="B93:C93"/>
    <mergeCell ref="C94:M94"/>
    <mergeCell ref="C80:P80"/>
    <mergeCell ref="C81:P81"/>
    <mergeCell ref="C82:P82"/>
    <mergeCell ref="C83:P83"/>
    <mergeCell ref="C84:P84"/>
    <mergeCell ref="C87:AC87"/>
    <mergeCell ref="C88:AC88"/>
    <mergeCell ref="C89:P89"/>
    <mergeCell ref="C90:P90"/>
    <mergeCell ref="C85:AC85"/>
    <mergeCell ref="C86:AC8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4.4" x14ac:dyDescent="0.3"/>
  <cols>
    <col min="3" max="3" width="21.33203125" customWidth="1"/>
  </cols>
  <sheetData>
    <row r="3" spans="2:3" x14ac:dyDescent="0.3">
      <c r="B3" s="108"/>
      <c r="C3" s="108" t="s">
        <v>265</v>
      </c>
    </row>
    <row r="4" spans="2:3" ht="28.8" x14ac:dyDescent="0.3">
      <c r="B4" s="108"/>
      <c r="C4" s="108" t="s">
        <v>269</v>
      </c>
    </row>
    <row r="5" spans="2:3" x14ac:dyDescent="0.3">
      <c r="B5" s="108"/>
      <c r="C5" s="108" t="s">
        <v>266</v>
      </c>
    </row>
    <row r="6" spans="2:3" x14ac:dyDescent="0.3">
      <c r="B6" s="108"/>
      <c r="C6" s="108" t="s">
        <v>267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4A0C8461-58DA-45CD-9CD4-61661378C1EC}">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 (2</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Manana Martkoflishvili</cp:lastModifiedBy>
  <cp:lastPrinted>2025-04-11T12:50:26Z</cp:lastPrinted>
  <dcterms:created xsi:type="dcterms:W3CDTF">2025-04-07T09:34:39Z</dcterms:created>
  <dcterms:modified xsi:type="dcterms:W3CDTF">2026-06-15T17:18:09Z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d31729f4-9eae-4eba-9142-5227626c5155</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