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namgaladze\Desktop\"/>
    </mc:Choice>
  </mc:AlternateContent>
  <bookViews>
    <workbookView xWindow="0" yWindow="0" windowWidth="19200" windowHeight="7050"/>
  </bookViews>
  <sheets>
    <sheet name="Info" sheetId="2" r:id="rId1"/>
    <sheet name="RC" sheetId="20" r:id="rId2"/>
    <sheet name="RI" sheetId="21" r:id="rId3"/>
    <sheet name="Flow" sheetId="9" r:id="rId4"/>
    <sheet name="Online Flow" sheetId="19" r:id="rId5"/>
    <sheet name="Cap" sheetId="22" r:id="rId6"/>
    <sheet name="AL-D" sheetId="26" r:id="rId7"/>
    <sheet name="A-LS" sheetId="18" r:id="rId8"/>
    <sheet name="Branches" sheetId="5" r:id="rId9"/>
  </sheets>
  <externalReferences>
    <externalReference r:id="rId10"/>
  </externalReferences>
  <definedNames>
    <definedName name="CounterPartTypes">[1]Info!$T$3:$T$8</definedName>
    <definedName name="DueDate2">[1]Info!$AR$3</definedName>
    <definedName name="DueDate3">[1]Info!$AS$3</definedName>
    <definedName name="InfoACCtype">[1]Info!$U$3:$U$8</definedName>
    <definedName name="Infoassetsource">[1]Info!$AD$2:$AD$4</definedName>
    <definedName name="Infoassettype">[1]Info!$AA$2:$AA$3</definedName>
    <definedName name="Infocounterparty">[1]Info!$T$3:$T$8</definedName>
    <definedName name="Infoliabtype">[1]Info!$V$3:$V$5</definedName>
    <definedName name="InfoMFIs">[1]Info!$AG$3:$AG$70</definedName>
    <definedName name="Inforegions">[1]Info!$S$3:$S$15</definedName>
    <definedName name="InfoResidence">[1]Info!$W$3:$W$4</definedName>
    <definedName name="Infosalesource">[1]Info!$AB$2:$AB$3</definedName>
    <definedName name="_xlnm.Print_Area" localSheetId="6">'AL-D'!$A$1:$AK$50</definedName>
    <definedName name="_xlnm.Print_Area" localSheetId="7">'A-LS'!$A$1:$F$49</definedName>
    <definedName name="_xlnm.Print_Area" localSheetId="8">Branches!$A$1:$F$56</definedName>
    <definedName name="_xlnm.Print_Area" localSheetId="3">Flow!$A$1:$K$50</definedName>
    <definedName name="_xlnm.Print_Area" localSheetId="0">Info!$A$3:$C$25</definedName>
    <definedName name="_xlnm.Print_Area" localSheetId="4">'Online Flow'!$A$1:$J$50</definedName>
    <definedName name="Regions">[1]Info!$S$3:$S$15</definedName>
    <definedName name="Repdate">[1]Info!$C$6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22" l="1"/>
  <c r="C18" i="22"/>
  <c r="C16" i="22"/>
  <c r="C11" i="22"/>
  <c r="C10" i="22"/>
  <c r="C9" i="22"/>
  <c r="E26" i="21"/>
  <c r="D26" i="21"/>
  <c r="C26" i="21"/>
  <c r="E25" i="21"/>
  <c r="D24" i="21"/>
  <c r="E24" i="21"/>
  <c r="C24" i="21"/>
  <c r="D22" i="21"/>
  <c r="E22" i="21"/>
  <c r="C22" i="21"/>
  <c r="D12" i="21"/>
  <c r="C12" i="21"/>
  <c r="E11" i="21"/>
  <c r="E10" i="21"/>
  <c r="E9" i="21"/>
  <c r="E8" i="21"/>
  <c r="E7" i="21"/>
  <c r="E12" i="21" s="1"/>
  <c r="D18" i="20"/>
  <c r="E18" i="20"/>
  <c r="C18" i="20"/>
  <c r="E11" i="20"/>
  <c r="D11" i="20"/>
  <c r="C11" i="20"/>
  <c r="E6" i="20"/>
  <c r="E7" i="20"/>
  <c r="E8" i="20"/>
  <c r="E9" i="20"/>
  <c r="E10" i="20"/>
  <c r="E6" i="26"/>
  <c r="E21" i="26" l="1"/>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B1" i="26"/>
  <c r="E15" i="26" l="1"/>
  <c r="E9" i="26"/>
  <c r="E17" i="26"/>
  <c r="E16" i="26"/>
  <c r="E8" i="26"/>
  <c r="E20" i="26"/>
  <c r="E12" i="26"/>
  <c r="E14" i="26"/>
  <c r="E19" i="26"/>
  <c r="E11" i="26"/>
  <c r="E18" i="26"/>
  <c r="E10" i="26"/>
  <c r="E7" i="26"/>
  <c r="E13" i="26"/>
  <c r="B1" i="22"/>
  <c r="B1" i="21"/>
  <c r="B1" i="20"/>
  <c r="E16" i="21" l="1"/>
  <c r="E15" i="21"/>
  <c r="E14" i="21"/>
  <c r="E24" i="20"/>
  <c r="E23" i="20"/>
  <c r="E22" i="20"/>
  <c r="E21" i="20"/>
  <c r="E20" i="20"/>
  <c r="E17" i="20"/>
  <c r="E16" i="20"/>
  <c r="D26" i="20" l="1"/>
  <c r="E14" i="20"/>
  <c r="E13" i="20"/>
  <c r="C25" i="20"/>
  <c r="E15" i="20"/>
  <c r="E25" i="20" l="1"/>
  <c r="C8" i="22" s="1"/>
  <c r="C26" i="20"/>
  <c r="E26" i="20" s="1"/>
  <c r="I50" i="19" l="1"/>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B1" i="19"/>
  <c r="E18" i="18" l="1"/>
  <c r="C18" i="2"/>
  <c r="C19" i="2" l="1"/>
  <c r="B1" i="5" l="1"/>
  <c r="B1" i="18"/>
  <c r="F30" i="18"/>
  <c r="F29" i="18"/>
  <c r="F28" i="18"/>
  <c r="F27" i="18"/>
  <c r="F26" i="18"/>
  <c r="F25" i="18"/>
  <c r="F24" i="18"/>
  <c r="F23" i="18"/>
  <c r="F22" i="18"/>
  <c r="F21" i="18"/>
  <c r="F17" i="18"/>
  <c r="F16" i="18"/>
  <c r="F15" i="18"/>
  <c r="F14" i="18"/>
  <c r="F13" i="18"/>
  <c r="F11" i="18"/>
  <c r="F10" i="18"/>
  <c r="C49" i="18"/>
  <c r="C48" i="18"/>
  <c r="E31" i="18"/>
  <c r="F39" i="18" l="1"/>
  <c r="F40" i="18"/>
  <c r="F41" i="18"/>
  <c r="F42" i="18"/>
  <c r="F43" i="18"/>
  <c r="F37" i="18"/>
  <c r="F45" i="18"/>
  <c r="F38" i="18"/>
  <c r="F36" i="18"/>
  <c r="F44" i="18"/>
  <c r="F12" i="18"/>
  <c r="F8" i="18"/>
  <c r="E32" i="18"/>
  <c r="F9" i="18"/>
  <c r="F31" i="18" l="1"/>
  <c r="F18" i="18"/>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F32" i="18" l="1"/>
  <c r="B1" i="9"/>
  <c r="C8" i="2" l="1"/>
  <c r="B2" i="26" l="1"/>
  <c r="B2" i="21"/>
  <c r="B2" i="22"/>
  <c r="B2" i="19"/>
  <c r="B2" i="20"/>
  <c r="B2" i="18"/>
  <c r="B2" i="5"/>
  <c r="B2" i="9"/>
</calcChain>
</file>

<file path=xl/comments1.xml><?xml version="1.0" encoding="utf-8"?>
<comments xmlns="http://schemas.openxmlformats.org/spreadsheetml/2006/main">
  <authors>
    <author>Avtandil Maisuradze</author>
  </authors>
  <commentList>
    <comment ref="C8" authorId="0" shapeId="0">
      <text>
        <r>
          <rPr>
            <sz val="9"/>
            <color indexed="81"/>
            <rFont val="Tahoma"/>
            <family val="2"/>
          </rPr>
          <t xml:space="preserve">
</t>
        </r>
        <r>
          <rPr>
            <sz val="7"/>
            <color indexed="81"/>
            <rFont val="Tahoma"/>
            <family val="2"/>
          </rPr>
          <t>თარიღი ავტომატურად ჩაიწერება ფაილისთვის სახელის გარქმევის შემდეგ</t>
        </r>
      </text>
    </comment>
  </commentList>
</comments>
</file>

<file path=xl/comments2.xml><?xml version="1.0" encoding="utf-8"?>
<comments xmlns="http://schemas.openxmlformats.org/spreadsheetml/2006/main">
  <authors>
    <author>Avtandil Maisuradze</author>
  </authors>
  <commentList>
    <comment ref="D5" authorId="0" shapeId="0">
      <text>
        <r>
          <rPr>
            <b/>
            <sz val="9"/>
            <color indexed="81"/>
            <rFont val="Tahoma"/>
            <family val="2"/>
          </rPr>
          <t>Avtandil Maisuradze:</t>
        </r>
        <r>
          <rPr>
            <sz val="9"/>
            <color indexed="81"/>
            <rFont val="Tahoma"/>
            <family val="2"/>
          </rPr>
          <t xml:space="preserve">
</t>
        </r>
        <r>
          <rPr>
            <sz val="7"/>
            <color indexed="81"/>
            <rFont val="Tahoma"/>
            <family val="2"/>
          </rPr>
          <t>საანგარიშგებო პერიოდის საწყისი ნაშთი უნდა ემთხვეოდეს წინა საანგარიშგებო პერიოდის საბოლოო ნაშთს</t>
        </r>
      </text>
    </comment>
  </commentList>
</comments>
</file>

<file path=xl/comments3.xml><?xml version="1.0" encoding="utf-8"?>
<comments xmlns="http://schemas.openxmlformats.org/spreadsheetml/2006/main">
  <authors>
    <author>Avtandil Maisuradze</author>
  </authors>
  <commentList>
    <comment ref="D5" authorId="0" shapeId="0">
      <text>
        <r>
          <rPr>
            <b/>
            <sz val="9"/>
            <color indexed="81"/>
            <rFont val="Tahoma"/>
            <family val="2"/>
          </rPr>
          <t>Avtandil Maisuradze:</t>
        </r>
        <r>
          <rPr>
            <sz val="9"/>
            <color indexed="81"/>
            <rFont val="Tahoma"/>
            <family val="2"/>
          </rPr>
          <t xml:space="preserve">
</t>
        </r>
        <r>
          <rPr>
            <sz val="7"/>
            <color indexed="81"/>
            <rFont val="Tahoma"/>
            <family val="2"/>
          </rPr>
          <t>საანგარიშგებო პერიოდის საწყისი ნაშთი უნდა ემთხვეოდეს წინა საანგარიშგებო პერიოდის საბოლოო ნაშთს</t>
        </r>
      </text>
    </comment>
  </commentList>
</comments>
</file>

<file path=xl/comments4.xml><?xml version="1.0" encoding="utf-8"?>
<comments xmlns="http://schemas.openxmlformats.org/spreadsheetml/2006/main">
  <authors>
    <author>Avtandil Maisuradze</author>
  </authors>
  <commentList>
    <comment ref="D5" authorId="0" shapeId="0">
      <text>
        <r>
          <rPr>
            <b/>
            <sz val="9"/>
            <color indexed="81"/>
            <rFont val="Tahoma"/>
            <family val="2"/>
          </rPr>
          <t>Avtandil Maisuradze:</t>
        </r>
        <r>
          <rPr>
            <sz val="9"/>
            <color indexed="81"/>
            <rFont val="Tahoma"/>
            <family val="2"/>
          </rPr>
          <t xml:space="preserve">
</t>
        </r>
        <r>
          <rPr>
            <sz val="7"/>
            <color indexed="81"/>
            <rFont val="Tahoma"/>
            <family val="2"/>
          </rPr>
          <t>საანგარიშგებო პერიოდის საწყისი ნაშთი უნდა ემთხვეოდეს წინა საანგარიშგებო პერიოდის საბოლოო ნაშთს</t>
        </r>
      </text>
    </comment>
  </commentList>
</comments>
</file>

<file path=xl/sharedStrings.xml><?xml version="1.0" encoding="utf-8"?>
<sst xmlns="http://schemas.openxmlformats.org/spreadsheetml/2006/main" count="452" uniqueCount="225">
  <si>
    <t>ფინანსური ანგარიშგება</t>
  </si>
  <si>
    <t>Info</t>
  </si>
  <si>
    <t>ორგანიზაციის სრული დასახელება</t>
  </si>
  <si>
    <t>ფინანსური ანგარიშგების თარიღი</t>
  </si>
  <si>
    <t>სამეთვალყურეო საბჭოს თავმჯდომარე</t>
  </si>
  <si>
    <t>მთავარი ბუღალტერი</t>
  </si>
  <si>
    <t>მისამართი</t>
  </si>
  <si>
    <t>ტელეფონი</t>
  </si>
  <si>
    <t>ვებგვერდი</t>
  </si>
  <si>
    <t>თანამშრომელთა რაოდენობა</t>
  </si>
  <si>
    <t>ანგარიშგებაზე პასუხისმგებელი პირი</t>
  </si>
  <si>
    <t>ანგარიშგებაზე პასუხისმგებელი პირის ტელეფონის ნომერი</t>
  </si>
  <si>
    <t>ანგარიშგებაზე პასუხისმგებელი პირის E-mail</t>
  </si>
  <si>
    <t>ჩვენ, ხელის მომწერნი ვიღებთ სრულ პასუხისმგებლობას ფინანსურ ანგარიშგებაში, მის ფორმებსა და ცხრილებში ასახული ყველა მონაცემის და ინფორმაციის უტყუარობასა და სიზუსტეზე და ვადასტურებთ, რომ წინამდებარე ფინანსური ანგარიშგება შემოწმებულია და შეესაბამება მოქმედ ნორმატიულ აქტებს და საქართველოს ეროვნული ბანკის მიერ დადგენილ წესებსა და ნორმებს</t>
  </si>
  <si>
    <t>თარიღი:</t>
  </si>
  <si>
    <t>მოცულობა ლარებში</t>
  </si>
  <si>
    <t>N</t>
  </si>
  <si>
    <t>ლარი</t>
  </si>
  <si>
    <t>ქალაქი/რაიონი</t>
  </si>
  <si>
    <t>ელექტრონული ფოსტის მისამართი</t>
  </si>
  <si>
    <t>A-LS</t>
  </si>
  <si>
    <t>აქციონერები და მეწილეები</t>
  </si>
  <si>
    <t>დასახელება</t>
  </si>
  <si>
    <t>თანხა</t>
  </si>
  <si>
    <t>წილი</t>
  </si>
  <si>
    <t>I</t>
  </si>
  <si>
    <t xml:space="preserve"> რეზიდენტი აქციონერები და მეწილეები</t>
  </si>
  <si>
    <t>სულ  რეზიდენტი აქციონერები და მეწილეები</t>
  </si>
  <si>
    <t>II</t>
  </si>
  <si>
    <t>არარეზიდენტი აქციონერები და მეწილეები</t>
  </si>
  <si>
    <t>სულ არარეზიდენტი აქციონერები და მეწილეები</t>
  </si>
  <si>
    <t>სულ აქციონერები და მეწილეები</t>
  </si>
  <si>
    <t>III</t>
  </si>
  <si>
    <t>ბენეფიციარი მეწილეები, რომელთაც აქვთ 10% და მეტი</t>
  </si>
  <si>
    <t>ვგპ-დ რეგისტრაციის თარიღი</t>
  </si>
  <si>
    <t>ვგპ-ს საიდენტიფიკაციო კოდი</t>
  </si>
  <si>
    <t>მათ შორის ქალები</t>
  </si>
  <si>
    <t>მათ შორის კაცები</t>
  </si>
  <si>
    <t>ფილიალების რაოდენობა</t>
  </si>
  <si>
    <t>ყიდვა</t>
  </si>
  <si>
    <t>გაყიდვა</t>
  </si>
  <si>
    <t>GEL</t>
  </si>
  <si>
    <t>აშშ დოლარი</t>
  </si>
  <si>
    <t>USD</t>
  </si>
  <si>
    <t>ევრო</t>
  </si>
  <si>
    <t>EUR</t>
  </si>
  <si>
    <t>რუსული რუბლი</t>
  </si>
  <si>
    <t>RUB</t>
  </si>
  <si>
    <t>დბ გირვანქა სტერლინგი</t>
  </si>
  <si>
    <t>GBP</t>
  </si>
  <si>
    <t>თურქული ლირა</t>
  </si>
  <si>
    <t>TRY</t>
  </si>
  <si>
    <t>აზერბაიჯანული მანათი</t>
  </si>
  <si>
    <t>AZN</t>
  </si>
  <si>
    <t>სომხური დრამი</t>
  </si>
  <si>
    <t>AMD</t>
  </si>
  <si>
    <t>ირანული რიალი</t>
  </si>
  <si>
    <t>IRR</t>
  </si>
  <si>
    <t>ემირატების დირჰამი</t>
  </si>
  <si>
    <t>AED</t>
  </si>
  <si>
    <t>უკრაინული გრივნა</t>
  </si>
  <si>
    <t>UAH</t>
  </si>
  <si>
    <t>შვეიცარიული ფრანკი</t>
  </si>
  <si>
    <t>CHF</t>
  </si>
  <si>
    <t>ავსტრალიური დოლარი</t>
  </si>
  <si>
    <t>AUD</t>
  </si>
  <si>
    <t>ახალზელანდიური დოლარი</t>
  </si>
  <si>
    <t>NZD</t>
  </si>
  <si>
    <t>ბელარუსული რუბლი</t>
  </si>
  <si>
    <t>BYN</t>
  </si>
  <si>
    <t>ბრაზილიური რიალი</t>
  </si>
  <si>
    <t>BRL</t>
  </si>
  <si>
    <t>ბულგარული ლევი</t>
  </si>
  <si>
    <t>BGN</t>
  </si>
  <si>
    <t>დანიური კრონი</t>
  </si>
  <si>
    <t>DKK</t>
  </si>
  <si>
    <t>ეგვიპტური გირვანქა</t>
  </si>
  <si>
    <t>EGP</t>
  </si>
  <si>
    <t>თურქმენული მანათი</t>
  </si>
  <si>
    <t>TMT</t>
  </si>
  <si>
    <t>იაპონური იენი</t>
  </si>
  <si>
    <t>JPY</t>
  </si>
  <si>
    <t>ინდური რუპია</t>
  </si>
  <si>
    <t>INR</t>
  </si>
  <si>
    <t>ისლანდიური კრონი</t>
  </si>
  <si>
    <t>ISK</t>
  </si>
  <si>
    <t>ისრაელის შეკელი</t>
  </si>
  <si>
    <t>ILS</t>
  </si>
  <si>
    <t>კანადური დოლარი</t>
  </si>
  <si>
    <t>CAD</t>
  </si>
  <si>
    <t>კატარული რიალი</t>
  </si>
  <si>
    <t>QAR</t>
  </si>
  <si>
    <t>მოლდოვური ლეი</t>
  </si>
  <si>
    <t>MDL</t>
  </si>
  <si>
    <t>ნორვეგიული კრონი</t>
  </si>
  <si>
    <t>NOK</t>
  </si>
  <si>
    <t>პოლონური ზლოტი</t>
  </si>
  <si>
    <t>PLN</t>
  </si>
  <si>
    <t>რუმინული ლეი</t>
  </si>
  <si>
    <t>RON</t>
  </si>
  <si>
    <t>სამხრეთ აფრიკული რანდი</t>
  </si>
  <si>
    <t>ZAR</t>
  </si>
  <si>
    <t>სამხრეთ კორეული ვონი</t>
  </si>
  <si>
    <t>KRW</t>
  </si>
  <si>
    <t>სერბიული დინარი</t>
  </si>
  <si>
    <t>RSD</t>
  </si>
  <si>
    <t>სინგაპურული დოლარი</t>
  </si>
  <si>
    <t>SGD</t>
  </si>
  <si>
    <t>ტაჯიკური სომონი</t>
  </si>
  <si>
    <t>TJS</t>
  </si>
  <si>
    <t>უზბეკური სუმი</t>
  </si>
  <si>
    <t>UZS</t>
  </si>
  <si>
    <t>უნგრული ფორინტი</t>
  </si>
  <si>
    <t>HUF</t>
  </si>
  <si>
    <t>ქუვეითური დინარი</t>
  </si>
  <si>
    <t>KWD</t>
  </si>
  <si>
    <t>ყაზახური ტენგე</t>
  </si>
  <si>
    <t>KZT</t>
  </si>
  <si>
    <t>ყირგიზული სომი</t>
  </si>
  <si>
    <t>KGS</t>
  </si>
  <si>
    <t>შვედური კრონი</t>
  </si>
  <si>
    <t>SEK</t>
  </si>
  <si>
    <t>ჩეხური კრონა</t>
  </si>
  <si>
    <t>CZK</t>
  </si>
  <si>
    <t>ჩინური იუანი</t>
  </si>
  <si>
    <t>CNY</t>
  </si>
  <si>
    <t>ჰონკონგური დოლარი</t>
  </si>
  <si>
    <t>HKD</t>
  </si>
  <si>
    <t>ვალუტის ყიდვა-გაყიდვის ოპერაციები</t>
  </si>
  <si>
    <t>სხვა შემოსავალი</t>
  </si>
  <si>
    <t>სხვა</t>
  </si>
  <si>
    <t>OTH</t>
  </si>
  <si>
    <t>ვგპ-ს მისამართი</t>
  </si>
  <si>
    <t>ვგპ-ს ტელეფონი</t>
  </si>
  <si>
    <t>ვგპ-ს E-mail</t>
  </si>
  <si>
    <t>ტრანზაქციების რაოდენობა</t>
  </si>
  <si>
    <t>ფილიალზე პასუხისმგებელი პირი</t>
  </si>
  <si>
    <t>ჩვეულებრივი/ პრივილეგირებული</t>
  </si>
  <si>
    <t>ჩვეულებრივი</t>
  </si>
  <si>
    <t>პრივილეგირებული</t>
  </si>
  <si>
    <t>ბანკი</t>
  </si>
  <si>
    <t>ფიზიკური პირი</t>
  </si>
  <si>
    <t>კერძო ორგანიზაცია</t>
  </si>
  <si>
    <t>საფინანსო ორგანიზაცია</t>
  </si>
  <si>
    <t>სამთავრობო ორგანიზაცია</t>
  </si>
  <si>
    <t>არასამთავრობო ორგანიზაცია</t>
  </si>
  <si>
    <t>IV</t>
  </si>
  <si>
    <t>აქციის ტიპი</t>
  </si>
  <si>
    <t>ღირებულება</t>
  </si>
  <si>
    <t>ქვეყანა</t>
  </si>
  <si>
    <t>კომპანია:</t>
  </si>
  <si>
    <t>ფილიალები (მათ შორის სათაო ოფისი)</t>
  </si>
  <si>
    <t>ვალუტის დასახელება</t>
  </si>
  <si>
    <t>საანგარიშო პერიოდის საწყისი ნაშთი</t>
  </si>
  <si>
    <t>საანგარიშო პერიოდის საბოლოო ნაშთი</t>
  </si>
  <si>
    <t>სხვა გასავალი</t>
  </si>
  <si>
    <t>საემისიო კაპიტალი</t>
  </si>
  <si>
    <t>სარეზერვო ფონდი</t>
  </si>
  <si>
    <t>გაუნაწილებელი მოგება</t>
  </si>
  <si>
    <t>აქტივების გადაფასების რეზერვი</t>
  </si>
  <si>
    <t>მინუს: არამატერიალური აქტივების ნარჩენი ღირებულება</t>
  </si>
  <si>
    <t>აქტივები</t>
  </si>
  <si>
    <t>უცხ. ვალუტა</t>
  </si>
  <si>
    <t>სულ</t>
  </si>
  <si>
    <t>ნაღდი ფული</t>
  </si>
  <si>
    <t>ფულადი სახსრები კომერციულ ბანკებში</t>
  </si>
  <si>
    <t>სხვა აქტივები</t>
  </si>
  <si>
    <t>მთლიანი აქტივები</t>
  </si>
  <si>
    <t>ვალდებულებები</t>
  </si>
  <si>
    <t>საფინანსო ინსტიტუტებიდან ნასესხები სახსრები</t>
  </si>
  <si>
    <t>საკუთარი სავალო ფასიანი ქაღალდები</t>
  </si>
  <si>
    <t>დარიცხული გადასახდელი პროცენტები და დივიდენდები</t>
  </si>
  <si>
    <t>სხვა ვალდებულებები</t>
  </si>
  <si>
    <t>მთლიანი ვალდებულებები</t>
  </si>
  <si>
    <t>კაპიტალი</t>
  </si>
  <si>
    <t>მთლიანი კაპიტალი</t>
  </si>
  <si>
    <t>მთლიანი ვალდებულებები და კაპიტალი</t>
  </si>
  <si>
    <t>ძირითადი საშუალებები</t>
  </si>
  <si>
    <t>არამატერიალური აქტივები</t>
  </si>
  <si>
    <t>RI</t>
  </si>
  <si>
    <t>მოგება–ზარალის უწყისი</t>
  </si>
  <si>
    <t>საფინანსო ინსტიტუტებიდან მოზიდულ სახსრებზე გადახდილი პროცენტები</t>
  </si>
  <si>
    <t>განვითარების, საკონსულტაციო და მარკეტინგის ხარჯები</t>
  </si>
  <si>
    <t>პერსონალის ხარჯები</t>
  </si>
  <si>
    <t>სხვა არასაპროცენტო ხარჯები</t>
  </si>
  <si>
    <t>პროგრამული მომსახურების ხარჯები</t>
  </si>
  <si>
    <t>მოგების გადასახადი</t>
  </si>
  <si>
    <t>წმინდა მოგება</t>
  </si>
  <si>
    <t>მოგება (ზარალი) სავალუტო პოზიციის დახურვიდან</t>
  </si>
  <si>
    <t>პარტნიორი/ბენეფიციარი პირებისგან ნასესხები სახსრები</t>
  </si>
  <si>
    <t>პარტნიორი/ბენეფიციარი პირებისგან ნასესხებ სახსრებზე გადახდილი პროცენტები</t>
  </si>
  <si>
    <t>საკუთარ სავალო ფასიან ქაღალდებზე გადახდილი პროცენტები</t>
  </si>
  <si>
    <t>წინა თვის საშუალო დღიური ბრუნვა</t>
  </si>
  <si>
    <t>თვის საშუალო ლიკვიდობა</t>
  </si>
  <si>
    <t>დირექტორი</t>
  </si>
  <si>
    <t>დირექტორის ტელეფონი</t>
  </si>
  <si>
    <t>დირექტორის E-mail</t>
  </si>
  <si>
    <t>განაღდებული კაპიტალი</t>
  </si>
  <si>
    <t>შემოსავლები ვალუტის ყიდვა-გაყიდვის ოპერაციებიდან</t>
  </si>
  <si>
    <t>შემოსავლები ნაღდი ვალუტის ოპერაციებიდან</t>
  </si>
  <si>
    <t>შემოსავლები უნაღდო ვალუტის ოპერაციებიდან</t>
  </si>
  <si>
    <t>სხვა შემოსავლები</t>
  </si>
  <si>
    <t>შემოსავლები</t>
  </si>
  <si>
    <t>ხარჯები</t>
  </si>
  <si>
    <t>გადახდილი საკომისიოები</t>
  </si>
  <si>
    <t>მოგება გადასახადის გადახდამდე</t>
  </si>
  <si>
    <t>კაპიტალის გაანგარიშება</t>
  </si>
  <si>
    <t>Cap</t>
  </si>
  <si>
    <t>მინუს: დაგირავებული ძირითადი საშუალებების ღირებულება</t>
  </si>
  <si>
    <t xml:space="preserve">წინა თვის საანგარიშგებო პერიოდის აქტივები </t>
  </si>
  <si>
    <t xml:space="preserve">მთლიანი კაპიტალი </t>
  </si>
  <si>
    <t>მთლიანი კაპიტალის გაანგარიშება (არანაკლებ 500 000 ლარი)</t>
  </si>
  <si>
    <t>მინუს: წინა თვის დაგირავებული ძირითადი საშუალებების ღირებულება</t>
  </si>
  <si>
    <t>მინუს: წინა თვის არამატერიალური აქტივების ნარჩენი ღირებულება</t>
  </si>
  <si>
    <t>წინა თვის საანგარიშგებო პერიოდის დაქვითული აქტივები:</t>
  </si>
  <si>
    <t>წინა თვის საანგარიშგებო პერიოდის დაქვითული აქტივების 20%</t>
  </si>
  <si>
    <t>კაპიტალის მოთხოვნა</t>
  </si>
  <si>
    <t>მთლიანი შემოსავლები</t>
  </si>
  <si>
    <t>4,2</t>
  </si>
  <si>
    <t>მთლიანი ხარჯები</t>
  </si>
  <si>
    <t>ნაღდი ვალუტის ყიდვა-გაყიდვის ოპერაციები</t>
  </si>
  <si>
    <t>ტრანზაქციების მოცულობა</t>
  </si>
  <si>
    <t>უნაღდო ვალუტის ყიდვა-გაყიდვის ოპერაციები</t>
  </si>
  <si>
    <t>თვის საშუალო მაჩვენებელი</t>
  </si>
  <si>
    <r>
      <t xml:space="preserve">დანართი N11 - </t>
    </r>
    <r>
      <rPr>
        <sz val="10"/>
        <rFont val="Arial"/>
        <family val="2"/>
      </rPr>
      <t>ვალუტის უნაღდო ფორმით გადამცვლელი პუნქტის ანგარიშგება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</si>
</sst>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_ ;[Red]\-#,##0\ "/>
    <numFmt numFmtId="165" formatCode="_(* #,##0_);_(* \(#,##0\);_(* &quot;-&quot;??_);_(@_)"/>
  </numFmts>
  <fonts count="30" x14ac:knownFonts="1">
    <font>
      <sz val="11"/>
      <color theme="1"/>
      <name val="Sylfaen"/>
      <family val="2"/>
    </font>
    <font>
      <sz val="11"/>
      <color theme="1"/>
      <name val="Calibri"/>
      <family val="2"/>
      <scheme val="minor"/>
    </font>
    <font>
      <sz val="10"/>
      <name val="Arial"/>
      <family val="2"/>
    </font>
    <font>
      <sz val="8"/>
      <name val="Arial"/>
      <family val="2"/>
      <charset val="204"/>
    </font>
    <font>
      <sz val="8"/>
      <name val="Arial"/>
      <family val="2"/>
    </font>
    <font>
      <sz val="10"/>
      <name val="Arial"/>
      <family val="2"/>
    </font>
    <font>
      <sz val="8"/>
      <name val="Geo_Academiuri"/>
      <family val="1"/>
    </font>
    <font>
      <sz val="8"/>
      <name val="Sylfaen"/>
      <family val="1"/>
    </font>
    <font>
      <sz val="8"/>
      <color theme="1"/>
      <name val="Sylfaen"/>
      <family val="2"/>
    </font>
    <font>
      <sz val="11"/>
      <color theme="1"/>
      <name val="Sylfaen"/>
      <family val="2"/>
    </font>
    <font>
      <b/>
      <sz val="8"/>
      <name val="Sylfaen"/>
      <family val="1"/>
    </font>
    <font>
      <b/>
      <sz val="8"/>
      <color theme="1"/>
      <name val="Sylfaen"/>
      <family val="1"/>
    </font>
    <font>
      <sz val="10"/>
      <name val="Arial"/>
      <family val="2"/>
    </font>
    <font>
      <sz val="11"/>
      <color theme="1"/>
      <name val="Sylfaen"/>
      <family val="1"/>
    </font>
    <font>
      <sz val="8"/>
      <color rgb="FFFF0000"/>
      <name val="Sylfaen"/>
      <family val="1"/>
    </font>
    <font>
      <sz val="8"/>
      <color theme="1"/>
      <name val="Sylfaen"/>
      <family val="1"/>
    </font>
    <font>
      <i/>
      <sz val="8"/>
      <name val="Sylfaen"/>
      <family val="1"/>
    </font>
    <font>
      <sz val="9"/>
      <color indexed="81"/>
      <name val="Tahoma"/>
      <family val="2"/>
    </font>
    <font>
      <b/>
      <sz val="9"/>
      <color indexed="81"/>
      <name val="Tahoma"/>
      <family val="2"/>
    </font>
    <font>
      <sz val="7"/>
      <color indexed="81"/>
      <name val="Tahoma"/>
      <family val="2"/>
    </font>
    <font>
      <b/>
      <sz val="10"/>
      <name val="Calibri"/>
      <family val="2"/>
      <scheme val="minor"/>
    </font>
    <font>
      <sz val="10"/>
      <name val="Calibri"/>
      <family val="2"/>
      <scheme val="minor"/>
    </font>
    <font>
      <b/>
      <sz val="8"/>
      <name val="Arial"/>
      <family val="2"/>
    </font>
    <font>
      <b/>
      <sz val="8"/>
      <color theme="0" tint="-0.499984740745262"/>
      <name val="Arial"/>
      <family val="2"/>
    </font>
    <font>
      <sz val="11"/>
      <color indexed="8"/>
      <name val="Calibri"/>
      <family val="2"/>
    </font>
    <font>
      <sz val="10"/>
      <name val="Calibri"/>
      <family val="2"/>
      <charset val="204"/>
      <scheme val="minor"/>
    </font>
    <font>
      <sz val="11"/>
      <color theme="1"/>
      <name val="Arial"/>
      <family val="2"/>
    </font>
    <font>
      <b/>
      <sz val="8"/>
      <color theme="0" tint="-0.499984740745262"/>
      <name val="Sylfaen"/>
      <family val="1"/>
    </font>
    <font>
      <b/>
      <sz val="10"/>
      <name val="Sylfaen"/>
      <family val="1"/>
    </font>
    <font>
      <b/>
      <sz val="10"/>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lightDown"/>
    </fill>
    <fill>
      <patternFill patternType="solid">
        <fgColor theme="0" tint="-0.34998626667073579"/>
        <bgColor indexed="64"/>
      </patternFill>
    </fill>
    <fill>
      <patternFill patternType="solid">
        <fgColor rgb="FFCCFFFF"/>
        <bgColor indexed="64"/>
      </patternFill>
    </fill>
    <fill>
      <patternFill patternType="solid">
        <fgColor theme="2" tint="-9.9978637043366805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s>
  <cellStyleXfs count="15">
    <xf numFmtId="0" fontId="0" fillId="0" borderId="0"/>
    <xf numFmtId="0" fontId="2"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4" fillId="3" borderId="6" applyBorder="0"/>
    <xf numFmtId="43" fontId="9" fillId="0" borderId="0" applyFont="0" applyFill="0" applyBorder="0" applyAlignment="0" applyProtection="0"/>
    <xf numFmtId="0" fontId="2" fillId="0" borderId="0"/>
    <xf numFmtId="0" fontId="12" fillId="0" borderId="0"/>
    <xf numFmtId="0" fontId="2" fillId="0" borderId="0"/>
    <xf numFmtId="0" fontId="1" fillId="0" borderId="0"/>
    <xf numFmtId="9" fontId="24" fillId="0" borderId="0"/>
    <xf numFmtId="43" fontId="24" fillId="0" borderId="0"/>
    <xf numFmtId="9" fontId="9" fillId="0" borderId="0" applyFont="0" applyFill="0" applyBorder="0" applyAlignment="0" applyProtection="0"/>
  </cellStyleXfs>
  <cellXfs count="239">
    <xf numFmtId="0" fontId="0" fillId="0" borderId="0" xfId="0"/>
    <xf numFmtId="0" fontId="3" fillId="0" borderId="0" xfId="1" applyFont="1"/>
    <xf numFmtId="0" fontId="3" fillId="0" borderId="0" xfId="1" applyFont="1" applyAlignment="1">
      <alignment horizontal="left" indent="1"/>
    </xf>
    <xf numFmtId="0" fontId="7" fillId="0" borderId="1" xfId="6" applyFont="1" applyFill="1" applyBorder="1" applyAlignment="1">
      <alignment horizontal="center" vertical="center" wrapText="1"/>
    </xf>
    <xf numFmtId="0" fontId="7" fillId="2" borderId="27" xfId="0" applyFont="1" applyFill="1" applyBorder="1" applyAlignment="1" applyProtection="1">
      <alignment vertical="center"/>
    </xf>
    <xf numFmtId="0" fontId="7" fillId="2" borderId="28" xfId="0" applyFont="1" applyFill="1" applyBorder="1" applyAlignment="1" applyProtection="1">
      <alignment horizontal="center" vertical="center"/>
    </xf>
    <xf numFmtId="0" fontId="7" fillId="2" borderId="28" xfId="0" applyFont="1" applyFill="1" applyBorder="1" applyAlignment="1" applyProtection="1">
      <alignment vertical="center"/>
    </xf>
    <xf numFmtId="0" fontId="7" fillId="2" borderId="31" xfId="0" applyFont="1" applyFill="1" applyBorder="1" applyAlignment="1" applyProtection="1">
      <alignment horizontal="center" vertical="center"/>
    </xf>
    <xf numFmtId="0" fontId="7" fillId="2" borderId="31" xfId="0" applyFont="1" applyFill="1" applyBorder="1" applyAlignment="1" applyProtection="1">
      <alignment vertical="center"/>
    </xf>
    <xf numFmtId="0" fontId="7" fillId="2" borderId="35" xfId="0" applyFont="1" applyFill="1" applyBorder="1" applyAlignment="1" applyProtection="1">
      <alignment horizontal="center" vertical="center"/>
    </xf>
    <xf numFmtId="0" fontId="7" fillId="2" borderId="37"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3" fillId="0" borderId="0" xfId="1" applyFont="1" applyFill="1"/>
    <xf numFmtId="0" fontId="3" fillId="0" borderId="0" xfId="1" applyFont="1" applyFill="1" applyAlignment="1">
      <alignment horizontal="left" vertical="center" indent="1"/>
    </xf>
    <xf numFmtId="0" fontId="3" fillId="0" borderId="0" xfId="1" applyFont="1" applyFill="1" applyAlignment="1">
      <alignment horizontal="right"/>
    </xf>
    <xf numFmtId="0" fontId="3" fillId="0" borderId="0" xfId="1" applyFont="1" applyFill="1" applyAlignment="1">
      <alignment horizontal="left" indent="1"/>
    </xf>
    <xf numFmtId="0" fontId="6" fillId="0" borderId="0" xfId="1" applyFont="1" applyFill="1" applyAlignment="1">
      <alignment horizontal="left"/>
    </xf>
    <xf numFmtId="0" fontId="8" fillId="0" borderId="0" xfId="0" applyFont="1" applyFill="1" applyProtection="1"/>
    <xf numFmtId="0" fontId="4" fillId="0" borderId="0" xfId="5" applyFont="1" applyFill="1"/>
    <xf numFmtId="0" fontId="11" fillId="0" borderId="0" xfId="0" applyFont="1" applyFill="1" applyAlignment="1" applyProtection="1">
      <alignment horizontal="left" vertical="center"/>
    </xf>
    <xf numFmtId="165" fontId="10" fillId="2" borderId="36" xfId="7" applyNumberFormat="1" applyFont="1" applyFill="1" applyBorder="1" applyAlignment="1" applyProtection="1">
      <alignment horizontal="center" vertical="center"/>
      <protection locked="0"/>
    </xf>
    <xf numFmtId="165" fontId="10" fillId="9" borderId="30" xfId="7" applyNumberFormat="1" applyFont="1" applyFill="1" applyBorder="1" applyAlignment="1" applyProtection="1">
      <alignment horizontal="center" vertical="center"/>
    </xf>
    <xf numFmtId="165" fontId="10" fillId="2" borderId="29" xfId="7" applyNumberFormat="1" applyFont="1" applyFill="1" applyBorder="1" applyAlignment="1" applyProtection="1">
      <alignment horizontal="center" vertical="center"/>
      <protection locked="0"/>
    </xf>
    <xf numFmtId="165" fontId="10" fillId="2" borderId="32" xfId="7" applyNumberFormat="1" applyFont="1" applyFill="1" applyBorder="1" applyAlignment="1" applyProtection="1">
      <alignment horizontal="center" vertical="center"/>
      <protection locked="0"/>
    </xf>
    <xf numFmtId="165" fontId="10" fillId="9" borderId="15" xfId="7" applyNumberFormat="1" applyFont="1" applyFill="1" applyBorder="1" applyAlignment="1" applyProtection="1">
      <alignment horizontal="center" vertical="center"/>
    </xf>
    <xf numFmtId="165" fontId="7" fillId="2" borderId="33" xfId="7" applyNumberFormat="1" applyFont="1" applyFill="1" applyBorder="1" applyAlignment="1" applyProtection="1">
      <alignment horizontal="center" vertical="center"/>
      <protection locked="0"/>
    </xf>
    <xf numFmtId="165" fontId="7" fillId="2" borderId="40" xfId="7" applyNumberFormat="1" applyFont="1" applyFill="1" applyBorder="1" applyAlignment="1" applyProtection="1">
      <alignment horizontal="center" vertical="center"/>
      <protection locked="0"/>
    </xf>
    <xf numFmtId="165" fontId="7" fillId="2" borderId="8" xfId="7" applyNumberFormat="1" applyFont="1" applyFill="1" applyBorder="1" applyAlignment="1" applyProtection="1">
      <alignment horizontal="center" vertical="center"/>
      <protection locked="0"/>
    </xf>
    <xf numFmtId="165" fontId="7" fillId="2" borderId="14" xfId="7" applyNumberFormat="1" applyFont="1" applyFill="1" applyBorder="1" applyAlignment="1" applyProtection="1">
      <alignment horizontal="center" vertical="center"/>
      <protection locked="0"/>
    </xf>
    <xf numFmtId="165" fontId="7" fillId="2" borderId="41" xfId="7" applyNumberFormat="1" applyFont="1" applyFill="1" applyBorder="1" applyAlignment="1" applyProtection="1">
      <alignment horizontal="center" vertical="center"/>
      <protection locked="0"/>
    </xf>
    <xf numFmtId="0" fontId="7" fillId="0" borderId="0" xfId="1" applyFont="1" applyFill="1" applyProtection="1"/>
    <xf numFmtId="0" fontId="7" fillId="0" borderId="0" xfId="1" applyFont="1" applyFill="1" applyAlignment="1" applyProtection="1">
      <alignment horizontal="left"/>
    </xf>
    <xf numFmtId="0" fontId="13" fillId="0" borderId="0" xfId="0" applyFont="1" applyFill="1" applyProtection="1"/>
    <xf numFmtId="14" fontId="7" fillId="0" borderId="0" xfId="1" applyNumberFormat="1" applyFont="1" applyFill="1" applyAlignment="1" applyProtection="1">
      <alignment horizontal="left"/>
    </xf>
    <xf numFmtId="0" fontId="10" fillId="0" borderId="0" xfId="0" applyFont="1" applyFill="1" applyAlignment="1" applyProtection="1">
      <alignment horizontal="center"/>
    </xf>
    <xf numFmtId="0" fontId="10" fillId="0" borderId="0" xfId="0" applyFont="1" applyFill="1" applyAlignment="1" applyProtection="1">
      <alignment horizontal="left" indent="2"/>
    </xf>
    <xf numFmtId="0" fontId="7" fillId="0" borderId="0" xfId="0" quotePrefix="1" applyFont="1" applyFill="1" applyAlignment="1" applyProtection="1">
      <alignment horizontal="center"/>
    </xf>
    <xf numFmtId="0" fontId="7" fillId="0" borderId="0" xfId="0" quotePrefix="1" applyFont="1" applyFill="1" applyAlignment="1" applyProtection="1">
      <alignment horizontal="center" wrapText="1"/>
    </xf>
    <xf numFmtId="0" fontId="14" fillId="7" borderId="21" xfId="0" applyFont="1" applyFill="1" applyBorder="1" applyAlignment="1" applyProtection="1"/>
    <xf numFmtId="0" fontId="14" fillId="7" borderId="22" xfId="0" applyFont="1" applyFill="1" applyBorder="1" applyAlignment="1" applyProtection="1"/>
    <xf numFmtId="0" fontId="7" fillId="7" borderId="11" xfId="0" applyFont="1" applyFill="1" applyBorder="1" applyAlignment="1" applyProtection="1">
      <alignment horizontal="center"/>
    </xf>
    <xf numFmtId="0" fontId="7" fillId="7" borderId="12" xfId="0" applyFont="1" applyFill="1" applyBorder="1" applyAlignment="1" applyProtection="1">
      <alignment horizontal="center"/>
    </xf>
    <xf numFmtId="0" fontId="10" fillId="7" borderId="13" xfId="0" applyFont="1" applyFill="1" applyBorder="1" applyAlignment="1" applyProtection="1">
      <alignment horizontal="center"/>
    </xf>
    <xf numFmtId="0" fontId="10" fillId="7" borderId="21" xfId="0" applyFont="1" applyFill="1" applyBorder="1" applyAlignment="1" applyProtection="1"/>
    <xf numFmtId="0" fontId="10" fillId="7" borderId="23" xfId="0" applyFont="1" applyFill="1" applyBorder="1" applyAlignment="1" applyProtection="1"/>
    <xf numFmtId="0" fontId="10" fillId="7" borderId="22" xfId="0" applyFont="1" applyFill="1" applyBorder="1" applyAlignment="1" applyProtection="1"/>
    <xf numFmtId="0" fontId="7" fillId="0" borderId="7" xfId="1" applyFont="1" applyBorder="1" applyAlignment="1" applyProtection="1">
      <alignment horizontal="left" indent="1"/>
    </xf>
    <xf numFmtId="0" fontId="7" fillId="0" borderId="8" xfId="0" applyFont="1" applyBorder="1" applyProtection="1">
      <protection locked="0"/>
    </xf>
    <xf numFmtId="164" fontId="7" fillId="0" borderId="8" xfId="0" applyNumberFormat="1" applyFont="1" applyBorder="1" applyAlignment="1" applyProtection="1">
      <alignment horizontal="right"/>
      <protection locked="0"/>
    </xf>
    <xf numFmtId="10" fontId="7" fillId="5" borderId="9" xfId="0" applyNumberFormat="1" applyFont="1" applyFill="1" applyBorder="1" applyAlignment="1" applyProtection="1">
      <alignment horizontal="right"/>
    </xf>
    <xf numFmtId="0" fontId="7" fillId="0" borderId="10" xfId="0" applyFont="1" applyBorder="1" applyAlignment="1" applyProtection="1">
      <alignment horizontal="left" indent="1"/>
    </xf>
    <xf numFmtId="0" fontId="10" fillId="0" borderId="11" xfId="0" applyFont="1" applyBorder="1" applyProtection="1"/>
    <xf numFmtId="164" fontId="7" fillId="5" borderId="11" xfId="0" applyNumberFormat="1" applyFont="1" applyFill="1" applyBorder="1" applyAlignment="1" applyProtection="1">
      <alignment horizontal="right"/>
    </xf>
    <xf numFmtId="10" fontId="7" fillId="5" borderId="12" xfId="0" applyNumberFormat="1" applyFont="1" applyFill="1" applyBorder="1" applyAlignment="1" applyProtection="1">
      <alignment horizontal="right"/>
    </xf>
    <xf numFmtId="0" fontId="7" fillId="0" borderId="0" xfId="0" applyFont="1" applyFill="1" applyAlignment="1" applyProtection="1">
      <alignment horizontal="left" indent="1"/>
    </xf>
    <xf numFmtId="0" fontId="10" fillId="0" borderId="0" xfId="0" applyFont="1" applyFill="1" applyAlignment="1" applyProtection="1">
      <alignment horizontal="left" indent="1"/>
    </xf>
    <xf numFmtId="0" fontId="10" fillId="8" borderId="19" xfId="0" applyFont="1" applyFill="1" applyBorder="1" applyAlignment="1" applyProtection="1">
      <alignment horizontal="center"/>
    </xf>
    <xf numFmtId="0" fontId="10" fillId="8" borderId="21" xfId="0" applyFont="1" applyFill="1" applyBorder="1" applyAlignment="1" applyProtection="1">
      <alignment vertical="center"/>
    </xf>
    <xf numFmtId="0" fontId="7" fillId="8" borderId="23" xfId="0" applyFont="1" applyFill="1" applyBorder="1" applyAlignment="1" applyProtection="1">
      <alignment horizontal="center" vertical="center" wrapText="1"/>
    </xf>
    <xf numFmtId="0" fontId="7" fillId="0" borderId="7" xfId="0" applyFont="1" applyBorder="1" applyAlignment="1" applyProtection="1">
      <alignment horizontal="left" indent="1"/>
    </xf>
    <xf numFmtId="0" fontId="10" fillId="0" borderId="24" xfId="0" applyFont="1" applyBorder="1" applyProtection="1"/>
    <xf numFmtId="0" fontId="10" fillId="0" borderId="46" xfId="0" applyFont="1" applyBorder="1" applyProtection="1"/>
    <xf numFmtId="0" fontId="10" fillId="0" borderId="29" xfId="0" applyFont="1" applyBorder="1" applyProtection="1"/>
    <xf numFmtId="164" fontId="7" fillId="5" borderId="8" xfId="0" applyNumberFormat="1" applyFont="1" applyFill="1" applyBorder="1" applyAlignment="1" applyProtection="1">
      <alignment horizontal="right"/>
    </xf>
    <xf numFmtId="0" fontId="10" fillId="0" borderId="10" xfId="0" applyFont="1" applyBorder="1" applyAlignment="1" applyProtection="1">
      <alignment horizontal="center"/>
    </xf>
    <xf numFmtId="0" fontId="10" fillId="0" borderId="25" xfId="0" applyFont="1" applyBorder="1" applyProtection="1"/>
    <xf numFmtId="0" fontId="10" fillId="0" borderId="47" xfId="0" applyFont="1" applyBorder="1" applyProtection="1"/>
    <xf numFmtId="0" fontId="10" fillId="0" borderId="42" xfId="0" applyFont="1" applyBorder="1" applyProtection="1"/>
    <xf numFmtId="0" fontId="7" fillId="0" borderId="0" xfId="0" applyFont="1" applyFill="1" applyProtection="1"/>
    <xf numFmtId="2" fontId="7" fillId="0" borderId="0" xfId="0" applyNumberFormat="1" applyFont="1" applyFill="1" applyProtection="1"/>
    <xf numFmtId="0" fontId="10" fillId="8" borderId="21" xfId="0" applyFont="1" applyFill="1" applyBorder="1" applyAlignment="1" applyProtection="1"/>
    <xf numFmtId="0" fontId="10" fillId="8" borderId="23" xfId="0" applyFont="1" applyFill="1" applyBorder="1" applyAlignment="1" applyProtection="1">
      <alignment horizontal="center"/>
    </xf>
    <xf numFmtId="0" fontId="10" fillId="8" borderId="23" xfId="0" applyFont="1" applyFill="1" applyBorder="1" applyAlignment="1" applyProtection="1"/>
    <xf numFmtId="0" fontId="10" fillId="8" borderId="22" xfId="0" applyFont="1" applyFill="1" applyBorder="1" applyAlignment="1" applyProtection="1"/>
    <xf numFmtId="0" fontId="7" fillId="0" borderId="10" xfId="1" applyFont="1" applyBorder="1" applyAlignment="1" applyProtection="1">
      <alignment horizontal="left" indent="1"/>
    </xf>
    <xf numFmtId="0" fontId="7" fillId="0" borderId="11" xfId="0" applyFont="1" applyBorder="1" applyProtection="1">
      <protection locked="0"/>
    </xf>
    <xf numFmtId="164" fontId="7" fillId="0" borderId="11" xfId="0" applyNumberFormat="1" applyFont="1" applyBorder="1" applyAlignment="1" applyProtection="1">
      <alignment horizontal="right"/>
      <protection locked="0"/>
    </xf>
    <xf numFmtId="0" fontId="10" fillId="8" borderId="45" xfId="0" applyFont="1" applyFill="1" applyBorder="1" applyAlignment="1" applyProtection="1"/>
    <xf numFmtId="0" fontId="7" fillId="0" borderId="8" xfId="0" applyFont="1" applyBorder="1" applyProtection="1"/>
    <xf numFmtId="164" fontId="7" fillId="0" borderId="9" xfId="0" applyNumberFormat="1" applyFont="1" applyBorder="1" applyAlignment="1" applyProtection="1">
      <alignment horizontal="right"/>
    </xf>
    <xf numFmtId="0" fontId="7" fillId="0" borderId="11" xfId="0" applyFont="1" applyBorder="1" applyProtection="1"/>
    <xf numFmtId="164" fontId="7" fillId="0" borderId="12" xfId="0" applyNumberFormat="1" applyFont="1" applyBorder="1" applyAlignment="1" applyProtection="1">
      <alignment horizontal="right"/>
    </xf>
    <xf numFmtId="0" fontId="15" fillId="0" borderId="0" xfId="0" applyFont="1" applyFill="1" applyProtection="1"/>
    <xf numFmtId="0" fontId="10" fillId="2" borderId="0" xfId="1" applyFont="1" applyFill="1"/>
    <xf numFmtId="0" fontId="7" fillId="0" borderId="0" xfId="1" applyFont="1" applyAlignment="1">
      <alignment horizontal="center"/>
    </xf>
    <xf numFmtId="0" fontId="10" fillId="2" borderId="0" xfId="1" applyFont="1" applyFill="1" applyAlignment="1">
      <alignment horizontal="left" vertical="center" indent="1"/>
    </xf>
    <xf numFmtId="0" fontId="7" fillId="2" borderId="0" xfId="1" applyFont="1" applyFill="1"/>
    <xf numFmtId="0" fontId="7" fillId="0" borderId="0" xfId="1" applyFont="1"/>
    <xf numFmtId="0" fontId="7" fillId="2" borderId="1" xfId="1" applyFont="1" applyFill="1" applyBorder="1" applyAlignment="1">
      <alignment horizontal="left" indent="1"/>
    </xf>
    <xf numFmtId="0" fontId="7" fillId="2" borderId="1" xfId="1" applyFont="1" applyFill="1" applyBorder="1" applyAlignment="1">
      <alignment horizontal="left" vertical="center" wrapText="1" indent="1"/>
    </xf>
    <xf numFmtId="0" fontId="7" fillId="0" borderId="1" xfId="1" applyFont="1" applyBorder="1" applyAlignment="1" applyProtection="1">
      <alignment horizontal="right" vertical="center" wrapText="1"/>
      <protection locked="0"/>
    </xf>
    <xf numFmtId="14" fontId="7" fillId="0" borderId="1" xfId="1" applyNumberFormat="1" applyFont="1" applyBorder="1" applyAlignment="1" applyProtection="1">
      <alignment horizontal="right" vertical="center"/>
      <protection locked="0"/>
    </xf>
    <xf numFmtId="0" fontId="7" fillId="0" borderId="1" xfId="1" applyFont="1" applyBorder="1" applyAlignment="1">
      <alignment horizontal="left" vertical="center" wrapText="1" indent="1"/>
    </xf>
    <xf numFmtId="49" fontId="7" fillId="0" borderId="1" xfId="1" applyNumberFormat="1" applyFont="1" applyBorder="1" applyAlignment="1" applyProtection="1">
      <alignment horizontal="right" vertical="center" wrapText="1"/>
      <protection locked="0"/>
    </xf>
    <xf numFmtId="14" fontId="7" fillId="0" borderId="1" xfId="1" applyNumberFormat="1" applyFont="1" applyBorder="1" applyAlignment="1">
      <alignment horizontal="right" vertical="center"/>
    </xf>
    <xf numFmtId="0" fontId="7" fillId="0" borderId="1" xfId="1" applyFont="1" applyBorder="1" applyAlignment="1" applyProtection="1">
      <alignment horizontal="right" vertical="center"/>
      <protection locked="0"/>
    </xf>
    <xf numFmtId="165" fontId="7" fillId="0" borderId="1" xfId="7" applyNumberFormat="1" applyFont="1" applyBorder="1" applyAlignment="1" applyProtection="1">
      <alignment horizontal="right" vertical="center"/>
    </xf>
    <xf numFmtId="0" fontId="16" fillId="2" borderId="1" xfId="1" applyFont="1" applyFill="1" applyBorder="1" applyAlignment="1">
      <alignment horizontal="left" indent="1"/>
    </xf>
    <xf numFmtId="0" fontId="16" fillId="2" borderId="1" xfId="1" applyFont="1" applyFill="1" applyBorder="1" applyAlignment="1">
      <alignment horizontal="left" vertical="center" wrapText="1" indent="2"/>
    </xf>
    <xf numFmtId="165" fontId="7" fillId="0" borderId="1" xfId="7" applyNumberFormat="1" applyFont="1" applyBorder="1" applyAlignment="1" applyProtection="1">
      <alignment horizontal="right" vertical="center"/>
      <protection locked="0"/>
    </xf>
    <xf numFmtId="0" fontId="7" fillId="4" borderId="5" xfId="1" applyFont="1" applyFill="1" applyBorder="1" applyAlignment="1" applyProtection="1">
      <alignment horizontal="center" vertical="center" wrapText="1"/>
    </xf>
    <xf numFmtId="0" fontId="10" fillId="4" borderId="26" xfId="1" applyFont="1" applyFill="1" applyBorder="1" applyAlignment="1" applyProtection="1">
      <alignment horizontal="center" vertical="center" wrapText="1"/>
    </xf>
    <xf numFmtId="0" fontId="7" fillId="0" borderId="0" xfId="1" applyFont="1" applyFill="1"/>
    <xf numFmtId="0" fontId="7" fillId="0" borderId="0" xfId="1" applyFont="1" applyFill="1" applyAlignment="1">
      <alignment horizontal="left"/>
    </xf>
    <xf numFmtId="0" fontId="7" fillId="0" borderId="0" xfId="5" applyFont="1" applyFill="1"/>
    <xf numFmtId="14" fontId="7" fillId="0" borderId="0" xfId="1" applyNumberFormat="1" applyFont="1" applyFill="1" applyAlignment="1">
      <alignment horizontal="left"/>
    </xf>
    <xf numFmtId="0" fontId="10" fillId="0" borderId="0" xfId="5" applyFont="1" applyFill="1"/>
    <xf numFmtId="0" fontId="10" fillId="6" borderId="16" xfId="5" applyFont="1" applyFill="1" applyBorder="1"/>
    <xf numFmtId="0" fontId="10" fillId="6" borderId="17" xfId="5" applyFont="1" applyFill="1" applyBorder="1"/>
    <xf numFmtId="0" fontId="7" fillId="0" borderId="7" xfId="5" applyFont="1" applyBorder="1" applyAlignment="1">
      <alignment horizontal="left" indent="1"/>
    </xf>
    <xf numFmtId="49" fontId="7" fillId="0" borderId="8" xfId="1" applyNumberFormat="1" applyFont="1" applyBorder="1" applyProtection="1">
      <protection locked="0"/>
    </xf>
    <xf numFmtId="49" fontId="7" fillId="0" borderId="18" xfId="5" applyNumberFormat="1" applyFont="1" applyBorder="1" applyProtection="1">
      <protection locked="0"/>
    </xf>
    <xf numFmtId="0" fontId="7" fillId="4" borderId="34" xfId="1" applyFont="1" applyFill="1" applyBorder="1" applyAlignment="1" applyProtection="1">
      <alignment horizontal="center" vertical="center" wrapText="1"/>
    </xf>
    <xf numFmtId="0" fontId="10" fillId="4" borderId="48" xfId="1" applyFont="1" applyFill="1" applyBorder="1" applyAlignment="1" applyProtection="1">
      <alignment horizontal="center" vertical="center" wrapText="1"/>
    </xf>
    <xf numFmtId="0" fontId="7" fillId="4" borderId="49" xfId="1" applyFont="1" applyFill="1" applyBorder="1" applyAlignment="1" applyProtection="1">
      <alignment horizontal="center" vertical="center" wrapText="1"/>
    </xf>
    <xf numFmtId="0" fontId="10" fillId="4" borderId="50" xfId="1" applyFont="1" applyFill="1" applyBorder="1" applyAlignment="1" applyProtection="1">
      <alignment horizontal="center" vertical="center" wrapText="1"/>
    </xf>
    <xf numFmtId="0" fontId="7" fillId="0" borderId="1" xfId="6" applyFont="1" applyFill="1" applyBorder="1" applyAlignment="1">
      <alignment horizontal="center" vertical="center"/>
    </xf>
    <xf numFmtId="165" fontId="10" fillId="9" borderId="30" xfId="7" applyNumberFormat="1" applyFont="1" applyFill="1" applyBorder="1" applyAlignment="1" applyProtection="1">
      <alignment horizontal="center" vertical="center"/>
      <protection locked="0"/>
    </xf>
    <xf numFmtId="165" fontId="10" fillId="9" borderId="15" xfId="7" applyNumberFormat="1" applyFont="1" applyFill="1" applyBorder="1" applyAlignment="1" applyProtection="1">
      <alignment horizontal="center" vertical="center"/>
      <protection locked="0"/>
    </xf>
    <xf numFmtId="0" fontId="20" fillId="0" borderId="0" xfId="10" applyFont="1" applyAlignment="1">
      <alignment horizontal="center"/>
    </xf>
    <xf numFmtId="0" fontId="20" fillId="0" borderId="0" xfId="10" applyFont="1" applyAlignment="1">
      <alignment horizontal="left" indent="2"/>
    </xf>
    <xf numFmtId="0" fontId="21" fillId="0" borderId="0" xfId="10" applyFont="1" applyAlignment="1">
      <alignment horizontal="left" indent="2"/>
    </xf>
    <xf numFmtId="0" fontId="21" fillId="0" borderId="0" xfId="10" applyFont="1"/>
    <xf numFmtId="0" fontId="4" fillId="4" borderId="53" xfId="0" applyFont="1" applyFill="1" applyBorder="1" applyAlignment="1">
      <alignment horizontal="left" indent="1"/>
    </xf>
    <xf numFmtId="0" fontId="22" fillId="4" borderId="5" xfId="0" applyFont="1" applyFill="1" applyBorder="1" applyAlignment="1">
      <alignment horizontal="center"/>
    </xf>
    <xf numFmtId="0" fontId="4" fillId="4" borderId="54"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2" borderId="56" xfId="0" applyFont="1" applyFill="1" applyBorder="1" applyAlignment="1">
      <alignment horizontal="left" indent="1"/>
    </xf>
    <xf numFmtId="0" fontId="4" fillId="0" borderId="6" xfId="0" applyFont="1" applyBorder="1" applyAlignment="1">
      <alignment horizontal="left" indent="1"/>
    </xf>
    <xf numFmtId="164" fontId="4" fillId="5" borderId="6" xfId="0" applyNumberFormat="1" applyFont="1" applyFill="1" applyBorder="1" applyAlignment="1">
      <alignment horizontal="right"/>
    </xf>
    <xf numFmtId="164" fontId="4" fillId="5" borderId="57" xfId="0" applyNumberFormat="1" applyFont="1" applyFill="1" applyBorder="1" applyAlignment="1">
      <alignment horizontal="right"/>
    </xf>
    <xf numFmtId="0" fontId="4" fillId="2" borderId="58" xfId="0" applyFont="1" applyFill="1" applyBorder="1" applyAlignment="1">
      <alignment horizontal="left" indent="1"/>
    </xf>
    <xf numFmtId="0" fontId="4" fillId="0" borderId="1" xfId="0" applyFont="1" applyBorder="1" applyAlignment="1">
      <alignment horizontal="left" indent="1"/>
    </xf>
    <xf numFmtId="164" fontId="4" fillId="5" borderId="1" xfId="0" applyNumberFormat="1" applyFont="1" applyFill="1" applyBorder="1" applyAlignment="1">
      <alignment horizontal="right"/>
    </xf>
    <xf numFmtId="164" fontId="4" fillId="5" borderId="59" xfId="0" applyNumberFormat="1" applyFont="1" applyFill="1" applyBorder="1" applyAlignment="1">
      <alignment horizontal="right"/>
    </xf>
    <xf numFmtId="164" fontId="4" fillId="10" borderId="1" xfId="0" applyNumberFormat="1" applyFont="1" applyFill="1" applyBorder="1" applyAlignment="1">
      <alignment horizontal="right"/>
    </xf>
    <xf numFmtId="0" fontId="22" fillId="2" borderId="60" xfId="0" applyFont="1" applyFill="1" applyBorder="1"/>
    <xf numFmtId="164" fontId="22" fillId="5" borderId="60" xfId="0" applyNumberFormat="1" applyFont="1" applyFill="1" applyBorder="1" applyAlignment="1">
      <alignment horizontal="right"/>
    </xf>
    <xf numFmtId="164" fontId="22" fillId="5" borderId="61" xfId="0" applyNumberFormat="1" applyFont="1" applyFill="1" applyBorder="1" applyAlignment="1">
      <alignment horizontal="right"/>
    </xf>
    <xf numFmtId="0" fontId="4" fillId="2" borderId="6" xfId="0" applyFont="1" applyFill="1" applyBorder="1" applyAlignment="1">
      <alignment horizontal="left" indent="1"/>
    </xf>
    <xf numFmtId="164" fontId="4" fillId="10" borderId="6" xfId="0" applyNumberFormat="1" applyFont="1" applyFill="1" applyBorder="1" applyAlignment="1">
      <alignment horizontal="right"/>
    </xf>
    <xf numFmtId="0" fontId="4" fillId="2" borderId="1" xfId="0" applyFont="1" applyFill="1" applyBorder="1" applyAlignment="1">
      <alignment horizontal="left" indent="1"/>
    </xf>
    <xf numFmtId="0" fontId="4" fillId="2" borderId="62" xfId="0" applyFont="1" applyFill="1" applyBorder="1" applyAlignment="1">
      <alignment horizontal="left" indent="1"/>
    </xf>
    <xf numFmtId="0" fontId="4" fillId="5" borderId="53" xfId="0" applyFont="1" applyFill="1" applyBorder="1" applyAlignment="1">
      <alignment horizontal="left" indent="1"/>
    </xf>
    <xf numFmtId="0" fontId="22" fillId="5" borderId="54" xfId="0" applyFont="1" applyFill="1" applyBorder="1"/>
    <xf numFmtId="164" fontId="22" fillId="5" borderId="54" xfId="0" applyNumberFormat="1" applyFont="1" applyFill="1" applyBorder="1" applyAlignment="1">
      <alignment horizontal="right"/>
    </xf>
    <xf numFmtId="164" fontId="22" fillId="5" borderId="55" xfId="0" applyNumberFormat="1" applyFont="1" applyFill="1" applyBorder="1" applyAlignment="1">
      <alignment horizontal="right"/>
    </xf>
    <xf numFmtId="0" fontId="4" fillId="0" borderId="0" xfId="0" applyFont="1"/>
    <xf numFmtId="0" fontId="23" fillId="0" borderId="5" xfId="0" applyFont="1" applyBorder="1"/>
    <xf numFmtId="0" fontId="4" fillId="5" borderId="13" xfId="1" applyFont="1" applyFill="1" applyBorder="1" applyAlignment="1">
      <alignment horizontal="left" indent="1"/>
    </xf>
    <xf numFmtId="0" fontId="22" fillId="5" borderId="67" xfId="0" applyFont="1" applyFill="1" applyBorder="1"/>
    <xf numFmtId="164" fontId="22" fillId="5" borderId="67" xfId="0" applyNumberFormat="1" applyFont="1" applyFill="1" applyBorder="1" applyAlignment="1">
      <alignment horizontal="right"/>
    </xf>
    <xf numFmtId="0" fontId="4" fillId="0" borderId="5" xfId="0" applyFont="1" applyBorder="1"/>
    <xf numFmtId="9" fontId="7" fillId="12" borderId="33" xfId="14" applyFont="1" applyFill="1" applyBorder="1" applyAlignment="1" applyProtection="1">
      <alignment horizontal="center" vertical="center"/>
      <protection locked="0"/>
    </xf>
    <xf numFmtId="3" fontId="25" fillId="0" borderId="0" xfId="10" applyNumberFormat="1" applyFont="1"/>
    <xf numFmtId="0" fontId="25" fillId="0" borderId="0" xfId="10" applyFont="1"/>
    <xf numFmtId="0" fontId="4" fillId="0" borderId="1" xfId="8" applyFont="1" applyBorder="1" applyAlignment="1">
      <alignment horizontal="center"/>
    </xf>
    <xf numFmtId="0" fontId="20" fillId="0" borderId="1" xfId="10" applyFont="1" applyBorder="1" applyAlignment="1">
      <alignment horizontal="left"/>
    </xf>
    <xf numFmtId="165" fontId="22" fillId="5" borderId="1" xfId="7" applyNumberFormat="1" applyFont="1" applyFill="1" applyBorder="1" applyAlignment="1">
      <alignment horizontal="right"/>
    </xf>
    <xf numFmtId="0" fontId="25" fillId="0" borderId="1" xfId="10" applyFont="1" applyBorder="1" applyAlignment="1">
      <alignment horizontal="left" vertical="center" indent="2"/>
    </xf>
    <xf numFmtId="165" fontId="4" fillId="5" borderId="1" xfId="7" applyNumberFormat="1" applyFont="1" applyFill="1" applyBorder="1" applyAlignment="1">
      <alignment horizontal="right"/>
    </xf>
    <xf numFmtId="0" fontId="26" fillId="0" borderId="0" xfId="0" applyFont="1"/>
    <xf numFmtId="165" fontId="26" fillId="0" borderId="0" xfId="7" applyNumberFormat="1" applyFont="1"/>
    <xf numFmtId="164" fontId="26" fillId="0" borderId="0" xfId="0" applyNumberFormat="1" applyFont="1"/>
    <xf numFmtId="164" fontId="3" fillId="5" borderId="6" xfId="0" applyNumberFormat="1" applyFont="1" applyFill="1" applyBorder="1" applyAlignment="1">
      <alignment horizontal="right"/>
    </xf>
    <xf numFmtId="164" fontId="3" fillId="5" borderId="57" xfId="0" applyNumberFormat="1" applyFont="1" applyFill="1" applyBorder="1" applyAlignment="1">
      <alignment horizontal="right"/>
    </xf>
    <xf numFmtId="0" fontId="4" fillId="2" borderId="0" xfId="1" applyFont="1" applyFill="1"/>
    <xf numFmtId="0" fontId="4" fillId="2" borderId="0" xfId="1" applyFont="1" applyFill="1" applyAlignment="1">
      <alignment horizontal="left"/>
    </xf>
    <xf numFmtId="14" fontId="4" fillId="2" borderId="0" xfId="1" applyNumberFormat="1" applyFont="1" applyFill="1" applyAlignment="1">
      <alignment horizontal="left"/>
    </xf>
    <xf numFmtId="0" fontId="7" fillId="0" borderId="0" xfId="0" applyFont="1"/>
    <xf numFmtId="0" fontId="10" fillId="0" borderId="0" xfId="0" applyFont="1" applyAlignment="1">
      <alignment horizontal="center" vertical="center"/>
    </xf>
    <xf numFmtId="0" fontId="10" fillId="0" borderId="0" xfId="0" applyFont="1" applyAlignment="1">
      <alignment horizontal="left" vertical="center" indent="2"/>
    </xf>
    <xf numFmtId="0" fontId="7" fillId="0" borderId="0" xfId="0" applyFont="1" applyAlignment="1">
      <alignment horizontal="right" vertical="center" wrapText="1"/>
    </xf>
    <xf numFmtId="0" fontId="7" fillId="0" borderId="48" xfId="0" applyFont="1" applyBorder="1" applyAlignment="1">
      <alignment horizontal="left" vertical="center" indent="1"/>
    </xf>
    <xf numFmtId="0" fontId="7" fillId="0" borderId="49" xfId="0" applyFont="1" applyBorder="1" applyAlignment="1">
      <alignment horizontal="left"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63" xfId="0" applyFont="1" applyBorder="1" applyAlignment="1">
      <alignment horizontal="center" vertical="center" wrapText="1"/>
    </xf>
    <xf numFmtId="0" fontId="27" fillId="0" borderId="64" xfId="0" applyFont="1" applyBorder="1"/>
    <xf numFmtId="0" fontId="27" fillId="0" borderId="5" xfId="0" applyFont="1" applyBorder="1"/>
    <xf numFmtId="0" fontId="7" fillId="0" borderId="51" xfId="1" applyFont="1" applyBorder="1" applyAlignment="1">
      <alignment horizontal="left" indent="1"/>
    </xf>
    <xf numFmtId="0" fontId="7" fillId="0" borderId="69" xfId="0" applyFont="1" applyBorder="1" applyAlignment="1">
      <alignment horizontal="left" wrapText="1" indent="1"/>
    </xf>
    <xf numFmtId="164" fontId="16" fillId="0" borderId="52" xfId="0" applyNumberFormat="1" applyFont="1" applyBorder="1" applyAlignment="1" applyProtection="1">
      <alignment horizontal="right"/>
      <protection locked="0"/>
    </xf>
    <xf numFmtId="164" fontId="16" fillId="0" borderId="74" xfId="0" applyNumberFormat="1" applyFont="1" applyBorder="1" applyAlignment="1" applyProtection="1">
      <alignment horizontal="right"/>
      <protection locked="0"/>
    </xf>
    <xf numFmtId="164" fontId="7" fillId="5" borderId="70" xfId="0" applyNumberFormat="1" applyFont="1" applyFill="1" applyBorder="1" applyAlignment="1">
      <alignment horizontal="right"/>
    </xf>
    <xf numFmtId="0" fontId="7" fillId="0" borderId="10" xfId="1" applyFont="1" applyBorder="1" applyAlignment="1">
      <alignment horizontal="left" indent="1"/>
    </xf>
    <xf numFmtId="0" fontId="7" fillId="0" borderId="11" xfId="0" applyFont="1" applyBorder="1" applyAlignment="1">
      <alignment horizontal="left" wrapText="1" indent="1"/>
    </xf>
    <xf numFmtId="164" fontId="16" fillId="0" borderId="11" xfId="0" applyNumberFormat="1" applyFont="1" applyBorder="1" applyAlignment="1" applyProtection="1">
      <alignment horizontal="right"/>
      <protection locked="0"/>
    </xf>
    <xf numFmtId="164" fontId="16" fillId="0" borderId="66" xfId="0" applyNumberFormat="1" applyFont="1" applyBorder="1" applyAlignment="1" applyProtection="1">
      <alignment horizontal="right"/>
      <protection locked="0"/>
    </xf>
    <xf numFmtId="0" fontId="7" fillId="0" borderId="7" xfId="1" applyFont="1" applyBorder="1" applyAlignment="1">
      <alignment horizontal="left" indent="1"/>
    </xf>
    <xf numFmtId="0" fontId="7" fillId="0" borderId="8" xfId="0" applyFont="1" applyBorder="1" applyAlignment="1">
      <alignment horizontal="left" indent="2"/>
    </xf>
    <xf numFmtId="164" fontId="7" fillId="0" borderId="65" xfId="0" applyNumberFormat="1" applyFont="1" applyBorder="1" applyAlignment="1" applyProtection="1">
      <alignment horizontal="right"/>
      <protection locked="0"/>
    </xf>
    <xf numFmtId="164" fontId="7" fillId="5" borderId="9" xfId="0" applyNumberFormat="1" applyFont="1" applyFill="1" applyBorder="1" applyAlignment="1">
      <alignment horizontal="right"/>
    </xf>
    <xf numFmtId="0" fontId="7" fillId="0" borderId="8" xfId="0" applyFont="1" applyBorder="1" applyAlignment="1">
      <alignment horizontal="left" wrapText="1" indent="1"/>
    </xf>
    <xf numFmtId="0" fontId="7" fillId="5" borderId="72" xfId="1" applyFont="1" applyFill="1" applyBorder="1" applyAlignment="1">
      <alignment horizontal="left" indent="1"/>
    </xf>
    <xf numFmtId="0" fontId="10" fillId="5" borderId="73" xfId="0" applyFont="1" applyFill="1" applyBorder="1"/>
    <xf numFmtId="3" fontId="10" fillId="5" borderId="73" xfId="0" applyNumberFormat="1" applyFont="1" applyFill="1" applyBorder="1" applyAlignment="1">
      <alignment horizontal="right"/>
    </xf>
    <xf numFmtId="3" fontId="7" fillId="0" borderId="69" xfId="0" applyNumberFormat="1" applyFont="1" applyBorder="1" applyAlignment="1" applyProtection="1">
      <alignment horizontal="right" vertical="center"/>
      <protection locked="0"/>
    </xf>
    <xf numFmtId="3" fontId="7" fillId="11" borderId="71" xfId="0" applyNumberFormat="1" applyFont="1" applyFill="1" applyBorder="1" applyAlignment="1">
      <alignment horizontal="right" vertical="center"/>
    </xf>
    <xf numFmtId="3" fontId="7" fillId="5" borderId="70" xfId="0" applyNumberFormat="1" applyFont="1" applyFill="1" applyBorder="1" applyAlignment="1">
      <alignment horizontal="right"/>
    </xf>
    <xf numFmtId="0" fontId="16" fillId="0" borderId="8" xfId="0" applyFont="1" applyBorder="1" applyAlignment="1">
      <alignment horizontal="left" wrapText="1" indent="2"/>
    </xf>
    <xf numFmtId="0" fontId="7" fillId="0" borderId="75" xfId="1" applyFont="1" applyBorder="1" applyAlignment="1">
      <alignment horizontal="left" indent="1"/>
    </xf>
    <xf numFmtId="0" fontId="7" fillId="5" borderId="48" xfId="1" applyFont="1" applyFill="1" applyBorder="1" applyAlignment="1">
      <alignment horizontal="left" indent="1"/>
    </xf>
    <xf numFmtId="0" fontId="10" fillId="5" borderId="49" xfId="0" applyFont="1" applyFill="1" applyBorder="1"/>
    <xf numFmtId="3" fontId="10" fillId="5" borderId="49" xfId="0" applyNumberFormat="1" applyFont="1" applyFill="1" applyBorder="1" applyAlignment="1">
      <alignment horizontal="right"/>
    </xf>
    <xf numFmtId="0" fontId="11" fillId="2" borderId="0" xfId="0" applyFont="1" applyFill="1" applyAlignment="1" applyProtection="1">
      <alignment horizontal="left" vertical="center"/>
    </xf>
    <xf numFmtId="165" fontId="10" fillId="9" borderId="77" xfId="7" applyNumberFormat="1" applyFont="1" applyFill="1" applyBorder="1" applyAlignment="1" applyProtection="1">
      <alignment horizontal="center" vertical="center"/>
    </xf>
    <xf numFmtId="165" fontId="10" fillId="9" borderId="68" xfId="7" applyNumberFormat="1" applyFont="1" applyFill="1" applyBorder="1" applyAlignment="1" applyProtection="1">
      <alignment horizontal="center" vertical="center"/>
      <protection locked="0"/>
    </xf>
    <xf numFmtId="165" fontId="10" fillId="9" borderId="78" xfId="7" applyNumberFormat="1" applyFont="1" applyFill="1" applyBorder="1" applyAlignment="1" applyProtection="1">
      <alignment horizontal="center" vertical="center"/>
    </xf>
    <xf numFmtId="165" fontId="10" fillId="9" borderId="79" xfId="7" applyNumberFormat="1" applyFont="1" applyFill="1" applyBorder="1" applyAlignment="1" applyProtection="1">
      <alignment horizontal="center" vertical="center"/>
    </xf>
    <xf numFmtId="0" fontId="7" fillId="2" borderId="0" xfId="1" applyFont="1" applyFill="1" applyProtection="1"/>
    <xf numFmtId="0" fontId="7" fillId="2" borderId="0" xfId="1" applyFont="1" applyFill="1" applyAlignment="1" applyProtection="1">
      <alignment horizontal="left"/>
    </xf>
    <xf numFmtId="14" fontId="7" fillId="2" borderId="0" xfId="1" applyNumberFormat="1" applyFont="1" applyFill="1" applyAlignment="1" applyProtection="1">
      <alignment horizontal="left"/>
    </xf>
    <xf numFmtId="0" fontId="4" fillId="13" borderId="1" xfId="8" applyFont="1" applyFill="1" applyBorder="1" applyAlignment="1">
      <alignment horizontal="center"/>
    </xf>
    <xf numFmtId="0" fontId="20" fillId="13" borderId="1" xfId="10" applyFont="1" applyFill="1" applyBorder="1" applyAlignment="1">
      <alignment horizontal="left"/>
    </xf>
    <xf numFmtId="165" fontId="22" fillId="13" borderId="1" xfId="7" applyNumberFormat="1" applyFont="1" applyFill="1" applyBorder="1" applyAlignment="1">
      <alignment horizontal="right"/>
    </xf>
    <xf numFmtId="0" fontId="15" fillId="2" borderId="0" xfId="0" applyFont="1" applyFill="1" applyProtection="1"/>
    <xf numFmtId="0" fontId="7" fillId="2" borderId="49" xfId="1" applyFont="1" applyFill="1" applyBorder="1" applyAlignment="1" applyProtection="1">
      <alignment horizontal="center" vertical="center" wrapText="1"/>
    </xf>
    <xf numFmtId="9" fontId="7" fillId="2" borderId="33" xfId="14" applyFont="1" applyFill="1" applyBorder="1" applyAlignment="1" applyProtection="1">
      <alignment horizontal="center" vertical="center"/>
      <protection locked="0"/>
    </xf>
    <xf numFmtId="9" fontId="7" fillId="2" borderId="69" xfId="14" applyFont="1" applyFill="1" applyBorder="1" applyAlignment="1" applyProtection="1">
      <alignment horizontal="center" vertical="center"/>
      <protection locked="0"/>
    </xf>
    <xf numFmtId="0" fontId="8" fillId="2" borderId="0" xfId="0" applyFont="1" applyFill="1" applyProtection="1"/>
    <xf numFmtId="0" fontId="3" fillId="0" borderId="0" xfId="1" applyFont="1" applyAlignment="1">
      <alignment vertical="center"/>
    </xf>
    <xf numFmtId="0" fontId="3" fillId="0" borderId="0" xfId="1" applyFont="1" applyFill="1" applyAlignment="1">
      <alignment vertical="center"/>
    </xf>
    <xf numFmtId="0" fontId="28" fillId="2" borderId="0" xfId="1" applyFont="1" applyFill="1" applyAlignment="1">
      <alignment horizontal="center" vertical="center"/>
    </xf>
    <xf numFmtId="0" fontId="29" fillId="0" borderId="0" xfId="1" applyFont="1" applyAlignment="1">
      <alignment horizontal="left" vertical="center"/>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1" fillId="2" borderId="26" xfId="0" applyFont="1" applyFill="1" applyBorder="1" applyAlignment="1" applyProtection="1">
      <alignment horizontal="center"/>
    </xf>
    <xf numFmtId="0" fontId="11" fillId="2" borderId="76" xfId="0" applyFont="1" applyFill="1" applyBorder="1" applyAlignment="1" applyProtection="1">
      <alignment horizontal="center"/>
    </xf>
    <xf numFmtId="0" fontId="7" fillId="7" borderId="44" xfId="0" applyFont="1" applyFill="1" applyBorder="1" applyAlignment="1" applyProtection="1">
      <alignment horizontal="center" vertical="center"/>
    </xf>
    <xf numFmtId="0" fontId="7" fillId="7" borderId="43" xfId="0" applyFont="1" applyFill="1" applyBorder="1" applyAlignment="1" applyProtection="1">
      <alignment horizontal="center" vertical="center"/>
    </xf>
    <xf numFmtId="0" fontId="7" fillId="7" borderId="19" xfId="0" applyFont="1" applyFill="1" applyBorder="1" applyAlignment="1" applyProtection="1">
      <alignment horizontal="left" indent="1"/>
    </xf>
    <xf numFmtId="0" fontId="7" fillId="7" borderId="10" xfId="0" applyFont="1" applyFill="1" applyBorder="1" applyAlignment="1" applyProtection="1">
      <alignment horizontal="left" indent="1"/>
    </xf>
    <xf numFmtId="0" fontId="7" fillId="7" borderId="20" xfId="0" applyFont="1" applyFill="1" applyBorder="1" applyAlignment="1" applyProtection="1">
      <alignment horizontal="center" vertical="center"/>
    </xf>
    <xf numFmtId="0" fontId="7" fillId="7" borderId="11" xfId="0" applyFont="1" applyFill="1" applyBorder="1" applyAlignment="1" applyProtection="1">
      <alignment horizontal="center" vertical="center"/>
    </xf>
    <xf numFmtId="0" fontId="7" fillId="7" borderId="44" xfId="0" applyFont="1" applyFill="1" applyBorder="1" applyAlignment="1" applyProtection="1">
      <alignment horizontal="center" vertical="center" wrapText="1"/>
    </xf>
    <xf numFmtId="0" fontId="7" fillId="7" borderId="43" xfId="0" applyFont="1" applyFill="1" applyBorder="1" applyAlignment="1" applyProtection="1">
      <alignment horizontal="center" vertical="center" wrapText="1"/>
    </xf>
  </cellXfs>
  <cellStyles count="15">
    <cellStyle name="Comma" xfId="7" builtinId="3"/>
    <cellStyle name="Comma 10 12" xfId="13"/>
    <cellStyle name="Comma 2" xfId="2"/>
    <cellStyle name="Normal" xfId="0" builtinId="0"/>
    <cellStyle name="Normal 122 2" xfId="11"/>
    <cellStyle name="Normal 2" xfId="1"/>
    <cellStyle name="Normal 2 10 2 2" xfId="8"/>
    <cellStyle name="Normal 2 2" xfId="5"/>
    <cellStyle name="Normal 3" xfId="4"/>
    <cellStyle name="Normal 4" xfId="9"/>
    <cellStyle name="Normal_Casestdy draft" xfId="10"/>
    <cellStyle name="Normal_new financial statement" xfId="6"/>
    <cellStyle name="Percent" xfId="14" builtinId="5"/>
    <cellStyle name="Percent 10" xfId="12"/>
    <cellStyle name="Percent 2" xfId="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00CCFF"/>
      <color rgb="FF00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isuradze/Desktop/MFO.FR.V1.XXXXXXXm&#1052;&#1052;YYY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sheetName val="RC-C"/>
      <sheetName val="RC-LA"/>
      <sheetName val="RC-LC"/>
      <sheetName val="RC-A"/>
      <sheetName val="RC-I"/>
      <sheetName val="RC-RA"/>
      <sheetName val="RC-FA"/>
      <sheetName val="RC-BB"/>
      <sheetName val="RC-BS"/>
      <sheetName val="RC-OS"/>
      <sheetName val="RC-BF"/>
      <sheetName val="RC-P"/>
      <sheetName val="RI-C"/>
      <sheetName val="RI"/>
      <sheetName val="RC-O"/>
      <sheetName val="A-CI"/>
      <sheetName val="A-L"/>
      <sheetName val="A-LD"/>
      <sheetName val="A"/>
      <sheetName val="S-Cap"/>
      <sheetName val="A-LS"/>
      <sheetName val="A-M"/>
      <sheetName val="Branches"/>
    </sheetNames>
    <sheetDataSet>
      <sheetData sheetId="0">
        <row r="2">
          <cell r="AA2" t="str">
            <v>მიწა</v>
          </cell>
          <cell r="AB2" t="str">
            <v>აუქციონი</v>
          </cell>
          <cell r="AD2" t="str">
            <v>დასაკუთრება</v>
          </cell>
        </row>
        <row r="3">
          <cell r="S3" t="str">
            <v>თბილისი</v>
          </cell>
          <cell r="T3" t="str">
            <v>ბანკი</v>
          </cell>
          <cell r="U3" t="str">
            <v>მიმდინარე</v>
          </cell>
          <cell r="V3" t="str">
            <v>ვადიანი</v>
          </cell>
          <cell r="W3" t="str">
            <v>რეზიდენტი</v>
          </cell>
          <cell r="AA3" t="str">
            <v>შენობა-ნაგებობები</v>
          </cell>
          <cell r="AB3" t="str">
            <v>პირდაპირი</v>
          </cell>
          <cell r="AD3" t="str">
            <v>შეძენა</v>
          </cell>
          <cell r="AG3" t="str">
            <v>შპს. მისო "4ფინანსი"</v>
          </cell>
          <cell r="AR3">
            <v>43646</v>
          </cell>
          <cell r="AS3">
            <v>43830</v>
          </cell>
        </row>
        <row r="4">
          <cell r="S4" t="str">
            <v>აჭარა</v>
          </cell>
          <cell r="T4" t="str">
            <v>ფიზიკური პირი</v>
          </cell>
          <cell r="U4" t="str">
            <v>დეპოზიტი</v>
          </cell>
          <cell r="V4" t="str">
            <v>გაცვლილი</v>
          </cell>
          <cell r="W4" t="str">
            <v>არარეზიდენტი</v>
          </cell>
          <cell r="AD4" t="str">
            <v>სხვა</v>
          </cell>
          <cell r="AG4" t="str">
            <v>სს. მისო "ალფა ექსპრესი"</v>
          </cell>
        </row>
        <row r="5">
          <cell r="S5" t="str">
            <v>გურია</v>
          </cell>
          <cell r="T5" t="str">
            <v>კერძო ორგანიზაცია</v>
          </cell>
          <cell r="U5" t="str">
            <v>გაცვლილი</v>
          </cell>
          <cell r="V5" t="str">
            <v>საკრედიტო ხაზი</v>
          </cell>
          <cell r="AG5" t="str">
            <v>შპს. მისო "B კრედიტი"</v>
          </cell>
        </row>
        <row r="6">
          <cell r="C6" t="e">
            <v>#VALUE!</v>
          </cell>
          <cell r="S6" t="str">
            <v>იმერეთი</v>
          </cell>
          <cell r="T6" t="str">
            <v>საფინანსო ორგანიზაცია</v>
          </cell>
          <cell r="U6" t="str">
            <v>დაჯავშნილი</v>
          </cell>
          <cell r="AG6" t="str">
            <v>შპს. მისო "ბანი კრედიტი"</v>
          </cell>
        </row>
        <row r="7">
          <cell r="S7" t="str">
            <v>კახეთი</v>
          </cell>
          <cell r="T7" t="str">
            <v>სამთავრობო ორგანიზაცია</v>
          </cell>
          <cell r="U7" t="str">
            <v>გამოუთხოვადი</v>
          </cell>
          <cell r="AG7" t="str">
            <v>შპს. მისო "ბბ კრედიტი"</v>
          </cell>
        </row>
        <row r="8">
          <cell r="S8" t="str">
            <v>აფხაზეთი</v>
          </cell>
          <cell r="T8" t="str">
            <v>არასამთავრობო ორგანიზაცია</v>
          </cell>
          <cell r="AG8" t="str">
            <v>შპს. მისო "ბერმელი"</v>
          </cell>
        </row>
        <row r="9">
          <cell r="S9" t="str">
            <v>მცხეთა-მთიანეთი</v>
          </cell>
          <cell r="AG9" t="str">
            <v>შპს. მისო "ბიზნეს სტარტაპ კრედიტი"</v>
          </cell>
        </row>
        <row r="10">
          <cell r="S10" t="str">
            <v>რაჭა-ლეჩხუმი და ქვემო სვანეთი</v>
          </cell>
          <cell r="AG10" t="str">
            <v>შპს. მისო "კაპიტალ ექსპრესი"</v>
          </cell>
        </row>
        <row r="11">
          <cell r="S11" t="str">
            <v>სამეგრელო-ზემო სვანეთი</v>
          </cell>
          <cell r="AG11" t="str">
            <v>შპს. მისო "კონტინენტალ სიტი კრედიტი"</v>
          </cell>
        </row>
        <row r="12">
          <cell r="S12" t="str">
            <v>სამცხე-ჯავახეთი</v>
          </cell>
          <cell r="AG12" t="str">
            <v>შპს. მისო "ცენტრალი"</v>
          </cell>
        </row>
        <row r="13">
          <cell r="S13" t="str">
            <v>ქვემო ქართლი</v>
          </cell>
          <cell r="AG13" t="str">
            <v>შპს. მისო "სიტი კრედიტი"</v>
          </cell>
        </row>
        <row r="14">
          <cell r="S14" t="str">
            <v>შიდა ქართლი</v>
          </cell>
          <cell r="AG14" t="str">
            <v>შპს. მისო "კრედექსი"</v>
          </cell>
        </row>
        <row r="15">
          <cell r="S15" t="str">
            <v>სხვა</v>
          </cell>
          <cell r="AG15" t="str">
            <v>სს. მისო "კრედფინი"</v>
          </cell>
        </row>
        <row r="16">
          <cell r="AG16" t="str">
            <v>შპს. მისო "კრედიტ სერვისი"</v>
          </cell>
        </row>
        <row r="17">
          <cell r="AG17" t="str">
            <v>შპს. მისო "კრედიტორი"</v>
          </cell>
        </row>
        <row r="18">
          <cell r="AG18" t="str">
            <v>სს. მისო "კრედიტსერვისი+"</v>
          </cell>
        </row>
        <row r="19">
          <cell r="AG19" t="str">
            <v>შპს. მისო "კროს კრედიტი"</v>
          </cell>
        </row>
        <row r="20">
          <cell r="AG20" t="str">
            <v>სს. მისო "კრისტალი"</v>
          </cell>
        </row>
        <row r="21">
          <cell r="AG21" t="str">
            <v>შპს. მისო "იზიკრედ ჯორჯია"</v>
          </cell>
        </row>
        <row r="22">
          <cell r="AG22" t="str">
            <v>სს. მისო "ევრო კრედიტი"</v>
          </cell>
        </row>
        <row r="23">
          <cell r="AG23" t="str">
            <v>შპს. მისო "ექსპრეს კაპიტალ+"</v>
          </cell>
        </row>
        <row r="24">
          <cell r="AG24" t="str">
            <v>შპს. მისო "ფემილი კრედიტი"</v>
          </cell>
        </row>
        <row r="25">
          <cell r="AG25" t="str">
            <v>შპს. მისო "ფინ კრედიტი"</v>
          </cell>
        </row>
        <row r="26">
          <cell r="AG26" t="str">
            <v>სს. მისო "ფინაგრო"</v>
          </cell>
        </row>
        <row r="27">
          <cell r="AG27" t="str">
            <v>სს. მისო "ჯორჯიან კაპიტალი"</v>
          </cell>
        </row>
        <row r="28">
          <cell r="AG28" t="str">
            <v>სს. მისო "ქართული კრედიტი"</v>
          </cell>
        </row>
        <row r="29">
          <cell r="AG29" t="str">
            <v>შპს. მისო "ჯორჯიან ინტერნეიშენალ მისო"</v>
          </cell>
        </row>
        <row r="30">
          <cell r="AG30" t="str">
            <v>შპს. მისო "ჯორჯიან ფაინანშიალ კრედიტი - ჯი ეფ სი"</v>
          </cell>
        </row>
        <row r="31">
          <cell r="AG31" t="str">
            <v>სს. მისო "ჯი აი სი"</v>
          </cell>
        </row>
        <row r="32">
          <cell r="AG32" t="str">
            <v>შპს. მისო "გირო კრედიტი"</v>
          </cell>
        </row>
        <row r="33">
          <cell r="AG33" t="str">
            <v>შპს. მისო "გლობალ კრედიტი"</v>
          </cell>
        </row>
        <row r="34">
          <cell r="AG34" t="str">
            <v>სს. მისო "ინტელექსპრესი"</v>
          </cell>
        </row>
        <row r="35">
          <cell r="AG35" t="str">
            <v>სს. მისო "ინვესტ ჯორჯია"</v>
          </cell>
        </row>
        <row r="36">
          <cell r="AG36" t="str">
            <v>სს. მისო "ლაზიკა კაპიტალი"</v>
          </cell>
        </row>
        <row r="37">
          <cell r="AG37" t="str">
            <v>შპს. მისო "ლიდერ კრედიტი"</v>
          </cell>
        </row>
        <row r="38">
          <cell r="AG38" t="str">
            <v>შპს. მისო "ლენდო"</v>
          </cell>
        </row>
        <row r="39">
          <cell r="AG39" t="str">
            <v>შპს. მისო "ლენდაფ"</v>
          </cell>
        </row>
        <row r="40">
          <cell r="AG40" t="str">
            <v>სს. მისო "იკაპიტალი"</v>
          </cell>
        </row>
        <row r="41">
          <cell r="AG41" t="str">
            <v>სს. მისო "მიკრო ბიზნეს კაპიტალი"</v>
          </cell>
        </row>
        <row r="42">
          <cell r="AG42" t="str">
            <v>სს. მისო "მაიკროფინი"</v>
          </cell>
        </row>
        <row r="43">
          <cell r="AG43" t="str">
            <v>შპს. მისო "MJC"</v>
          </cell>
        </row>
        <row r="44">
          <cell r="AG44" t="str">
            <v>შპს. მისო "მონეტა ექსპრეს ჯორჯია"</v>
          </cell>
        </row>
        <row r="45">
          <cell r="AG45" t="str">
            <v>შპს. მისო "ნოვა კრედიტი"</v>
          </cell>
        </row>
        <row r="46">
          <cell r="AG46" t="str">
            <v>შპს. მისო "PIAZZA CAPITAL"</v>
          </cell>
        </row>
        <row r="47">
          <cell r="AG47" t="str">
            <v>შპს. მისო "რიკო ექსპრესი"</v>
          </cell>
        </row>
        <row r="48">
          <cell r="AG48" t="str">
            <v>შპს. მისო "სმარტ ფინანსი"</v>
          </cell>
        </row>
        <row r="49">
          <cell r="AG49" t="str">
            <v>შპს. მისო "სმარტინვესტი"</v>
          </cell>
        </row>
        <row r="50">
          <cell r="AG50" t="str">
            <v>შპს. მისო "სოლვა"</v>
          </cell>
        </row>
        <row r="51">
          <cell r="AG51" t="str">
            <v>სს. მისო "სვის კაპიტალი"</v>
          </cell>
        </row>
        <row r="52">
          <cell r="AG52" t="str">
            <v>შპს. მისო "სვის-კრედიტი"</v>
          </cell>
        </row>
        <row r="53">
          <cell r="AG53" t="str">
            <v>შპს. მისო "თბილმიკროკრედიტი"</v>
          </cell>
        </row>
        <row r="54">
          <cell r="AG54" t="str">
            <v>შპს. მისო "უნივერს კრედიტი"</v>
          </cell>
        </row>
        <row r="55">
          <cell r="AG55" t="str">
            <v>შპს. მისო "პროფაინანსი"</v>
          </cell>
        </row>
        <row r="56">
          <cell r="AG56" t="str">
            <v>შპს. მისო "ქრიმ ფაინანს ჯორჯია"</v>
          </cell>
        </row>
        <row r="57">
          <cell r="AG57" t="str">
            <v>სს. მისო "კრედიტი 2018"</v>
          </cell>
        </row>
        <row r="58">
          <cell r="AG58" t="str">
            <v>სს. მისო "ოქეი"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61"/>
  <sheetViews>
    <sheetView showGridLines="0" tabSelected="1" zoomScale="90" zoomScaleNormal="90" zoomScaleSheetLayoutView="100" workbookViewId="0">
      <selection activeCell="C8" sqref="C8"/>
    </sheetView>
  </sheetViews>
  <sheetFormatPr defaultColWidth="8" defaultRowHeight="11.25" zeroHeight="1" x14ac:dyDescent="0.2"/>
  <cols>
    <col min="1" max="1" width="8.5" style="2" bestFit="1" customWidth="1"/>
    <col min="2" max="2" width="45" style="1" customWidth="1"/>
    <col min="3" max="3" width="23.625" style="1" customWidth="1"/>
    <col min="4" max="16384" width="8" style="13"/>
  </cols>
  <sheetData>
    <row r="1" spans="1:28" s="223" customFormat="1" ht="17.100000000000001" customHeight="1" x14ac:dyDescent="0.25">
      <c r="A1" s="225" t="s">
        <v>224</v>
      </c>
      <c r="B1" s="222"/>
      <c r="C1" s="222"/>
    </row>
    <row r="2" spans="1:28" x14ac:dyDescent="0.2"/>
    <row r="3" spans="1:28" ht="15" x14ac:dyDescent="0.2">
      <c r="A3" s="84"/>
      <c r="B3" s="224" t="s">
        <v>0</v>
      </c>
      <c r="C3" s="85"/>
      <c r="AA3" s="13" t="s">
        <v>140</v>
      </c>
      <c r="AB3" s="13" t="s">
        <v>138</v>
      </c>
    </row>
    <row r="4" spans="1:28" x14ac:dyDescent="0.2">
      <c r="A4" s="86" t="s">
        <v>1</v>
      </c>
      <c r="B4" s="87"/>
      <c r="C4" s="88"/>
      <c r="AA4" s="13" t="s">
        <v>141</v>
      </c>
      <c r="AB4" s="13" t="s">
        <v>139</v>
      </c>
    </row>
    <row r="5" spans="1:28" x14ac:dyDescent="0.2">
      <c r="A5" s="89">
        <v>1</v>
      </c>
      <c r="B5" s="90" t="s">
        <v>2</v>
      </c>
      <c r="C5" s="91"/>
      <c r="AA5" s="13" t="s">
        <v>142</v>
      </c>
    </row>
    <row r="6" spans="1:28" x14ac:dyDescent="0.2">
      <c r="A6" s="89">
        <v>2</v>
      </c>
      <c r="B6" s="90" t="s">
        <v>34</v>
      </c>
      <c r="C6" s="92"/>
      <c r="AA6" s="13" t="s">
        <v>143</v>
      </c>
    </row>
    <row r="7" spans="1:28" x14ac:dyDescent="0.2">
      <c r="A7" s="89">
        <v>3</v>
      </c>
      <c r="B7" s="93" t="s">
        <v>35</v>
      </c>
      <c r="C7" s="94"/>
      <c r="AA7" s="13" t="s">
        <v>144</v>
      </c>
    </row>
    <row r="8" spans="1:28" x14ac:dyDescent="0.2">
      <c r="A8" s="89">
        <v>4</v>
      </c>
      <c r="B8" s="90" t="s">
        <v>3</v>
      </c>
      <c r="C8" s="95" t="e">
        <f ca="1">EDATE(DATE(RIGHT(LEFT(RIGHT(MID(CELL("filename",A3),FIND("[",CELL("filename",A3))+1,FIND("]", CELL("filename",A3))-FIND("[",CELL("filename",A3))-1),10),5),2)+2000,CHOOSE(LEFT(LEFT(RIGHT(MID(CELL("filename",A3),FIND("[",CELL("filename",A3))+1,FIND("]", CELL("filename",A3))-FIND("[",CELL("filename",A3))-1),10),5),1),1,4,7,10),1),3)-1</f>
        <v>#VALUE!</v>
      </c>
      <c r="AA8" s="13" t="s">
        <v>145</v>
      </c>
    </row>
    <row r="9" spans="1:28" x14ac:dyDescent="0.2">
      <c r="A9" s="89">
        <v>5</v>
      </c>
      <c r="B9" s="90" t="s">
        <v>4</v>
      </c>
      <c r="C9" s="96"/>
    </row>
    <row r="10" spans="1:28" x14ac:dyDescent="0.2">
      <c r="A10" s="89">
        <v>6</v>
      </c>
      <c r="B10" s="90" t="s">
        <v>194</v>
      </c>
      <c r="C10" s="96"/>
    </row>
    <row r="11" spans="1:28" x14ac:dyDescent="0.2">
      <c r="A11" s="89">
        <v>7</v>
      </c>
      <c r="B11" s="90" t="s">
        <v>195</v>
      </c>
      <c r="C11" s="96"/>
    </row>
    <row r="12" spans="1:28" x14ac:dyDescent="0.2">
      <c r="A12" s="89">
        <v>8</v>
      </c>
      <c r="B12" s="90" t="s">
        <v>196</v>
      </c>
      <c r="C12" s="96"/>
    </row>
    <row r="13" spans="1:28" x14ac:dyDescent="0.2">
      <c r="A13" s="89">
        <v>9</v>
      </c>
      <c r="B13" s="90" t="s">
        <v>5</v>
      </c>
      <c r="C13" s="96"/>
    </row>
    <row r="14" spans="1:28" x14ac:dyDescent="0.2">
      <c r="A14" s="89">
        <v>10</v>
      </c>
      <c r="B14" s="90" t="s">
        <v>132</v>
      </c>
      <c r="C14" s="96"/>
    </row>
    <row r="15" spans="1:28" x14ac:dyDescent="0.2">
      <c r="A15" s="89">
        <v>11</v>
      </c>
      <c r="B15" s="90" t="s">
        <v>133</v>
      </c>
      <c r="C15" s="96"/>
    </row>
    <row r="16" spans="1:28" x14ac:dyDescent="0.2">
      <c r="A16" s="89">
        <v>12</v>
      </c>
      <c r="B16" s="90" t="s">
        <v>134</v>
      </c>
      <c r="C16" s="96"/>
    </row>
    <row r="17" spans="1:3" x14ac:dyDescent="0.2">
      <c r="A17" s="89">
        <v>13</v>
      </c>
      <c r="B17" s="93" t="s">
        <v>8</v>
      </c>
      <c r="C17" s="96"/>
    </row>
    <row r="18" spans="1:3" x14ac:dyDescent="0.2">
      <c r="A18" s="89">
        <v>14</v>
      </c>
      <c r="B18" s="90" t="s">
        <v>38</v>
      </c>
      <c r="C18" s="97">
        <f>COUNTA(Branches!B7:B56)</f>
        <v>0</v>
      </c>
    </row>
    <row r="19" spans="1:3" x14ac:dyDescent="0.2">
      <c r="A19" s="89">
        <v>15</v>
      </c>
      <c r="B19" s="90" t="s">
        <v>9</v>
      </c>
      <c r="C19" s="97">
        <f>C20+C21</f>
        <v>0</v>
      </c>
    </row>
    <row r="20" spans="1:3" x14ac:dyDescent="0.2">
      <c r="A20" s="98">
        <v>15.1</v>
      </c>
      <c r="B20" s="99" t="s">
        <v>36</v>
      </c>
      <c r="C20" s="100"/>
    </row>
    <row r="21" spans="1:3" x14ac:dyDescent="0.2">
      <c r="A21" s="98">
        <v>15.2</v>
      </c>
      <c r="B21" s="99" t="s">
        <v>37</v>
      </c>
      <c r="C21" s="100"/>
    </row>
    <row r="22" spans="1:3" x14ac:dyDescent="0.2">
      <c r="A22" s="89">
        <v>16</v>
      </c>
      <c r="B22" s="90" t="s">
        <v>10</v>
      </c>
      <c r="C22" s="96"/>
    </row>
    <row r="23" spans="1:3" x14ac:dyDescent="0.2">
      <c r="A23" s="89">
        <v>17</v>
      </c>
      <c r="B23" s="90" t="s">
        <v>11</v>
      </c>
      <c r="C23" s="96"/>
    </row>
    <row r="24" spans="1:3" x14ac:dyDescent="0.2">
      <c r="A24" s="89">
        <v>18</v>
      </c>
      <c r="B24" s="90" t="s">
        <v>12</v>
      </c>
      <c r="C24" s="96"/>
    </row>
    <row r="25" spans="1:3" ht="63" customHeight="1" x14ac:dyDescent="0.2">
      <c r="A25" s="226" t="s">
        <v>13</v>
      </c>
      <c r="B25" s="227"/>
      <c r="C25" s="228"/>
    </row>
    <row r="26" spans="1:3" x14ac:dyDescent="0.2">
      <c r="A26" s="14"/>
      <c r="B26" s="13"/>
      <c r="C26" s="15"/>
    </row>
    <row r="27" spans="1:3" x14ac:dyDescent="0.2">
      <c r="A27" s="16"/>
      <c r="B27" s="13"/>
      <c r="C27" s="13"/>
    </row>
    <row r="28" spans="1:3" x14ac:dyDescent="0.2">
      <c r="A28" s="16"/>
      <c r="B28" s="13"/>
      <c r="C28" s="13"/>
    </row>
    <row r="29" spans="1:3" x14ac:dyDescent="0.2">
      <c r="A29" s="16"/>
      <c r="B29" s="13"/>
      <c r="C29" s="13"/>
    </row>
    <row r="30" spans="1:3" ht="12" x14ac:dyDescent="0.25">
      <c r="A30" s="16"/>
      <c r="B30" s="17"/>
      <c r="C30" s="13"/>
    </row>
    <row r="31" spans="1:3" x14ac:dyDescent="0.2">
      <c r="A31" s="16"/>
      <c r="B31" s="13"/>
      <c r="C31" s="13"/>
    </row>
    <row r="32" spans="1:3" x14ac:dyDescent="0.2">
      <c r="A32" s="16"/>
      <c r="B32" s="13"/>
      <c r="C32" s="13"/>
    </row>
    <row r="33" spans="1:3" x14ac:dyDescent="0.2">
      <c r="A33" s="16"/>
      <c r="B33" s="13"/>
      <c r="C33" s="13"/>
    </row>
    <row r="34" spans="1:3" x14ac:dyDescent="0.2">
      <c r="A34" s="16"/>
      <c r="B34" s="13"/>
      <c r="C34" s="13"/>
    </row>
    <row r="35" spans="1:3" x14ac:dyDescent="0.2">
      <c r="A35" s="16"/>
      <c r="B35" s="13"/>
      <c r="C35" s="13"/>
    </row>
    <row r="36" spans="1:3" x14ac:dyDescent="0.2">
      <c r="A36" s="16"/>
      <c r="B36" s="13"/>
      <c r="C36" s="13"/>
    </row>
    <row r="37" spans="1:3" x14ac:dyDescent="0.2">
      <c r="A37" s="16"/>
      <c r="B37" s="13"/>
      <c r="C37" s="13"/>
    </row>
    <row r="38" spans="1:3" x14ac:dyDescent="0.2">
      <c r="A38" s="16"/>
      <c r="B38" s="13"/>
      <c r="C38" s="13"/>
    </row>
    <row r="39" spans="1:3" x14ac:dyDescent="0.2">
      <c r="A39" s="16"/>
      <c r="B39" s="13"/>
      <c r="C39" s="13"/>
    </row>
    <row r="40" spans="1:3" x14ac:dyDescent="0.2">
      <c r="A40" s="16"/>
      <c r="B40" s="13"/>
      <c r="C40" s="13"/>
    </row>
    <row r="41" spans="1:3" x14ac:dyDescent="0.2">
      <c r="A41" s="16"/>
      <c r="B41" s="13"/>
      <c r="C41" s="13"/>
    </row>
    <row r="42" spans="1:3" x14ac:dyDescent="0.2">
      <c r="A42" s="16"/>
      <c r="B42" s="13"/>
      <c r="C42" s="13"/>
    </row>
    <row r="43" spans="1:3" x14ac:dyDescent="0.2">
      <c r="A43" s="16"/>
      <c r="B43" s="13"/>
      <c r="C43" s="13"/>
    </row>
    <row r="44" spans="1:3" x14ac:dyDescent="0.2">
      <c r="A44" s="16"/>
      <c r="B44" s="13"/>
      <c r="C44" s="13"/>
    </row>
    <row r="45" spans="1:3" x14ac:dyDescent="0.2">
      <c r="A45" s="16"/>
      <c r="B45" s="13"/>
      <c r="C45" s="13"/>
    </row>
    <row r="46" spans="1:3" x14ac:dyDescent="0.2">
      <c r="A46" s="16"/>
      <c r="B46" s="13"/>
      <c r="C46" s="13"/>
    </row>
    <row r="47" spans="1:3" x14ac:dyDescent="0.2">
      <c r="A47" s="16"/>
      <c r="B47" s="13"/>
      <c r="C47" s="13"/>
    </row>
    <row r="48" spans="1:3" x14ac:dyDescent="0.2">
      <c r="A48" s="16"/>
      <c r="B48" s="13"/>
      <c r="C48" s="13"/>
    </row>
    <row r="49" spans="1:3" x14ac:dyDescent="0.2">
      <c r="A49" s="16"/>
      <c r="B49" s="13"/>
      <c r="C49" s="13"/>
    </row>
    <row r="50" spans="1:3" x14ac:dyDescent="0.2">
      <c r="A50" s="16"/>
      <c r="B50" s="13"/>
      <c r="C50" s="13"/>
    </row>
    <row r="51" spans="1:3" x14ac:dyDescent="0.2">
      <c r="A51" s="16"/>
      <c r="B51" s="13"/>
      <c r="C51" s="13"/>
    </row>
    <row r="52" spans="1:3" x14ac:dyDescent="0.2">
      <c r="A52" s="16"/>
      <c r="B52" s="13"/>
      <c r="C52" s="13"/>
    </row>
    <row r="53" spans="1:3" x14ac:dyDescent="0.2">
      <c r="A53" s="16"/>
      <c r="B53" s="13"/>
      <c r="C53" s="13"/>
    </row>
    <row r="54" spans="1:3" x14ac:dyDescent="0.2">
      <c r="A54" s="16"/>
      <c r="B54" s="13"/>
      <c r="C54" s="13"/>
    </row>
    <row r="55" spans="1:3" x14ac:dyDescent="0.2">
      <c r="A55" s="16"/>
      <c r="B55" s="13"/>
      <c r="C55" s="13"/>
    </row>
    <row r="56" spans="1:3" x14ac:dyDescent="0.2">
      <c r="A56" s="16"/>
      <c r="B56" s="13"/>
      <c r="C56" s="13"/>
    </row>
    <row r="57" spans="1:3" x14ac:dyDescent="0.2">
      <c r="A57" s="16"/>
      <c r="B57" s="13"/>
      <c r="C57" s="13"/>
    </row>
    <row r="58" spans="1:3" x14ac:dyDescent="0.2"/>
    <row r="59" spans="1:3" x14ac:dyDescent="0.2"/>
    <row r="60" spans="1:3" x14ac:dyDescent="0.2"/>
    <row r="61" spans="1:3" x14ac:dyDescent="0.2"/>
  </sheetData>
  <mergeCells count="1">
    <mergeCell ref="A25:C25"/>
  </mergeCells>
  <conditionalFormatting sqref="C8:C24">
    <cfRule type="containsBlanks" dxfId="7" priority="5">
      <formula>LEN(TRIM(C8))=0</formula>
    </cfRule>
  </conditionalFormatting>
  <conditionalFormatting sqref="C5">
    <cfRule type="containsBlanks" dxfId="6" priority="3">
      <formula>LEN(TRIM(C5))=0</formula>
    </cfRule>
  </conditionalFormatting>
  <conditionalFormatting sqref="C6">
    <cfRule type="containsBlanks" dxfId="5" priority="2">
      <formula>LEN(TRIM(C6))=0</formula>
    </cfRule>
  </conditionalFormatting>
  <conditionalFormatting sqref="C7">
    <cfRule type="containsBlanks" dxfId="4" priority="1">
      <formula>LEN(TRIM(C7))=0</formula>
    </cfRule>
  </conditionalFormatting>
  <dataValidations count="2">
    <dataValidation type="date" operator="greaterThan" allowBlank="1" showInputMessage="1" showErrorMessage="1" errorTitle="არასწორი ფორმატი" error="შეიყვანეთ თარიღი  შემდეგი ფორმატით:_x000a__x000a_03/18/2018" sqref="C6">
      <formula1>18264</formula1>
    </dataValidation>
    <dataValidation type="whole" operator="greaterThan" allowBlank="1" showInputMessage="1" showErrorMessage="1" sqref="C18:C21">
      <formula1>-1</formula1>
    </dataValidation>
  </dataValidations>
  <pageMargins left="0.7" right="0.7" top="0.75" bottom="0.75" header="0.3" footer="0.3"/>
  <pageSetup paperSize="9" orientation="portrait" r:id="rId1"/>
  <headerFooter alignWithMargins="0">
    <oddHeader>&amp;Rდანართი N4</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6"/>
  <sheetViews>
    <sheetView showGridLines="0" zoomScale="90" zoomScaleNormal="90" zoomScaleSheetLayoutView="100" workbookViewId="0">
      <selection activeCell="D28" sqref="D28"/>
    </sheetView>
  </sheetViews>
  <sheetFormatPr defaultColWidth="8.75" defaultRowHeight="14.25" x14ac:dyDescent="0.2"/>
  <cols>
    <col min="1" max="1" width="7" style="162" bestFit="1" customWidth="1"/>
    <col min="2" max="2" width="50.5" style="162" bestFit="1" customWidth="1"/>
    <col min="3" max="5" width="14.625" style="162" customWidth="1"/>
    <col min="6" max="6" width="8.75" style="162"/>
    <col min="7" max="7" width="11.125" style="162" bestFit="1" customWidth="1"/>
    <col min="8" max="16384" width="8.75" style="162"/>
  </cols>
  <sheetData>
    <row r="1" spans="1:7" x14ac:dyDescent="0.2">
      <c r="A1" s="167" t="s">
        <v>150</v>
      </c>
      <c r="B1" s="168">
        <f>Info!C5</f>
        <v>0</v>
      </c>
    </row>
    <row r="2" spans="1:7" x14ac:dyDescent="0.2">
      <c r="A2" s="167" t="s">
        <v>14</v>
      </c>
      <c r="B2" s="169" t="e">
        <f ca="1">Info!C8</f>
        <v>#VALUE!</v>
      </c>
    </row>
    <row r="4" spans="1:7" ht="15" thickBot="1" x14ac:dyDescent="0.25"/>
    <row r="5" spans="1:7" ht="15" thickBot="1" x14ac:dyDescent="0.25">
      <c r="A5" s="124" t="s">
        <v>16</v>
      </c>
      <c r="B5" s="125" t="s">
        <v>161</v>
      </c>
      <c r="C5" s="126" t="s">
        <v>17</v>
      </c>
      <c r="D5" s="126" t="s">
        <v>162</v>
      </c>
      <c r="E5" s="127" t="s">
        <v>163</v>
      </c>
    </row>
    <row r="6" spans="1:7" x14ac:dyDescent="0.2">
      <c r="A6" s="128">
        <v>1</v>
      </c>
      <c r="B6" s="129" t="s">
        <v>164</v>
      </c>
      <c r="C6" s="165"/>
      <c r="D6" s="165"/>
      <c r="E6" s="166">
        <f>C6+D6</f>
        <v>0</v>
      </c>
    </row>
    <row r="7" spans="1:7" x14ac:dyDescent="0.2">
      <c r="A7" s="132">
        <v>2</v>
      </c>
      <c r="B7" s="133" t="s">
        <v>165</v>
      </c>
      <c r="C7" s="134"/>
      <c r="D7" s="134"/>
      <c r="E7" s="131">
        <f t="shared" ref="E7:E10" si="0">C7+D7</f>
        <v>0</v>
      </c>
    </row>
    <row r="8" spans="1:7" x14ac:dyDescent="0.2">
      <c r="A8" s="132">
        <v>3</v>
      </c>
      <c r="B8" s="133" t="s">
        <v>177</v>
      </c>
      <c r="C8" s="134"/>
      <c r="D8" s="134"/>
      <c r="E8" s="131">
        <f t="shared" si="0"/>
        <v>0</v>
      </c>
    </row>
    <row r="9" spans="1:7" x14ac:dyDescent="0.2">
      <c r="A9" s="132">
        <v>4</v>
      </c>
      <c r="B9" s="133" t="s">
        <v>178</v>
      </c>
      <c r="C9" s="134"/>
      <c r="D9" s="134"/>
      <c r="E9" s="131">
        <f t="shared" si="0"/>
        <v>0</v>
      </c>
    </row>
    <row r="10" spans="1:7" x14ac:dyDescent="0.2">
      <c r="A10" s="132">
        <v>5</v>
      </c>
      <c r="B10" s="133" t="s">
        <v>166</v>
      </c>
      <c r="C10" s="134"/>
      <c r="D10" s="134"/>
      <c r="E10" s="131">
        <f t="shared" si="0"/>
        <v>0</v>
      </c>
    </row>
    <row r="11" spans="1:7" ht="15" thickBot="1" x14ac:dyDescent="0.25">
      <c r="A11" s="128">
        <v>6</v>
      </c>
      <c r="B11" s="137" t="s">
        <v>167</v>
      </c>
      <c r="C11" s="138">
        <f>SUM(,C6:C10)</f>
        <v>0</v>
      </c>
      <c r="D11" s="138">
        <f t="shared" ref="D11" si="1">SUM(,D6:D10)</f>
        <v>0</v>
      </c>
      <c r="E11" s="138">
        <f>SUM(,E6:E10)</f>
        <v>0</v>
      </c>
      <c r="G11" s="163"/>
    </row>
    <row r="12" spans="1:7" ht="15" thickBot="1" x14ac:dyDescent="0.25">
      <c r="A12" s="124"/>
      <c r="B12" s="125" t="s">
        <v>168</v>
      </c>
      <c r="C12" s="126"/>
      <c r="D12" s="126"/>
      <c r="E12" s="127"/>
    </row>
    <row r="13" spans="1:7" x14ac:dyDescent="0.2">
      <c r="A13" s="128">
        <v>7</v>
      </c>
      <c r="B13" s="129" t="s">
        <v>169</v>
      </c>
      <c r="C13" s="130"/>
      <c r="D13" s="130"/>
      <c r="E13" s="131">
        <f t="shared" ref="E13:E17" si="2">C13+D13</f>
        <v>0</v>
      </c>
    </row>
    <row r="14" spans="1:7" x14ac:dyDescent="0.2">
      <c r="A14" s="132">
        <v>8</v>
      </c>
      <c r="B14" s="133" t="s">
        <v>189</v>
      </c>
      <c r="C14" s="134"/>
      <c r="D14" s="134"/>
      <c r="E14" s="131">
        <f t="shared" si="2"/>
        <v>0</v>
      </c>
    </row>
    <row r="15" spans="1:7" x14ac:dyDescent="0.2">
      <c r="A15" s="132">
        <v>9</v>
      </c>
      <c r="B15" s="133" t="s">
        <v>170</v>
      </c>
      <c r="C15" s="134"/>
      <c r="D15" s="134"/>
      <c r="E15" s="131">
        <f t="shared" si="2"/>
        <v>0</v>
      </c>
    </row>
    <row r="16" spans="1:7" x14ac:dyDescent="0.2">
      <c r="A16" s="128">
        <v>10</v>
      </c>
      <c r="B16" s="133" t="s">
        <v>171</v>
      </c>
      <c r="C16" s="134"/>
      <c r="D16" s="134"/>
      <c r="E16" s="131">
        <f t="shared" si="2"/>
        <v>0</v>
      </c>
    </row>
    <row r="17" spans="1:7" x14ac:dyDescent="0.2">
      <c r="A17" s="132">
        <v>11</v>
      </c>
      <c r="B17" s="133" t="s">
        <v>172</v>
      </c>
      <c r="C17" s="134"/>
      <c r="D17" s="134"/>
      <c r="E17" s="131">
        <f t="shared" si="2"/>
        <v>0</v>
      </c>
    </row>
    <row r="18" spans="1:7" ht="15" thickBot="1" x14ac:dyDescent="0.25">
      <c r="A18" s="128">
        <v>12</v>
      </c>
      <c r="B18" s="137" t="s">
        <v>173</v>
      </c>
      <c r="C18" s="138">
        <f>SUM(C13:C17)</f>
        <v>0</v>
      </c>
      <c r="D18" s="138">
        <f t="shared" ref="D18:E18" si="3">SUM(D13:D17)</f>
        <v>0</v>
      </c>
      <c r="E18" s="138">
        <f t="shared" si="3"/>
        <v>0</v>
      </c>
    </row>
    <row r="19" spans="1:7" ht="15" thickBot="1" x14ac:dyDescent="0.25">
      <c r="A19" s="124"/>
      <c r="B19" s="125" t="s">
        <v>174</v>
      </c>
      <c r="C19" s="126"/>
      <c r="D19" s="126"/>
      <c r="E19" s="127"/>
    </row>
    <row r="20" spans="1:7" x14ac:dyDescent="0.2">
      <c r="A20" s="128">
        <v>13</v>
      </c>
      <c r="B20" s="140" t="s">
        <v>197</v>
      </c>
      <c r="C20" s="130"/>
      <c r="D20" s="141"/>
      <c r="E20" s="131">
        <f t="shared" ref="E20:E23" si="4">C20</f>
        <v>0</v>
      </c>
    </row>
    <row r="21" spans="1:7" x14ac:dyDescent="0.2">
      <c r="A21" s="132">
        <v>14</v>
      </c>
      <c r="B21" s="142" t="s">
        <v>156</v>
      </c>
      <c r="C21" s="134"/>
      <c r="D21" s="136"/>
      <c r="E21" s="135">
        <f t="shared" si="4"/>
        <v>0</v>
      </c>
    </row>
    <row r="22" spans="1:7" x14ac:dyDescent="0.2">
      <c r="A22" s="132">
        <v>15</v>
      </c>
      <c r="B22" s="133" t="s">
        <v>157</v>
      </c>
      <c r="C22" s="134"/>
      <c r="D22" s="136"/>
      <c r="E22" s="135">
        <f t="shared" si="4"/>
        <v>0</v>
      </c>
    </row>
    <row r="23" spans="1:7" x14ac:dyDescent="0.2">
      <c r="A23" s="132">
        <v>16</v>
      </c>
      <c r="B23" s="142" t="s">
        <v>158</v>
      </c>
      <c r="C23" s="134"/>
      <c r="D23" s="136"/>
      <c r="E23" s="135">
        <f t="shared" si="4"/>
        <v>0</v>
      </c>
    </row>
    <row r="24" spans="1:7" x14ac:dyDescent="0.2">
      <c r="A24" s="132">
        <v>17</v>
      </c>
      <c r="B24" s="142" t="s">
        <v>159</v>
      </c>
      <c r="C24" s="134"/>
      <c r="D24" s="136"/>
      <c r="E24" s="135">
        <f>C24</f>
        <v>0</v>
      </c>
    </row>
    <row r="25" spans="1:7" ht="15" thickBot="1" x14ac:dyDescent="0.25">
      <c r="A25" s="143">
        <v>18</v>
      </c>
      <c r="B25" s="137" t="s">
        <v>175</v>
      </c>
      <c r="C25" s="138">
        <f>SUM(C20:C24)</f>
        <v>0</v>
      </c>
      <c r="D25" s="136"/>
      <c r="E25" s="139">
        <f>C25</f>
        <v>0</v>
      </c>
      <c r="G25" s="164"/>
    </row>
    <row r="26" spans="1:7" ht="15" thickBot="1" x14ac:dyDescent="0.25">
      <c r="A26" s="144">
        <v>19</v>
      </c>
      <c r="B26" s="145" t="s">
        <v>176</v>
      </c>
      <c r="C26" s="146">
        <f>C18+C25</f>
        <v>0</v>
      </c>
      <c r="D26" s="146">
        <f>D18</f>
        <v>0</v>
      </c>
      <c r="E26" s="147">
        <f>C26+D26</f>
        <v>0</v>
      </c>
    </row>
  </sheetData>
  <conditionalFormatting sqref="E26">
    <cfRule type="expression" dxfId="3" priority="7">
      <formula>OR(E11-E18-E25&gt;1,E11-E18-E25&lt;-1)</formula>
    </cfRule>
  </conditionalFormatting>
  <dataValidations count="1">
    <dataValidation operator="greaterThanOrEqual" allowBlank="1" showInputMessage="1" showErrorMessage="1" error="Date" promptTitle="Reporting Period" sqref="B2"/>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6"/>
  <sheetViews>
    <sheetView showGridLines="0" zoomScale="90" zoomScaleNormal="90" zoomScaleSheetLayoutView="100" workbookViewId="0">
      <selection activeCell="B17" sqref="B17"/>
    </sheetView>
  </sheetViews>
  <sheetFormatPr defaultColWidth="8.75" defaultRowHeight="11.25" x14ac:dyDescent="0.2"/>
  <cols>
    <col min="1" max="1" width="7.625" style="170" bestFit="1" customWidth="1"/>
    <col min="2" max="2" width="61" style="170" bestFit="1" customWidth="1"/>
    <col min="3" max="3" width="14.375" style="170" customWidth="1"/>
    <col min="4" max="5" width="14.5" style="170" customWidth="1"/>
    <col min="6" max="16384" width="8.75" style="170"/>
  </cols>
  <sheetData>
    <row r="1" spans="1:5" x14ac:dyDescent="0.2">
      <c r="A1" s="103" t="s">
        <v>150</v>
      </c>
      <c r="B1" s="104">
        <f>Info!C5</f>
        <v>0</v>
      </c>
    </row>
    <row r="2" spans="1:5" x14ac:dyDescent="0.2">
      <c r="A2" s="103" t="s">
        <v>14</v>
      </c>
      <c r="B2" s="106" t="e">
        <f ca="1">Info!C8</f>
        <v>#VALUE!</v>
      </c>
    </row>
    <row r="4" spans="1:5" ht="23.25" thickBot="1" x14ac:dyDescent="0.25">
      <c r="A4" s="171" t="s">
        <v>179</v>
      </c>
      <c r="B4" s="172" t="s">
        <v>180</v>
      </c>
      <c r="E4" s="173" t="s">
        <v>15</v>
      </c>
    </row>
    <row r="5" spans="1:5" ht="12" thickBot="1" x14ac:dyDescent="0.25">
      <c r="A5" s="174" t="s">
        <v>16</v>
      </c>
      <c r="B5" s="175"/>
      <c r="C5" s="176" t="s">
        <v>17</v>
      </c>
      <c r="D5" s="177" t="s">
        <v>162</v>
      </c>
      <c r="E5" s="178" t="s">
        <v>163</v>
      </c>
    </row>
    <row r="6" spans="1:5" ht="12" thickBot="1" x14ac:dyDescent="0.25">
      <c r="A6" s="179"/>
      <c r="B6" s="180" t="s">
        <v>202</v>
      </c>
      <c r="C6" s="180"/>
      <c r="D6" s="180"/>
      <c r="E6" s="180"/>
    </row>
    <row r="7" spans="1:5" x14ac:dyDescent="0.2">
      <c r="A7" s="181">
        <v>1</v>
      </c>
      <c r="B7" s="182" t="s">
        <v>198</v>
      </c>
      <c r="C7" s="183"/>
      <c r="D7" s="184"/>
      <c r="E7" s="185">
        <f>SUM(C7:D7)</f>
        <v>0</v>
      </c>
    </row>
    <row r="8" spans="1:5" x14ac:dyDescent="0.2">
      <c r="A8" s="190">
        <v>1.2</v>
      </c>
      <c r="B8" s="201" t="s">
        <v>199</v>
      </c>
      <c r="C8" s="49"/>
      <c r="D8" s="192"/>
      <c r="E8" s="193">
        <f>SUM(C8:D8)</f>
        <v>0</v>
      </c>
    </row>
    <row r="9" spans="1:5" x14ac:dyDescent="0.2">
      <c r="A9" s="190">
        <v>1.3</v>
      </c>
      <c r="B9" s="201" t="s">
        <v>200</v>
      </c>
      <c r="C9" s="49"/>
      <c r="D9" s="192"/>
      <c r="E9" s="193">
        <f t="shared" ref="E9" si="0">SUM(C9:D9)</f>
        <v>0</v>
      </c>
    </row>
    <row r="10" spans="1:5" x14ac:dyDescent="0.2">
      <c r="A10" s="190">
        <v>2</v>
      </c>
      <c r="B10" s="194" t="s">
        <v>188</v>
      </c>
      <c r="C10" s="49"/>
      <c r="D10" s="192"/>
      <c r="E10" s="193">
        <f>SUM(C10:D10)</f>
        <v>0</v>
      </c>
    </row>
    <row r="11" spans="1:5" x14ac:dyDescent="0.2">
      <c r="A11" s="186">
        <v>3</v>
      </c>
      <c r="B11" s="187" t="s">
        <v>201</v>
      </c>
      <c r="C11" s="188"/>
      <c r="D11" s="189"/>
      <c r="E11" s="193">
        <f>SUM(C11:D11)</f>
        <v>0</v>
      </c>
    </row>
    <row r="12" spans="1:5" s="148" customFormat="1" ht="12" thickBot="1" x14ac:dyDescent="0.25">
      <c r="A12" s="150"/>
      <c r="B12" s="151" t="s">
        <v>217</v>
      </c>
      <c r="C12" s="152">
        <f>SUM(C7,C10:C11)</f>
        <v>0</v>
      </c>
      <c r="D12" s="152">
        <f t="shared" ref="D12:E12" si="1">SUM(D7,D10:D11)</f>
        <v>0</v>
      </c>
      <c r="E12" s="152">
        <f t="shared" si="1"/>
        <v>0</v>
      </c>
    </row>
    <row r="13" spans="1:5" s="148" customFormat="1" ht="12" thickBot="1" x14ac:dyDescent="0.25">
      <c r="A13" s="153"/>
      <c r="B13" s="149" t="s">
        <v>203</v>
      </c>
      <c r="C13" s="149"/>
      <c r="D13" s="149"/>
      <c r="E13" s="149"/>
    </row>
    <row r="14" spans="1:5" x14ac:dyDescent="0.2">
      <c r="A14" s="190">
        <v>4</v>
      </c>
      <c r="B14" s="194" t="s">
        <v>181</v>
      </c>
      <c r="C14" s="49"/>
      <c r="D14" s="192"/>
      <c r="E14" s="193">
        <f t="shared" ref="E14:E16" si="2">C14+D14</f>
        <v>0</v>
      </c>
    </row>
    <row r="15" spans="1:5" x14ac:dyDescent="0.2">
      <c r="A15" s="190">
        <v>4.0999999999999996</v>
      </c>
      <c r="B15" s="191" t="s">
        <v>190</v>
      </c>
      <c r="C15" s="49"/>
      <c r="D15" s="192"/>
      <c r="E15" s="193">
        <f t="shared" si="2"/>
        <v>0</v>
      </c>
    </row>
    <row r="16" spans="1:5" x14ac:dyDescent="0.2">
      <c r="A16" s="190" t="s">
        <v>218</v>
      </c>
      <c r="B16" s="191" t="s">
        <v>191</v>
      </c>
      <c r="C16" s="49"/>
      <c r="D16" s="192"/>
      <c r="E16" s="193">
        <f t="shared" si="2"/>
        <v>0</v>
      </c>
    </row>
    <row r="17" spans="1:5" x14ac:dyDescent="0.2">
      <c r="A17" s="190">
        <v>5</v>
      </c>
      <c r="B17" s="194" t="s">
        <v>204</v>
      </c>
      <c r="C17" s="49"/>
      <c r="D17" s="192"/>
      <c r="E17" s="193"/>
    </row>
    <row r="18" spans="1:5" x14ac:dyDescent="0.2">
      <c r="A18" s="190">
        <v>6</v>
      </c>
      <c r="B18" s="194" t="s">
        <v>183</v>
      </c>
      <c r="C18" s="49"/>
      <c r="D18" s="192"/>
      <c r="E18" s="193"/>
    </row>
    <row r="19" spans="1:5" x14ac:dyDescent="0.2">
      <c r="A19" s="190">
        <v>7</v>
      </c>
      <c r="B19" s="194" t="s">
        <v>182</v>
      </c>
      <c r="C19" s="49"/>
      <c r="D19" s="192"/>
      <c r="E19" s="193"/>
    </row>
    <row r="20" spans="1:5" x14ac:dyDescent="0.2">
      <c r="A20" s="190">
        <v>8</v>
      </c>
      <c r="B20" s="194" t="s">
        <v>185</v>
      </c>
      <c r="C20" s="49"/>
      <c r="D20" s="192"/>
      <c r="E20" s="193"/>
    </row>
    <row r="21" spans="1:5" x14ac:dyDescent="0.2">
      <c r="A21" s="186">
        <v>9</v>
      </c>
      <c r="B21" s="187" t="s">
        <v>184</v>
      </c>
      <c r="C21" s="188"/>
      <c r="D21" s="189"/>
      <c r="E21" s="193"/>
    </row>
    <row r="22" spans="1:5" s="148" customFormat="1" ht="12" thickBot="1" x14ac:dyDescent="0.25">
      <c r="A22" s="150">
        <v>10</v>
      </c>
      <c r="B22" s="151" t="s">
        <v>219</v>
      </c>
      <c r="C22" s="152">
        <f>SUM(C14,C17:C21)</f>
        <v>0</v>
      </c>
      <c r="D22" s="152">
        <f t="shared" ref="D22:E22" si="3">SUM(D14,D17:D21)</f>
        <v>0</v>
      </c>
      <c r="E22" s="152">
        <f t="shared" si="3"/>
        <v>0</v>
      </c>
    </row>
    <row r="23" spans="1:5" s="148" customFormat="1" ht="12" thickBot="1" x14ac:dyDescent="0.25">
      <c r="A23" s="153"/>
      <c r="B23" s="149"/>
      <c r="C23" s="149"/>
      <c r="D23" s="149"/>
      <c r="E23" s="149"/>
    </row>
    <row r="24" spans="1:5" ht="12" thickBot="1" x14ac:dyDescent="0.25">
      <c r="A24" s="195">
        <v>11</v>
      </c>
      <c r="B24" s="196" t="s">
        <v>205</v>
      </c>
      <c r="C24" s="197">
        <f>C12-C22</f>
        <v>0</v>
      </c>
      <c r="D24" s="197">
        <f t="shared" ref="D24:E24" si="4">D12-D22</f>
        <v>0</v>
      </c>
      <c r="E24" s="197">
        <f t="shared" si="4"/>
        <v>0</v>
      </c>
    </row>
    <row r="25" spans="1:5" ht="12.75" thickTop="1" thickBot="1" x14ac:dyDescent="0.25">
      <c r="A25" s="202">
        <v>29</v>
      </c>
      <c r="B25" s="182" t="s">
        <v>186</v>
      </c>
      <c r="C25" s="198">
        <v>0</v>
      </c>
      <c r="D25" s="199"/>
      <c r="E25" s="200">
        <f>C25</f>
        <v>0</v>
      </c>
    </row>
    <row r="26" spans="1:5" ht="12" thickBot="1" x14ac:dyDescent="0.25">
      <c r="A26" s="203">
        <v>32</v>
      </c>
      <c r="B26" s="204" t="s">
        <v>187</v>
      </c>
      <c r="C26" s="205">
        <f>C24-C25</f>
        <v>0</v>
      </c>
      <c r="D26" s="205">
        <f t="shared" ref="D26" si="5">D24-D25</f>
        <v>0</v>
      </c>
      <c r="E26" s="205">
        <f>E24-E25</f>
        <v>0</v>
      </c>
    </row>
  </sheetData>
  <dataValidations count="2">
    <dataValidation type="decimal" allowBlank="1" showInputMessage="1" showErrorMessage="1" sqref="C25 C14:D21 C7:D12 E12">
      <formula1>-1000000000</formula1>
      <formula2>1000000000</formula2>
    </dataValidation>
    <dataValidation operator="greaterThanOrEqual" allowBlank="1" showInputMessage="1" showErrorMessage="1" error="Date" promptTitle="Reporting Period" sqref="B2"/>
  </dataValidations>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50"/>
  <sheetViews>
    <sheetView showGridLines="0" zoomScale="90" zoomScaleNormal="90" zoomScaleSheetLayoutView="130" workbookViewId="0">
      <selection activeCell="E4" sqref="E4:F4"/>
    </sheetView>
  </sheetViews>
  <sheetFormatPr defaultColWidth="8.875" defaultRowHeight="11.25" x14ac:dyDescent="0.2"/>
  <cols>
    <col min="1" max="1" width="6.875" style="18" customWidth="1"/>
    <col min="2" max="2" width="20.875" style="18" customWidth="1"/>
    <col min="3" max="3" width="5.875" style="18" customWidth="1"/>
    <col min="4" max="4" width="18.375" style="18" bestFit="1" customWidth="1"/>
    <col min="5" max="8" width="14" style="18" customWidth="1"/>
    <col min="9" max="11" width="18.375" style="18" customWidth="1"/>
    <col min="12" max="16384" width="8.875" style="18"/>
  </cols>
  <sheetData>
    <row r="1" spans="1:11" x14ac:dyDescent="0.2">
      <c r="A1" s="211" t="s">
        <v>150</v>
      </c>
      <c r="B1" s="212">
        <f>Info!C5</f>
        <v>0</v>
      </c>
      <c r="C1" s="31"/>
      <c r="D1" s="31"/>
      <c r="E1" s="31"/>
      <c r="F1" s="83"/>
      <c r="G1" s="83"/>
      <c r="H1" s="83"/>
      <c r="I1" s="83"/>
      <c r="J1" s="83"/>
      <c r="K1" s="83"/>
    </row>
    <row r="2" spans="1:11" x14ac:dyDescent="0.2">
      <c r="A2" s="211" t="s">
        <v>14</v>
      </c>
      <c r="B2" s="213" t="e">
        <f ca="1">Info!C8</f>
        <v>#VALUE!</v>
      </c>
      <c r="C2" s="31"/>
      <c r="D2" s="31"/>
      <c r="E2" s="31"/>
      <c r="F2" s="83"/>
      <c r="G2" s="83"/>
      <c r="H2" s="83"/>
      <c r="I2" s="83"/>
      <c r="J2" s="83"/>
      <c r="K2" s="83"/>
    </row>
    <row r="3" spans="1:11" ht="12" thickBot="1" x14ac:dyDescent="0.25">
      <c r="A3" s="83"/>
      <c r="B3" s="83"/>
      <c r="C3" s="83"/>
      <c r="D3" s="83"/>
      <c r="E3" s="83"/>
      <c r="F3" s="83"/>
      <c r="G3" s="83"/>
      <c r="H3" s="83"/>
      <c r="I3" s="83"/>
      <c r="J3" s="83"/>
      <c r="K3" s="83"/>
    </row>
    <row r="4" spans="1:11" ht="21.6" customHeight="1" thickBot="1" x14ac:dyDescent="0.25">
      <c r="A4" s="83"/>
      <c r="B4" s="206" t="s">
        <v>220</v>
      </c>
      <c r="C4" s="83"/>
      <c r="D4" s="83"/>
      <c r="E4" s="229" t="s">
        <v>221</v>
      </c>
      <c r="F4" s="230"/>
      <c r="G4" s="83"/>
      <c r="H4" s="83"/>
      <c r="I4" s="83"/>
      <c r="J4" s="229" t="s">
        <v>135</v>
      </c>
      <c r="K4" s="230"/>
    </row>
    <row r="5" spans="1:11" ht="34.5" thickBot="1" x14ac:dyDescent="0.25">
      <c r="A5" s="113" t="s">
        <v>16</v>
      </c>
      <c r="B5" s="102" t="s">
        <v>152</v>
      </c>
      <c r="C5" s="101"/>
      <c r="D5" s="114" t="s">
        <v>153</v>
      </c>
      <c r="E5" s="115" t="s">
        <v>39</v>
      </c>
      <c r="F5" s="115" t="s">
        <v>40</v>
      </c>
      <c r="G5" s="115" t="s">
        <v>129</v>
      </c>
      <c r="H5" s="115" t="s">
        <v>155</v>
      </c>
      <c r="I5" s="116" t="s">
        <v>154</v>
      </c>
      <c r="J5" s="115" t="s">
        <v>39</v>
      </c>
      <c r="K5" s="115" t="s">
        <v>40</v>
      </c>
    </row>
    <row r="6" spans="1:11" x14ac:dyDescent="0.2">
      <c r="A6" s="9">
        <v>1</v>
      </c>
      <c r="B6" s="4" t="s">
        <v>17</v>
      </c>
      <c r="C6" s="10" t="s">
        <v>41</v>
      </c>
      <c r="D6" s="21"/>
      <c r="E6" s="26"/>
      <c r="F6" s="26"/>
      <c r="G6" s="27"/>
      <c r="H6" s="27"/>
      <c r="I6" s="22">
        <f>D6+E6-F6+G6-H6</f>
        <v>0</v>
      </c>
      <c r="J6" s="207"/>
      <c r="K6" s="208"/>
    </row>
    <row r="7" spans="1:11" x14ac:dyDescent="0.2">
      <c r="A7" s="5">
        <v>2</v>
      </c>
      <c r="B7" s="6" t="s">
        <v>42</v>
      </c>
      <c r="C7" s="11" t="s">
        <v>43</v>
      </c>
      <c r="D7" s="23"/>
      <c r="E7" s="28"/>
      <c r="F7" s="28"/>
      <c r="G7" s="27"/>
      <c r="H7" s="27"/>
      <c r="I7" s="22">
        <f t="shared" ref="I7:I50" si="0">D7+E7-F7+G7-H7</f>
        <v>0</v>
      </c>
      <c r="J7" s="209"/>
      <c r="K7" s="118"/>
    </row>
    <row r="8" spans="1:11" x14ac:dyDescent="0.2">
      <c r="A8" s="5">
        <v>3</v>
      </c>
      <c r="B8" s="6" t="s">
        <v>44</v>
      </c>
      <c r="C8" s="11" t="s">
        <v>45</v>
      </c>
      <c r="D8" s="23"/>
      <c r="E8" s="28"/>
      <c r="F8" s="28"/>
      <c r="G8" s="27"/>
      <c r="H8" s="27"/>
      <c r="I8" s="22">
        <f t="shared" si="0"/>
        <v>0</v>
      </c>
      <c r="J8" s="209"/>
      <c r="K8" s="118"/>
    </row>
    <row r="9" spans="1:11" x14ac:dyDescent="0.2">
      <c r="A9" s="5">
        <v>4</v>
      </c>
      <c r="B9" s="6" t="s">
        <v>46</v>
      </c>
      <c r="C9" s="11" t="s">
        <v>47</v>
      </c>
      <c r="D9" s="23"/>
      <c r="E9" s="28"/>
      <c r="F9" s="28"/>
      <c r="G9" s="27"/>
      <c r="H9" s="27"/>
      <c r="I9" s="22">
        <f t="shared" si="0"/>
        <v>0</v>
      </c>
      <c r="J9" s="209"/>
      <c r="K9" s="118"/>
    </row>
    <row r="10" spans="1:11" x14ac:dyDescent="0.2">
      <c r="A10" s="5">
        <v>5</v>
      </c>
      <c r="B10" s="6" t="s">
        <v>48</v>
      </c>
      <c r="C10" s="11" t="s">
        <v>49</v>
      </c>
      <c r="D10" s="23"/>
      <c r="E10" s="28"/>
      <c r="F10" s="28"/>
      <c r="G10" s="27"/>
      <c r="H10" s="27"/>
      <c r="I10" s="22">
        <f t="shared" si="0"/>
        <v>0</v>
      </c>
      <c r="J10" s="209"/>
      <c r="K10" s="118"/>
    </row>
    <row r="11" spans="1:11" x14ac:dyDescent="0.2">
      <c r="A11" s="5">
        <v>6</v>
      </c>
      <c r="B11" s="6" t="s">
        <v>50</v>
      </c>
      <c r="C11" s="11" t="s">
        <v>51</v>
      </c>
      <c r="D11" s="23"/>
      <c r="E11" s="28"/>
      <c r="F11" s="28"/>
      <c r="G11" s="27"/>
      <c r="H11" s="27"/>
      <c r="I11" s="22">
        <f t="shared" si="0"/>
        <v>0</v>
      </c>
      <c r="J11" s="209"/>
      <c r="K11" s="118"/>
    </row>
    <row r="12" spans="1:11" x14ac:dyDescent="0.2">
      <c r="A12" s="5">
        <v>7</v>
      </c>
      <c r="B12" s="6" t="s">
        <v>52</v>
      </c>
      <c r="C12" s="11" t="s">
        <v>53</v>
      </c>
      <c r="D12" s="23"/>
      <c r="E12" s="28"/>
      <c r="F12" s="28"/>
      <c r="G12" s="27"/>
      <c r="H12" s="27"/>
      <c r="I12" s="22">
        <f t="shared" si="0"/>
        <v>0</v>
      </c>
      <c r="J12" s="209"/>
      <c r="K12" s="118"/>
    </row>
    <row r="13" spans="1:11" x14ac:dyDescent="0.2">
      <c r="A13" s="5">
        <v>8</v>
      </c>
      <c r="B13" s="6" t="s">
        <v>54</v>
      </c>
      <c r="C13" s="11" t="s">
        <v>55</v>
      </c>
      <c r="D13" s="23"/>
      <c r="E13" s="28"/>
      <c r="F13" s="28"/>
      <c r="G13" s="27"/>
      <c r="H13" s="27"/>
      <c r="I13" s="22">
        <f t="shared" si="0"/>
        <v>0</v>
      </c>
      <c r="J13" s="209"/>
      <c r="K13" s="118"/>
    </row>
    <row r="14" spans="1:11" x14ac:dyDescent="0.2">
      <c r="A14" s="5">
        <v>9</v>
      </c>
      <c r="B14" s="6" t="s">
        <v>56</v>
      </c>
      <c r="C14" s="11" t="s">
        <v>57</v>
      </c>
      <c r="D14" s="23"/>
      <c r="E14" s="28"/>
      <c r="F14" s="28"/>
      <c r="G14" s="27"/>
      <c r="H14" s="27"/>
      <c r="I14" s="22">
        <f t="shared" si="0"/>
        <v>0</v>
      </c>
      <c r="J14" s="209"/>
      <c r="K14" s="118"/>
    </row>
    <row r="15" spans="1:11" x14ac:dyDescent="0.2">
      <c r="A15" s="5">
        <v>10</v>
      </c>
      <c r="B15" s="6" t="s">
        <v>58</v>
      </c>
      <c r="C15" s="11" t="s">
        <v>59</v>
      </c>
      <c r="D15" s="23"/>
      <c r="E15" s="28"/>
      <c r="F15" s="28"/>
      <c r="G15" s="27"/>
      <c r="H15" s="27"/>
      <c r="I15" s="22">
        <f t="shared" si="0"/>
        <v>0</v>
      </c>
      <c r="J15" s="209"/>
      <c r="K15" s="118"/>
    </row>
    <row r="16" spans="1:11" x14ac:dyDescent="0.2">
      <c r="A16" s="5">
        <v>11</v>
      </c>
      <c r="B16" s="6" t="s">
        <v>60</v>
      </c>
      <c r="C16" s="11" t="s">
        <v>61</v>
      </c>
      <c r="D16" s="23"/>
      <c r="E16" s="28"/>
      <c r="F16" s="28"/>
      <c r="G16" s="27"/>
      <c r="H16" s="27"/>
      <c r="I16" s="22">
        <f t="shared" si="0"/>
        <v>0</v>
      </c>
      <c r="J16" s="209"/>
      <c r="K16" s="118"/>
    </row>
    <row r="17" spans="1:11" x14ac:dyDescent="0.2">
      <c r="A17" s="5">
        <v>12</v>
      </c>
      <c r="B17" s="6" t="s">
        <v>62</v>
      </c>
      <c r="C17" s="11" t="s">
        <v>63</v>
      </c>
      <c r="D17" s="23"/>
      <c r="E17" s="28"/>
      <c r="F17" s="28"/>
      <c r="G17" s="27"/>
      <c r="H17" s="27"/>
      <c r="I17" s="22">
        <f t="shared" si="0"/>
        <v>0</v>
      </c>
      <c r="J17" s="209"/>
      <c r="K17" s="118"/>
    </row>
    <row r="18" spans="1:11" x14ac:dyDescent="0.2">
      <c r="A18" s="5">
        <v>13</v>
      </c>
      <c r="B18" s="6" t="s">
        <v>64</v>
      </c>
      <c r="C18" s="11" t="s">
        <v>65</v>
      </c>
      <c r="D18" s="23"/>
      <c r="E18" s="28"/>
      <c r="F18" s="28"/>
      <c r="G18" s="27"/>
      <c r="H18" s="27"/>
      <c r="I18" s="22">
        <f t="shared" si="0"/>
        <v>0</v>
      </c>
      <c r="J18" s="209"/>
      <c r="K18" s="118"/>
    </row>
    <row r="19" spans="1:11" x14ac:dyDescent="0.2">
      <c r="A19" s="5">
        <v>14</v>
      </c>
      <c r="B19" s="6" t="s">
        <v>66</v>
      </c>
      <c r="C19" s="11" t="s">
        <v>67</v>
      </c>
      <c r="D19" s="23"/>
      <c r="E19" s="28"/>
      <c r="F19" s="28"/>
      <c r="G19" s="27"/>
      <c r="H19" s="27"/>
      <c r="I19" s="22">
        <f t="shared" si="0"/>
        <v>0</v>
      </c>
      <c r="J19" s="209"/>
      <c r="K19" s="118"/>
    </row>
    <row r="20" spans="1:11" x14ac:dyDescent="0.2">
      <c r="A20" s="5">
        <v>15</v>
      </c>
      <c r="B20" s="6" t="s">
        <v>68</v>
      </c>
      <c r="C20" s="11" t="s">
        <v>69</v>
      </c>
      <c r="D20" s="23"/>
      <c r="E20" s="28"/>
      <c r="F20" s="28"/>
      <c r="G20" s="27"/>
      <c r="H20" s="27"/>
      <c r="I20" s="22">
        <f t="shared" si="0"/>
        <v>0</v>
      </c>
      <c r="J20" s="209"/>
      <c r="K20" s="118"/>
    </row>
    <row r="21" spans="1:11" x14ac:dyDescent="0.2">
      <c r="A21" s="5">
        <v>16</v>
      </c>
      <c r="B21" s="6" t="s">
        <v>70</v>
      </c>
      <c r="C21" s="11" t="s">
        <v>71</v>
      </c>
      <c r="D21" s="23"/>
      <c r="E21" s="28"/>
      <c r="F21" s="28"/>
      <c r="G21" s="27"/>
      <c r="H21" s="27"/>
      <c r="I21" s="22">
        <f t="shared" si="0"/>
        <v>0</v>
      </c>
      <c r="J21" s="209"/>
      <c r="K21" s="118"/>
    </row>
    <row r="22" spans="1:11" x14ac:dyDescent="0.2">
      <c r="A22" s="5">
        <v>17</v>
      </c>
      <c r="B22" s="6" t="s">
        <v>72</v>
      </c>
      <c r="C22" s="11" t="s">
        <v>73</v>
      </c>
      <c r="D22" s="23"/>
      <c r="E22" s="28"/>
      <c r="F22" s="28"/>
      <c r="G22" s="27"/>
      <c r="H22" s="27"/>
      <c r="I22" s="22">
        <f t="shared" si="0"/>
        <v>0</v>
      </c>
      <c r="J22" s="209"/>
      <c r="K22" s="118"/>
    </row>
    <row r="23" spans="1:11" x14ac:dyDescent="0.2">
      <c r="A23" s="5">
        <v>18</v>
      </c>
      <c r="B23" s="6" t="s">
        <v>74</v>
      </c>
      <c r="C23" s="11" t="s">
        <v>75</v>
      </c>
      <c r="D23" s="23"/>
      <c r="E23" s="28"/>
      <c r="F23" s="28"/>
      <c r="G23" s="27"/>
      <c r="H23" s="27"/>
      <c r="I23" s="22">
        <f t="shared" si="0"/>
        <v>0</v>
      </c>
      <c r="J23" s="209"/>
      <c r="K23" s="118"/>
    </row>
    <row r="24" spans="1:11" x14ac:dyDescent="0.2">
      <c r="A24" s="5">
        <v>19</v>
      </c>
      <c r="B24" s="6" t="s">
        <v>76</v>
      </c>
      <c r="C24" s="11" t="s">
        <v>77</v>
      </c>
      <c r="D24" s="23"/>
      <c r="E24" s="28"/>
      <c r="F24" s="28"/>
      <c r="G24" s="27"/>
      <c r="H24" s="27"/>
      <c r="I24" s="22">
        <f t="shared" si="0"/>
        <v>0</v>
      </c>
      <c r="J24" s="209"/>
      <c r="K24" s="118"/>
    </row>
    <row r="25" spans="1:11" x14ac:dyDescent="0.2">
      <c r="A25" s="5">
        <v>20</v>
      </c>
      <c r="B25" s="6" t="s">
        <v>78</v>
      </c>
      <c r="C25" s="11" t="s">
        <v>79</v>
      </c>
      <c r="D25" s="23"/>
      <c r="E25" s="28"/>
      <c r="F25" s="28"/>
      <c r="G25" s="27"/>
      <c r="H25" s="27"/>
      <c r="I25" s="22">
        <f t="shared" si="0"/>
        <v>0</v>
      </c>
      <c r="J25" s="209"/>
      <c r="K25" s="118"/>
    </row>
    <row r="26" spans="1:11" x14ac:dyDescent="0.2">
      <c r="A26" s="5">
        <v>21</v>
      </c>
      <c r="B26" s="6" t="s">
        <v>80</v>
      </c>
      <c r="C26" s="11" t="s">
        <v>81</v>
      </c>
      <c r="D26" s="23"/>
      <c r="E26" s="28"/>
      <c r="F26" s="28"/>
      <c r="G26" s="27"/>
      <c r="H26" s="27"/>
      <c r="I26" s="22">
        <f t="shared" si="0"/>
        <v>0</v>
      </c>
      <c r="J26" s="209"/>
      <c r="K26" s="118"/>
    </row>
    <row r="27" spans="1:11" x14ac:dyDescent="0.2">
      <c r="A27" s="5">
        <v>22</v>
      </c>
      <c r="B27" s="6" t="s">
        <v>82</v>
      </c>
      <c r="C27" s="11" t="s">
        <v>83</v>
      </c>
      <c r="D27" s="23"/>
      <c r="E27" s="28"/>
      <c r="F27" s="28"/>
      <c r="G27" s="27"/>
      <c r="H27" s="27"/>
      <c r="I27" s="22">
        <f t="shared" si="0"/>
        <v>0</v>
      </c>
      <c r="J27" s="209"/>
      <c r="K27" s="118"/>
    </row>
    <row r="28" spans="1:11" x14ac:dyDescent="0.2">
      <c r="A28" s="5">
        <v>23</v>
      </c>
      <c r="B28" s="6" t="s">
        <v>84</v>
      </c>
      <c r="C28" s="11" t="s">
        <v>85</v>
      </c>
      <c r="D28" s="23"/>
      <c r="E28" s="28"/>
      <c r="F28" s="28"/>
      <c r="G28" s="27"/>
      <c r="H28" s="27"/>
      <c r="I28" s="22">
        <f t="shared" si="0"/>
        <v>0</v>
      </c>
      <c r="J28" s="209"/>
      <c r="K28" s="118"/>
    </row>
    <row r="29" spans="1:11" x14ac:dyDescent="0.2">
      <c r="A29" s="5">
        <v>24</v>
      </c>
      <c r="B29" s="6" t="s">
        <v>86</v>
      </c>
      <c r="C29" s="11" t="s">
        <v>87</v>
      </c>
      <c r="D29" s="23"/>
      <c r="E29" s="28"/>
      <c r="F29" s="28"/>
      <c r="G29" s="27"/>
      <c r="H29" s="27"/>
      <c r="I29" s="22">
        <f t="shared" si="0"/>
        <v>0</v>
      </c>
      <c r="J29" s="209"/>
      <c r="K29" s="118"/>
    </row>
    <row r="30" spans="1:11" x14ac:dyDescent="0.2">
      <c r="A30" s="5">
        <v>25</v>
      </c>
      <c r="B30" s="6" t="s">
        <v>88</v>
      </c>
      <c r="C30" s="11" t="s">
        <v>89</v>
      </c>
      <c r="D30" s="23"/>
      <c r="E30" s="28"/>
      <c r="F30" s="28"/>
      <c r="G30" s="27"/>
      <c r="H30" s="27"/>
      <c r="I30" s="22">
        <f t="shared" si="0"/>
        <v>0</v>
      </c>
      <c r="J30" s="209"/>
      <c r="K30" s="118"/>
    </row>
    <row r="31" spans="1:11" x14ac:dyDescent="0.2">
      <c r="A31" s="5">
        <v>26</v>
      </c>
      <c r="B31" s="6" t="s">
        <v>90</v>
      </c>
      <c r="C31" s="11" t="s">
        <v>91</v>
      </c>
      <c r="D31" s="23"/>
      <c r="E31" s="28"/>
      <c r="F31" s="28"/>
      <c r="G31" s="27"/>
      <c r="H31" s="27"/>
      <c r="I31" s="22">
        <f t="shared" si="0"/>
        <v>0</v>
      </c>
      <c r="J31" s="209"/>
      <c r="K31" s="118"/>
    </row>
    <row r="32" spans="1:11" x14ac:dyDescent="0.2">
      <c r="A32" s="5">
        <v>27</v>
      </c>
      <c r="B32" s="6" t="s">
        <v>92</v>
      </c>
      <c r="C32" s="11" t="s">
        <v>93</v>
      </c>
      <c r="D32" s="23"/>
      <c r="E32" s="28"/>
      <c r="F32" s="28"/>
      <c r="G32" s="27"/>
      <c r="H32" s="27"/>
      <c r="I32" s="22">
        <f t="shared" si="0"/>
        <v>0</v>
      </c>
      <c r="J32" s="209"/>
      <c r="K32" s="118"/>
    </row>
    <row r="33" spans="1:11" x14ac:dyDescent="0.2">
      <c r="A33" s="5">
        <v>28</v>
      </c>
      <c r="B33" s="6" t="s">
        <v>94</v>
      </c>
      <c r="C33" s="11" t="s">
        <v>95</v>
      </c>
      <c r="D33" s="23"/>
      <c r="E33" s="28"/>
      <c r="F33" s="28"/>
      <c r="G33" s="27"/>
      <c r="H33" s="27"/>
      <c r="I33" s="22">
        <f t="shared" si="0"/>
        <v>0</v>
      </c>
      <c r="J33" s="209"/>
      <c r="K33" s="118"/>
    </row>
    <row r="34" spans="1:11" x14ac:dyDescent="0.2">
      <c r="A34" s="5">
        <v>29</v>
      </c>
      <c r="B34" s="6" t="s">
        <v>96</v>
      </c>
      <c r="C34" s="11" t="s">
        <v>97</v>
      </c>
      <c r="D34" s="23"/>
      <c r="E34" s="28"/>
      <c r="F34" s="28"/>
      <c r="G34" s="27"/>
      <c r="H34" s="27"/>
      <c r="I34" s="22">
        <f t="shared" si="0"/>
        <v>0</v>
      </c>
      <c r="J34" s="209"/>
      <c r="K34" s="118"/>
    </row>
    <row r="35" spans="1:11" x14ac:dyDescent="0.2">
      <c r="A35" s="5">
        <v>30</v>
      </c>
      <c r="B35" s="6" t="s">
        <v>98</v>
      </c>
      <c r="C35" s="11" t="s">
        <v>99</v>
      </c>
      <c r="D35" s="23"/>
      <c r="E35" s="28"/>
      <c r="F35" s="28"/>
      <c r="G35" s="27"/>
      <c r="H35" s="27"/>
      <c r="I35" s="22">
        <f t="shared" si="0"/>
        <v>0</v>
      </c>
      <c r="J35" s="209"/>
      <c r="K35" s="118"/>
    </row>
    <row r="36" spans="1:11" x14ac:dyDescent="0.2">
      <c r="A36" s="5">
        <v>31</v>
      </c>
      <c r="B36" s="6" t="s">
        <v>100</v>
      </c>
      <c r="C36" s="11" t="s">
        <v>101</v>
      </c>
      <c r="D36" s="23"/>
      <c r="E36" s="28"/>
      <c r="F36" s="28"/>
      <c r="G36" s="27"/>
      <c r="H36" s="27"/>
      <c r="I36" s="22">
        <f t="shared" si="0"/>
        <v>0</v>
      </c>
      <c r="J36" s="209"/>
      <c r="K36" s="118"/>
    </row>
    <row r="37" spans="1:11" x14ac:dyDescent="0.2">
      <c r="A37" s="5">
        <v>32</v>
      </c>
      <c r="B37" s="6" t="s">
        <v>102</v>
      </c>
      <c r="C37" s="11" t="s">
        <v>103</v>
      </c>
      <c r="D37" s="23"/>
      <c r="E37" s="28"/>
      <c r="F37" s="28"/>
      <c r="G37" s="27"/>
      <c r="H37" s="27"/>
      <c r="I37" s="22">
        <f t="shared" si="0"/>
        <v>0</v>
      </c>
      <c r="J37" s="209"/>
      <c r="K37" s="118"/>
    </row>
    <row r="38" spans="1:11" x14ac:dyDescent="0.2">
      <c r="A38" s="5">
        <v>33</v>
      </c>
      <c r="B38" s="6" t="s">
        <v>104</v>
      </c>
      <c r="C38" s="11" t="s">
        <v>105</v>
      </c>
      <c r="D38" s="23"/>
      <c r="E38" s="28"/>
      <c r="F38" s="28"/>
      <c r="G38" s="27"/>
      <c r="H38" s="27"/>
      <c r="I38" s="22">
        <f t="shared" si="0"/>
        <v>0</v>
      </c>
      <c r="J38" s="209"/>
      <c r="K38" s="118"/>
    </row>
    <row r="39" spans="1:11" x14ac:dyDescent="0.2">
      <c r="A39" s="5">
        <v>34</v>
      </c>
      <c r="B39" s="6" t="s">
        <v>106</v>
      </c>
      <c r="C39" s="11" t="s">
        <v>107</v>
      </c>
      <c r="D39" s="23"/>
      <c r="E39" s="28"/>
      <c r="F39" s="28"/>
      <c r="G39" s="27"/>
      <c r="H39" s="27"/>
      <c r="I39" s="22">
        <f t="shared" si="0"/>
        <v>0</v>
      </c>
      <c r="J39" s="209"/>
      <c r="K39" s="118"/>
    </row>
    <row r="40" spans="1:11" x14ac:dyDescent="0.2">
      <c r="A40" s="5">
        <v>35</v>
      </c>
      <c r="B40" s="6" t="s">
        <v>108</v>
      </c>
      <c r="C40" s="11" t="s">
        <v>109</v>
      </c>
      <c r="D40" s="23"/>
      <c r="E40" s="28"/>
      <c r="F40" s="28"/>
      <c r="G40" s="27"/>
      <c r="H40" s="27"/>
      <c r="I40" s="22">
        <f t="shared" si="0"/>
        <v>0</v>
      </c>
      <c r="J40" s="209"/>
      <c r="K40" s="118"/>
    </row>
    <row r="41" spans="1:11" x14ac:dyDescent="0.2">
      <c r="A41" s="5">
        <v>36</v>
      </c>
      <c r="B41" s="6" t="s">
        <v>110</v>
      </c>
      <c r="C41" s="11" t="s">
        <v>111</v>
      </c>
      <c r="D41" s="23"/>
      <c r="E41" s="28"/>
      <c r="F41" s="28"/>
      <c r="G41" s="27"/>
      <c r="H41" s="27"/>
      <c r="I41" s="22">
        <f t="shared" si="0"/>
        <v>0</v>
      </c>
      <c r="J41" s="209"/>
      <c r="K41" s="118"/>
    </row>
    <row r="42" spans="1:11" x14ac:dyDescent="0.2">
      <c r="A42" s="5">
        <v>37</v>
      </c>
      <c r="B42" s="6" t="s">
        <v>112</v>
      </c>
      <c r="C42" s="11" t="s">
        <v>113</v>
      </c>
      <c r="D42" s="23"/>
      <c r="E42" s="28"/>
      <c r="F42" s="28"/>
      <c r="G42" s="27"/>
      <c r="H42" s="27"/>
      <c r="I42" s="22">
        <f t="shared" si="0"/>
        <v>0</v>
      </c>
      <c r="J42" s="209"/>
      <c r="K42" s="118"/>
    </row>
    <row r="43" spans="1:11" x14ac:dyDescent="0.2">
      <c r="A43" s="5">
        <v>38</v>
      </c>
      <c r="B43" s="6" t="s">
        <v>114</v>
      </c>
      <c r="C43" s="11" t="s">
        <v>115</v>
      </c>
      <c r="D43" s="23"/>
      <c r="E43" s="28"/>
      <c r="F43" s="28"/>
      <c r="G43" s="27"/>
      <c r="H43" s="27"/>
      <c r="I43" s="22">
        <f t="shared" si="0"/>
        <v>0</v>
      </c>
      <c r="J43" s="209"/>
      <c r="K43" s="118"/>
    </row>
    <row r="44" spans="1:11" x14ac:dyDescent="0.2">
      <c r="A44" s="5">
        <v>39</v>
      </c>
      <c r="B44" s="6" t="s">
        <v>116</v>
      </c>
      <c r="C44" s="11" t="s">
        <v>117</v>
      </c>
      <c r="D44" s="23"/>
      <c r="E44" s="28"/>
      <c r="F44" s="28"/>
      <c r="G44" s="27"/>
      <c r="H44" s="27"/>
      <c r="I44" s="22">
        <f t="shared" si="0"/>
        <v>0</v>
      </c>
      <c r="J44" s="209"/>
      <c r="K44" s="118"/>
    </row>
    <row r="45" spans="1:11" x14ac:dyDescent="0.2">
      <c r="A45" s="5">
        <v>40</v>
      </c>
      <c r="B45" s="6" t="s">
        <v>118</v>
      </c>
      <c r="C45" s="11" t="s">
        <v>119</v>
      </c>
      <c r="D45" s="23"/>
      <c r="E45" s="28"/>
      <c r="F45" s="28"/>
      <c r="G45" s="27"/>
      <c r="H45" s="27"/>
      <c r="I45" s="22">
        <f t="shared" si="0"/>
        <v>0</v>
      </c>
      <c r="J45" s="209"/>
      <c r="K45" s="118"/>
    </row>
    <row r="46" spans="1:11" x14ac:dyDescent="0.2">
      <c r="A46" s="5">
        <v>41</v>
      </c>
      <c r="B46" s="6" t="s">
        <v>120</v>
      </c>
      <c r="C46" s="11" t="s">
        <v>121</v>
      </c>
      <c r="D46" s="23"/>
      <c r="E46" s="28"/>
      <c r="F46" s="28"/>
      <c r="G46" s="27"/>
      <c r="H46" s="27"/>
      <c r="I46" s="22">
        <f t="shared" si="0"/>
        <v>0</v>
      </c>
      <c r="J46" s="209"/>
      <c r="K46" s="118"/>
    </row>
    <row r="47" spans="1:11" x14ac:dyDescent="0.2">
      <c r="A47" s="5">
        <v>42</v>
      </c>
      <c r="B47" s="6" t="s">
        <v>122</v>
      </c>
      <c r="C47" s="11" t="s">
        <v>123</v>
      </c>
      <c r="D47" s="23"/>
      <c r="E47" s="28"/>
      <c r="F47" s="28"/>
      <c r="G47" s="27"/>
      <c r="H47" s="27"/>
      <c r="I47" s="22">
        <f t="shared" si="0"/>
        <v>0</v>
      </c>
      <c r="J47" s="209"/>
      <c r="K47" s="118"/>
    </row>
    <row r="48" spans="1:11" x14ac:dyDescent="0.2">
      <c r="A48" s="5">
        <v>43</v>
      </c>
      <c r="B48" s="6" t="s">
        <v>124</v>
      </c>
      <c r="C48" s="11" t="s">
        <v>125</v>
      </c>
      <c r="D48" s="23"/>
      <c r="E48" s="28"/>
      <c r="F48" s="28"/>
      <c r="G48" s="27"/>
      <c r="H48" s="27"/>
      <c r="I48" s="22">
        <f t="shared" si="0"/>
        <v>0</v>
      </c>
      <c r="J48" s="209"/>
      <c r="K48" s="118"/>
    </row>
    <row r="49" spans="1:11" x14ac:dyDescent="0.2">
      <c r="A49" s="5">
        <v>44</v>
      </c>
      <c r="B49" s="6" t="s">
        <v>126</v>
      </c>
      <c r="C49" s="11" t="s">
        <v>127</v>
      </c>
      <c r="D49" s="23"/>
      <c r="E49" s="28"/>
      <c r="F49" s="28"/>
      <c r="G49" s="27"/>
      <c r="H49" s="27"/>
      <c r="I49" s="22">
        <f t="shared" si="0"/>
        <v>0</v>
      </c>
      <c r="J49" s="209"/>
      <c r="K49" s="118"/>
    </row>
    <row r="50" spans="1:11" ht="12" thickBot="1" x14ac:dyDescent="0.25">
      <c r="A50" s="7">
        <v>45</v>
      </c>
      <c r="B50" s="8" t="s">
        <v>130</v>
      </c>
      <c r="C50" s="12" t="s">
        <v>131</v>
      </c>
      <c r="D50" s="24"/>
      <c r="E50" s="29"/>
      <c r="F50" s="29"/>
      <c r="G50" s="30"/>
      <c r="H50" s="30"/>
      <c r="I50" s="25">
        <f t="shared" si="0"/>
        <v>0</v>
      </c>
      <c r="J50" s="210"/>
      <c r="K50" s="119"/>
    </row>
  </sheetData>
  <mergeCells count="2">
    <mergeCell ref="J4:K4"/>
    <mergeCell ref="E4:F4"/>
  </mergeCells>
  <dataValidations count="2">
    <dataValidation operator="greaterThanOrEqual" allowBlank="1" showInputMessage="1" showErrorMessage="1" error="Date" promptTitle="Reporting Period" sqref="B2"/>
    <dataValidation type="decimal" allowBlank="1" showInputMessage="1" showErrorMessage="1" sqref="D6:K50">
      <formula1>-100000000000</formula1>
      <formula2>100000000000</formula2>
    </dataValidation>
  </dataValidations>
  <pageMargins left="0.7" right="0.7" top="0.75" bottom="0.75" header="0.3" footer="0.3"/>
  <pageSetup scale="6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50"/>
  <sheetViews>
    <sheetView showGridLines="0" zoomScale="90" zoomScaleNormal="90" zoomScaleSheetLayoutView="100" workbookViewId="0">
      <selection activeCell="D14" sqref="D14"/>
    </sheetView>
  </sheetViews>
  <sheetFormatPr defaultColWidth="8.875" defaultRowHeight="11.25" x14ac:dyDescent="0.2"/>
  <cols>
    <col min="1" max="1" width="6.875" style="18" customWidth="1"/>
    <col min="2" max="2" width="20.875" style="18" customWidth="1"/>
    <col min="3" max="3" width="5.875" style="18" customWidth="1"/>
    <col min="4" max="4" width="18.375" style="18" bestFit="1" customWidth="1"/>
    <col min="5" max="8" width="14" style="18" customWidth="1"/>
    <col min="9" max="11" width="18.375" style="18" customWidth="1"/>
    <col min="12" max="16384" width="8.875" style="18"/>
  </cols>
  <sheetData>
    <row r="1" spans="1:11" x14ac:dyDescent="0.2">
      <c r="A1" s="211" t="s">
        <v>150</v>
      </c>
      <c r="B1" s="212">
        <f>Info!C5</f>
        <v>0</v>
      </c>
      <c r="C1" s="31"/>
      <c r="D1" s="31"/>
      <c r="E1" s="31"/>
      <c r="F1" s="83"/>
      <c r="G1" s="83"/>
      <c r="H1" s="83"/>
      <c r="I1" s="83"/>
      <c r="J1" s="83"/>
      <c r="K1" s="83"/>
    </row>
    <row r="2" spans="1:11" x14ac:dyDescent="0.2">
      <c r="A2" s="211" t="s">
        <v>14</v>
      </c>
      <c r="B2" s="213" t="e">
        <f ca="1">Info!C8</f>
        <v>#VALUE!</v>
      </c>
      <c r="C2" s="31"/>
      <c r="D2" s="31"/>
      <c r="E2" s="31"/>
      <c r="F2" s="83"/>
      <c r="G2" s="83"/>
      <c r="H2" s="83"/>
      <c r="I2" s="83"/>
      <c r="J2" s="83"/>
      <c r="K2" s="83"/>
    </row>
    <row r="3" spans="1:11" ht="12" thickBot="1" x14ac:dyDescent="0.25">
      <c r="A3" s="83"/>
      <c r="B3" s="83"/>
      <c r="C3" s="83"/>
      <c r="D3" s="83"/>
      <c r="E3" s="83"/>
      <c r="F3" s="83"/>
      <c r="G3" s="83"/>
      <c r="H3" s="83"/>
      <c r="I3" s="83"/>
      <c r="J3" s="83"/>
      <c r="K3" s="83"/>
    </row>
    <row r="4" spans="1:11" ht="21.6" customHeight="1" thickBot="1" x14ac:dyDescent="0.25">
      <c r="A4" s="83"/>
      <c r="B4" s="206" t="s">
        <v>222</v>
      </c>
      <c r="C4" s="83"/>
      <c r="D4" s="83"/>
      <c r="E4" s="229" t="s">
        <v>221</v>
      </c>
      <c r="F4" s="230"/>
      <c r="G4" s="83"/>
      <c r="H4" s="83"/>
      <c r="I4" s="83"/>
      <c r="J4" s="229" t="s">
        <v>135</v>
      </c>
      <c r="K4" s="230"/>
    </row>
    <row r="5" spans="1:11" ht="34.5" thickBot="1" x14ac:dyDescent="0.25">
      <c r="A5" s="113" t="s">
        <v>16</v>
      </c>
      <c r="B5" s="102" t="s">
        <v>152</v>
      </c>
      <c r="C5" s="101"/>
      <c r="D5" s="114" t="s">
        <v>153</v>
      </c>
      <c r="E5" s="115" t="s">
        <v>39</v>
      </c>
      <c r="F5" s="115" t="s">
        <v>40</v>
      </c>
      <c r="G5" s="115" t="s">
        <v>129</v>
      </c>
      <c r="H5" s="115" t="s">
        <v>155</v>
      </c>
      <c r="I5" s="116" t="s">
        <v>154</v>
      </c>
      <c r="J5" s="115" t="s">
        <v>39</v>
      </c>
      <c r="K5" s="115" t="s">
        <v>40</v>
      </c>
    </row>
    <row r="6" spans="1:11" x14ac:dyDescent="0.2">
      <c r="A6" s="9">
        <v>1</v>
      </c>
      <c r="B6" s="4" t="s">
        <v>17</v>
      </c>
      <c r="C6" s="10" t="s">
        <v>41</v>
      </c>
      <c r="D6" s="21"/>
      <c r="E6" s="26"/>
      <c r="F6" s="26"/>
      <c r="G6" s="27"/>
      <c r="H6" s="27"/>
      <c r="I6" s="22">
        <f>D6+E6-F6+G6-H6</f>
        <v>0</v>
      </c>
      <c r="J6" s="207"/>
      <c r="K6" s="208"/>
    </row>
    <row r="7" spans="1:11" x14ac:dyDescent="0.2">
      <c r="A7" s="5">
        <v>2</v>
      </c>
      <c r="B7" s="6" t="s">
        <v>42</v>
      </c>
      <c r="C7" s="11" t="s">
        <v>43</v>
      </c>
      <c r="D7" s="23"/>
      <c r="E7" s="28"/>
      <c r="F7" s="28"/>
      <c r="G7" s="27"/>
      <c r="H7" s="27"/>
      <c r="I7" s="22">
        <f t="shared" ref="I7:I50" si="0">D7+E7-F7+G7-H7</f>
        <v>0</v>
      </c>
      <c r="J7" s="209"/>
      <c r="K7" s="118"/>
    </row>
    <row r="8" spans="1:11" x14ac:dyDescent="0.2">
      <c r="A8" s="5">
        <v>3</v>
      </c>
      <c r="B8" s="6" t="s">
        <v>44</v>
      </c>
      <c r="C8" s="11" t="s">
        <v>45</v>
      </c>
      <c r="D8" s="23"/>
      <c r="E8" s="28"/>
      <c r="F8" s="28"/>
      <c r="G8" s="27"/>
      <c r="H8" s="27"/>
      <c r="I8" s="22">
        <f t="shared" si="0"/>
        <v>0</v>
      </c>
      <c r="J8" s="209"/>
      <c r="K8" s="118"/>
    </row>
    <row r="9" spans="1:11" x14ac:dyDescent="0.2">
      <c r="A9" s="5">
        <v>4</v>
      </c>
      <c r="B9" s="6" t="s">
        <v>46</v>
      </c>
      <c r="C9" s="11" t="s">
        <v>47</v>
      </c>
      <c r="D9" s="23"/>
      <c r="E9" s="28"/>
      <c r="F9" s="28"/>
      <c r="G9" s="27"/>
      <c r="H9" s="27"/>
      <c r="I9" s="22">
        <f t="shared" si="0"/>
        <v>0</v>
      </c>
      <c r="J9" s="209"/>
      <c r="K9" s="118"/>
    </row>
    <row r="10" spans="1:11" x14ac:dyDescent="0.2">
      <c r="A10" s="5">
        <v>5</v>
      </c>
      <c r="B10" s="6" t="s">
        <v>48</v>
      </c>
      <c r="C10" s="11" t="s">
        <v>49</v>
      </c>
      <c r="D10" s="23"/>
      <c r="E10" s="28"/>
      <c r="F10" s="28"/>
      <c r="G10" s="27"/>
      <c r="H10" s="27"/>
      <c r="I10" s="22">
        <f t="shared" si="0"/>
        <v>0</v>
      </c>
      <c r="J10" s="209"/>
      <c r="K10" s="118"/>
    </row>
    <row r="11" spans="1:11" x14ac:dyDescent="0.2">
      <c r="A11" s="5">
        <v>6</v>
      </c>
      <c r="B11" s="6" t="s">
        <v>50</v>
      </c>
      <c r="C11" s="11" t="s">
        <v>51</v>
      </c>
      <c r="D11" s="23"/>
      <c r="E11" s="28"/>
      <c r="F11" s="28"/>
      <c r="G11" s="27"/>
      <c r="H11" s="27"/>
      <c r="I11" s="22">
        <f t="shared" si="0"/>
        <v>0</v>
      </c>
      <c r="J11" s="209"/>
      <c r="K11" s="118"/>
    </row>
    <row r="12" spans="1:11" x14ac:dyDescent="0.2">
      <c r="A12" s="5">
        <v>7</v>
      </c>
      <c r="B12" s="6" t="s">
        <v>52</v>
      </c>
      <c r="C12" s="11" t="s">
        <v>53</v>
      </c>
      <c r="D12" s="23"/>
      <c r="E12" s="28"/>
      <c r="F12" s="28"/>
      <c r="G12" s="27"/>
      <c r="H12" s="27"/>
      <c r="I12" s="22">
        <f t="shared" si="0"/>
        <v>0</v>
      </c>
      <c r="J12" s="209"/>
      <c r="K12" s="118"/>
    </row>
    <row r="13" spans="1:11" x14ac:dyDescent="0.2">
      <c r="A13" s="5">
        <v>8</v>
      </c>
      <c r="B13" s="6" t="s">
        <v>54</v>
      </c>
      <c r="C13" s="11" t="s">
        <v>55</v>
      </c>
      <c r="D13" s="23"/>
      <c r="E13" s="28"/>
      <c r="F13" s="28"/>
      <c r="G13" s="27"/>
      <c r="H13" s="27"/>
      <c r="I13" s="22">
        <f t="shared" si="0"/>
        <v>0</v>
      </c>
      <c r="J13" s="209"/>
      <c r="K13" s="118"/>
    </row>
    <row r="14" spans="1:11" x14ac:dyDescent="0.2">
      <c r="A14" s="5">
        <v>9</v>
      </c>
      <c r="B14" s="6" t="s">
        <v>56</v>
      </c>
      <c r="C14" s="11" t="s">
        <v>57</v>
      </c>
      <c r="D14" s="23"/>
      <c r="E14" s="28"/>
      <c r="F14" s="28"/>
      <c r="G14" s="27"/>
      <c r="H14" s="27"/>
      <c r="I14" s="22">
        <f t="shared" si="0"/>
        <v>0</v>
      </c>
      <c r="J14" s="209"/>
      <c r="K14" s="118"/>
    </row>
    <row r="15" spans="1:11" x14ac:dyDescent="0.2">
      <c r="A15" s="5">
        <v>10</v>
      </c>
      <c r="B15" s="6" t="s">
        <v>58</v>
      </c>
      <c r="C15" s="11" t="s">
        <v>59</v>
      </c>
      <c r="D15" s="23"/>
      <c r="E15" s="28"/>
      <c r="F15" s="28"/>
      <c r="G15" s="27"/>
      <c r="H15" s="27"/>
      <c r="I15" s="22">
        <f t="shared" si="0"/>
        <v>0</v>
      </c>
      <c r="J15" s="209"/>
      <c r="K15" s="118"/>
    </row>
    <row r="16" spans="1:11" x14ac:dyDescent="0.2">
      <c r="A16" s="5">
        <v>11</v>
      </c>
      <c r="B16" s="6" t="s">
        <v>60</v>
      </c>
      <c r="C16" s="11" t="s">
        <v>61</v>
      </c>
      <c r="D16" s="23"/>
      <c r="E16" s="28"/>
      <c r="F16" s="28"/>
      <c r="G16" s="27"/>
      <c r="H16" s="27"/>
      <c r="I16" s="22">
        <f t="shared" si="0"/>
        <v>0</v>
      </c>
      <c r="J16" s="209"/>
      <c r="K16" s="118"/>
    </row>
    <row r="17" spans="1:11" x14ac:dyDescent="0.2">
      <c r="A17" s="5">
        <v>12</v>
      </c>
      <c r="B17" s="6" t="s">
        <v>62</v>
      </c>
      <c r="C17" s="11" t="s">
        <v>63</v>
      </c>
      <c r="D17" s="23"/>
      <c r="E17" s="28"/>
      <c r="F17" s="28"/>
      <c r="G17" s="27"/>
      <c r="H17" s="27"/>
      <c r="I17" s="22">
        <f t="shared" si="0"/>
        <v>0</v>
      </c>
      <c r="J17" s="209"/>
      <c r="K17" s="118"/>
    </row>
    <row r="18" spans="1:11" x14ac:dyDescent="0.2">
      <c r="A18" s="5">
        <v>13</v>
      </c>
      <c r="B18" s="6" t="s">
        <v>64</v>
      </c>
      <c r="C18" s="11" t="s">
        <v>65</v>
      </c>
      <c r="D18" s="23"/>
      <c r="E18" s="28"/>
      <c r="F18" s="28"/>
      <c r="G18" s="27"/>
      <c r="H18" s="27"/>
      <c r="I18" s="22">
        <f t="shared" si="0"/>
        <v>0</v>
      </c>
      <c r="J18" s="209"/>
      <c r="K18" s="118"/>
    </row>
    <row r="19" spans="1:11" x14ac:dyDescent="0.2">
      <c r="A19" s="5">
        <v>14</v>
      </c>
      <c r="B19" s="6" t="s">
        <v>66</v>
      </c>
      <c r="C19" s="11" t="s">
        <v>67</v>
      </c>
      <c r="D19" s="23"/>
      <c r="E19" s="28"/>
      <c r="F19" s="28"/>
      <c r="G19" s="27"/>
      <c r="H19" s="27"/>
      <c r="I19" s="22">
        <f t="shared" si="0"/>
        <v>0</v>
      </c>
      <c r="J19" s="209"/>
      <c r="K19" s="118"/>
    </row>
    <row r="20" spans="1:11" x14ac:dyDescent="0.2">
      <c r="A20" s="5">
        <v>15</v>
      </c>
      <c r="B20" s="6" t="s">
        <v>68</v>
      </c>
      <c r="C20" s="11" t="s">
        <v>69</v>
      </c>
      <c r="D20" s="23"/>
      <c r="E20" s="28"/>
      <c r="F20" s="28"/>
      <c r="G20" s="27"/>
      <c r="H20" s="27"/>
      <c r="I20" s="22">
        <f t="shared" si="0"/>
        <v>0</v>
      </c>
      <c r="J20" s="209"/>
      <c r="K20" s="118"/>
    </row>
    <row r="21" spans="1:11" x14ac:dyDescent="0.2">
      <c r="A21" s="5">
        <v>16</v>
      </c>
      <c r="B21" s="6" t="s">
        <v>70</v>
      </c>
      <c r="C21" s="11" t="s">
        <v>71</v>
      </c>
      <c r="D21" s="23"/>
      <c r="E21" s="28"/>
      <c r="F21" s="28"/>
      <c r="G21" s="27"/>
      <c r="H21" s="27"/>
      <c r="I21" s="22">
        <f t="shared" si="0"/>
        <v>0</v>
      </c>
      <c r="J21" s="209"/>
      <c r="K21" s="118"/>
    </row>
    <row r="22" spans="1:11" x14ac:dyDescent="0.2">
      <c r="A22" s="5">
        <v>17</v>
      </c>
      <c r="B22" s="6" t="s">
        <v>72</v>
      </c>
      <c r="C22" s="11" t="s">
        <v>73</v>
      </c>
      <c r="D22" s="23"/>
      <c r="E22" s="28"/>
      <c r="F22" s="28"/>
      <c r="G22" s="27"/>
      <c r="H22" s="27"/>
      <c r="I22" s="22">
        <f t="shared" si="0"/>
        <v>0</v>
      </c>
      <c r="J22" s="209"/>
      <c r="K22" s="118"/>
    </row>
    <row r="23" spans="1:11" x14ac:dyDescent="0.2">
      <c r="A23" s="5">
        <v>18</v>
      </c>
      <c r="B23" s="6" t="s">
        <v>74</v>
      </c>
      <c r="C23" s="11" t="s">
        <v>75</v>
      </c>
      <c r="D23" s="23"/>
      <c r="E23" s="28"/>
      <c r="F23" s="28"/>
      <c r="G23" s="27"/>
      <c r="H23" s="27"/>
      <c r="I23" s="22">
        <f t="shared" si="0"/>
        <v>0</v>
      </c>
      <c r="J23" s="209"/>
      <c r="K23" s="118"/>
    </row>
    <row r="24" spans="1:11" x14ac:dyDescent="0.2">
      <c r="A24" s="5">
        <v>19</v>
      </c>
      <c r="B24" s="6" t="s">
        <v>76</v>
      </c>
      <c r="C24" s="11" t="s">
        <v>77</v>
      </c>
      <c r="D24" s="23"/>
      <c r="E24" s="28"/>
      <c r="F24" s="28"/>
      <c r="G24" s="27"/>
      <c r="H24" s="27"/>
      <c r="I24" s="22">
        <f t="shared" si="0"/>
        <v>0</v>
      </c>
      <c r="J24" s="209"/>
      <c r="K24" s="118"/>
    </row>
    <row r="25" spans="1:11" x14ac:dyDescent="0.2">
      <c r="A25" s="5">
        <v>20</v>
      </c>
      <c r="B25" s="6" t="s">
        <v>78</v>
      </c>
      <c r="C25" s="11" t="s">
        <v>79</v>
      </c>
      <c r="D25" s="23"/>
      <c r="E25" s="28"/>
      <c r="F25" s="28"/>
      <c r="G25" s="27"/>
      <c r="H25" s="27"/>
      <c r="I25" s="22">
        <f t="shared" si="0"/>
        <v>0</v>
      </c>
      <c r="J25" s="209"/>
      <c r="K25" s="118"/>
    </row>
    <row r="26" spans="1:11" x14ac:dyDescent="0.2">
      <c r="A26" s="5">
        <v>21</v>
      </c>
      <c r="B26" s="6" t="s">
        <v>80</v>
      </c>
      <c r="C26" s="11" t="s">
        <v>81</v>
      </c>
      <c r="D26" s="23"/>
      <c r="E26" s="28"/>
      <c r="F26" s="28"/>
      <c r="G26" s="27"/>
      <c r="H26" s="27"/>
      <c r="I26" s="22">
        <f t="shared" si="0"/>
        <v>0</v>
      </c>
      <c r="J26" s="209"/>
      <c r="K26" s="118"/>
    </row>
    <row r="27" spans="1:11" x14ac:dyDescent="0.2">
      <c r="A27" s="5">
        <v>22</v>
      </c>
      <c r="B27" s="6" t="s">
        <v>82</v>
      </c>
      <c r="C27" s="11" t="s">
        <v>83</v>
      </c>
      <c r="D27" s="23"/>
      <c r="E27" s="28"/>
      <c r="F27" s="28"/>
      <c r="G27" s="27"/>
      <c r="H27" s="27"/>
      <c r="I27" s="22">
        <f t="shared" si="0"/>
        <v>0</v>
      </c>
      <c r="J27" s="209"/>
      <c r="K27" s="118"/>
    </row>
    <row r="28" spans="1:11" x14ac:dyDescent="0.2">
      <c r="A28" s="5">
        <v>23</v>
      </c>
      <c r="B28" s="6" t="s">
        <v>84</v>
      </c>
      <c r="C28" s="11" t="s">
        <v>85</v>
      </c>
      <c r="D28" s="23"/>
      <c r="E28" s="28"/>
      <c r="F28" s="28"/>
      <c r="G28" s="27"/>
      <c r="H28" s="27"/>
      <c r="I28" s="22">
        <f t="shared" si="0"/>
        <v>0</v>
      </c>
      <c r="J28" s="209"/>
      <c r="K28" s="118"/>
    </row>
    <row r="29" spans="1:11" x14ac:dyDescent="0.2">
      <c r="A29" s="5">
        <v>24</v>
      </c>
      <c r="B29" s="6" t="s">
        <v>86</v>
      </c>
      <c r="C29" s="11" t="s">
        <v>87</v>
      </c>
      <c r="D29" s="23"/>
      <c r="E29" s="28"/>
      <c r="F29" s="28"/>
      <c r="G29" s="27"/>
      <c r="H29" s="27"/>
      <c r="I29" s="22">
        <f t="shared" si="0"/>
        <v>0</v>
      </c>
      <c r="J29" s="209"/>
      <c r="K29" s="118"/>
    </row>
    <row r="30" spans="1:11" x14ac:dyDescent="0.2">
      <c r="A30" s="5">
        <v>25</v>
      </c>
      <c r="B30" s="6" t="s">
        <v>88</v>
      </c>
      <c r="C30" s="11" t="s">
        <v>89</v>
      </c>
      <c r="D30" s="23"/>
      <c r="E30" s="28"/>
      <c r="F30" s="28"/>
      <c r="G30" s="27"/>
      <c r="H30" s="27"/>
      <c r="I30" s="22">
        <f t="shared" si="0"/>
        <v>0</v>
      </c>
      <c r="J30" s="209"/>
      <c r="K30" s="118"/>
    </row>
    <row r="31" spans="1:11" x14ac:dyDescent="0.2">
      <c r="A31" s="5">
        <v>26</v>
      </c>
      <c r="B31" s="6" t="s">
        <v>90</v>
      </c>
      <c r="C31" s="11" t="s">
        <v>91</v>
      </c>
      <c r="D31" s="23"/>
      <c r="E31" s="28"/>
      <c r="F31" s="28"/>
      <c r="G31" s="27"/>
      <c r="H31" s="27"/>
      <c r="I31" s="22">
        <f t="shared" si="0"/>
        <v>0</v>
      </c>
      <c r="J31" s="209"/>
      <c r="K31" s="118"/>
    </row>
    <row r="32" spans="1:11" x14ac:dyDescent="0.2">
      <c r="A32" s="5">
        <v>27</v>
      </c>
      <c r="B32" s="6" t="s">
        <v>92</v>
      </c>
      <c r="C32" s="11" t="s">
        <v>93</v>
      </c>
      <c r="D32" s="23"/>
      <c r="E32" s="28"/>
      <c r="F32" s="28"/>
      <c r="G32" s="27"/>
      <c r="H32" s="27"/>
      <c r="I32" s="22">
        <f t="shared" si="0"/>
        <v>0</v>
      </c>
      <c r="J32" s="209"/>
      <c r="K32" s="118"/>
    </row>
    <row r="33" spans="1:11" x14ac:dyDescent="0.2">
      <c r="A33" s="5">
        <v>28</v>
      </c>
      <c r="B33" s="6" t="s">
        <v>94</v>
      </c>
      <c r="C33" s="11" t="s">
        <v>95</v>
      </c>
      <c r="D33" s="23"/>
      <c r="E33" s="28"/>
      <c r="F33" s="28"/>
      <c r="G33" s="27"/>
      <c r="H33" s="27"/>
      <c r="I33" s="22">
        <f t="shared" si="0"/>
        <v>0</v>
      </c>
      <c r="J33" s="209"/>
      <c r="K33" s="118"/>
    </row>
    <row r="34" spans="1:11" x14ac:dyDescent="0.2">
      <c r="A34" s="5">
        <v>29</v>
      </c>
      <c r="B34" s="6" t="s">
        <v>96</v>
      </c>
      <c r="C34" s="11" t="s">
        <v>97</v>
      </c>
      <c r="D34" s="23"/>
      <c r="E34" s="28"/>
      <c r="F34" s="28"/>
      <c r="G34" s="27"/>
      <c r="H34" s="27"/>
      <c r="I34" s="22">
        <f t="shared" si="0"/>
        <v>0</v>
      </c>
      <c r="J34" s="209"/>
      <c r="K34" s="118"/>
    </row>
    <row r="35" spans="1:11" x14ac:dyDescent="0.2">
      <c r="A35" s="5">
        <v>30</v>
      </c>
      <c r="B35" s="6" t="s">
        <v>98</v>
      </c>
      <c r="C35" s="11" t="s">
        <v>99</v>
      </c>
      <c r="D35" s="23"/>
      <c r="E35" s="28"/>
      <c r="F35" s="28"/>
      <c r="G35" s="27"/>
      <c r="H35" s="27"/>
      <c r="I35" s="22">
        <f t="shared" si="0"/>
        <v>0</v>
      </c>
      <c r="J35" s="209"/>
      <c r="K35" s="118"/>
    </row>
    <row r="36" spans="1:11" x14ac:dyDescent="0.2">
      <c r="A36" s="5">
        <v>31</v>
      </c>
      <c r="B36" s="6" t="s">
        <v>100</v>
      </c>
      <c r="C36" s="11" t="s">
        <v>101</v>
      </c>
      <c r="D36" s="23"/>
      <c r="E36" s="28"/>
      <c r="F36" s="28"/>
      <c r="G36" s="27"/>
      <c r="H36" s="27"/>
      <c r="I36" s="22">
        <f t="shared" si="0"/>
        <v>0</v>
      </c>
      <c r="J36" s="209"/>
      <c r="K36" s="118"/>
    </row>
    <row r="37" spans="1:11" x14ac:dyDescent="0.2">
      <c r="A37" s="5">
        <v>32</v>
      </c>
      <c r="B37" s="6" t="s">
        <v>102</v>
      </c>
      <c r="C37" s="11" t="s">
        <v>103</v>
      </c>
      <c r="D37" s="23"/>
      <c r="E37" s="28"/>
      <c r="F37" s="28"/>
      <c r="G37" s="27"/>
      <c r="H37" s="27"/>
      <c r="I37" s="22">
        <f t="shared" si="0"/>
        <v>0</v>
      </c>
      <c r="J37" s="209"/>
      <c r="K37" s="118"/>
    </row>
    <row r="38" spans="1:11" x14ac:dyDescent="0.2">
      <c r="A38" s="5">
        <v>33</v>
      </c>
      <c r="B38" s="6" t="s">
        <v>104</v>
      </c>
      <c r="C38" s="11" t="s">
        <v>105</v>
      </c>
      <c r="D38" s="23"/>
      <c r="E38" s="28"/>
      <c r="F38" s="28"/>
      <c r="G38" s="27"/>
      <c r="H38" s="27"/>
      <c r="I38" s="22">
        <f t="shared" si="0"/>
        <v>0</v>
      </c>
      <c r="J38" s="209"/>
      <c r="K38" s="118"/>
    </row>
    <row r="39" spans="1:11" x14ac:dyDescent="0.2">
      <c r="A39" s="5">
        <v>34</v>
      </c>
      <c r="B39" s="6" t="s">
        <v>106</v>
      </c>
      <c r="C39" s="11" t="s">
        <v>107</v>
      </c>
      <c r="D39" s="23"/>
      <c r="E39" s="28"/>
      <c r="F39" s="28"/>
      <c r="G39" s="27"/>
      <c r="H39" s="27"/>
      <c r="I39" s="22">
        <f t="shared" si="0"/>
        <v>0</v>
      </c>
      <c r="J39" s="209"/>
      <c r="K39" s="118"/>
    </row>
    <row r="40" spans="1:11" x14ac:dyDescent="0.2">
      <c r="A40" s="5">
        <v>35</v>
      </c>
      <c r="B40" s="6" t="s">
        <v>108</v>
      </c>
      <c r="C40" s="11" t="s">
        <v>109</v>
      </c>
      <c r="D40" s="23"/>
      <c r="E40" s="28"/>
      <c r="F40" s="28"/>
      <c r="G40" s="27"/>
      <c r="H40" s="27"/>
      <c r="I40" s="22">
        <f t="shared" si="0"/>
        <v>0</v>
      </c>
      <c r="J40" s="209"/>
      <c r="K40" s="118"/>
    </row>
    <row r="41" spans="1:11" x14ac:dyDescent="0.2">
      <c r="A41" s="5">
        <v>36</v>
      </c>
      <c r="B41" s="6" t="s">
        <v>110</v>
      </c>
      <c r="C41" s="11" t="s">
        <v>111</v>
      </c>
      <c r="D41" s="23"/>
      <c r="E41" s="28"/>
      <c r="F41" s="28"/>
      <c r="G41" s="27"/>
      <c r="H41" s="27"/>
      <c r="I41" s="22">
        <f t="shared" si="0"/>
        <v>0</v>
      </c>
      <c r="J41" s="209"/>
      <c r="K41" s="118"/>
    </row>
    <row r="42" spans="1:11" x14ac:dyDescent="0.2">
      <c r="A42" s="5">
        <v>37</v>
      </c>
      <c r="B42" s="6" t="s">
        <v>112</v>
      </c>
      <c r="C42" s="11" t="s">
        <v>113</v>
      </c>
      <c r="D42" s="23"/>
      <c r="E42" s="28"/>
      <c r="F42" s="28"/>
      <c r="G42" s="27"/>
      <c r="H42" s="27"/>
      <c r="I42" s="22">
        <f t="shared" si="0"/>
        <v>0</v>
      </c>
      <c r="J42" s="209"/>
      <c r="K42" s="118"/>
    </row>
    <row r="43" spans="1:11" x14ac:dyDescent="0.2">
      <c r="A43" s="5">
        <v>38</v>
      </c>
      <c r="B43" s="6" t="s">
        <v>114</v>
      </c>
      <c r="C43" s="11" t="s">
        <v>115</v>
      </c>
      <c r="D43" s="23"/>
      <c r="E43" s="28"/>
      <c r="F43" s="28"/>
      <c r="G43" s="27"/>
      <c r="H43" s="27"/>
      <c r="I43" s="22">
        <f t="shared" si="0"/>
        <v>0</v>
      </c>
      <c r="J43" s="209"/>
      <c r="K43" s="118"/>
    </row>
    <row r="44" spans="1:11" x14ac:dyDescent="0.2">
      <c r="A44" s="5">
        <v>39</v>
      </c>
      <c r="B44" s="6" t="s">
        <v>116</v>
      </c>
      <c r="C44" s="11" t="s">
        <v>117</v>
      </c>
      <c r="D44" s="23"/>
      <c r="E44" s="28"/>
      <c r="F44" s="28"/>
      <c r="G44" s="27"/>
      <c r="H44" s="27"/>
      <c r="I44" s="22">
        <f t="shared" si="0"/>
        <v>0</v>
      </c>
      <c r="J44" s="209"/>
      <c r="K44" s="118"/>
    </row>
    <row r="45" spans="1:11" x14ac:dyDescent="0.2">
      <c r="A45" s="5">
        <v>40</v>
      </c>
      <c r="B45" s="6" t="s">
        <v>118</v>
      </c>
      <c r="C45" s="11" t="s">
        <v>119</v>
      </c>
      <c r="D45" s="23"/>
      <c r="E45" s="28"/>
      <c r="F45" s="28"/>
      <c r="G45" s="27"/>
      <c r="H45" s="27"/>
      <c r="I45" s="22">
        <f t="shared" si="0"/>
        <v>0</v>
      </c>
      <c r="J45" s="209"/>
      <c r="K45" s="118"/>
    </row>
    <row r="46" spans="1:11" x14ac:dyDescent="0.2">
      <c r="A46" s="5">
        <v>41</v>
      </c>
      <c r="B46" s="6" t="s">
        <v>120</v>
      </c>
      <c r="C46" s="11" t="s">
        <v>121</v>
      </c>
      <c r="D46" s="23"/>
      <c r="E46" s="28"/>
      <c r="F46" s="28"/>
      <c r="G46" s="27"/>
      <c r="H46" s="27"/>
      <c r="I46" s="22">
        <f t="shared" si="0"/>
        <v>0</v>
      </c>
      <c r="J46" s="209"/>
      <c r="K46" s="118"/>
    </row>
    <row r="47" spans="1:11" x14ac:dyDescent="0.2">
      <c r="A47" s="5">
        <v>42</v>
      </c>
      <c r="B47" s="6" t="s">
        <v>122</v>
      </c>
      <c r="C47" s="11" t="s">
        <v>123</v>
      </c>
      <c r="D47" s="23"/>
      <c r="E47" s="28"/>
      <c r="F47" s="28"/>
      <c r="G47" s="27"/>
      <c r="H47" s="27"/>
      <c r="I47" s="22">
        <f t="shared" si="0"/>
        <v>0</v>
      </c>
      <c r="J47" s="209"/>
      <c r="K47" s="118"/>
    </row>
    <row r="48" spans="1:11" x14ac:dyDescent="0.2">
      <c r="A48" s="5">
        <v>43</v>
      </c>
      <c r="B48" s="6" t="s">
        <v>124</v>
      </c>
      <c r="C48" s="11" t="s">
        <v>125</v>
      </c>
      <c r="D48" s="23"/>
      <c r="E48" s="28"/>
      <c r="F48" s="28"/>
      <c r="G48" s="27"/>
      <c r="H48" s="27"/>
      <c r="I48" s="22">
        <f t="shared" si="0"/>
        <v>0</v>
      </c>
      <c r="J48" s="209"/>
      <c r="K48" s="118"/>
    </row>
    <row r="49" spans="1:11" x14ac:dyDescent="0.2">
      <c r="A49" s="5">
        <v>44</v>
      </c>
      <c r="B49" s="6" t="s">
        <v>126</v>
      </c>
      <c r="C49" s="11" t="s">
        <v>127</v>
      </c>
      <c r="D49" s="23"/>
      <c r="E49" s="28"/>
      <c r="F49" s="28"/>
      <c r="G49" s="27"/>
      <c r="H49" s="27"/>
      <c r="I49" s="22">
        <f t="shared" si="0"/>
        <v>0</v>
      </c>
      <c r="J49" s="209"/>
      <c r="K49" s="118"/>
    </row>
    <row r="50" spans="1:11" ht="12" thickBot="1" x14ac:dyDescent="0.25">
      <c r="A50" s="7">
        <v>45</v>
      </c>
      <c r="B50" s="8" t="s">
        <v>130</v>
      </c>
      <c r="C50" s="12" t="s">
        <v>131</v>
      </c>
      <c r="D50" s="24"/>
      <c r="E50" s="29"/>
      <c r="F50" s="29"/>
      <c r="G50" s="30"/>
      <c r="H50" s="30"/>
      <c r="I50" s="25">
        <f t="shared" si="0"/>
        <v>0</v>
      </c>
      <c r="J50" s="210"/>
      <c r="K50" s="119"/>
    </row>
  </sheetData>
  <mergeCells count="2">
    <mergeCell ref="E4:F4"/>
    <mergeCell ref="J4:K4"/>
  </mergeCells>
  <dataValidations count="2">
    <dataValidation type="decimal" allowBlank="1" showInputMessage="1" showErrorMessage="1" sqref="D6:K50">
      <formula1>-100000000000</formula1>
      <formula2>100000000000</formula2>
    </dataValidation>
    <dataValidation operator="greaterThanOrEqual" allowBlank="1" showInputMessage="1" showErrorMessage="1" error="Date" promptTitle="Reporting Period" sqref="B2"/>
  </dataValidations>
  <pageMargins left="0.7" right="0.7" top="0.75" bottom="0.75" header="0.3" footer="0.3"/>
  <pageSetup scale="6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8"/>
  <sheetViews>
    <sheetView showGridLines="0" zoomScaleNormal="100" zoomScaleSheetLayoutView="130" workbookViewId="0">
      <selection activeCell="C7" sqref="C7"/>
    </sheetView>
  </sheetViews>
  <sheetFormatPr defaultRowHeight="15" x14ac:dyDescent="0.25"/>
  <cols>
    <col min="1" max="1" width="6.375" bestFit="1" customWidth="1"/>
    <col min="2" max="2" width="62.875" bestFit="1" customWidth="1"/>
    <col min="3" max="3" width="11.125" bestFit="1" customWidth="1"/>
  </cols>
  <sheetData>
    <row r="1" spans="1:4" x14ac:dyDescent="0.25">
      <c r="A1" s="103" t="s">
        <v>150</v>
      </c>
      <c r="B1" s="104">
        <f>Info!C5</f>
        <v>0</v>
      </c>
    </row>
    <row r="2" spans="1:4" x14ac:dyDescent="0.25">
      <c r="A2" s="103" t="s">
        <v>14</v>
      </c>
      <c r="B2" s="106" t="e">
        <f ca="1">Info!C8</f>
        <v>#VALUE!</v>
      </c>
    </row>
    <row r="4" spans="1:4" x14ac:dyDescent="0.25">
      <c r="A4" s="120" t="s">
        <v>207</v>
      </c>
      <c r="B4" s="121" t="s">
        <v>206</v>
      </c>
      <c r="C4" s="122"/>
    </row>
    <row r="5" spans="1:4" x14ac:dyDescent="0.25">
      <c r="A5" s="120"/>
      <c r="B5" s="121"/>
      <c r="C5" s="122"/>
    </row>
    <row r="6" spans="1:4" s="156" customFormat="1" ht="12" customHeight="1" x14ac:dyDescent="0.2">
      <c r="A6" s="214"/>
      <c r="B6" s="215" t="s">
        <v>216</v>
      </c>
      <c r="C6" s="216">
        <f>MAX(C11,C18)</f>
        <v>0</v>
      </c>
      <c r="D6" s="155"/>
    </row>
    <row r="7" spans="1:4" x14ac:dyDescent="0.25">
      <c r="A7" s="123"/>
      <c r="B7" s="123"/>
      <c r="C7" s="123"/>
    </row>
    <row r="8" spans="1:4" s="156" customFormat="1" ht="12" customHeight="1" x14ac:dyDescent="0.2">
      <c r="A8" s="157">
        <v>1</v>
      </c>
      <c r="B8" s="158" t="s">
        <v>210</v>
      </c>
      <c r="C8" s="159">
        <f>'RC'!E25</f>
        <v>0</v>
      </c>
      <c r="D8" s="155"/>
    </row>
    <row r="9" spans="1:4" s="156" customFormat="1" ht="12" customHeight="1" x14ac:dyDescent="0.2">
      <c r="A9" s="157">
        <v>1.1000000000000001</v>
      </c>
      <c r="B9" s="160" t="s">
        <v>208</v>
      </c>
      <c r="C9" s="161">
        <f>'RC'!E8</f>
        <v>0</v>
      </c>
      <c r="D9" s="155"/>
    </row>
    <row r="10" spans="1:4" s="156" customFormat="1" ht="12" customHeight="1" x14ac:dyDescent="0.2">
      <c r="A10" s="157">
        <v>1.2</v>
      </c>
      <c r="B10" s="160" t="s">
        <v>160</v>
      </c>
      <c r="C10" s="161">
        <f>'RC'!E9</f>
        <v>0</v>
      </c>
      <c r="D10" s="155"/>
    </row>
    <row r="11" spans="1:4" s="156" customFormat="1" ht="12" customHeight="1" x14ac:dyDescent="0.2">
      <c r="A11" s="157">
        <v>2</v>
      </c>
      <c r="B11" s="158" t="s">
        <v>211</v>
      </c>
      <c r="C11" s="161">
        <f>C8-C9-C10</f>
        <v>0</v>
      </c>
      <c r="D11" s="155"/>
    </row>
    <row r="12" spans="1:4" s="156" customFormat="1" ht="12" customHeight="1" x14ac:dyDescent="0.2">
      <c r="A12" s="157"/>
      <c r="B12" s="158"/>
      <c r="C12" s="159"/>
      <c r="D12" s="155"/>
    </row>
    <row r="13" spans="1:4" s="156" customFormat="1" ht="12" customHeight="1" x14ac:dyDescent="0.2">
      <c r="A13" s="157">
        <v>3</v>
      </c>
      <c r="B13" s="158" t="s">
        <v>209</v>
      </c>
      <c r="C13" s="159"/>
      <c r="D13" s="155"/>
    </row>
    <row r="14" spans="1:4" s="156" customFormat="1" ht="12" customHeight="1" x14ac:dyDescent="0.2">
      <c r="A14" s="157">
        <v>3.1</v>
      </c>
      <c r="B14" s="160" t="s">
        <v>212</v>
      </c>
      <c r="C14" s="161"/>
      <c r="D14" s="155"/>
    </row>
    <row r="15" spans="1:4" s="156" customFormat="1" ht="12" customHeight="1" x14ac:dyDescent="0.2">
      <c r="A15" s="157">
        <v>3.2</v>
      </c>
      <c r="B15" s="160" t="s">
        <v>213</v>
      </c>
      <c r="C15" s="161"/>
      <c r="D15" s="155"/>
    </row>
    <row r="16" spans="1:4" s="156" customFormat="1" ht="12" customHeight="1" x14ac:dyDescent="0.2">
      <c r="A16" s="157">
        <v>4</v>
      </c>
      <c r="B16" s="158" t="s">
        <v>214</v>
      </c>
      <c r="C16" s="161">
        <f>C13-C14-C15</f>
        <v>0</v>
      </c>
      <c r="D16" s="155"/>
    </row>
    <row r="17" spans="1:4" s="156" customFormat="1" ht="12" customHeight="1" x14ac:dyDescent="0.2">
      <c r="A17" s="157"/>
      <c r="B17" s="160"/>
      <c r="C17" s="161"/>
      <c r="D17" s="155"/>
    </row>
    <row r="18" spans="1:4" s="156" customFormat="1" ht="14.45" customHeight="1" x14ac:dyDescent="0.2">
      <c r="A18" s="157">
        <v>5</v>
      </c>
      <c r="B18" s="158" t="s">
        <v>215</v>
      </c>
      <c r="C18" s="161">
        <f>C16*20%</f>
        <v>0</v>
      </c>
      <c r="D18" s="155"/>
    </row>
  </sheetData>
  <dataValidations disablePrompts="1" count="1">
    <dataValidation operator="greaterThanOrEqual" allowBlank="1" showInputMessage="1" showErrorMessage="1" error="Date" promptTitle="Reporting Period" sqref="B2"/>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0"/>
  <sheetViews>
    <sheetView showGridLines="0" zoomScale="90" zoomScaleNormal="90" zoomScaleSheetLayoutView="100" workbookViewId="0">
      <selection activeCell="F5" sqref="F5"/>
    </sheetView>
  </sheetViews>
  <sheetFormatPr defaultColWidth="8.875" defaultRowHeight="11.25" x14ac:dyDescent="0.2"/>
  <cols>
    <col min="1" max="1" width="6.875" style="18" customWidth="1"/>
    <col min="2" max="2" width="20.875" style="18" customWidth="1"/>
    <col min="3" max="3" width="5.875" style="18" customWidth="1"/>
    <col min="4" max="4" width="18.375" style="18" bestFit="1" customWidth="1"/>
    <col min="5" max="5" width="14" style="18" customWidth="1"/>
    <col min="6" max="6" width="14" style="221" customWidth="1"/>
    <col min="7" max="37" width="14" style="18" customWidth="1"/>
    <col min="38" max="16384" width="8.875" style="18"/>
  </cols>
  <sheetData>
    <row r="1" spans="1:37" x14ac:dyDescent="0.2">
      <c r="A1" s="31" t="s">
        <v>150</v>
      </c>
      <c r="B1" s="32">
        <f>Info!C5</f>
        <v>0</v>
      </c>
      <c r="C1" s="31"/>
      <c r="D1" s="31"/>
      <c r="E1" s="31"/>
      <c r="F1" s="211"/>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7" x14ac:dyDescent="0.2">
      <c r="A2" s="31" t="s">
        <v>14</v>
      </c>
      <c r="B2" s="34" t="e">
        <f ca="1">Info!C8</f>
        <v>#VALUE!</v>
      </c>
      <c r="C2" s="31"/>
      <c r="D2" s="31"/>
      <c r="E2" s="31"/>
      <c r="F2" s="211"/>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row>
    <row r="3" spans="1:37" x14ac:dyDescent="0.2">
      <c r="A3" s="83"/>
      <c r="B3" s="83"/>
      <c r="C3" s="83"/>
      <c r="D3" s="83"/>
      <c r="E3" s="83"/>
      <c r="F3" s="217"/>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ht="21.6" customHeight="1" thickBot="1" x14ac:dyDescent="0.25">
      <c r="A4" s="83"/>
      <c r="B4" s="20" t="s">
        <v>128</v>
      </c>
      <c r="C4" s="83"/>
      <c r="D4" s="83"/>
      <c r="E4" s="83"/>
      <c r="F4" s="217"/>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row>
    <row r="5" spans="1:37" ht="23.25" thickBot="1" x14ac:dyDescent="0.25">
      <c r="A5" s="113" t="s">
        <v>16</v>
      </c>
      <c r="B5" s="102" t="s">
        <v>152</v>
      </c>
      <c r="C5" s="101"/>
      <c r="D5" s="114" t="s">
        <v>192</v>
      </c>
      <c r="E5" s="115" t="s">
        <v>193</v>
      </c>
      <c r="F5" s="218" t="s">
        <v>223</v>
      </c>
      <c r="G5" s="115">
        <v>1</v>
      </c>
      <c r="H5" s="115">
        <v>2</v>
      </c>
      <c r="I5" s="115">
        <v>3</v>
      </c>
      <c r="J5" s="115">
        <v>4</v>
      </c>
      <c r="K5" s="115">
        <v>5</v>
      </c>
      <c r="L5" s="115">
        <v>6</v>
      </c>
      <c r="M5" s="115">
        <v>7</v>
      </c>
      <c r="N5" s="115">
        <v>8</v>
      </c>
      <c r="O5" s="115">
        <v>9</v>
      </c>
      <c r="P5" s="115">
        <v>10</v>
      </c>
      <c r="Q5" s="115">
        <v>11</v>
      </c>
      <c r="R5" s="115">
        <v>12</v>
      </c>
      <c r="S5" s="115">
        <v>13</v>
      </c>
      <c r="T5" s="115">
        <v>14</v>
      </c>
      <c r="U5" s="115">
        <v>15</v>
      </c>
      <c r="V5" s="115">
        <v>16</v>
      </c>
      <c r="W5" s="115">
        <v>17</v>
      </c>
      <c r="X5" s="115">
        <v>18</v>
      </c>
      <c r="Y5" s="115">
        <v>19</v>
      </c>
      <c r="Z5" s="115">
        <v>20</v>
      </c>
      <c r="AA5" s="115">
        <v>21</v>
      </c>
      <c r="AB5" s="115">
        <v>22</v>
      </c>
      <c r="AC5" s="115">
        <v>23</v>
      </c>
      <c r="AD5" s="115">
        <v>24</v>
      </c>
      <c r="AE5" s="115">
        <v>25</v>
      </c>
      <c r="AF5" s="115">
        <v>26</v>
      </c>
      <c r="AG5" s="115">
        <v>27</v>
      </c>
      <c r="AH5" s="115">
        <v>28</v>
      </c>
      <c r="AI5" s="115">
        <v>29</v>
      </c>
      <c r="AJ5" s="115">
        <v>30</v>
      </c>
      <c r="AK5" s="115">
        <v>31</v>
      </c>
    </row>
    <row r="6" spans="1:37" x14ac:dyDescent="0.2">
      <c r="A6" s="9">
        <v>1</v>
      </c>
      <c r="B6" s="4" t="s">
        <v>17</v>
      </c>
      <c r="C6" s="10" t="s">
        <v>41</v>
      </c>
      <c r="D6" s="21"/>
      <c r="E6" s="154" t="str">
        <f t="shared" ref="E6:E50" si="0">IF(D6=0,"",IFERROR(AVERAGE(G6:AK6)/D6,0))</f>
        <v/>
      </c>
      <c r="F6" s="219"/>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1:37" x14ac:dyDescent="0.2">
      <c r="A7" s="5">
        <v>2</v>
      </c>
      <c r="B7" s="6" t="s">
        <v>42</v>
      </c>
      <c r="C7" s="11" t="s">
        <v>43</v>
      </c>
      <c r="D7" s="21"/>
      <c r="E7" s="154" t="str">
        <f t="shared" si="0"/>
        <v/>
      </c>
      <c r="F7" s="219"/>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8" spans="1:37" x14ac:dyDescent="0.2">
      <c r="A8" s="5">
        <v>3</v>
      </c>
      <c r="B8" s="6" t="s">
        <v>44</v>
      </c>
      <c r="C8" s="11" t="s">
        <v>45</v>
      </c>
      <c r="D8" s="21"/>
      <c r="E8" s="154" t="str">
        <f t="shared" si="0"/>
        <v/>
      </c>
      <c r="F8" s="219"/>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row>
    <row r="9" spans="1:37" x14ac:dyDescent="0.2">
      <c r="A9" s="5">
        <v>4</v>
      </c>
      <c r="B9" s="6" t="s">
        <v>46</v>
      </c>
      <c r="C9" s="11" t="s">
        <v>47</v>
      </c>
      <c r="D9" s="21"/>
      <c r="E9" s="154" t="str">
        <f t="shared" si="0"/>
        <v/>
      </c>
      <c r="F9" s="219"/>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7" x14ac:dyDescent="0.2">
      <c r="A10" s="5">
        <v>5</v>
      </c>
      <c r="B10" s="6" t="s">
        <v>48</v>
      </c>
      <c r="C10" s="11" t="s">
        <v>49</v>
      </c>
      <c r="D10" s="21"/>
      <c r="E10" s="154" t="str">
        <f t="shared" si="0"/>
        <v/>
      </c>
      <c r="F10" s="219"/>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row r="11" spans="1:37" x14ac:dyDescent="0.2">
      <c r="A11" s="5">
        <v>6</v>
      </c>
      <c r="B11" s="6" t="s">
        <v>50</v>
      </c>
      <c r="C11" s="11" t="s">
        <v>51</v>
      </c>
      <c r="D11" s="21"/>
      <c r="E11" s="154" t="str">
        <f t="shared" si="0"/>
        <v/>
      </c>
      <c r="F11" s="219"/>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1:37" x14ac:dyDescent="0.2">
      <c r="A12" s="5">
        <v>7</v>
      </c>
      <c r="B12" s="6" t="s">
        <v>52</v>
      </c>
      <c r="C12" s="11" t="s">
        <v>53</v>
      </c>
      <c r="D12" s="21"/>
      <c r="E12" s="154" t="str">
        <f t="shared" si="0"/>
        <v/>
      </c>
      <c r="F12" s="219"/>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1:37" x14ac:dyDescent="0.2">
      <c r="A13" s="5">
        <v>8</v>
      </c>
      <c r="B13" s="6" t="s">
        <v>54</v>
      </c>
      <c r="C13" s="11" t="s">
        <v>55</v>
      </c>
      <c r="D13" s="21"/>
      <c r="E13" s="154" t="str">
        <f t="shared" si="0"/>
        <v/>
      </c>
      <c r="F13" s="219"/>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1:37" x14ac:dyDescent="0.2">
      <c r="A14" s="5">
        <v>9</v>
      </c>
      <c r="B14" s="6" t="s">
        <v>56</v>
      </c>
      <c r="C14" s="11" t="s">
        <v>57</v>
      </c>
      <c r="D14" s="21"/>
      <c r="E14" s="154" t="str">
        <f t="shared" si="0"/>
        <v/>
      </c>
      <c r="F14" s="219"/>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1:37" x14ac:dyDescent="0.2">
      <c r="A15" s="5">
        <v>10</v>
      </c>
      <c r="B15" s="6" t="s">
        <v>58</v>
      </c>
      <c r="C15" s="11" t="s">
        <v>59</v>
      </c>
      <c r="D15" s="21"/>
      <c r="E15" s="154" t="str">
        <f t="shared" si="0"/>
        <v/>
      </c>
      <c r="F15" s="219"/>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1:37" x14ac:dyDescent="0.2">
      <c r="A16" s="5">
        <v>11</v>
      </c>
      <c r="B16" s="6" t="s">
        <v>60</v>
      </c>
      <c r="C16" s="11" t="s">
        <v>61</v>
      </c>
      <c r="D16" s="21"/>
      <c r="E16" s="154" t="str">
        <f t="shared" si="0"/>
        <v/>
      </c>
      <c r="F16" s="219"/>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row>
    <row r="17" spans="1:37" x14ac:dyDescent="0.2">
      <c r="A17" s="5">
        <v>12</v>
      </c>
      <c r="B17" s="6" t="s">
        <v>62</v>
      </c>
      <c r="C17" s="11" t="s">
        <v>63</v>
      </c>
      <c r="D17" s="21"/>
      <c r="E17" s="154" t="str">
        <f t="shared" si="0"/>
        <v/>
      </c>
      <c r="F17" s="219"/>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37" x14ac:dyDescent="0.2">
      <c r="A18" s="5">
        <v>13</v>
      </c>
      <c r="B18" s="6" t="s">
        <v>64</v>
      </c>
      <c r="C18" s="11" t="s">
        <v>65</v>
      </c>
      <c r="D18" s="21"/>
      <c r="E18" s="154" t="str">
        <f t="shared" si="0"/>
        <v/>
      </c>
      <c r="F18" s="219"/>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row>
    <row r="19" spans="1:37" x14ac:dyDescent="0.2">
      <c r="A19" s="5">
        <v>14</v>
      </c>
      <c r="B19" s="6" t="s">
        <v>66</v>
      </c>
      <c r="C19" s="11" t="s">
        <v>67</v>
      </c>
      <c r="D19" s="21"/>
      <c r="E19" s="154" t="str">
        <f t="shared" si="0"/>
        <v/>
      </c>
      <c r="F19" s="219"/>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1:37" x14ac:dyDescent="0.2">
      <c r="A20" s="5">
        <v>15</v>
      </c>
      <c r="B20" s="6" t="s">
        <v>68</v>
      </c>
      <c r="C20" s="11" t="s">
        <v>69</v>
      </c>
      <c r="D20" s="21"/>
      <c r="E20" s="154" t="str">
        <f t="shared" si="0"/>
        <v/>
      </c>
      <c r="F20" s="219"/>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row>
    <row r="21" spans="1:37" x14ac:dyDescent="0.2">
      <c r="A21" s="5">
        <v>16</v>
      </c>
      <c r="B21" s="6" t="s">
        <v>70</v>
      </c>
      <c r="C21" s="11" t="s">
        <v>71</v>
      </c>
      <c r="D21" s="23"/>
      <c r="E21" s="154" t="str">
        <f t="shared" si="0"/>
        <v/>
      </c>
      <c r="F21" s="219"/>
      <c r="G21" s="28"/>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37" x14ac:dyDescent="0.2">
      <c r="A22" s="5">
        <v>17</v>
      </c>
      <c r="B22" s="6" t="s">
        <v>72</v>
      </c>
      <c r="C22" s="11" t="s">
        <v>73</v>
      </c>
      <c r="D22" s="23"/>
      <c r="E22" s="154" t="str">
        <f t="shared" si="0"/>
        <v/>
      </c>
      <c r="F22" s="219"/>
      <c r="G22" s="28"/>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1:37" x14ac:dyDescent="0.2">
      <c r="A23" s="5">
        <v>18</v>
      </c>
      <c r="B23" s="6" t="s">
        <v>74</v>
      </c>
      <c r="C23" s="11" t="s">
        <v>75</v>
      </c>
      <c r="D23" s="23"/>
      <c r="E23" s="154" t="str">
        <f t="shared" si="0"/>
        <v/>
      </c>
      <c r="F23" s="219"/>
      <c r="G23" s="28"/>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row>
    <row r="24" spans="1:37" x14ac:dyDescent="0.2">
      <c r="A24" s="5">
        <v>19</v>
      </c>
      <c r="B24" s="6" t="s">
        <v>76</v>
      </c>
      <c r="C24" s="11" t="s">
        <v>77</v>
      </c>
      <c r="D24" s="23"/>
      <c r="E24" s="154" t="str">
        <f t="shared" si="0"/>
        <v/>
      </c>
      <c r="F24" s="219"/>
      <c r="G24" s="28"/>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1:37" x14ac:dyDescent="0.2">
      <c r="A25" s="5">
        <v>20</v>
      </c>
      <c r="B25" s="6" t="s">
        <v>78</v>
      </c>
      <c r="C25" s="11" t="s">
        <v>79</v>
      </c>
      <c r="D25" s="23"/>
      <c r="E25" s="154" t="str">
        <f t="shared" si="0"/>
        <v/>
      </c>
      <c r="F25" s="219"/>
      <c r="G25" s="28"/>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x14ac:dyDescent="0.2">
      <c r="A26" s="5">
        <v>21</v>
      </c>
      <c r="B26" s="6" t="s">
        <v>80</v>
      </c>
      <c r="C26" s="11" t="s">
        <v>81</v>
      </c>
      <c r="D26" s="23"/>
      <c r="E26" s="154" t="str">
        <f t="shared" si="0"/>
        <v/>
      </c>
      <c r="F26" s="219"/>
      <c r="G26" s="28"/>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1:37" x14ac:dyDescent="0.2">
      <c r="A27" s="5">
        <v>22</v>
      </c>
      <c r="B27" s="6" t="s">
        <v>82</v>
      </c>
      <c r="C27" s="11" t="s">
        <v>83</v>
      </c>
      <c r="D27" s="23"/>
      <c r="E27" s="154" t="str">
        <f t="shared" si="0"/>
        <v/>
      </c>
      <c r="F27" s="219"/>
      <c r="G27" s="28"/>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1:37" x14ac:dyDescent="0.2">
      <c r="A28" s="5">
        <v>23</v>
      </c>
      <c r="B28" s="6" t="s">
        <v>84</v>
      </c>
      <c r="C28" s="11" t="s">
        <v>85</v>
      </c>
      <c r="D28" s="23"/>
      <c r="E28" s="154" t="str">
        <f t="shared" si="0"/>
        <v/>
      </c>
      <c r="F28" s="219"/>
      <c r="G28" s="28"/>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1:37" x14ac:dyDescent="0.2">
      <c r="A29" s="5">
        <v>24</v>
      </c>
      <c r="B29" s="6" t="s">
        <v>86</v>
      </c>
      <c r="C29" s="11" t="s">
        <v>87</v>
      </c>
      <c r="D29" s="23"/>
      <c r="E29" s="154" t="str">
        <f t="shared" si="0"/>
        <v/>
      </c>
      <c r="F29" s="219"/>
      <c r="G29" s="28"/>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spans="1:37" x14ac:dyDescent="0.2">
      <c r="A30" s="5">
        <v>25</v>
      </c>
      <c r="B30" s="6" t="s">
        <v>88</v>
      </c>
      <c r="C30" s="11" t="s">
        <v>89</v>
      </c>
      <c r="D30" s="23"/>
      <c r="E30" s="154" t="str">
        <f t="shared" si="0"/>
        <v/>
      </c>
      <c r="F30" s="219"/>
      <c r="G30" s="28"/>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1:37" x14ac:dyDescent="0.2">
      <c r="A31" s="5">
        <v>26</v>
      </c>
      <c r="B31" s="6" t="s">
        <v>90</v>
      </c>
      <c r="C31" s="11" t="s">
        <v>91</v>
      </c>
      <c r="D31" s="23"/>
      <c r="E31" s="154" t="str">
        <f t="shared" si="0"/>
        <v/>
      </c>
      <c r="F31" s="219"/>
      <c r="G31" s="28"/>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row>
    <row r="32" spans="1:37" x14ac:dyDescent="0.2">
      <c r="A32" s="5">
        <v>27</v>
      </c>
      <c r="B32" s="6" t="s">
        <v>92</v>
      </c>
      <c r="C32" s="11" t="s">
        <v>93</v>
      </c>
      <c r="D32" s="23"/>
      <c r="E32" s="154" t="str">
        <f t="shared" si="0"/>
        <v/>
      </c>
      <c r="F32" s="219"/>
      <c r="G32" s="28"/>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1:37" x14ac:dyDescent="0.2">
      <c r="A33" s="5">
        <v>28</v>
      </c>
      <c r="B33" s="6" t="s">
        <v>94</v>
      </c>
      <c r="C33" s="11" t="s">
        <v>95</v>
      </c>
      <c r="D33" s="23"/>
      <c r="E33" s="154" t="str">
        <f t="shared" si="0"/>
        <v/>
      </c>
      <c r="F33" s="219"/>
      <c r="G33" s="28"/>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spans="1:37" x14ac:dyDescent="0.2">
      <c r="A34" s="5">
        <v>29</v>
      </c>
      <c r="B34" s="6" t="s">
        <v>96</v>
      </c>
      <c r="C34" s="11" t="s">
        <v>97</v>
      </c>
      <c r="D34" s="23"/>
      <c r="E34" s="154" t="str">
        <f t="shared" si="0"/>
        <v/>
      </c>
      <c r="F34" s="219"/>
      <c r="G34" s="28"/>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1:37" x14ac:dyDescent="0.2">
      <c r="A35" s="5">
        <v>30</v>
      </c>
      <c r="B35" s="6" t="s">
        <v>98</v>
      </c>
      <c r="C35" s="11" t="s">
        <v>99</v>
      </c>
      <c r="D35" s="23"/>
      <c r="E35" s="154" t="str">
        <f t="shared" si="0"/>
        <v/>
      </c>
      <c r="F35" s="219"/>
      <c r="G35" s="28"/>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row>
    <row r="36" spans="1:37" x14ac:dyDescent="0.2">
      <c r="A36" s="5">
        <v>31</v>
      </c>
      <c r="B36" s="6" t="s">
        <v>100</v>
      </c>
      <c r="C36" s="11" t="s">
        <v>101</v>
      </c>
      <c r="D36" s="23"/>
      <c r="E36" s="154" t="str">
        <f t="shared" si="0"/>
        <v/>
      </c>
      <c r="F36" s="219"/>
      <c r="G36" s="28"/>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row>
    <row r="37" spans="1:37" x14ac:dyDescent="0.2">
      <c r="A37" s="5">
        <v>32</v>
      </c>
      <c r="B37" s="6" t="s">
        <v>102</v>
      </c>
      <c r="C37" s="11" t="s">
        <v>103</v>
      </c>
      <c r="D37" s="23"/>
      <c r="E37" s="154" t="str">
        <f t="shared" si="0"/>
        <v/>
      </c>
      <c r="F37" s="219"/>
      <c r="G37" s="28"/>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1:37" x14ac:dyDescent="0.2">
      <c r="A38" s="5">
        <v>33</v>
      </c>
      <c r="B38" s="6" t="s">
        <v>104</v>
      </c>
      <c r="C38" s="11" t="s">
        <v>105</v>
      </c>
      <c r="D38" s="23"/>
      <c r="E38" s="154" t="str">
        <f t="shared" si="0"/>
        <v/>
      </c>
      <c r="F38" s="219"/>
      <c r="G38" s="28"/>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1:37" x14ac:dyDescent="0.2">
      <c r="A39" s="5">
        <v>34</v>
      </c>
      <c r="B39" s="6" t="s">
        <v>106</v>
      </c>
      <c r="C39" s="11" t="s">
        <v>107</v>
      </c>
      <c r="D39" s="23"/>
      <c r="E39" s="154" t="str">
        <f t="shared" si="0"/>
        <v/>
      </c>
      <c r="F39" s="219"/>
      <c r="G39" s="28"/>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x14ac:dyDescent="0.2">
      <c r="A40" s="5">
        <v>35</v>
      </c>
      <c r="B40" s="6" t="s">
        <v>108</v>
      </c>
      <c r="C40" s="11" t="s">
        <v>109</v>
      </c>
      <c r="D40" s="23"/>
      <c r="E40" s="154" t="str">
        <f t="shared" si="0"/>
        <v/>
      </c>
      <c r="F40" s="219"/>
      <c r="G40" s="28"/>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row>
    <row r="41" spans="1:37" x14ac:dyDescent="0.2">
      <c r="A41" s="5">
        <v>36</v>
      </c>
      <c r="B41" s="6" t="s">
        <v>110</v>
      </c>
      <c r="C41" s="11" t="s">
        <v>111</v>
      </c>
      <c r="D41" s="23"/>
      <c r="E41" s="154" t="str">
        <f t="shared" si="0"/>
        <v/>
      </c>
      <c r="F41" s="219"/>
      <c r="G41" s="28"/>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row>
    <row r="42" spans="1:37" x14ac:dyDescent="0.2">
      <c r="A42" s="5">
        <v>37</v>
      </c>
      <c r="B42" s="6" t="s">
        <v>112</v>
      </c>
      <c r="C42" s="11" t="s">
        <v>113</v>
      </c>
      <c r="D42" s="23"/>
      <c r="E42" s="154" t="str">
        <f t="shared" si="0"/>
        <v/>
      </c>
      <c r="F42" s="219"/>
      <c r="G42" s="28"/>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row>
    <row r="43" spans="1:37" x14ac:dyDescent="0.2">
      <c r="A43" s="5">
        <v>38</v>
      </c>
      <c r="B43" s="6" t="s">
        <v>114</v>
      </c>
      <c r="C43" s="11" t="s">
        <v>115</v>
      </c>
      <c r="D43" s="23"/>
      <c r="E43" s="154" t="str">
        <f t="shared" si="0"/>
        <v/>
      </c>
      <c r="F43" s="219"/>
      <c r="G43" s="28"/>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row>
    <row r="44" spans="1:37" x14ac:dyDescent="0.2">
      <c r="A44" s="5">
        <v>39</v>
      </c>
      <c r="B44" s="6" t="s">
        <v>116</v>
      </c>
      <c r="C44" s="11" t="s">
        <v>117</v>
      </c>
      <c r="D44" s="23"/>
      <c r="E44" s="154" t="str">
        <f t="shared" si="0"/>
        <v/>
      </c>
      <c r="F44" s="219"/>
      <c r="G44" s="28"/>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row>
    <row r="45" spans="1:37" x14ac:dyDescent="0.2">
      <c r="A45" s="5">
        <v>40</v>
      </c>
      <c r="B45" s="6" t="s">
        <v>118</v>
      </c>
      <c r="C45" s="11" t="s">
        <v>119</v>
      </c>
      <c r="D45" s="23"/>
      <c r="E45" s="154" t="str">
        <f t="shared" si="0"/>
        <v/>
      </c>
      <c r="F45" s="219"/>
      <c r="G45" s="28"/>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row>
    <row r="46" spans="1:37" x14ac:dyDescent="0.2">
      <c r="A46" s="5">
        <v>41</v>
      </c>
      <c r="B46" s="6" t="s">
        <v>120</v>
      </c>
      <c r="C46" s="11" t="s">
        <v>121</v>
      </c>
      <c r="D46" s="23"/>
      <c r="E46" s="154" t="str">
        <f t="shared" si="0"/>
        <v/>
      </c>
      <c r="F46" s="219"/>
      <c r="G46" s="28"/>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row>
    <row r="47" spans="1:37" x14ac:dyDescent="0.2">
      <c r="A47" s="5">
        <v>42</v>
      </c>
      <c r="B47" s="6" t="s">
        <v>122</v>
      </c>
      <c r="C47" s="11" t="s">
        <v>123</v>
      </c>
      <c r="D47" s="23"/>
      <c r="E47" s="154" t="str">
        <f t="shared" si="0"/>
        <v/>
      </c>
      <c r="F47" s="219"/>
      <c r="G47" s="28"/>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1:37" x14ac:dyDescent="0.2">
      <c r="A48" s="5">
        <v>43</v>
      </c>
      <c r="B48" s="6" t="s">
        <v>124</v>
      </c>
      <c r="C48" s="11" t="s">
        <v>125</v>
      </c>
      <c r="D48" s="23"/>
      <c r="E48" s="154" t="str">
        <f t="shared" si="0"/>
        <v/>
      </c>
      <c r="F48" s="219"/>
      <c r="G48" s="28"/>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1:37" x14ac:dyDescent="0.2">
      <c r="A49" s="5">
        <v>44</v>
      </c>
      <c r="B49" s="6" t="s">
        <v>126</v>
      </c>
      <c r="C49" s="11" t="s">
        <v>127</v>
      </c>
      <c r="D49" s="23"/>
      <c r="E49" s="154" t="str">
        <f t="shared" si="0"/>
        <v/>
      </c>
      <c r="F49" s="219"/>
      <c r="G49" s="28"/>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row>
    <row r="50" spans="1:37" ht="12" thickBot="1" x14ac:dyDescent="0.25">
      <c r="A50" s="7">
        <v>45</v>
      </c>
      <c r="B50" s="8" t="s">
        <v>130</v>
      </c>
      <c r="C50" s="12" t="s">
        <v>131</v>
      </c>
      <c r="D50" s="24"/>
      <c r="E50" s="154" t="str">
        <f t="shared" si="0"/>
        <v/>
      </c>
      <c r="F50" s="220"/>
      <c r="G50" s="29"/>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row>
  </sheetData>
  <dataValidations count="2">
    <dataValidation type="decimal" allowBlank="1" showInputMessage="1" showErrorMessage="1" sqref="D6:AK50">
      <formula1>-100000000000</formula1>
      <formula2>100000000000</formula2>
    </dataValidation>
    <dataValidation operator="greaterThanOrEqual" allowBlank="1" showInputMessage="1" showErrorMessage="1" error="Date" promptTitle="Reporting Period" sqref="B2"/>
  </dataValidations>
  <pageMargins left="0.7" right="0.7" top="0.75" bottom="0.75" header="0.3" footer="0.3"/>
  <pageSetup scale="6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9"/>
  <sheetViews>
    <sheetView showGridLines="0" zoomScale="80" zoomScaleNormal="80" zoomScaleSheetLayoutView="90" workbookViewId="0">
      <selection activeCell="B1" sqref="B1"/>
    </sheetView>
  </sheetViews>
  <sheetFormatPr defaultColWidth="8.875" defaultRowHeight="15" x14ac:dyDescent="0.25"/>
  <cols>
    <col min="1" max="1" width="4.875" style="33" bestFit="1" customWidth="1"/>
    <col min="2" max="2" width="48.5" style="33" bestFit="1" customWidth="1"/>
    <col min="3" max="3" width="25" style="33" customWidth="1"/>
    <col min="4" max="4" width="17.625" style="33" customWidth="1"/>
    <col min="5" max="5" width="9.875" style="33" customWidth="1"/>
    <col min="6" max="6" width="7.125" style="33" customWidth="1"/>
    <col min="7" max="16384" width="8.875" style="33"/>
  </cols>
  <sheetData>
    <row r="1" spans="1:6" x14ac:dyDescent="0.25">
      <c r="A1" s="211" t="s">
        <v>150</v>
      </c>
      <c r="B1" s="32">
        <f>Info!C5</f>
        <v>0</v>
      </c>
    </row>
    <row r="2" spans="1:6" x14ac:dyDescent="0.25">
      <c r="A2" s="211" t="s">
        <v>14</v>
      </c>
      <c r="B2" s="34" t="e">
        <f ca="1">Info!C8</f>
        <v>#VALUE!</v>
      </c>
    </row>
    <row r="4" spans="1:6" ht="23.25" x14ac:dyDescent="0.25">
      <c r="A4" s="35" t="s">
        <v>20</v>
      </c>
      <c r="B4" s="36" t="s">
        <v>21</v>
      </c>
      <c r="C4" s="36"/>
      <c r="D4" s="37"/>
      <c r="E4" s="38" t="s">
        <v>15</v>
      </c>
      <c r="F4" s="37"/>
    </row>
    <row r="5" spans="1:6" x14ac:dyDescent="0.25">
      <c r="A5" s="233" t="s">
        <v>16</v>
      </c>
      <c r="B5" s="235" t="s">
        <v>22</v>
      </c>
      <c r="C5" s="231" t="s">
        <v>149</v>
      </c>
      <c r="D5" s="237" t="s">
        <v>137</v>
      </c>
      <c r="E5" s="39"/>
      <c r="F5" s="40"/>
    </row>
    <row r="6" spans="1:6" x14ac:dyDescent="0.25">
      <c r="A6" s="234"/>
      <c r="B6" s="236"/>
      <c r="C6" s="232"/>
      <c r="D6" s="238"/>
      <c r="E6" s="41" t="s">
        <v>23</v>
      </c>
      <c r="F6" s="42" t="s">
        <v>24</v>
      </c>
    </row>
    <row r="7" spans="1:6" x14ac:dyDescent="0.25">
      <c r="A7" s="43" t="s">
        <v>25</v>
      </c>
      <c r="B7" s="44" t="s">
        <v>26</v>
      </c>
      <c r="C7" s="45"/>
      <c r="D7" s="45"/>
      <c r="E7" s="45"/>
      <c r="F7" s="46"/>
    </row>
    <row r="8" spans="1:6" x14ac:dyDescent="0.25">
      <c r="A8" s="47">
        <v>1</v>
      </c>
      <c r="B8" s="48"/>
      <c r="C8" s="48"/>
      <c r="D8" s="48"/>
      <c r="E8" s="49"/>
      <c r="F8" s="50">
        <f t="shared" ref="F8:F17" si="0">IF(D8="ჩვეულებრივი",E8/$C$48,0)</f>
        <v>0</v>
      </c>
    </row>
    <row r="9" spans="1:6" x14ac:dyDescent="0.25">
      <c r="A9" s="47">
        <v>2</v>
      </c>
      <c r="B9" s="48"/>
      <c r="C9" s="48"/>
      <c r="D9" s="48"/>
      <c r="E9" s="49"/>
      <c r="F9" s="50">
        <f t="shared" si="0"/>
        <v>0</v>
      </c>
    </row>
    <row r="10" spans="1:6" x14ac:dyDescent="0.25">
      <c r="A10" s="47">
        <v>3</v>
      </c>
      <c r="B10" s="48"/>
      <c r="C10" s="48"/>
      <c r="D10" s="48"/>
      <c r="E10" s="49"/>
      <c r="F10" s="50">
        <f t="shared" si="0"/>
        <v>0</v>
      </c>
    </row>
    <row r="11" spans="1:6" x14ac:dyDescent="0.25">
      <c r="A11" s="47">
        <v>4</v>
      </c>
      <c r="B11" s="48"/>
      <c r="C11" s="48"/>
      <c r="D11" s="48"/>
      <c r="E11" s="49"/>
      <c r="F11" s="50">
        <f t="shared" si="0"/>
        <v>0</v>
      </c>
    </row>
    <row r="12" spans="1:6" x14ac:dyDescent="0.25">
      <c r="A12" s="47">
        <v>5</v>
      </c>
      <c r="B12" s="48"/>
      <c r="C12" s="48"/>
      <c r="D12" s="48"/>
      <c r="E12" s="49"/>
      <c r="F12" s="50">
        <f t="shared" si="0"/>
        <v>0</v>
      </c>
    </row>
    <row r="13" spans="1:6" x14ac:dyDescent="0.25">
      <c r="A13" s="47">
        <v>6</v>
      </c>
      <c r="B13" s="48"/>
      <c r="C13" s="48"/>
      <c r="D13" s="48"/>
      <c r="E13" s="49"/>
      <c r="F13" s="50">
        <f t="shared" si="0"/>
        <v>0</v>
      </c>
    </row>
    <row r="14" spans="1:6" x14ac:dyDescent="0.25">
      <c r="A14" s="47">
        <v>7</v>
      </c>
      <c r="B14" s="48"/>
      <c r="C14" s="48"/>
      <c r="D14" s="48"/>
      <c r="E14" s="49"/>
      <c r="F14" s="50">
        <f t="shared" si="0"/>
        <v>0</v>
      </c>
    </row>
    <row r="15" spans="1:6" x14ac:dyDescent="0.25">
      <c r="A15" s="47">
        <v>8</v>
      </c>
      <c r="B15" s="48"/>
      <c r="C15" s="48"/>
      <c r="D15" s="48"/>
      <c r="E15" s="49"/>
      <c r="F15" s="50">
        <f t="shared" si="0"/>
        <v>0</v>
      </c>
    </row>
    <row r="16" spans="1:6" x14ac:dyDescent="0.25">
      <c r="A16" s="47">
        <v>9</v>
      </c>
      <c r="B16" s="48"/>
      <c r="C16" s="48"/>
      <c r="D16" s="48"/>
      <c r="E16" s="49"/>
      <c r="F16" s="50">
        <f t="shared" si="0"/>
        <v>0</v>
      </c>
    </row>
    <row r="17" spans="1:6" x14ac:dyDescent="0.25">
      <c r="A17" s="47">
        <v>10</v>
      </c>
      <c r="B17" s="48"/>
      <c r="C17" s="48"/>
      <c r="D17" s="48"/>
      <c r="E17" s="49"/>
      <c r="F17" s="50">
        <f t="shared" si="0"/>
        <v>0</v>
      </c>
    </row>
    <row r="18" spans="1:6" x14ac:dyDescent="0.25">
      <c r="A18" s="51"/>
      <c r="B18" s="52" t="s">
        <v>27</v>
      </c>
      <c r="C18" s="52"/>
      <c r="D18" s="52"/>
      <c r="E18" s="53">
        <f>SUM(E8:E17)</f>
        <v>0</v>
      </c>
      <c r="F18" s="54">
        <f>SUM(F8:F17)</f>
        <v>0</v>
      </c>
    </row>
    <row r="19" spans="1:6" x14ac:dyDescent="0.25">
      <c r="A19" s="55"/>
      <c r="B19" s="56"/>
      <c r="C19" s="56"/>
      <c r="D19" s="56"/>
      <c r="E19" s="56"/>
      <c r="F19" s="56"/>
    </row>
    <row r="20" spans="1:6" ht="22.5" x14ac:dyDescent="0.25">
      <c r="A20" s="57" t="s">
        <v>28</v>
      </c>
      <c r="B20" s="58" t="s">
        <v>29</v>
      </c>
      <c r="C20" s="59" t="s">
        <v>149</v>
      </c>
      <c r="D20" s="59" t="s">
        <v>137</v>
      </c>
      <c r="E20" s="59" t="s">
        <v>23</v>
      </c>
      <c r="F20" s="59" t="s">
        <v>24</v>
      </c>
    </row>
    <row r="21" spans="1:6" x14ac:dyDescent="0.25">
      <c r="A21" s="47">
        <v>1</v>
      </c>
      <c r="B21" s="48"/>
      <c r="C21" s="48"/>
      <c r="D21" s="48"/>
      <c r="E21" s="49"/>
      <c r="F21" s="50">
        <f t="shared" ref="F21:F30" si="1">IF(D21="ჩვეულებრივი",E21/$C$48,0)</f>
        <v>0</v>
      </c>
    </row>
    <row r="22" spans="1:6" x14ac:dyDescent="0.25">
      <c r="A22" s="47">
        <v>2</v>
      </c>
      <c r="B22" s="48"/>
      <c r="C22" s="48"/>
      <c r="D22" s="48"/>
      <c r="E22" s="49"/>
      <c r="F22" s="50">
        <f t="shared" si="1"/>
        <v>0</v>
      </c>
    </row>
    <row r="23" spans="1:6" x14ac:dyDescent="0.25">
      <c r="A23" s="47">
        <v>3</v>
      </c>
      <c r="B23" s="48"/>
      <c r="C23" s="48"/>
      <c r="D23" s="48"/>
      <c r="E23" s="49"/>
      <c r="F23" s="50">
        <f t="shared" si="1"/>
        <v>0</v>
      </c>
    </row>
    <row r="24" spans="1:6" x14ac:dyDescent="0.25">
      <c r="A24" s="47">
        <v>4</v>
      </c>
      <c r="B24" s="48"/>
      <c r="C24" s="48"/>
      <c r="D24" s="48"/>
      <c r="E24" s="49"/>
      <c r="F24" s="50">
        <f t="shared" si="1"/>
        <v>0</v>
      </c>
    </row>
    <row r="25" spans="1:6" x14ac:dyDescent="0.25">
      <c r="A25" s="47">
        <v>5</v>
      </c>
      <c r="B25" s="48"/>
      <c r="C25" s="48"/>
      <c r="D25" s="48"/>
      <c r="E25" s="49"/>
      <c r="F25" s="50">
        <f t="shared" si="1"/>
        <v>0</v>
      </c>
    </row>
    <row r="26" spans="1:6" x14ac:dyDescent="0.25">
      <c r="A26" s="47">
        <v>6</v>
      </c>
      <c r="B26" s="48"/>
      <c r="C26" s="48"/>
      <c r="D26" s="48"/>
      <c r="E26" s="49"/>
      <c r="F26" s="50">
        <f t="shared" si="1"/>
        <v>0</v>
      </c>
    </row>
    <row r="27" spans="1:6" x14ac:dyDescent="0.25">
      <c r="A27" s="47">
        <v>7</v>
      </c>
      <c r="B27" s="48"/>
      <c r="C27" s="48"/>
      <c r="D27" s="48"/>
      <c r="E27" s="49"/>
      <c r="F27" s="50">
        <f t="shared" si="1"/>
        <v>0</v>
      </c>
    </row>
    <row r="28" spans="1:6" x14ac:dyDescent="0.25">
      <c r="A28" s="47">
        <v>8</v>
      </c>
      <c r="B28" s="48"/>
      <c r="C28" s="48"/>
      <c r="D28" s="48"/>
      <c r="E28" s="49"/>
      <c r="F28" s="50">
        <f t="shared" si="1"/>
        <v>0</v>
      </c>
    </row>
    <row r="29" spans="1:6" x14ac:dyDescent="0.25">
      <c r="A29" s="47">
        <v>9</v>
      </c>
      <c r="B29" s="48"/>
      <c r="C29" s="48"/>
      <c r="D29" s="48"/>
      <c r="E29" s="49"/>
      <c r="F29" s="50">
        <f t="shared" si="1"/>
        <v>0</v>
      </c>
    </row>
    <row r="30" spans="1:6" x14ac:dyDescent="0.25">
      <c r="A30" s="47">
        <v>10</v>
      </c>
      <c r="B30" s="48"/>
      <c r="C30" s="48"/>
      <c r="D30" s="48"/>
      <c r="E30" s="49"/>
      <c r="F30" s="50">
        <f t="shared" si="1"/>
        <v>0</v>
      </c>
    </row>
    <row r="31" spans="1:6" x14ac:dyDescent="0.25">
      <c r="A31" s="60"/>
      <c r="B31" s="61" t="s">
        <v>30</v>
      </c>
      <c r="C31" s="62"/>
      <c r="D31" s="63"/>
      <c r="E31" s="64">
        <f>SUM(E21:E30)</f>
        <v>0</v>
      </c>
      <c r="F31" s="50">
        <f>SUM(F21:F30)</f>
        <v>0</v>
      </c>
    </row>
    <row r="32" spans="1:6" x14ac:dyDescent="0.25">
      <c r="A32" s="65"/>
      <c r="B32" s="66" t="s">
        <v>31</v>
      </c>
      <c r="C32" s="67"/>
      <c r="D32" s="68"/>
      <c r="E32" s="53">
        <f>E18+E31</f>
        <v>0</v>
      </c>
      <c r="F32" s="54">
        <f>F18+F31</f>
        <v>0</v>
      </c>
    </row>
    <row r="33" spans="1:6" x14ac:dyDescent="0.25">
      <c r="A33" s="69"/>
      <c r="B33" s="69"/>
      <c r="C33" s="69"/>
      <c r="D33" s="69"/>
      <c r="E33" s="70"/>
      <c r="F33" s="69"/>
    </row>
    <row r="34" spans="1:6" x14ac:dyDescent="0.25">
      <c r="A34" s="69"/>
      <c r="B34" s="69"/>
      <c r="C34" s="69"/>
      <c r="D34" s="69"/>
      <c r="E34" s="70"/>
      <c r="F34" s="69"/>
    </row>
    <row r="35" spans="1:6" x14ac:dyDescent="0.25">
      <c r="A35" s="57" t="s">
        <v>32</v>
      </c>
      <c r="B35" s="71" t="s">
        <v>33</v>
      </c>
      <c r="C35" s="72" t="s">
        <v>149</v>
      </c>
      <c r="D35" s="73"/>
      <c r="E35" s="72" t="s">
        <v>23</v>
      </c>
      <c r="F35" s="74"/>
    </row>
    <row r="36" spans="1:6" x14ac:dyDescent="0.25">
      <c r="A36" s="47">
        <v>1</v>
      </c>
      <c r="B36" s="48"/>
      <c r="C36" s="48"/>
      <c r="D36" s="48"/>
      <c r="E36" s="49"/>
      <c r="F36" s="50">
        <f>IF($C$48&gt;0,E36/$C$48,0)</f>
        <v>0</v>
      </c>
    </row>
    <row r="37" spans="1:6" x14ac:dyDescent="0.25">
      <c r="A37" s="47">
        <v>2</v>
      </c>
      <c r="B37" s="48"/>
      <c r="C37" s="48"/>
      <c r="D37" s="48"/>
      <c r="E37" s="49"/>
      <c r="F37" s="50">
        <f t="shared" ref="F37:F45" si="2">IF($C$48&gt;0,E37/$C$48,0)</f>
        <v>0</v>
      </c>
    </row>
    <row r="38" spans="1:6" x14ac:dyDescent="0.25">
      <c r="A38" s="47">
        <v>3</v>
      </c>
      <c r="B38" s="48"/>
      <c r="C38" s="48"/>
      <c r="D38" s="48"/>
      <c r="E38" s="49"/>
      <c r="F38" s="50">
        <f t="shared" si="2"/>
        <v>0</v>
      </c>
    </row>
    <row r="39" spans="1:6" x14ac:dyDescent="0.25">
      <c r="A39" s="47">
        <v>4</v>
      </c>
      <c r="B39" s="48"/>
      <c r="C39" s="48"/>
      <c r="D39" s="48"/>
      <c r="E39" s="49"/>
      <c r="F39" s="50">
        <f t="shared" si="2"/>
        <v>0</v>
      </c>
    </row>
    <row r="40" spans="1:6" x14ac:dyDescent="0.25">
      <c r="A40" s="47">
        <v>5</v>
      </c>
      <c r="B40" s="48"/>
      <c r="C40" s="48"/>
      <c r="D40" s="48"/>
      <c r="E40" s="49"/>
      <c r="F40" s="50">
        <f t="shared" si="2"/>
        <v>0</v>
      </c>
    </row>
    <row r="41" spans="1:6" x14ac:dyDescent="0.25">
      <c r="A41" s="47">
        <v>6</v>
      </c>
      <c r="B41" s="48"/>
      <c r="C41" s="48"/>
      <c r="D41" s="48"/>
      <c r="E41" s="49"/>
      <c r="F41" s="50">
        <f t="shared" si="2"/>
        <v>0</v>
      </c>
    </row>
    <row r="42" spans="1:6" x14ac:dyDescent="0.25">
      <c r="A42" s="47">
        <v>7</v>
      </c>
      <c r="B42" s="48"/>
      <c r="C42" s="48"/>
      <c r="D42" s="48"/>
      <c r="E42" s="49"/>
      <c r="F42" s="50">
        <f t="shared" si="2"/>
        <v>0</v>
      </c>
    </row>
    <row r="43" spans="1:6" x14ac:dyDescent="0.25">
      <c r="A43" s="47">
        <v>8</v>
      </c>
      <c r="B43" s="48"/>
      <c r="C43" s="48"/>
      <c r="D43" s="48"/>
      <c r="E43" s="49"/>
      <c r="F43" s="50">
        <f t="shared" si="2"/>
        <v>0</v>
      </c>
    </row>
    <row r="44" spans="1:6" x14ac:dyDescent="0.25">
      <c r="A44" s="47">
        <v>9</v>
      </c>
      <c r="B44" s="48"/>
      <c r="C44" s="48"/>
      <c r="D44" s="48"/>
      <c r="E44" s="49"/>
      <c r="F44" s="50">
        <f t="shared" si="2"/>
        <v>0</v>
      </c>
    </row>
    <row r="45" spans="1:6" x14ac:dyDescent="0.25">
      <c r="A45" s="75">
        <v>10</v>
      </c>
      <c r="B45" s="76"/>
      <c r="C45" s="76"/>
      <c r="D45" s="76"/>
      <c r="E45" s="77"/>
      <c r="F45" s="50">
        <f t="shared" si="2"/>
        <v>0</v>
      </c>
    </row>
    <row r="47" spans="1:6" x14ac:dyDescent="0.25">
      <c r="A47" s="57" t="s">
        <v>146</v>
      </c>
      <c r="B47" s="71" t="s">
        <v>147</v>
      </c>
      <c r="C47" s="78" t="s">
        <v>148</v>
      </c>
    </row>
    <row r="48" spans="1:6" x14ac:dyDescent="0.25">
      <c r="A48" s="47">
        <v>1</v>
      </c>
      <c r="B48" s="79" t="s">
        <v>138</v>
      </c>
      <c r="C48" s="80">
        <f>SUMIFS(E:E,D:D,"ჩვეულებრივი")</f>
        <v>0</v>
      </c>
    </row>
    <row r="49" spans="1:3" x14ac:dyDescent="0.25">
      <c r="A49" s="75">
        <v>2</v>
      </c>
      <c r="B49" s="81" t="s">
        <v>139</v>
      </c>
      <c r="C49" s="82">
        <f>SUMIFS(E:E,D:D,"პრივილეგირებული")</f>
        <v>0</v>
      </c>
    </row>
  </sheetData>
  <sheetProtection formatRows="0"/>
  <mergeCells count="4">
    <mergeCell ref="C5:C6"/>
    <mergeCell ref="A5:A6"/>
    <mergeCell ref="B5:B6"/>
    <mergeCell ref="D5:D6"/>
  </mergeCells>
  <conditionalFormatting sqref="B21:C29 B8:C16">
    <cfRule type="expression" dxfId="2" priority="2">
      <formula>AND($B8="",$B9&lt;&gt;"")</formula>
    </cfRule>
  </conditionalFormatting>
  <conditionalFormatting sqref="B30:C30 B17:C17">
    <cfRule type="expression" dxfId="1" priority="10">
      <formula>AND($B17="",#REF!&lt;&gt;"")</formula>
    </cfRule>
  </conditionalFormatting>
  <dataValidations count="3">
    <dataValidation operator="greaterThanOrEqual" allowBlank="1" showInputMessage="1" showErrorMessage="1" error="Date" promptTitle="Reporting Period" sqref="B2"/>
    <dataValidation type="decimal" allowBlank="1" showInputMessage="1" showErrorMessage="1" sqref="E8:E45">
      <formula1>-100000000</formula1>
      <formula2>100000000</formula2>
    </dataValidation>
    <dataValidation type="list" allowBlank="1" showInputMessage="1" showErrorMessage="1" sqref="D8:D17">
      <formula1>$AB$2:$AB$3</formula1>
    </dataValidation>
  </dataValidations>
  <pageMargins left="0.7" right="0.7" top="0.75" bottom="0.75" header="0.3" footer="0.3"/>
  <pageSetup paperSize="9" scale="2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Info!$AB$3:$AB$4</xm:f>
          </x14:formula1>
          <xm:sqref>D21:D30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56"/>
  <sheetViews>
    <sheetView showGridLines="0" zoomScale="115" zoomScaleNormal="115" zoomScaleSheetLayoutView="90" workbookViewId="0">
      <selection activeCell="D11" sqref="D11"/>
    </sheetView>
  </sheetViews>
  <sheetFormatPr defaultColWidth="8" defaultRowHeight="12" customHeight="1" x14ac:dyDescent="0.2"/>
  <cols>
    <col min="1" max="1" width="7.125" style="19" bestFit="1" customWidth="1"/>
    <col min="2" max="3" width="16.5" style="19" customWidth="1"/>
    <col min="4" max="4" width="17.125" style="19" customWidth="1"/>
    <col min="5" max="5" width="16.625" style="19" customWidth="1"/>
    <col min="6" max="6" width="13.875" style="19" customWidth="1"/>
    <col min="7" max="16384" width="8" style="19"/>
  </cols>
  <sheetData>
    <row r="1" spans="1:6" ht="12" customHeight="1" x14ac:dyDescent="0.2">
      <c r="A1" s="103" t="s">
        <v>150</v>
      </c>
      <c r="B1" s="104">
        <f>Info!C5</f>
        <v>0</v>
      </c>
      <c r="C1" s="105"/>
      <c r="D1" s="105"/>
      <c r="E1" s="105"/>
      <c r="F1" s="105"/>
    </row>
    <row r="2" spans="1:6" ht="12" customHeight="1" x14ac:dyDescent="0.2">
      <c r="A2" s="103" t="s">
        <v>14</v>
      </c>
      <c r="B2" s="106" t="e">
        <f ca="1">Info!C8</f>
        <v>#VALUE!</v>
      </c>
      <c r="C2" s="103"/>
      <c r="D2" s="105"/>
      <c r="E2" s="105"/>
      <c r="F2" s="105"/>
    </row>
    <row r="3" spans="1:6" ht="12" customHeight="1" x14ac:dyDescent="0.2">
      <c r="A3" s="105"/>
      <c r="B3" s="105"/>
      <c r="C3" s="105"/>
      <c r="D3" s="105"/>
      <c r="E3" s="105"/>
      <c r="F3" s="105"/>
    </row>
    <row r="4" spans="1:6" ht="11.25" x14ac:dyDescent="0.2">
      <c r="A4" s="107" t="s">
        <v>151</v>
      </c>
      <c r="B4" s="105"/>
      <c r="C4" s="105"/>
      <c r="D4" s="105"/>
      <c r="E4" s="105"/>
      <c r="F4" s="105"/>
    </row>
    <row r="5" spans="1:6" ht="22.5" x14ac:dyDescent="0.2">
      <c r="A5" s="117" t="s">
        <v>16</v>
      </c>
      <c r="B5" s="3" t="s">
        <v>18</v>
      </c>
      <c r="C5" s="3" t="s">
        <v>6</v>
      </c>
      <c r="D5" s="3" t="s">
        <v>136</v>
      </c>
      <c r="E5" s="3" t="s">
        <v>19</v>
      </c>
      <c r="F5" s="3" t="s">
        <v>7</v>
      </c>
    </row>
    <row r="6" spans="1:6" ht="12" customHeight="1" x14ac:dyDescent="0.2">
      <c r="A6" s="108"/>
      <c r="B6" s="109"/>
      <c r="C6" s="109"/>
      <c r="D6" s="109"/>
      <c r="E6" s="109"/>
      <c r="F6" s="109"/>
    </row>
    <row r="7" spans="1:6" ht="12" customHeight="1" x14ac:dyDescent="0.2">
      <c r="A7" s="110">
        <v>1</v>
      </c>
      <c r="B7" s="111"/>
      <c r="C7" s="111"/>
      <c r="D7" s="111"/>
      <c r="E7" s="111"/>
      <c r="F7" s="111"/>
    </row>
    <row r="8" spans="1:6" ht="12" customHeight="1" x14ac:dyDescent="0.2">
      <c r="A8" s="110">
        <v>2</v>
      </c>
      <c r="B8" s="112"/>
      <c r="C8" s="112"/>
      <c r="D8" s="112"/>
      <c r="E8" s="112"/>
      <c r="F8" s="112"/>
    </row>
    <row r="9" spans="1:6" ht="12" customHeight="1" x14ac:dyDescent="0.2">
      <c r="A9" s="110">
        <v>3</v>
      </c>
      <c r="B9" s="112"/>
      <c r="C9" s="112"/>
      <c r="D9" s="112"/>
      <c r="E9" s="112"/>
      <c r="F9" s="112"/>
    </row>
    <row r="10" spans="1:6" ht="12" customHeight="1" x14ac:dyDescent="0.2">
      <c r="A10" s="110">
        <v>4</v>
      </c>
      <c r="B10" s="112"/>
      <c r="C10" s="112"/>
      <c r="D10" s="112"/>
      <c r="E10" s="112"/>
      <c r="F10" s="112"/>
    </row>
    <row r="11" spans="1:6" ht="12" customHeight="1" x14ac:dyDescent="0.2">
      <c r="A11" s="110">
        <v>5</v>
      </c>
      <c r="B11" s="112"/>
      <c r="C11" s="112"/>
      <c r="D11" s="112"/>
      <c r="E11" s="112"/>
      <c r="F11" s="112"/>
    </row>
    <row r="12" spans="1:6" ht="12" customHeight="1" x14ac:dyDescent="0.2">
      <c r="A12" s="110">
        <v>6</v>
      </c>
      <c r="B12" s="112"/>
      <c r="C12" s="112"/>
      <c r="D12" s="112"/>
      <c r="E12" s="112"/>
      <c r="F12" s="112"/>
    </row>
    <row r="13" spans="1:6" ht="12" customHeight="1" x14ac:dyDescent="0.2">
      <c r="A13" s="110">
        <v>7</v>
      </c>
      <c r="B13" s="112"/>
      <c r="C13" s="112"/>
      <c r="D13" s="112"/>
      <c r="E13" s="112"/>
      <c r="F13" s="112"/>
    </row>
    <row r="14" spans="1:6" ht="12" customHeight="1" x14ac:dyDescent="0.2">
      <c r="A14" s="110">
        <v>8</v>
      </c>
      <c r="B14" s="112"/>
      <c r="C14" s="112"/>
      <c r="D14" s="112"/>
      <c r="E14" s="112"/>
      <c r="F14" s="112"/>
    </row>
    <row r="15" spans="1:6" ht="12" customHeight="1" x14ac:dyDescent="0.2">
      <c r="A15" s="110">
        <v>9</v>
      </c>
      <c r="B15" s="112"/>
      <c r="C15" s="112"/>
      <c r="D15" s="112"/>
      <c r="E15" s="112"/>
      <c r="F15" s="112"/>
    </row>
    <row r="16" spans="1:6" ht="12" customHeight="1" x14ac:dyDescent="0.2">
      <c r="A16" s="110">
        <v>10</v>
      </c>
      <c r="B16" s="112"/>
      <c r="C16" s="112"/>
      <c r="D16" s="112"/>
      <c r="E16" s="112"/>
      <c r="F16" s="112"/>
    </row>
    <row r="17" spans="1:6" ht="12" customHeight="1" x14ac:dyDescent="0.2">
      <c r="A17" s="110">
        <v>11</v>
      </c>
      <c r="B17" s="112"/>
      <c r="C17" s="112"/>
      <c r="D17" s="112"/>
      <c r="E17" s="112"/>
      <c r="F17" s="112"/>
    </row>
    <row r="18" spans="1:6" ht="12" customHeight="1" x14ac:dyDescent="0.2">
      <c r="A18" s="110">
        <v>12</v>
      </c>
      <c r="B18" s="112"/>
      <c r="C18" s="112"/>
      <c r="D18" s="112"/>
      <c r="E18" s="112"/>
      <c r="F18" s="112"/>
    </row>
    <row r="19" spans="1:6" ht="12" customHeight="1" x14ac:dyDescent="0.2">
      <c r="A19" s="110">
        <v>13</v>
      </c>
      <c r="B19" s="112"/>
      <c r="C19" s="112"/>
      <c r="D19" s="112"/>
      <c r="E19" s="112"/>
      <c r="F19" s="112"/>
    </row>
    <row r="20" spans="1:6" ht="12" customHeight="1" x14ac:dyDescent="0.2">
      <c r="A20" s="110">
        <v>14</v>
      </c>
      <c r="B20" s="112"/>
      <c r="C20" s="112"/>
      <c r="D20" s="112"/>
      <c r="E20" s="112"/>
      <c r="F20" s="112"/>
    </row>
    <row r="21" spans="1:6" ht="12" customHeight="1" x14ac:dyDescent="0.2">
      <c r="A21" s="110">
        <v>15</v>
      </c>
      <c r="B21" s="112"/>
      <c r="C21" s="112"/>
      <c r="D21" s="112"/>
      <c r="E21" s="112"/>
      <c r="F21" s="112"/>
    </row>
    <row r="22" spans="1:6" ht="12" customHeight="1" x14ac:dyDescent="0.2">
      <c r="A22" s="110">
        <v>16</v>
      </c>
      <c r="B22" s="112"/>
      <c r="C22" s="112"/>
      <c r="D22" s="112"/>
      <c r="E22" s="112"/>
      <c r="F22" s="112"/>
    </row>
    <row r="23" spans="1:6" ht="12" customHeight="1" x14ac:dyDescent="0.2">
      <c r="A23" s="110">
        <v>17</v>
      </c>
      <c r="B23" s="112"/>
      <c r="C23" s="112"/>
      <c r="D23" s="112"/>
      <c r="E23" s="112"/>
      <c r="F23" s="112"/>
    </row>
    <row r="24" spans="1:6" ht="12" customHeight="1" x14ac:dyDescent="0.2">
      <c r="A24" s="110">
        <v>18</v>
      </c>
      <c r="B24" s="112"/>
      <c r="C24" s="112"/>
      <c r="D24" s="112"/>
      <c r="E24" s="112"/>
      <c r="F24" s="112"/>
    </row>
    <row r="25" spans="1:6" ht="12" customHeight="1" x14ac:dyDescent="0.2">
      <c r="A25" s="110">
        <v>19</v>
      </c>
      <c r="B25" s="112"/>
      <c r="C25" s="112"/>
      <c r="D25" s="112"/>
      <c r="E25" s="112"/>
      <c r="F25" s="112"/>
    </row>
    <row r="26" spans="1:6" ht="12" customHeight="1" x14ac:dyDescent="0.2">
      <c r="A26" s="110">
        <v>20</v>
      </c>
      <c r="B26" s="112"/>
      <c r="C26" s="112"/>
      <c r="D26" s="112"/>
      <c r="E26" s="112"/>
      <c r="F26" s="112"/>
    </row>
    <row r="27" spans="1:6" ht="12" customHeight="1" x14ac:dyDescent="0.2">
      <c r="A27" s="110">
        <v>21</v>
      </c>
      <c r="B27" s="112"/>
      <c r="C27" s="112"/>
      <c r="D27" s="112"/>
      <c r="E27" s="112"/>
      <c r="F27" s="112"/>
    </row>
    <row r="28" spans="1:6" ht="12" customHeight="1" x14ac:dyDescent="0.2">
      <c r="A28" s="110">
        <v>22</v>
      </c>
      <c r="B28" s="112"/>
      <c r="C28" s="112"/>
      <c r="D28" s="112"/>
      <c r="E28" s="112"/>
      <c r="F28" s="112"/>
    </row>
    <row r="29" spans="1:6" ht="12" customHeight="1" x14ac:dyDescent="0.2">
      <c r="A29" s="110">
        <v>23</v>
      </c>
      <c r="B29" s="112"/>
      <c r="C29" s="112"/>
      <c r="D29" s="112"/>
      <c r="E29" s="112"/>
      <c r="F29" s="112"/>
    </row>
    <row r="30" spans="1:6" ht="12" customHeight="1" x14ac:dyDescent="0.2">
      <c r="A30" s="110">
        <v>24</v>
      </c>
      <c r="B30" s="112"/>
      <c r="C30" s="112"/>
      <c r="D30" s="112"/>
      <c r="E30" s="112"/>
      <c r="F30" s="112"/>
    </row>
    <row r="31" spans="1:6" ht="12" customHeight="1" x14ac:dyDescent="0.2">
      <c r="A31" s="110">
        <v>25</v>
      </c>
      <c r="B31" s="112"/>
      <c r="C31" s="112"/>
      <c r="D31" s="112"/>
      <c r="E31" s="112"/>
      <c r="F31" s="112"/>
    </row>
    <row r="32" spans="1:6" ht="12" customHeight="1" x14ac:dyDescent="0.2">
      <c r="A32" s="110">
        <v>26</v>
      </c>
      <c r="B32" s="112"/>
      <c r="C32" s="112"/>
      <c r="D32" s="112"/>
      <c r="E32" s="112"/>
      <c r="F32" s="112"/>
    </row>
    <row r="33" spans="1:6" ht="12" customHeight="1" x14ac:dyDescent="0.2">
      <c r="A33" s="110">
        <v>27</v>
      </c>
      <c r="B33" s="112"/>
      <c r="C33" s="112"/>
      <c r="D33" s="112"/>
      <c r="E33" s="112"/>
      <c r="F33" s="112"/>
    </row>
    <row r="34" spans="1:6" ht="12" customHeight="1" x14ac:dyDescent="0.2">
      <c r="A34" s="110">
        <v>28</v>
      </c>
      <c r="B34" s="112"/>
      <c r="C34" s="112"/>
      <c r="D34" s="112"/>
      <c r="E34" s="112"/>
      <c r="F34" s="112"/>
    </row>
    <row r="35" spans="1:6" ht="12" customHeight="1" x14ac:dyDescent="0.2">
      <c r="A35" s="110">
        <v>29</v>
      </c>
      <c r="B35" s="112"/>
      <c r="C35" s="112"/>
      <c r="D35" s="112"/>
      <c r="E35" s="112"/>
      <c r="F35" s="112"/>
    </row>
    <row r="36" spans="1:6" ht="12" customHeight="1" x14ac:dyDescent="0.2">
      <c r="A36" s="110">
        <v>30</v>
      </c>
      <c r="B36" s="112"/>
      <c r="C36" s="112"/>
      <c r="D36" s="112"/>
      <c r="E36" s="112"/>
      <c r="F36" s="112"/>
    </row>
    <row r="37" spans="1:6" ht="12" customHeight="1" x14ac:dyDescent="0.2">
      <c r="A37" s="110">
        <v>31</v>
      </c>
      <c r="B37" s="112"/>
      <c r="C37" s="112"/>
      <c r="D37" s="112"/>
      <c r="E37" s="112"/>
      <c r="F37" s="112"/>
    </row>
    <row r="38" spans="1:6" ht="12" customHeight="1" x14ac:dyDescent="0.2">
      <c r="A38" s="110">
        <v>32</v>
      </c>
      <c r="B38" s="112"/>
      <c r="C38" s="112"/>
      <c r="D38" s="112"/>
      <c r="E38" s="112"/>
      <c r="F38" s="112"/>
    </row>
    <row r="39" spans="1:6" ht="12" customHeight="1" x14ac:dyDescent="0.2">
      <c r="A39" s="110">
        <v>33</v>
      </c>
      <c r="B39" s="112"/>
      <c r="C39" s="112"/>
      <c r="D39" s="112"/>
      <c r="E39" s="112"/>
      <c r="F39" s="112"/>
    </row>
    <row r="40" spans="1:6" ht="12" customHeight="1" x14ac:dyDescent="0.2">
      <c r="A40" s="110">
        <v>34</v>
      </c>
      <c r="B40" s="112"/>
      <c r="C40" s="112"/>
      <c r="D40" s="112"/>
      <c r="E40" s="112"/>
      <c r="F40" s="112"/>
    </row>
    <row r="41" spans="1:6" ht="12" customHeight="1" x14ac:dyDescent="0.2">
      <c r="A41" s="110">
        <v>35</v>
      </c>
      <c r="B41" s="112"/>
      <c r="C41" s="112"/>
      <c r="D41" s="112"/>
      <c r="E41" s="112"/>
      <c r="F41" s="112"/>
    </row>
    <row r="42" spans="1:6" ht="12" customHeight="1" x14ac:dyDescent="0.2">
      <c r="A42" s="110">
        <v>36</v>
      </c>
      <c r="B42" s="112"/>
      <c r="C42" s="112"/>
      <c r="D42" s="112"/>
      <c r="E42" s="112"/>
      <c r="F42" s="112"/>
    </row>
    <row r="43" spans="1:6" ht="12" customHeight="1" x14ac:dyDescent="0.2">
      <c r="A43" s="110">
        <v>37</v>
      </c>
      <c r="B43" s="112"/>
      <c r="C43" s="112"/>
      <c r="D43" s="112"/>
      <c r="E43" s="112"/>
      <c r="F43" s="112"/>
    </row>
    <row r="44" spans="1:6" ht="12" customHeight="1" x14ac:dyDescent="0.2">
      <c r="A44" s="110">
        <v>38</v>
      </c>
      <c r="B44" s="112"/>
      <c r="C44" s="112"/>
      <c r="D44" s="112"/>
      <c r="E44" s="112"/>
      <c r="F44" s="112"/>
    </row>
    <row r="45" spans="1:6" ht="12" customHeight="1" x14ac:dyDescent="0.2">
      <c r="A45" s="110">
        <v>39</v>
      </c>
      <c r="B45" s="112"/>
      <c r="C45" s="112"/>
      <c r="D45" s="112"/>
      <c r="E45" s="112"/>
      <c r="F45" s="112"/>
    </row>
    <row r="46" spans="1:6" ht="12" customHeight="1" x14ac:dyDescent="0.2">
      <c r="A46" s="110">
        <v>40</v>
      </c>
      <c r="B46" s="112"/>
      <c r="C46" s="112"/>
      <c r="D46" s="112"/>
      <c r="E46" s="112"/>
      <c r="F46" s="112"/>
    </row>
    <row r="47" spans="1:6" ht="12" customHeight="1" x14ac:dyDescent="0.2">
      <c r="A47" s="110">
        <v>41</v>
      </c>
      <c r="B47" s="112"/>
      <c r="C47" s="112"/>
      <c r="D47" s="112"/>
      <c r="E47" s="112"/>
      <c r="F47" s="112"/>
    </row>
    <row r="48" spans="1:6" ht="12" customHeight="1" x14ac:dyDescent="0.2">
      <c r="A48" s="110">
        <v>42</v>
      </c>
      <c r="B48" s="112"/>
      <c r="C48" s="112"/>
      <c r="D48" s="112"/>
      <c r="E48" s="112"/>
      <c r="F48" s="112"/>
    </row>
    <row r="49" spans="1:6" ht="12" customHeight="1" x14ac:dyDescent="0.2">
      <c r="A49" s="110">
        <v>43</v>
      </c>
      <c r="B49" s="112"/>
      <c r="C49" s="112"/>
      <c r="D49" s="112"/>
      <c r="E49" s="112"/>
      <c r="F49" s="112"/>
    </row>
    <row r="50" spans="1:6" ht="12" customHeight="1" x14ac:dyDescent="0.2">
      <c r="A50" s="110">
        <v>44</v>
      </c>
      <c r="B50" s="112"/>
      <c r="C50" s="112"/>
      <c r="D50" s="112"/>
      <c r="E50" s="112"/>
      <c r="F50" s="112"/>
    </row>
    <row r="51" spans="1:6" ht="12" customHeight="1" x14ac:dyDescent="0.2">
      <c r="A51" s="110">
        <v>45</v>
      </c>
      <c r="B51" s="112"/>
      <c r="C51" s="112"/>
      <c r="D51" s="112"/>
      <c r="E51" s="112"/>
      <c r="F51" s="112"/>
    </row>
    <row r="52" spans="1:6" ht="12" customHeight="1" x14ac:dyDescent="0.2">
      <c r="A52" s="110">
        <v>46</v>
      </c>
      <c r="B52" s="112"/>
      <c r="C52" s="112"/>
      <c r="D52" s="112"/>
      <c r="E52" s="112"/>
      <c r="F52" s="112"/>
    </row>
    <row r="53" spans="1:6" ht="12" customHeight="1" x14ac:dyDescent="0.2">
      <c r="A53" s="110">
        <v>47</v>
      </c>
      <c r="B53" s="112"/>
      <c r="C53" s="112"/>
      <c r="D53" s="112"/>
      <c r="E53" s="112"/>
      <c r="F53" s="112"/>
    </row>
    <row r="54" spans="1:6" ht="12" customHeight="1" x14ac:dyDescent="0.2">
      <c r="A54" s="110">
        <v>48</v>
      </c>
      <c r="B54" s="112"/>
      <c r="C54" s="112"/>
      <c r="D54" s="112"/>
      <c r="E54" s="112"/>
      <c r="F54" s="112"/>
    </row>
    <row r="55" spans="1:6" ht="12" customHeight="1" x14ac:dyDescent="0.2">
      <c r="A55" s="110">
        <v>49</v>
      </c>
      <c r="B55" s="112"/>
      <c r="C55" s="112"/>
      <c r="D55" s="112"/>
      <c r="E55" s="112"/>
      <c r="F55" s="112"/>
    </row>
    <row r="56" spans="1:6" ht="12" customHeight="1" x14ac:dyDescent="0.2">
      <c r="A56" s="110">
        <v>50</v>
      </c>
      <c r="B56" s="112"/>
      <c r="C56" s="112"/>
      <c r="D56" s="112"/>
      <c r="E56" s="112"/>
      <c r="F56" s="112"/>
    </row>
  </sheetData>
  <conditionalFormatting sqref="B7:B55">
    <cfRule type="expression" dxfId="0" priority="1">
      <formula>AND($B7="",$B8&lt;&gt;"")</formula>
    </cfRule>
  </conditionalFormatting>
  <dataValidations count="1">
    <dataValidation operator="greaterThanOrEqual" allowBlank="1" showInputMessage="1" showErrorMessage="1" error="Date" promptTitle="Reporting Period" sqref="B2"/>
  </dataValidations>
  <pageMargins left="0.7" right="0.7" top="0.75" bottom="0.75" header="0.3" footer="0.3"/>
  <pageSetup paperSize="9" orientation="portrait" r:id="rId1"/>
  <headerFooter alignWithMargins="0">
    <oddHeader>&amp;Rდანართი N4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YW1haXN1cmFkemU8L1VzZXJOYW1lPjxEYXRlVGltZT4wNi1KYW4tMjIgMjozODo0Mi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D5FCCDD5-88F0-478C-9377-3F33B3184C1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D3646BC-E3C7-4E07-9194-CCEE2DA91C8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Info</vt:lpstr>
      <vt:lpstr>RC</vt:lpstr>
      <vt:lpstr>RI</vt:lpstr>
      <vt:lpstr>Flow</vt:lpstr>
      <vt:lpstr>Online Flow</vt:lpstr>
      <vt:lpstr>Cap</vt:lpstr>
      <vt:lpstr>AL-D</vt:lpstr>
      <vt:lpstr>A-LS</vt:lpstr>
      <vt:lpstr>Branches</vt:lpstr>
      <vt:lpstr>'AL-D'!Print_Area</vt:lpstr>
      <vt:lpstr>'A-LS'!Print_Area</vt:lpstr>
      <vt:lpstr>Branches!Print_Area</vt:lpstr>
      <vt:lpstr>Flow!Print_Area</vt:lpstr>
      <vt:lpstr>Info!Print_Area</vt:lpstr>
      <vt:lpstr>'Online Flow'!Print_Area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Avtandil Maisuradze</dc:creator>
  <cp:lastModifiedBy>Maia Namgaladze</cp:lastModifiedBy>
  <cp:lastPrinted>2018-09-28T06:01:45Z</cp:lastPrinted>
  <dcterms:created xsi:type="dcterms:W3CDTF">2018-08-20T07:00:59Z</dcterms:created>
  <dcterms:modified xsi:type="dcterms:W3CDTF">2025-06-19T09:30:53Z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de8cdd53-2eeb-4875-83e6-04bb41755c89</vt:lpwstr>
  </property>
  <property fmtid="{D5CDD505-2E9C-101B-9397-08002B2CF9AE}" pid="3" name="bjDocumentSecurityLabel">
    <vt:lpwstr>This item has no classification</vt:lpwstr>
  </property>
  <property fmtid="{D5CDD505-2E9C-101B-9397-08002B2CF9AE}" pid="4" name="bjSaver">
    <vt:lpwstr>U1LnHKQl7xq4eDqIcU2CnH/vaEHeCbRv</vt:lpwstr>
  </property>
  <property fmtid="{D5CDD505-2E9C-101B-9397-08002B2CF9AE}" pid="5" name="bjClsUserRVM">
    <vt:lpwstr>[]</vt:lpwstr>
  </property>
  <property fmtid="{D5CDD505-2E9C-101B-9397-08002B2CF9AE}" pid="6" name="bjLabelHistoryID">
    <vt:lpwstr>{D5FCCDD5-88F0-478C-9377-3F33B3184C18}</vt:lpwstr>
  </property>
</Properties>
</file>