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0" tabRatio="919"/>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22" i="111" l="1"/>
  <c r="H7" i="112" l="1"/>
  <c r="B2" i="97" l="1"/>
  <c r="B2" i="95"/>
  <c r="B2" i="92"/>
  <c r="B2" i="93"/>
  <c r="B2" i="91"/>
  <c r="B2" i="64"/>
  <c r="B2" i="90"/>
  <c r="B2" i="69"/>
  <c r="B2" i="94"/>
  <c r="B2" i="89"/>
  <c r="B2" i="73"/>
  <c r="B2" i="88"/>
  <c r="B2" i="52"/>
  <c r="C5" i="86"/>
  <c r="B2" i="86"/>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C10" i="115" l="1"/>
  <c r="C18" i="115"/>
  <c r="C7" i="114"/>
  <c r="D7" i="114"/>
  <c r="C10" i="114"/>
  <c r="D10" i="114"/>
  <c r="C15" i="114"/>
  <c r="D15" i="114"/>
  <c r="H7" i="113"/>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D34" i="113"/>
  <c r="E34" i="113"/>
  <c r="F34" i="113"/>
  <c r="G34" i="113"/>
  <c r="H34" i="113"/>
  <c r="H8" i="112"/>
  <c r="H9" i="112"/>
  <c r="H10" i="112"/>
  <c r="H11" i="112"/>
  <c r="H12" i="112"/>
  <c r="H13" i="112"/>
  <c r="H14" i="112"/>
  <c r="H15" i="112"/>
  <c r="H16" i="112"/>
  <c r="H17" i="112"/>
  <c r="H18" i="112"/>
  <c r="H19" i="112"/>
  <c r="H20" i="112"/>
  <c r="C21" i="112"/>
  <c r="D21" i="112"/>
  <c r="E21" i="112"/>
  <c r="F21" i="112"/>
  <c r="G21" i="112"/>
  <c r="H21" i="112"/>
  <c r="H22" i="112"/>
  <c r="H23" i="112"/>
  <c r="H8" i="111"/>
  <c r="H9" i="111"/>
  <c r="H10" i="111"/>
  <c r="H11" i="111"/>
  <c r="H12" i="111"/>
  <c r="H13" i="111"/>
  <c r="H14" i="111"/>
  <c r="H15" i="111"/>
  <c r="H16" i="111"/>
  <c r="H17" i="111"/>
  <c r="H18" i="111"/>
  <c r="H19" i="111"/>
  <c r="H20" i="111"/>
  <c r="H21" i="111"/>
  <c r="D22" i="111"/>
  <c r="E22" i="111"/>
  <c r="F22" i="111"/>
  <c r="G22" i="111"/>
  <c r="H22" i="111"/>
  <c r="C67" i="69" l="1"/>
  <c r="C68" i="69" s="1"/>
  <c r="C62" i="69"/>
  <c r="C58" i="69"/>
  <c r="C52" i="69"/>
  <c r="C46" i="69"/>
  <c r="C40" i="69"/>
  <c r="C35" i="69"/>
  <c r="C29" i="69"/>
  <c r="C26" i="69"/>
  <c r="C23" i="69"/>
  <c r="C18" i="69"/>
  <c r="C14" i="69"/>
  <c r="C6" i="69"/>
  <c r="E37" i="88"/>
  <c r="E8" i="88"/>
  <c r="E16" i="88"/>
  <c r="E20" i="88"/>
  <c r="E25" i="88"/>
  <c r="E28" i="88"/>
  <c r="E31" i="88"/>
  <c r="D37" i="88"/>
  <c r="C37" i="88"/>
  <c r="D8" i="88"/>
  <c r="D16" i="88"/>
  <c r="D20" i="88"/>
  <c r="D25" i="88"/>
  <c r="D28" i="88"/>
  <c r="D31" i="88"/>
  <c r="C31" i="88"/>
  <c r="C28" i="88"/>
  <c r="C25" i="88"/>
  <c r="C20" i="88"/>
  <c r="C16" i="88"/>
  <c r="C8" i="88"/>
  <c r="H43" i="110" l="1"/>
  <c r="E43" i="110"/>
  <c r="H42" i="110"/>
  <c r="E42" i="110"/>
  <c r="H41" i="110"/>
  <c r="E41" i="110"/>
  <c r="H40" i="110"/>
  <c r="E40" i="110"/>
  <c r="H39" i="110"/>
  <c r="E39" i="110"/>
  <c r="G38" i="110"/>
  <c r="F38" i="110"/>
  <c r="H38" i="110" s="1"/>
  <c r="D38" i="110"/>
  <c r="C38" i="110"/>
  <c r="E38" i="110" s="1"/>
  <c r="H37" i="110"/>
  <c r="E37" i="110"/>
  <c r="H36" i="110"/>
  <c r="E36" i="110"/>
  <c r="H35" i="110"/>
  <c r="E35" i="110"/>
  <c r="H34" i="110"/>
  <c r="E34" i="110"/>
  <c r="H33" i="110"/>
  <c r="E33" i="110"/>
  <c r="H32" i="110"/>
  <c r="E32" i="110"/>
  <c r="H31" i="110"/>
  <c r="E31" i="110"/>
  <c r="G30" i="110"/>
  <c r="H30" i="110" s="1"/>
  <c r="F30" i="110"/>
  <c r="E30" i="110"/>
  <c r="D30" i="110"/>
  <c r="C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D17" i="110"/>
  <c r="D14" i="110" s="1"/>
  <c r="C17" i="110"/>
  <c r="C14" i="110" s="1"/>
  <c r="E14" i="110" s="1"/>
  <c r="H16" i="110"/>
  <c r="E16" i="110"/>
  <c r="H15" i="110"/>
  <c r="E15" i="110"/>
  <c r="G14" i="110"/>
  <c r="F14" i="110"/>
  <c r="H14" i="110" s="1"/>
  <c r="H13" i="110"/>
  <c r="E13" i="110"/>
  <c r="H12" i="110"/>
  <c r="E12" i="110"/>
  <c r="G11" i="110"/>
  <c r="H11" i="110" s="1"/>
  <c r="F11" i="110"/>
  <c r="E11" i="110"/>
  <c r="D11" i="110"/>
  <c r="C11" i="110"/>
  <c r="H10" i="110"/>
  <c r="E10" i="110"/>
  <c r="H9" i="110"/>
  <c r="E9" i="110"/>
  <c r="G8" i="110"/>
  <c r="H8" i="110" s="1"/>
  <c r="F8" i="110"/>
  <c r="D8" i="110"/>
  <c r="C8" i="110"/>
  <c r="E8" i="110" s="1"/>
  <c r="H7" i="110"/>
  <c r="E7" i="110"/>
  <c r="H6" i="110"/>
  <c r="E6" i="110"/>
  <c r="H44" i="109"/>
  <c r="E44" i="109"/>
  <c r="H42" i="109"/>
  <c r="E42" i="109"/>
  <c r="H41" i="109"/>
  <c r="E41" i="109"/>
  <c r="H40" i="109"/>
  <c r="E40" i="109"/>
  <c r="H39" i="109"/>
  <c r="E39" i="109"/>
  <c r="H38" i="109"/>
  <c r="E38" i="109"/>
  <c r="G37" i="109"/>
  <c r="F37" i="109"/>
  <c r="H37" i="109" s="1"/>
  <c r="D37" i="109"/>
  <c r="C37" i="109"/>
  <c r="E37" i="109" s="1"/>
  <c r="H36" i="109"/>
  <c r="E36" i="109"/>
  <c r="H35" i="109"/>
  <c r="E35" i="109"/>
  <c r="H34" i="109"/>
  <c r="G34" i="109"/>
  <c r="F34" i="109"/>
  <c r="D34" i="109"/>
  <c r="C34" i="109"/>
  <c r="E34" i="109" s="1"/>
  <c r="H33" i="109"/>
  <c r="E33" i="109"/>
  <c r="H32" i="109"/>
  <c r="E32" i="109"/>
  <c r="H31" i="109"/>
  <c r="E31" i="109"/>
  <c r="H30" i="109"/>
  <c r="E30" i="109"/>
  <c r="G29" i="109"/>
  <c r="F29" i="109"/>
  <c r="H29" i="109" s="1"/>
  <c r="D29" i="109"/>
  <c r="C29" i="109"/>
  <c r="E29" i="109" s="1"/>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F13" i="109"/>
  <c r="H13" i="109" s="1"/>
  <c r="E13" i="109"/>
  <c r="D13" i="109"/>
  <c r="C13" i="109"/>
  <c r="H12" i="109"/>
  <c r="E12" i="109"/>
  <c r="H11" i="109"/>
  <c r="E11" i="109"/>
  <c r="H10" i="109"/>
  <c r="E10" i="109"/>
  <c r="H9" i="109"/>
  <c r="E9" i="109"/>
  <c r="H8" i="109"/>
  <c r="E8" i="109"/>
  <c r="H7" i="109"/>
  <c r="E7" i="109"/>
  <c r="G6" i="109"/>
  <c r="G43" i="109" s="1"/>
  <c r="G45" i="109" s="1"/>
  <c r="F6" i="109"/>
  <c r="F43" i="109" s="1"/>
  <c r="D6" i="109"/>
  <c r="E6" i="109" s="1"/>
  <c r="C6" i="109"/>
  <c r="C43" i="109" s="1"/>
  <c r="G68" i="108"/>
  <c r="G69" i="108" s="1"/>
  <c r="F68" i="108"/>
  <c r="F69" i="108" s="1"/>
  <c r="H69" i="108" s="1"/>
  <c r="H67" i="108"/>
  <c r="E67" i="108"/>
  <c r="H66" i="108"/>
  <c r="E66" i="108"/>
  <c r="H65" i="108"/>
  <c r="E65" i="108"/>
  <c r="H64" i="108"/>
  <c r="E64" i="108"/>
  <c r="H63" i="108"/>
  <c r="D63" i="108"/>
  <c r="C63" i="108"/>
  <c r="E63" i="108" s="1"/>
  <c r="H62" i="108"/>
  <c r="E62" i="108"/>
  <c r="H61" i="108"/>
  <c r="E61" i="108"/>
  <c r="H60" i="108"/>
  <c r="E60" i="108"/>
  <c r="H59" i="108"/>
  <c r="E59" i="108"/>
  <c r="D59" i="108"/>
  <c r="D68" i="108" s="1"/>
  <c r="C59" i="108"/>
  <c r="C68" i="108" s="1"/>
  <c r="E68" i="108" s="1"/>
  <c r="H58" i="108"/>
  <c r="E58" i="108"/>
  <c r="H57" i="108"/>
  <c r="E57" i="108"/>
  <c r="H56" i="108"/>
  <c r="E56" i="108"/>
  <c r="H55" i="108"/>
  <c r="E55" i="108"/>
  <c r="H52" i="108"/>
  <c r="E52" i="108"/>
  <c r="H51" i="108"/>
  <c r="E51" i="108"/>
  <c r="H50" i="108"/>
  <c r="E50" i="108"/>
  <c r="H49" i="108"/>
  <c r="E49" i="108"/>
  <c r="H48" i="108"/>
  <c r="E48" i="108"/>
  <c r="G47" i="108"/>
  <c r="F47" i="108"/>
  <c r="H47" i="108" s="1"/>
  <c r="D47" i="108"/>
  <c r="C47" i="108"/>
  <c r="E47" i="108" s="1"/>
  <c r="H46" i="108"/>
  <c r="E46" i="108"/>
  <c r="H45" i="108"/>
  <c r="E45" i="108"/>
  <c r="H44" i="108"/>
  <c r="E44" i="108"/>
  <c r="H43" i="108"/>
  <c r="E43" i="108"/>
  <c r="H42" i="108"/>
  <c r="E42" i="108"/>
  <c r="G41" i="108"/>
  <c r="G53" i="108" s="1"/>
  <c r="F41" i="108"/>
  <c r="H41" i="108" s="1"/>
  <c r="D41" i="108"/>
  <c r="D53" i="108" s="1"/>
  <c r="C41" i="108"/>
  <c r="C53" i="108" s="1"/>
  <c r="H40" i="108"/>
  <c r="E40" i="108"/>
  <c r="H39" i="108"/>
  <c r="E39" i="108"/>
  <c r="H38" i="108"/>
  <c r="E38" i="108"/>
  <c r="G36" i="108"/>
  <c r="H35" i="108"/>
  <c r="E35" i="108"/>
  <c r="H34" i="108"/>
  <c r="E34" i="108"/>
  <c r="H33" i="108"/>
  <c r="E33" i="108"/>
  <c r="H32" i="108"/>
  <c r="E32" i="108"/>
  <c r="H31" i="108"/>
  <c r="E31" i="108"/>
  <c r="G30" i="108"/>
  <c r="F30" i="108"/>
  <c r="H30" i="108" s="1"/>
  <c r="D30" i="108"/>
  <c r="C30" i="108"/>
  <c r="E30" i="108" s="1"/>
  <c r="H29" i="108"/>
  <c r="E29" i="108"/>
  <c r="H28" i="108"/>
  <c r="E28" i="108"/>
  <c r="H27" i="108"/>
  <c r="G27" i="108"/>
  <c r="F27" i="108"/>
  <c r="E27" i="108"/>
  <c r="D27" i="108"/>
  <c r="C27" i="108"/>
  <c r="H26" i="108"/>
  <c r="E26" i="108"/>
  <c r="H25" i="108"/>
  <c r="E25" i="108"/>
  <c r="G24" i="108"/>
  <c r="H24" i="108" s="1"/>
  <c r="F24" i="108"/>
  <c r="D24" i="108"/>
  <c r="C24" i="108"/>
  <c r="E24" i="108" s="1"/>
  <c r="H23" i="108"/>
  <c r="E23" i="108"/>
  <c r="H22" i="108"/>
  <c r="E22" i="108"/>
  <c r="H21" i="108"/>
  <c r="E21" i="108"/>
  <c r="H20" i="108"/>
  <c r="E20" i="108"/>
  <c r="H19" i="108"/>
  <c r="G19" i="108"/>
  <c r="F19" i="108"/>
  <c r="E19" i="108"/>
  <c r="D19" i="108"/>
  <c r="C19" i="108"/>
  <c r="H18" i="108"/>
  <c r="E18" i="108"/>
  <c r="H17" i="108"/>
  <c r="E17" i="108"/>
  <c r="H16" i="108"/>
  <c r="E16" i="108"/>
  <c r="G15" i="108"/>
  <c r="F15" i="108"/>
  <c r="H15" i="108" s="1"/>
  <c r="E15" i="108"/>
  <c r="D15" i="108"/>
  <c r="C15" i="108"/>
  <c r="H14" i="108"/>
  <c r="E14" i="108"/>
  <c r="H13" i="108"/>
  <c r="E13" i="108"/>
  <c r="H12" i="108"/>
  <c r="E12" i="108"/>
  <c r="H11" i="108"/>
  <c r="E11" i="108"/>
  <c r="H10" i="108"/>
  <c r="E10" i="108"/>
  <c r="H9" i="108"/>
  <c r="E9" i="108"/>
  <c r="H8" i="108"/>
  <c r="E8" i="108"/>
  <c r="H7" i="108"/>
  <c r="G7" i="108"/>
  <c r="F7" i="108"/>
  <c r="F36" i="108" s="1"/>
  <c r="H36" i="108" s="1"/>
  <c r="E7" i="108"/>
  <c r="D7" i="108"/>
  <c r="D36" i="108" s="1"/>
  <c r="C7" i="108"/>
  <c r="C36" i="108" s="1"/>
  <c r="E36" i="108" s="1"/>
  <c r="E17" i="110" l="1"/>
  <c r="H43" i="109"/>
  <c r="F45" i="109"/>
  <c r="H45" i="109" s="1"/>
  <c r="C45" i="109"/>
  <c r="H6" i="109"/>
  <c r="D43" i="109"/>
  <c r="D45" i="109" s="1"/>
  <c r="C69" i="108"/>
  <c r="E53" i="108"/>
  <c r="D69" i="108"/>
  <c r="H68" i="108"/>
  <c r="E41" i="108"/>
  <c r="F53" i="108"/>
  <c r="H53" i="108" s="1"/>
  <c r="E43" i="109" l="1"/>
  <c r="E45" i="109"/>
  <c r="E69" i="108"/>
  <c r="B1" i="97" l="1"/>
  <c r="G33" i="97"/>
  <c r="F33" i="97"/>
  <c r="E33" i="97"/>
  <c r="D33" i="97"/>
  <c r="C33" i="97"/>
  <c r="G24" i="97"/>
  <c r="G37" i="97" s="1"/>
  <c r="F24" i="97"/>
  <c r="E24" i="97"/>
  <c r="D24" i="97"/>
  <c r="C24" i="97"/>
  <c r="G18" i="97"/>
  <c r="F18" i="97"/>
  <c r="E18" i="97"/>
  <c r="D18" i="97"/>
  <c r="C18" i="97"/>
  <c r="G14" i="97"/>
  <c r="F14" i="97"/>
  <c r="E14" i="97"/>
  <c r="D14" i="97"/>
  <c r="C14" i="97"/>
  <c r="G11" i="97"/>
  <c r="F11" i="97"/>
  <c r="E11" i="97"/>
  <c r="D11" i="97"/>
  <c r="C11" i="97"/>
  <c r="G8" i="97"/>
  <c r="F8" i="97"/>
  <c r="E8" i="97"/>
  <c r="D8" i="97"/>
  <c r="C8" i="97"/>
  <c r="G21" i="97" l="1"/>
  <c r="G39" i="97" s="1"/>
  <c r="B1" i="95"/>
  <c r="B1" i="92"/>
  <c r="B1" i="93"/>
  <c r="B1" i="64"/>
  <c r="B1" i="90"/>
  <c r="B1" i="69"/>
  <c r="B1" i="94"/>
  <c r="B1" i="89"/>
  <c r="B1" i="73"/>
  <c r="B1" i="88"/>
  <c r="B1" i="52"/>
  <c r="B1" i="86"/>
  <c r="G5" i="86"/>
  <c r="F5" i="86"/>
  <c r="E5" i="86"/>
  <c r="D5" i="86"/>
  <c r="G5" i="84"/>
  <c r="L5" i="84" s="1"/>
  <c r="F5" i="84"/>
  <c r="K5" i="84" s="1"/>
  <c r="E5" i="84"/>
  <c r="J5" i="84" s="1"/>
  <c r="D5" i="84"/>
  <c r="I5" i="84" s="1"/>
  <c r="C5" i="84"/>
  <c r="E13" i="86" l="1"/>
  <c r="F13" i="86"/>
  <c r="G13" i="86"/>
  <c r="E6" i="86"/>
  <c r="F6" i="86"/>
  <c r="G6" i="86"/>
  <c r="C21" i="94" l="1"/>
  <c r="C20" i="94"/>
  <c r="C19" i="94"/>
  <c r="H22" i="91" l="1"/>
  <c r="B1" i="91" l="1"/>
  <c r="B1" i="84"/>
  <c r="D19" i="94"/>
  <c r="D8" i="94"/>
  <c r="D9" i="94"/>
  <c r="D11" i="94"/>
  <c r="D12" i="94"/>
  <c r="D13" i="94"/>
  <c r="D15" i="94"/>
  <c r="D16" i="94"/>
  <c r="D17" i="94"/>
  <c r="D20" i="94"/>
  <c r="D21" i="94"/>
  <c r="D7" i="94"/>
  <c r="C30" i="95" l="1"/>
  <c r="C26" i="95"/>
  <c r="C18" i="95"/>
  <c r="C8" i="95"/>
  <c r="C36" i="95" s="1"/>
  <c r="C38" i="95" s="1"/>
  <c r="D6" i="86" l="1"/>
  <c r="D13" i="86"/>
  <c r="C6" i="86" l="1"/>
  <c r="C13" i="86" s="1"/>
  <c r="N20" i="92" l="1"/>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E7" i="92"/>
  <c r="C7" i="92"/>
  <c r="S21" i="90" l="1"/>
  <c r="S20" i="90"/>
  <c r="S19" i="90"/>
  <c r="S18" i="90"/>
  <c r="S17" i="90"/>
  <c r="S16" i="90"/>
  <c r="S15" i="90"/>
  <c r="S14" i="90"/>
  <c r="S13" i="90"/>
  <c r="S12" i="90"/>
  <c r="S11" i="90"/>
  <c r="S10" i="90"/>
  <c r="S9" i="90"/>
  <c r="S8" i="90"/>
  <c r="T21" i="64" l="1"/>
  <c r="U21" i="64"/>
  <c r="S21" i="64"/>
  <c r="C21" i="64"/>
  <c r="G22" i="91"/>
  <c r="F22" i="91"/>
  <c r="E22" i="91"/>
  <c r="D22" i="91"/>
  <c r="C22" i="91"/>
  <c r="H21" i="91"/>
  <c r="H20" i="91"/>
  <c r="H19" i="91"/>
  <c r="H18" i="91"/>
  <c r="H17" i="91"/>
  <c r="H16" i="91"/>
  <c r="H15" i="91"/>
  <c r="H14" i="91"/>
  <c r="H13" i="91"/>
  <c r="H12" i="91"/>
  <c r="H11" i="91"/>
  <c r="H10" i="91"/>
  <c r="H9" i="91"/>
  <c r="H8" i="91"/>
  <c r="K22" i="90" l="1"/>
  <c r="L22" i="90"/>
  <c r="M22" i="90"/>
  <c r="N22" i="90"/>
  <c r="O22" i="90"/>
  <c r="P22" i="90"/>
  <c r="Q22" i="90"/>
  <c r="R22" i="90"/>
  <c r="S22" i="90"/>
  <c r="C5" i="73" l="1"/>
  <c r="C22" i="90" l="1"/>
  <c r="C12" i="89"/>
  <c r="C6" i="89"/>
  <c r="D22" i="90" l="1"/>
  <c r="E22" i="90"/>
  <c r="F22" i="90"/>
  <c r="G22" i="90"/>
  <c r="H22" i="90"/>
  <c r="I22" i="90"/>
  <c r="J22" i="90"/>
  <c r="C29" i="89"/>
  <c r="C32" i="89"/>
  <c r="C31" i="89" s="1"/>
  <c r="C36" i="89"/>
  <c r="C42" i="89" s="1"/>
  <c r="C44" i="89"/>
  <c r="C48" i="89"/>
  <c r="C8" i="73" l="1"/>
  <c r="C13" i="73" s="1"/>
  <c r="C53" i="89"/>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<sst xmlns="http://schemas.openxmlformats.org/spreadsheetml/2006/main" count="1167" uniqueCount="715">
  <si>
    <t>a</t>
  </si>
  <si>
    <t>b</t>
  </si>
  <si>
    <t>c</t>
  </si>
  <si>
    <t>d</t>
  </si>
  <si>
    <t>e</t>
  </si>
  <si>
    <t xml:space="preserve"> </t>
  </si>
  <si>
    <t>f</t>
  </si>
  <si>
    <t>N</t>
  </si>
  <si>
    <t xml:space="preserve">   </t>
  </si>
  <si>
    <t>g</t>
  </si>
  <si>
    <t>h</t>
  </si>
  <si>
    <t>i</t>
  </si>
  <si>
    <t>j</t>
  </si>
  <si>
    <t>k</t>
  </si>
  <si>
    <t>l</t>
  </si>
  <si>
    <t>%</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</si>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</sst>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3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4" fillId="0" borderId="0"/>
  </cellStyleXfs>
  <cellXfs count="807">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193" fontId="45" fillId="0" borderId="3" xfId="0" applyNumberFormat="1" applyFont="1" applyFill="1" applyBorder="1" applyAlignment="1" applyProtection="1">
      <alignment horizontal="center" vertical="center" wrapText="1"/>
      <protection locked="0"/>
    </xf>
    <xf numFmtId="193" fontId="84" fillId="0" borderId="3" xfId="0" applyNumberFormat="1" applyFont="1" applyFill="1" applyBorder="1" applyAlignment="1" applyProtection="1">
      <alignment horizontal="center" vertical="center" wrapText="1"/>
      <protection locked="0"/>
    </xf>
    <xf numFmtId="193" fontId="84" fillId="0" borderId="19" xfId="0" applyNumberFormat="1" applyFont="1" applyFill="1" applyBorder="1" applyAlignment="1" applyProtection="1">
      <alignment horizontal="center" vertical="center" wrapText="1"/>
      <protection locked="0"/>
    </xf>
    <xf numFmtId="0" fontId="2" fillId="0" borderId="18"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19" xfId="0" applyNumberFormat="1" applyFont="1" applyFill="1" applyBorder="1" applyAlignment="1" applyProtection="1">
      <alignment vertical="center" wrapText="1"/>
      <protection locked="0"/>
    </xf>
    <xf numFmtId="0" fontId="85" fillId="0" borderId="0" xfId="0" applyFont="1" applyFill="1"/>
    <xf numFmtId="193" fontId="84" fillId="0" borderId="3" xfId="0" applyNumberFormat="1" applyFont="1" applyBorder="1" applyAlignment="1" applyProtection="1">
      <alignment vertical="center" wrapText="1"/>
      <protection locked="0"/>
    </xf>
    <xf numFmtId="193" fontId="84" fillId="0" borderId="19" xfId="0" applyNumberFormat="1" applyFont="1" applyBorder="1" applyAlignment="1" applyProtection="1">
      <alignment vertical="center" wrapText="1"/>
      <protection locked="0"/>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19" xfId="0" applyNumberFormat="1" applyFont="1" applyFill="1" applyBorder="1" applyAlignment="1" applyProtection="1">
      <alignment vertical="center"/>
      <protection locked="0"/>
    </xf>
    <xf numFmtId="193" fontId="2" fillId="2" borderId="22"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193" fontId="87" fillId="2" borderId="23" xfId="0" applyNumberFormat="1" applyFont="1" applyFill="1" applyBorder="1" applyAlignment="1" applyProtection="1">
      <alignment vertical="center"/>
      <protection locked="0"/>
    </xf>
    <xf numFmtId="0" fontId="2" fillId="0" borderId="0" xfId="0" applyFont="1" applyAlignment="1">
      <alignment horizontal="right"/>
    </xf>
    <xf numFmtId="0" fontId="89" fillId="0" borderId="0" xfId="0" applyFont="1"/>
    <xf numFmtId="0" fontId="46" fillId="0" borderId="0" xfId="0" applyFont="1" applyFill="1" applyBorder="1" applyAlignment="1" applyProtection="1">
      <alignment horizontal="right"/>
      <protection locked="0"/>
    </xf>
    <xf numFmtId="0" fontId="2" fillId="0" borderId="3" xfId="0" applyFont="1" applyFill="1" applyBorder="1" applyAlignment="1">
      <alignment horizontal="center" vertical="center" wrapText="1"/>
    </xf>
    <xf numFmtId="0" fontId="89" fillId="0" borderId="0" xfId="0" applyFont="1" applyBorder="1"/>
    <xf numFmtId="0" fontId="46" fillId="0" borderId="0" xfId="0" applyFont="1" applyFill="1" applyAlignment="1">
      <alignment horizontal="center"/>
    </xf>
    <xf numFmtId="0" fontId="84" fillId="0" borderId="18" xfId="0" applyFont="1" applyBorder="1" applyAlignment="1">
      <alignment horizontal="center" vertical="center" wrapText="1"/>
    </xf>
    <xf numFmtId="0" fontId="84" fillId="0" borderId="3" xfId="0" applyFont="1" applyFill="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applyAlignment="1"/>
    <xf numFmtId="0" fontId="85" fillId="0" borderId="0" xfId="0" applyFont="1" applyAlignment="1">
      <alignment wrapText="1"/>
    </xf>
    <xf numFmtId="0" fontId="2" fillId="0" borderId="20" xfId="0" applyFont="1" applyBorder="1" applyAlignment="1"/>
    <xf numFmtId="0" fontId="2" fillId="0" borderId="20" xfId="0" applyFont="1" applyBorder="1" applyAlignment="1">
      <alignment wrapText="1"/>
    </xf>
    <xf numFmtId="0" fontId="2" fillId="0" borderId="21" xfId="0" applyFont="1" applyBorder="1"/>
    <xf numFmtId="0" fontId="2" fillId="0" borderId="24" xfId="0" applyFont="1" applyBorder="1" applyAlignment="1">
      <alignment wrapText="1"/>
    </xf>
    <xf numFmtId="0" fontId="84" fillId="0" borderId="38"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6" xfId="11" applyFont="1" applyFill="1" applyBorder="1" applyAlignment="1" applyProtection="1">
      <alignment horizontal="center" vertical="center"/>
    </xf>
    <xf numFmtId="0" fontId="45" fillId="0" borderId="17"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0" xfId="0" applyFont="1" applyAlignment="1">
      <alignment vertical="center"/>
    </xf>
    <xf numFmtId="0" fontId="84" fillId="0" borderId="18"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5"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19"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19"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19"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19"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8"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19"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193" fontId="2" fillId="36" borderId="23"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59"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4" fillId="0" borderId="60" xfId="0" applyNumberFormat="1" applyFont="1" applyBorder="1" applyAlignment="1">
      <alignment horizontal="center"/>
    </xf>
    <xf numFmtId="167" fontId="85" fillId="0" borderId="0" xfId="0" applyNumberFormat="1" applyFont="1" applyBorder="1" applyAlignment="1">
      <alignment horizontal="center"/>
    </xf>
    <xf numFmtId="167" fontId="84" fillId="0" borderId="58" xfId="0" applyNumberFormat="1" applyFont="1" applyBorder="1" applyAlignment="1">
      <alignment horizontal="center"/>
    </xf>
    <xf numFmtId="167" fontId="92" fillId="0" borderId="0" xfId="0" applyNumberFormat="1" applyFont="1" applyBorder="1" applyAlignment="1">
      <alignment horizontal="center"/>
    </xf>
    <xf numFmtId="167" fontId="84" fillId="0" borderId="61" xfId="0" applyNumberFormat="1" applyFont="1" applyBorder="1" applyAlignment="1">
      <alignment horizontal="center"/>
    </xf>
    <xf numFmtId="167" fontId="90" fillId="0" borderId="0" xfId="0" applyNumberFormat="1" applyFont="1" applyFill="1" applyBorder="1" applyAlignment="1">
      <alignment horizontal="center"/>
    </xf>
    <xf numFmtId="193" fontId="88" fillId="0" borderId="12" xfId="0" applyNumberFormat="1" applyFont="1" applyBorder="1" applyAlignment="1">
      <alignment vertical="center"/>
    </xf>
    <xf numFmtId="167" fontId="84" fillId="0" borderId="62" xfId="0" applyNumberFormat="1" applyFont="1" applyBorder="1" applyAlignment="1">
      <alignment horizontal="center"/>
    </xf>
    <xf numFmtId="0" fontId="84" fillId="0" borderId="18"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1" xfId="9" applyFont="1" applyFill="1" applyBorder="1" applyAlignment="1" applyProtection="1">
      <alignment horizontal="left" vertical="center"/>
      <protection locked="0"/>
    </xf>
    <xf numFmtId="0" fontId="45" fillId="3" borderId="22" xfId="16" applyFont="1" applyFill="1" applyBorder="1" applyAlignment="1" applyProtection="1">
      <protection locked="0"/>
    </xf>
    <xf numFmtId="193" fontId="84" fillId="36" borderId="22" xfId="0" applyNumberFormat="1" applyFont="1" applyFill="1" applyBorder="1"/>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ont="1" applyFill="1" applyBorder="1" applyAlignment="1" applyProtection="1">
      <alignment horizontal="right" vertical="center"/>
      <protection locked="0"/>
    </xf>
    <xf numFmtId="193" fontId="84" fillId="0" borderId="18" xfId="0" applyNumberFormat="1" applyFont="1" applyBorder="1" applyAlignment="1"/>
    <xf numFmtId="193" fontId="84" fillId="0" borderId="19" xfId="0" applyNumberFormat="1" applyFont="1" applyBorder="1" applyAlignment="1"/>
    <xf numFmtId="193" fontId="84" fillId="36" borderId="52" xfId="0" applyNumberFormat="1" applyFont="1" applyFill="1" applyBorder="1" applyAlignment="1"/>
    <xf numFmtId="0" fontId="45" fillId="3" borderId="23" xfId="16" applyFont="1" applyFill="1" applyBorder="1" applyAlignment="1" applyProtection="1">
      <protection locked="0"/>
    </xf>
    <xf numFmtId="193" fontId="84" fillId="36" borderId="21" xfId="0" applyNumberFormat="1" applyFont="1" applyFill="1" applyBorder="1"/>
    <xf numFmtId="193" fontId="84" fillId="36" borderId="23" xfId="0" applyNumberFormat="1" applyFont="1" applyFill="1" applyBorder="1"/>
    <xf numFmtId="193" fontId="84" fillId="36" borderId="53" xfId="0" applyNumberFormat="1" applyFont="1" applyFill="1" applyBorder="1"/>
    <xf numFmtId="0" fontId="84" fillId="0" borderId="0" xfId="0" applyFont="1" applyBorder="1" applyAlignment="1">
      <alignment vertical="center"/>
    </xf>
    <xf numFmtId="0" fontId="84" fillId="0" borderId="16" xfId="0" applyFont="1" applyBorder="1"/>
    <xf numFmtId="0" fontId="89"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193" fontId="45" fillId="36" borderId="22" xfId="16" applyNumberFormat="1" applyFont="1" applyFill="1" applyBorder="1" applyAlignment="1" applyProtection="1">
      <protection locked="0"/>
    </xf>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9" fillId="0" borderId="0" xfId="0" applyFont="1" applyAlignment="1">
      <alignment horizontal="center"/>
    </xf>
    <xf numFmtId="0" fontId="2" fillId="3" borderId="18"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19"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2" xfId="16" applyNumberFormat="1" applyFont="1" applyFill="1" applyBorder="1" applyAlignment="1" applyProtection="1">
      <protection locked="0"/>
    </xf>
    <xf numFmtId="193" fontId="45" fillId="36" borderId="22" xfId="1" applyNumberFormat="1" applyFont="1" applyFill="1" applyBorder="1" applyAlignment="1" applyProtection="1">
      <protection locked="0"/>
    </xf>
    <xf numFmtId="193" fontId="2" fillId="3" borderId="22" xfId="5" applyNumberFormat="1" applyFont="1" applyFill="1" applyBorder="1" applyProtection="1">
      <protection locked="0"/>
    </xf>
    <xf numFmtId="164" fontId="45" fillId="36" borderId="23" xfId="1" applyNumberFormat="1" applyFont="1" applyFill="1" applyBorder="1" applyAlignment="1" applyProtection="1">
      <protection locked="0"/>
    </xf>
    <xf numFmtId="193" fontId="84" fillId="0" borderId="0" xfId="0" applyNumberFormat="1" applyFont="1"/>
    <xf numFmtId="0" fontId="45" fillId="0" borderId="25" xfId="0" applyNumberFormat="1" applyFont="1" applyFill="1" applyBorder="1" applyAlignment="1">
      <alignment vertical="center" wrapText="1"/>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2" xfId="0" applyFont="1" applyBorder="1" applyAlignment="1">
      <alignment vertical="center" wrapText="1"/>
    </xf>
    <xf numFmtId="0" fontId="2" fillId="0" borderId="15" xfId="11" applyFont="1" applyFill="1" applyBorder="1" applyAlignment="1" applyProtection="1">
      <alignment vertical="center"/>
    </xf>
    <xf numFmtId="0" fontId="2" fillId="0" borderId="16" xfId="11" applyFont="1" applyFill="1" applyBorder="1" applyAlignment="1" applyProtection="1">
      <alignment vertical="center"/>
    </xf>
    <xf numFmtId="193" fontId="86" fillId="36" borderId="22"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193" fontId="84" fillId="36" borderId="17" xfId="0" applyNumberFormat="1" applyFont="1" applyFill="1" applyBorder="1" applyAlignment="1">
      <alignment horizontal="center" vertical="center"/>
    </xf>
    <xf numFmtId="0" fontId="84" fillId="0" borderId="0" xfId="0" applyFont="1" applyAlignment="1"/>
    <xf numFmtId="193" fontId="84" fillId="0" borderId="19" xfId="0" applyNumberFormat="1" applyFont="1" applyBorder="1" applyAlignment="1">
      <alignment wrapText="1"/>
    </xf>
    <xf numFmtId="193" fontId="84" fillId="36" borderId="19" xfId="0" applyNumberFormat="1" applyFont="1" applyFill="1" applyBorder="1" applyAlignment="1">
      <alignment horizontal="center" vertical="center" wrapText="1"/>
    </xf>
    <xf numFmtId="193" fontId="84" fillId="36" borderId="23"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8" fillId="0" borderId="0" xfId="0" applyFont="1"/>
    <xf numFmtId="0" fontId="3" fillId="0" borderId="63" xfId="0" applyFont="1" applyBorder="1"/>
    <xf numFmtId="193" fontId="84" fillId="0" borderId="20" xfId="0" applyNumberFormat="1" applyFont="1" applyBorder="1" applyAlignment="1"/>
    <xf numFmtId="0" fontId="3" fillId="0" borderId="0" xfId="0" applyFont="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2" xfId="0" applyNumberFormat="1" applyFont="1" applyFill="1" applyBorder="1"/>
    <xf numFmtId="9" fontId="3" fillId="0" borderId="19" xfId="20962" applyFont="1" applyBorder="1"/>
    <xf numFmtId="9" fontId="3" fillId="36" borderId="23"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2" xfId="0" applyNumberFormat="1" applyFont="1" applyFill="1" applyBorder="1"/>
    <xf numFmtId="0" fontId="84" fillId="0" borderId="0" xfId="0" applyFont="1" applyFill="1" applyBorder="1" applyAlignment="1">
      <alignment vertical="center" wrapText="1"/>
    </xf>
    <xf numFmtId="0" fontId="84" fillId="0" borderId="68" xfId="0" applyFont="1" applyFill="1" applyBorder="1" applyAlignment="1">
      <alignment vertical="center" wrapText="1"/>
    </xf>
    <xf numFmtId="0" fontId="84" fillId="0" borderId="18" xfId="0" applyFont="1" applyFill="1" applyBorder="1"/>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6" xfId="0" applyFont="1" applyFill="1" applyBorder="1" applyAlignment="1">
      <alignment wrapText="1"/>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193" fontId="2"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78" xfId="0" applyFont="1" applyFill="1" applyBorder="1" applyAlignment="1">
      <alignment horizontal="left"/>
    </xf>
    <xf numFmtId="0" fontId="100" fillId="3" borderId="79" xfId="0" applyFont="1" applyFill="1" applyBorder="1" applyAlignment="1">
      <alignment horizontal="left"/>
    </xf>
    <xf numFmtId="0" fontId="4" fillId="3" borderId="82" xfId="0" applyFont="1" applyFill="1" applyBorder="1" applyAlignment="1">
      <alignment vertical="center"/>
    </xf>
    <xf numFmtId="0" fontId="3" fillId="3" borderId="83" xfId="0" applyFont="1" applyFill="1" applyBorder="1" applyAlignment="1">
      <alignment vertical="center"/>
    </xf>
    <xf numFmtId="0" fontId="3" fillId="3" borderId="84" xfId="0" applyFont="1" applyFill="1" applyBorder="1" applyAlignment="1">
      <alignment vertical="center"/>
    </xf>
    <xf numFmtId="0" fontId="3" fillId="0" borderId="67"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85" xfId="0" applyFont="1" applyFill="1" applyBorder="1" applyAlignment="1">
      <alignment vertical="center"/>
    </xf>
    <xf numFmtId="0" fontId="3" fillId="0" borderId="64" xfId="0" applyFont="1" applyFill="1" applyBorder="1" applyAlignment="1">
      <alignment vertical="center"/>
    </xf>
    <xf numFmtId="0" fontId="3" fillId="0" borderId="18" xfId="0" applyFont="1" applyFill="1" applyBorder="1" applyAlignment="1">
      <alignment horizontal="center" vertical="center"/>
    </xf>
    <xf numFmtId="0" fontId="3" fillId="0" borderId="80" xfId="0" applyFont="1" applyFill="1" applyBorder="1" applyAlignment="1">
      <alignment vertical="center"/>
    </xf>
    <xf numFmtId="0" fontId="3" fillId="0" borderId="86" xfId="0" applyFont="1" applyFill="1" applyBorder="1" applyAlignment="1">
      <alignment vertical="center"/>
    </xf>
    <xf numFmtId="0" fontId="3" fillId="0" borderId="81" xfId="0" applyFont="1" applyFill="1" applyBorder="1" applyAlignment="1">
      <alignment vertical="center"/>
    </xf>
    <xf numFmtId="0" fontId="4" fillId="0" borderId="80" xfId="0" applyFont="1" applyFill="1" applyBorder="1" applyAlignment="1">
      <alignment vertical="center"/>
    </xf>
    <xf numFmtId="0" fontId="3" fillId="0" borderId="21" xfId="0" applyFont="1" applyFill="1" applyBorder="1" applyAlignment="1">
      <alignment horizontal="center" vertical="center"/>
    </xf>
    <xf numFmtId="0" fontId="4" fillId="0" borderId="22" xfId="0" applyFont="1" applyFill="1" applyBorder="1" applyAlignment="1">
      <alignment vertical="center"/>
    </xf>
    <xf numFmtId="0" fontId="3" fillId="0" borderId="22" xfId="0" applyFont="1" applyFill="1" applyBorder="1" applyAlignment="1">
      <alignment vertical="center"/>
    </xf>
    <xf numFmtId="0" fontId="3" fillId="0" borderId="24" xfId="0" applyFont="1" applyFill="1" applyBorder="1" applyAlignment="1">
      <alignment vertical="center"/>
    </xf>
    <xf numFmtId="0" fontId="3" fillId="0" borderId="23" xfId="0" applyFont="1" applyFill="1" applyBorder="1" applyAlignment="1">
      <alignment vertical="center"/>
    </xf>
    <xf numFmtId="0" fontId="3" fillId="3" borderId="63" xfId="0" applyFont="1" applyFill="1" applyBorder="1" applyAlignment="1">
      <alignment horizontal="center" vertical="center"/>
    </xf>
    <xf numFmtId="0" fontId="3" fillId="3" borderId="0"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169" fontId="9" fillId="37" borderId="55" xfId="20" applyBorder="1"/>
    <xf numFmtId="0" fontId="3" fillId="0" borderId="26" xfId="0" applyFont="1" applyFill="1" applyBorder="1" applyAlignment="1">
      <alignment vertical="center"/>
    </xf>
    <xf numFmtId="0" fontId="3" fillId="0" borderId="17" xfId="0" applyFont="1" applyFill="1" applyBorder="1" applyAlignment="1">
      <alignment vertical="center"/>
    </xf>
    <xf numFmtId="0" fontId="3" fillId="0" borderId="87" xfId="0" applyFont="1" applyFill="1" applyBorder="1" applyAlignment="1">
      <alignment horizontal="center" vertical="center"/>
    </xf>
    <xf numFmtId="0" fontId="3" fillId="0" borderId="88" xfId="0" applyFont="1" applyFill="1" applyBorder="1" applyAlignment="1">
      <alignment vertical="center"/>
    </xf>
    <xf numFmtId="169" fontId="9" fillId="37" borderId="24" xfId="20" applyBorder="1"/>
    <xf numFmtId="169" fontId="9" fillId="37" borderId="89" xfId="20" applyBorder="1"/>
    <xf numFmtId="169" fontId="9" fillId="37" borderId="25" xfId="20" applyBorder="1"/>
    <xf numFmtId="0" fontId="3" fillId="0" borderId="90" xfId="0" applyFont="1" applyFill="1" applyBorder="1" applyAlignment="1">
      <alignment vertical="center"/>
    </xf>
    <xf numFmtId="0" fontId="3" fillId="0" borderId="91" xfId="0" applyFont="1" applyFill="1" applyBorder="1" applyAlignment="1">
      <alignment vertical="center"/>
    </xf>
    <xf numFmtId="0" fontId="3" fillId="0" borderId="92" xfId="0" applyFont="1" applyFill="1" applyBorder="1" applyAlignment="1">
      <alignment horizontal="center" vertical="center"/>
    </xf>
    <xf numFmtId="0" fontId="3" fillId="0" borderId="93" xfId="0" applyFont="1" applyFill="1" applyBorder="1" applyAlignment="1">
      <alignment vertical="center"/>
    </xf>
    <xf numFmtId="169" fontId="9" fillId="37" borderId="30" xfId="20" applyBorder="1"/>
    <xf numFmtId="0" fontId="3" fillId="0" borderId="94" xfId="0" applyFont="1" applyFill="1" applyBorder="1" applyAlignment="1">
      <alignment vertical="center"/>
    </xf>
    <xf numFmtId="0" fontId="3" fillId="0" borderId="95" xfId="0" applyFont="1" applyFill="1" applyBorder="1" applyAlignment="1">
      <alignment vertical="center"/>
    </xf>
    <xf numFmtId="0" fontId="4" fillId="0" borderId="0" xfId="0" applyFont="1" applyFill="1" applyAlignment="1">
      <alignment horizontal="center"/>
    </xf>
    <xf numFmtId="0" fontId="86" fillId="0" borderId="80" xfId="0" applyFont="1" applyFill="1" applyBorder="1" applyAlignment="1">
      <alignment horizontal="center" vertical="center" wrapText="1"/>
    </xf>
    <xf numFmtId="0" fontId="86" fillId="0" borderId="81" xfId="0" applyFont="1" applyFill="1" applyBorder="1" applyAlignment="1">
      <alignment horizontal="center" vertical="center" wrapText="1"/>
    </xf>
    <xf numFmtId="0" fontId="95" fillId="0" borderId="0" xfId="11" applyFont="1" applyFill="1" applyBorder="1" applyProtection="1"/>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3" fillId="0" borderId="18" xfId="0" applyFont="1" applyFill="1" applyBorder="1" applyAlignment="1">
      <alignment horizontal="right" vertical="center" wrapText="1"/>
    </xf>
    <xf numFmtId="0" fontId="101" fillId="0" borderId="18" xfId="0" applyFont="1" applyFill="1" applyBorder="1" applyAlignment="1">
      <alignment horizontal="right" vertical="center" wrapText="1"/>
    </xf>
    <xf numFmtId="0" fontId="4" fillId="0" borderId="18"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1" xfId="5" applyNumberFormat="1" applyFont="1" applyFill="1" applyBorder="1" applyAlignment="1" applyProtection="1">
      <alignment horizontal="left" vertical="center"/>
      <protection locked="0"/>
    </xf>
    <xf numFmtId="0" fontId="103" fillId="0" borderId="22" xfId="9" applyFont="1" applyFill="1" applyBorder="1" applyAlignment="1" applyProtection="1">
      <alignment horizontal="left" vertical="center" wrapText="1"/>
      <protection locked="0"/>
    </xf>
    <xf numFmtId="0" fontId="84" fillId="0" borderId="80" xfId="0" applyFont="1" applyBorder="1" applyAlignment="1">
      <alignment vertical="center" wrapText="1"/>
    </xf>
    <xf numFmtId="14" fontId="2" fillId="3" borderId="80" xfId="8" quotePrefix="1" applyNumberFormat="1" applyFont="1" applyFill="1" applyBorder="1" applyAlignment="1" applyProtection="1">
      <alignment horizontal="left"/>
      <protection locked="0"/>
    </xf>
    <xf numFmtId="3" fontId="104" fillId="36" borderId="81" xfId="0" applyNumberFormat="1" applyFont="1" applyFill="1" applyBorder="1" applyAlignment="1">
      <alignment vertical="center" wrapText="1"/>
    </xf>
    <xf numFmtId="3" fontId="104" fillId="36" borderId="22" xfId="0" applyNumberFormat="1" applyFont="1" applyFill="1" applyBorder="1" applyAlignment="1">
      <alignment vertical="center" wrapText="1"/>
    </xf>
    <xf numFmtId="3" fontId="104" fillId="36" borderId="23" xfId="0" applyNumberFormat="1" applyFont="1" applyFill="1" applyBorder="1" applyAlignment="1">
      <alignment vertical="center" wrapText="1"/>
    </xf>
    <xf numFmtId="0" fontId="6" fillId="0" borderId="80" xfId="17" applyFill="1" applyBorder="1" applyAlignment="1" applyProtection="1"/>
    <xf numFmtId="49" fontId="84" fillId="0" borderId="80"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100" xfId="20964" applyFont="1" applyFill="1" applyBorder="1" applyAlignment="1">
      <alignment vertical="center"/>
    </xf>
    <xf numFmtId="0" fontId="45" fillId="76" borderId="101" xfId="20964" applyFont="1" applyFill="1" applyBorder="1" applyAlignment="1">
      <alignment vertical="center"/>
    </xf>
    <xf numFmtId="0" fontId="45" fillId="76" borderId="98" xfId="20964" applyFont="1" applyFill="1" applyBorder="1" applyAlignment="1">
      <alignment vertical="center"/>
    </xf>
    <xf numFmtId="0" fontId="106" fillId="70" borderId="97" xfId="20964" applyFont="1" applyFill="1" applyBorder="1" applyAlignment="1">
      <alignment horizontal="center" vertical="center"/>
    </xf>
    <xf numFmtId="0" fontId="106" fillId="70" borderId="98" xfId="20964" applyFont="1" applyFill="1" applyBorder="1" applyAlignment="1">
      <alignment horizontal="left" vertical="center" wrapText="1"/>
    </xf>
    <xf numFmtId="164" fontId="106" fillId="0" borderId="99" xfId="7" applyNumberFormat="1" applyFont="1" applyFill="1" applyBorder="1" applyAlignment="1" applyProtection="1">
      <alignment horizontal="right" vertical="center"/>
      <protection locked="0"/>
    </xf>
    <xf numFmtId="0" fontId="105" fillId="77" borderId="99" xfId="20964" applyFont="1" applyFill="1" applyBorder="1" applyAlignment="1">
      <alignment horizontal="center" vertical="center"/>
    </xf>
    <xf numFmtId="0" fontId="105" fillId="77" borderId="101" xfId="20964" applyFont="1" applyFill="1" applyBorder="1" applyAlignment="1">
      <alignment vertical="top" wrapText="1"/>
    </xf>
    <xf numFmtId="164" fontId="45" fillId="76" borderId="98" xfId="7" applyNumberFormat="1" applyFont="1" applyFill="1" applyBorder="1" applyAlignment="1">
      <alignment horizontal="right" vertical="center"/>
    </xf>
    <xf numFmtId="0" fontId="107" fillId="70" borderId="97" xfId="20964" applyFont="1" applyFill="1" applyBorder="1" applyAlignment="1">
      <alignment horizontal="center" vertical="center"/>
    </xf>
    <xf numFmtId="0" fontId="106" fillId="70" borderId="101" xfId="20964" applyFont="1" applyFill="1" applyBorder="1" applyAlignment="1">
      <alignment vertical="center" wrapText="1"/>
    </xf>
    <xf numFmtId="0" fontId="106" fillId="70" borderId="98" xfId="20964" applyFont="1" applyFill="1" applyBorder="1" applyAlignment="1">
      <alignment horizontal="left" vertical="center"/>
    </xf>
    <xf numFmtId="0" fontId="107" fillId="3" borderId="97" xfId="20964" applyFont="1" applyFill="1" applyBorder="1" applyAlignment="1">
      <alignment horizontal="center" vertical="center"/>
    </xf>
    <xf numFmtId="0" fontId="106" fillId="3" borderId="98" xfId="20964" applyFont="1" applyFill="1" applyBorder="1" applyAlignment="1">
      <alignment horizontal="left" vertical="center"/>
    </xf>
    <xf numFmtId="0" fontId="107" fillId="0" borderId="97" xfId="20964" applyFont="1" applyFill="1" applyBorder="1" applyAlignment="1">
      <alignment horizontal="center" vertical="center"/>
    </xf>
    <xf numFmtId="0" fontId="106" fillId="0" borderId="98" xfId="20964" applyFont="1" applyFill="1" applyBorder="1" applyAlignment="1">
      <alignment horizontal="left" vertical="center"/>
    </xf>
    <xf numFmtId="0" fontId="108" fillId="77" borderId="99" xfId="20964" applyFont="1" applyFill="1" applyBorder="1" applyAlignment="1">
      <alignment horizontal="center" vertical="center"/>
    </xf>
    <xf numFmtId="0" fontId="105" fillId="77" borderId="101" xfId="20964" applyFont="1" applyFill="1" applyBorder="1" applyAlignment="1">
      <alignment vertical="center"/>
    </xf>
    <xf numFmtId="164" fontId="106" fillId="77" borderId="99" xfId="7" applyNumberFormat="1" applyFont="1" applyFill="1" applyBorder="1" applyAlignment="1" applyProtection="1">
      <alignment horizontal="right" vertical="center"/>
      <protection locked="0"/>
    </xf>
    <xf numFmtId="0" fontId="105" fillId="76" borderId="100" xfId="20964" applyFont="1" applyFill="1" applyBorder="1" applyAlignment="1">
      <alignment vertical="center"/>
    </xf>
    <xf numFmtId="0" fontId="105" fillId="76" borderId="101" xfId="20964" applyFont="1" applyFill="1" applyBorder="1" applyAlignment="1">
      <alignment vertical="center"/>
    </xf>
    <xf numFmtId="164" fontId="105" fillId="76" borderId="98" xfId="7" applyNumberFormat="1" applyFont="1" applyFill="1" applyBorder="1" applyAlignment="1">
      <alignment horizontal="right" vertical="center"/>
    </xf>
    <xf numFmtId="0" fontId="110" fillId="3" borderId="97" xfId="20964" applyFont="1" applyFill="1" applyBorder="1" applyAlignment="1">
      <alignment horizontal="center" vertical="center"/>
    </xf>
    <xf numFmtId="0" fontId="111" fillId="77" borderId="99" xfId="20964" applyFont="1" applyFill="1" applyBorder="1" applyAlignment="1">
      <alignment horizontal="center" vertical="center"/>
    </xf>
    <xf numFmtId="0" fontId="45" fillId="77" borderId="101" xfId="20964" applyFont="1" applyFill="1" applyBorder="1" applyAlignment="1">
      <alignment vertical="center"/>
    </xf>
    <xf numFmtId="0" fontId="110" fillId="70" borderId="97" xfId="20964" applyFont="1" applyFill="1" applyBorder="1" applyAlignment="1">
      <alignment horizontal="center" vertical="center"/>
    </xf>
    <xf numFmtId="164" fontId="106" fillId="3" borderId="99" xfId="7" applyNumberFormat="1" applyFont="1" applyFill="1" applyBorder="1" applyAlignment="1" applyProtection="1">
      <alignment horizontal="right" vertical="center"/>
      <protection locked="0"/>
    </xf>
    <xf numFmtId="0" fontId="111" fillId="3" borderId="99" xfId="20964" applyFont="1" applyFill="1" applyBorder="1" applyAlignment="1">
      <alignment horizontal="center" vertical="center"/>
    </xf>
    <xf numFmtId="0" fontId="45" fillId="3" borderId="101" xfId="20964" applyFont="1" applyFill="1" applyBorder="1" applyAlignment="1">
      <alignment vertical="center"/>
    </xf>
    <xf numFmtId="0" fontId="107" fillId="70" borderId="99" xfId="20964" applyFont="1" applyFill="1" applyBorder="1" applyAlignment="1">
      <alignment horizontal="center" vertical="center"/>
    </xf>
    <xf numFmtId="0" fontId="19" fillId="70" borderId="99" xfId="20964" applyFont="1" applyFill="1" applyBorder="1" applyAlignment="1">
      <alignment horizontal="center" vertical="center"/>
    </xf>
    <xf numFmtId="0" fontId="101" fillId="0" borderId="99" xfId="0" applyFont="1" applyFill="1" applyBorder="1" applyAlignment="1">
      <alignment horizontal="left" vertical="center" wrapText="1"/>
    </xf>
    <xf numFmtId="10" fontId="97" fillId="0" borderId="99" xfId="20962" applyNumberFormat="1" applyFont="1" applyFill="1" applyBorder="1" applyAlignment="1">
      <alignment horizontal="left" vertical="center" wrapText="1"/>
    </xf>
    <xf numFmtId="1" fontId="3" fillId="0" borderId="81" xfId="0" applyNumberFormat="1" applyFont="1" applyFill="1" applyBorder="1" applyAlignment="1">
      <alignment horizontal="right" vertical="center" wrapText="1"/>
    </xf>
    <xf numFmtId="10" fontId="3" fillId="0" borderId="99" xfId="20962" applyNumberFormat="1" applyFont="1" applyFill="1" applyBorder="1" applyAlignment="1">
      <alignment horizontal="left" vertical="center" wrapText="1"/>
    </xf>
    <xf numFmtId="10" fontId="4" fillId="36" borderId="99" xfId="0" applyNumberFormat="1" applyFont="1" applyFill="1" applyBorder="1" applyAlignment="1">
      <alignment horizontal="left" vertical="center" wrapText="1"/>
    </xf>
    <xf numFmtId="10" fontId="101" fillId="0" borderId="99" xfId="20962" applyNumberFormat="1" applyFont="1" applyFill="1" applyBorder="1" applyAlignment="1">
      <alignment horizontal="left" vertical="center" wrapText="1"/>
    </xf>
    <xf numFmtId="10" fontId="4" fillId="36" borderId="99" xfId="20962" applyNumberFormat="1" applyFont="1" applyFill="1" applyBorder="1" applyAlignment="1">
      <alignment horizontal="left" vertical="center" wrapText="1"/>
    </xf>
    <xf numFmtId="10" fontId="4" fillId="36" borderId="99" xfId="0" applyNumberFormat="1" applyFont="1" applyFill="1" applyBorder="1" applyAlignment="1">
      <alignment horizontal="center" vertical="center" wrapText="1"/>
    </xf>
    <xf numFmtId="10" fontId="103" fillId="0" borderId="22" xfId="20962" applyNumberFormat="1" applyFont="1" applyFill="1" applyBorder="1" applyAlignment="1" applyProtection="1">
      <alignment horizontal="left" vertical="center"/>
    </xf>
    <xf numFmtId="0" fontId="4" fillId="36" borderId="99" xfId="0" applyFont="1" applyFill="1" applyBorder="1" applyAlignment="1">
      <alignment horizontal="left" vertical="center" wrapText="1"/>
    </xf>
    <xf numFmtId="0" fontId="3" fillId="0" borderId="99" xfId="0" applyFont="1" applyFill="1" applyBorder="1" applyAlignment="1">
      <alignment horizontal="left" vertical="center" wrapText="1"/>
    </xf>
    <xf numFmtId="10" fontId="4" fillId="36" borderId="81" xfId="0" applyNumberFormat="1" applyFont="1" applyFill="1" applyBorder="1" applyAlignment="1">
      <alignment horizontal="left" vertical="center" wrapText="1"/>
    </xf>
    <xf numFmtId="10" fontId="4" fillId="36" borderId="81" xfId="20962" applyNumberFormat="1" applyFont="1" applyFill="1" applyBorder="1" applyAlignment="1">
      <alignment horizontal="left" vertical="center" wrapText="1"/>
    </xf>
    <xf numFmtId="0" fontId="4" fillId="36" borderId="81" xfId="0" applyFont="1" applyFill="1" applyBorder="1" applyAlignment="1">
      <alignment horizontal="center" vertical="center" wrapText="1"/>
    </xf>
    <xf numFmtId="1" fontId="3" fillId="0" borderId="23" xfId="0" applyNumberFormat="1" applyFont="1" applyFill="1" applyBorder="1" applyAlignment="1">
      <alignment horizontal="right" vertical="center" wrapText="1"/>
    </xf>
    <xf numFmtId="0" fontId="4" fillId="36" borderId="82" xfId="0" applyFont="1" applyFill="1" applyBorder="1" applyAlignment="1">
      <alignment vertical="center" wrapText="1"/>
    </xf>
    <xf numFmtId="0" fontId="4" fillId="36" borderId="98"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9" xfId="0" applyFont="1" applyBorder="1"/>
    <xf numFmtId="0" fontId="6" fillId="0" borderId="99" xfId="17" applyFill="1" applyBorder="1" applyAlignment="1" applyProtection="1">
      <alignment horizontal="left" vertical="center"/>
    </xf>
    <xf numFmtId="0" fontId="6" fillId="0" borderId="99" xfId="17" applyBorder="1" applyAlignment="1" applyProtection="1"/>
    <xf numFmtId="0" fontId="84" fillId="0" borderId="99" xfId="0" applyFont="1" applyFill="1" applyBorder="1"/>
    <xf numFmtId="0" fontId="6" fillId="0" borderId="99" xfId="17" applyFill="1" applyBorder="1" applyAlignment="1" applyProtection="1">
      <alignment horizontal="left" vertical="center" wrapText="1"/>
    </xf>
    <xf numFmtId="0" fontId="6" fillId="0" borderId="99"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applyAlignment="1"/>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3" fontId="104" fillId="36" borderId="99" xfId="0" applyNumberFormat="1" applyFont="1" applyFill="1" applyBorder="1" applyAlignment="1">
      <alignment vertical="center" wrapText="1"/>
    </xf>
    <xf numFmtId="3" fontId="104" fillId="0" borderId="99" xfId="0" applyNumberFormat="1" applyFont="1" applyBorder="1" applyAlignment="1">
      <alignment vertical="center" wrapText="1"/>
    </xf>
    <xf numFmtId="3" fontId="104" fillId="0" borderId="99" xfId="0" applyNumberFormat="1" applyFont="1" applyFill="1" applyBorder="1" applyAlignment="1">
      <alignment vertical="center" wrapText="1"/>
    </xf>
    <xf numFmtId="3" fontId="104" fillId="36" borderId="100" xfId="0" applyNumberFormat="1" applyFont="1" applyFill="1" applyBorder="1" applyAlignment="1">
      <alignment vertical="center" wrapText="1"/>
    </xf>
    <xf numFmtId="3" fontId="104" fillId="0" borderId="100" xfId="0" applyNumberFormat="1" applyFont="1" applyBorder="1" applyAlignment="1">
      <alignment vertical="center" wrapText="1"/>
    </xf>
    <xf numFmtId="3" fontId="104" fillId="36" borderId="24" xfId="0" applyNumberFormat="1" applyFont="1" applyFill="1" applyBorder="1" applyAlignment="1">
      <alignment vertical="center" wrapText="1"/>
    </xf>
    <xf numFmtId="3" fontId="104" fillId="36" borderId="84" xfId="0" applyNumberFormat="1" applyFont="1" applyFill="1" applyBorder="1" applyAlignment="1">
      <alignment vertical="center" wrapText="1"/>
    </xf>
    <xf numFmtId="3" fontId="104" fillId="0" borderId="84" xfId="0" applyNumberFormat="1" applyFont="1" applyBorder="1" applyAlignment="1">
      <alignment vertical="center" wrapText="1"/>
    </xf>
    <xf numFmtId="3" fontId="104" fillId="0" borderId="84" xfId="0" applyNumberFormat="1" applyFont="1" applyFill="1" applyBorder="1" applyAlignment="1">
      <alignment vertical="center" wrapText="1"/>
    </xf>
    <xf numFmtId="3" fontId="104" fillId="36" borderId="38" xfId="0" applyNumberFormat="1" applyFont="1" applyFill="1" applyBorder="1" applyAlignment="1">
      <alignment vertical="center" wrapText="1"/>
    </xf>
    <xf numFmtId="0" fontId="2" fillId="0" borderId="16" xfId="0" applyNumberFormat="1" applyFont="1" applyFill="1" applyBorder="1" applyAlignment="1">
      <alignment horizontal="left" vertical="center" wrapText="1" indent="1"/>
    </xf>
    <xf numFmtId="0" fontId="2" fillId="0" borderId="17"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96" xfId="20" applyFont="1" applyBorder="1"/>
    <xf numFmtId="0" fontId="2" fillId="0" borderId="18" xfId="0" applyFont="1" applyFill="1" applyBorder="1" applyAlignment="1">
      <alignment horizontal="right" vertical="center" wrapText="1"/>
    </xf>
    <xf numFmtId="0" fontId="2" fillId="2" borderId="18" xfId="0" applyFont="1" applyFill="1" applyBorder="1" applyAlignment="1">
      <alignment horizontal="right" vertical="center"/>
    </xf>
    <xf numFmtId="0" fontId="45" fillId="0" borderId="18" xfId="0" applyFont="1" applyFill="1" applyBorder="1" applyAlignment="1">
      <alignment horizontal="center" vertical="center" wrapText="1"/>
    </xf>
    <xf numFmtId="0" fontId="2" fillId="2" borderId="21"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4" xfId="0" applyFont="1" applyFill="1" applyBorder="1"/>
    <xf numFmtId="0" fontId="3" fillId="3" borderId="102" xfId="0" applyFont="1" applyFill="1" applyBorder="1" applyAlignment="1">
      <alignment wrapText="1"/>
    </xf>
    <xf numFmtId="0" fontId="3" fillId="3" borderId="103" xfId="0" applyFont="1" applyFill="1" applyBorder="1"/>
    <xf numFmtId="0" fontId="4" fillId="3" borderId="75" xfId="0" applyFont="1" applyFill="1" applyBorder="1" applyAlignment="1">
      <alignment horizontal="center" wrapText="1"/>
    </xf>
    <xf numFmtId="0" fontId="3" fillId="0" borderId="99" xfId="0" applyFont="1" applyFill="1" applyBorder="1" applyAlignment="1">
      <alignment horizontal="center"/>
    </xf>
    <xf numFmtId="0" fontId="3" fillId="0" borderId="99" xfId="0" applyFont="1" applyBorder="1" applyAlignment="1">
      <alignment horizontal="center"/>
    </xf>
    <xf numFmtId="0" fontId="3" fillId="3" borderId="63"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6" xfId="0" applyFont="1" applyFill="1" applyBorder="1" applyAlignment="1">
      <alignment horizontal="center" vertical="center" wrapText="1"/>
    </xf>
    <xf numFmtId="0" fontId="3" fillId="0" borderId="18" xfId="0" applyFont="1" applyBorder="1"/>
    <xf numFmtId="0" fontId="3" fillId="0" borderId="99" xfId="0" applyFont="1" applyBorder="1" applyAlignment="1">
      <alignment wrapText="1"/>
    </xf>
    <xf numFmtId="164" fontId="3" fillId="0" borderId="99" xfId="7" applyNumberFormat="1" applyFont="1" applyBorder="1"/>
    <xf numFmtId="164" fontId="3" fillId="0" borderId="81" xfId="7" applyNumberFormat="1" applyFont="1" applyBorder="1"/>
    <xf numFmtId="0" fontId="100" fillId="0" borderId="99" xfId="0" applyFont="1" applyBorder="1" applyAlignment="1">
      <alignment horizontal="left" wrapText="1" indent="2"/>
    </xf>
    <xf numFmtId="169" fontId="9" fillId="37" borderId="99" xfId="20" applyBorder="1"/>
    <xf numFmtId="164" fontId="3" fillId="0" borderId="99" xfId="7" applyNumberFormat="1" applyFont="1" applyBorder="1" applyAlignment="1">
      <alignment vertical="center"/>
    </xf>
    <xf numFmtId="0" fontId="4" fillId="0" borderId="18" xfId="0" applyFont="1" applyBorder="1"/>
    <xf numFmtId="0" fontId="4" fillId="0" borderId="99" xfId="0" applyFont="1" applyBorder="1" applyAlignment="1">
      <alignment wrapText="1"/>
    </xf>
    <xf numFmtId="164" fontId="4" fillId="0" borderId="81" xfId="7" applyNumberFormat="1" applyFont="1" applyBorder="1"/>
    <xf numFmtId="0" fontId="112" fillId="3" borderId="63"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6" xfId="7" applyNumberFormat="1" applyFont="1" applyFill="1" applyBorder="1"/>
    <xf numFmtId="164" fontId="3" fillId="0" borderId="99" xfId="7" applyNumberFormat="1" applyFont="1" applyFill="1" applyBorder="1"/>
    <xf numFmtId="164" fontId="3" fillId="0" borderId="99" xfId="7" applyNumberFormat="1" applyFont="1" applyFill="1" applyBorder="1" applyAlignment="1">
      <alignment vertical="center"/>
    </xf>
    <xf numFmtId="0" fontId="100" fillId="0" borderId="99"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6"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7" xfId="0" applyFont="1" applyFill="1" applyBorder="1" applyAlignment="1">
      <alignment horizontal="right" vertical="center"/>
    </xf>
    <xf numFmtId="0" fontId="2" fillId="0" borderId="97" xfId="0" applyFont="1" applyBorder="1" applyAlignment="1">
      <alignment vertical="center" wrapText="1"/>
    </xf>
    <xf numFmtId="193" fontId="2" fillId="2" borderId="97" xfId="0" applyNumberFormat="1" applyFont="1" applyFill="1" applyBorder="1" applyAlignment="1" applyProtection="1">
      <alignment vertical="center"/>
      <protection locked="0"/>
    </xf>
    <xf numFmtId="193" fontId="87" fillId="2" borderId="97" xfId="0" applyNumberFormat="1" applyFont="1" applyFill="1" applyBorder="1" applyAlignment="1" applyProtection="1">
      <alignment vertical="center"/>
      <protection locked="0"/>
    </xf>
    <xf numFmtId="193" fontId="87" fillId="2" borderId="91"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4" fillId="0" borderId="0" xfId="0" applyFont="1" applyFill="1"/>
    <xf numFmtId="0" fontId="116" fillId="0" borderId="68" xfId="0" applyNumberFormat="1" applyFont="1" applyFill="1" applyBorder="1" applyAlignment="1">
      <alignment horizontal="left" vertical="center" wrapText="1"/>
    </xf>
    <xf numFmtId="0" fontId="6" fillId="0" borderId="114" xfId="17" applyBorder="1" applyAlignment="1" applyProtection="1"/>
    <xf numFmtId="0" fontId="114" fillId="0" borderId="0" xfId="0" applyFont="1" applyFill="1" applyAlignment="1">
      <alignment horizontal="left" vertical="top" wrapText="1"/>
    </xf>
    <xf numFmtId="0" fontId="0" fillId="0" borderId="114" xfId="0" applyBorder="1"/>
    <xf numFmtId="193" fontId="2" fillId="3" borderId="81" xfId="2" applyNumberFormat="1" applyFont="1" applyFill="1" applyBorder="1" applyAlignment="1" applyProtection="1">
      <alignment vertical="top" wrapText="1"/>
      <protection locked="0"/>
    </xf>
    <xf numFmtId="0" fontId="2" fillId="0" borderId="114" xfId="0" applyFont="1" applyFill="1" applyBorder="1" applyAlignment="1" applyProtection="1">
      <alignment horizontal="center" vertical="center" wrapText="1"/>
    </xf>
    <xf numFmtId="0" fontId="112" fillId="0" borderId="114" xfId="0" applyFont="1" applyBorder="1" applyAlignment="1">
      <alignment horizontal="center" vertical="center"/>
    </xf>
    <xf numFmtId="0" fontId="0" fillId="0" borderId="114" xfId="0" applyBorder="1" applyAlignment="1">
      <alignment horizontal="center"/>
    </xf>
    <xf numFmtId="0" fontId="125" fillId="3" borderId="114" xfId="20966" applyFont="1" applyFill="1" applyBorder="1" applyAlignment="1">
      <alignment horizontal="left" vertical="center" wrapText="1"/>
    </xf>
    <xf numFmtId="0" fontId="0" fillId="36" borderId="114" xfId="0" applyFill="1" applyBorder="1"/>
    <xf numFmtId="0" fontId="126" fillId="0" borderId="114" xfId="20966" applyFont="1" applyFill="1" applyBorder="1" applyAlignment="1">
      <alignment horizontal="left" vertical="center" wrapText="1" indent="1"/>
    </xf>
    <xf numFmtId="0" fontId="127" fillId="3" borderId="124" xfId="0" applyFont="1" applyFill="1" applyBorder="1" applyAlignment="1">
      <alignment horizontal="left" vertical="center" wrapText="1"/>
    </xf>
    <xf numFmtId="0" fontId="126" fillId="3" borderId="114" xfId="20966" applyFont="1" applyFill="1" applyBorder="1" applyAlignment="1">
      <alignment horizontal="left" vertical="center" wrapText="1" indent="1"/>
    </xf>
    <xf numFmtId="0" fontId="125" fillId="0" borderId="124" xfId="0" applyFont="1" applyFill="1" applyBorder="1" applyAlignment="1">
      <alignment horizontal="left" vertical="center" wrapText="1"/>
    </xf>
    <xf numFmtId="0" fontId="127" fillId="0" borderId="124" xfId="0" applyFont="1" applyFill="1" applyBorder="1" applyAlignment="1">
      <alignment horizontal="left" vertical="center" wrapText="1"/>
    </xf>
    <xf numFmtId="0" fontId="127" fillId="0" borderId="124" xfId="0" applyFont="1" applyFill="1" applyBorder="1" applyAlignment="1">
      <alignment vertical="center" wrapText="1"/>
    </xf>
    <xf numFmtId="0" fontId="0" fillId="0" borderId="114" xfId="0" applyBorder="1" applyAlignment="1">
      <alignment vertical="center"/>
    </xf>
    <xf numFmtId="0" fontId="0" fillId="36" borderId="114" xfId="0" applyFill="1" applyBorder="1" applyAlignment="1">
      <alignment vertical="center"/>
    </xf>
    <xf numFmtId="0" fontId="128" fillId="0" borderId="124" xfId="0" applyFont="1" applyFill="1" applyBorder="1" applyAlignment="1">
      <alignment horizontal="left" vertical="center" wrapText="1" indent="1"/>
    </xf>
    <xf numFmtId="0" fontId="128" fillId="3" borderId="124" xfId="0" applyFont="1" applyFill="1" applyBorder="1" applyAlignment="1">
      <alignment horizontal="left" vertical="center" wrapText="1" indent="1"/>
    </xf>
    <xf numFmtId="0" fontId="127" fillId="3" borderId="125" xfId="0" applyFont="1" applyFill="1" applyBorder="1" applyAlignment="1">
      <alignment horizontal="left" vertical="center" wrapText="1"/>
    </xf>
    <xf numFmtId="0" fontId="128" fillId="0" borderId="114" xfId="20966" applyFont="1" applyFill="1" applyBorder="1" applyAlignment="1">
      <alignment horizontal="left" vertical="center" wrapText="1" indent="1"/>
    </xf>
    <xf numFmtId="0" fontId="127" fillId="0" borderId="114" xfId="0" applyFont="1" applyFill="1" applyBorder="1" applyAlignment="1">
      <alignment horizontal="left" vertical="center" wrapText="1"/>
    </xf>
    <xf numFmtId="0" fontId="129" fillId="0" borderId="114" xfId="20966" applyFont="1" applyFill="1" applyBorder="1" applyAlignment="1">
      <alignment horizontal="center" vertical="center" wrapText="1"/>
    </xf>
    <xf numFmtId="0" fontId="127" fillId="3" borderId="126" xfId="0" applyFont="1" applyFill="1" applyBorder="1" applyAlignment="1">
      <alignment horizontal="left" vertical="center" wrapText="1"/>
    </xf>
    <xf numFmtId="0" fontId="0" fillId="0" borderId="127" xfId="0" applyBorder="1"/>
    <xf numFmtId="0" fontId="0" fillId="36" borderId="127" xfId="0" applyFill="1" applyBorder="1"/>
    <xf numFmtId="0" fontId="0" fillId="0" borderId="127" xfId="0" applyBorder="1" applyAlignment="1">
      <alignment horizontal="center"/>
    </xf>
    <xf numFmtId="0" fontId="126" fillId="3" borderId="127" xfId="20966" applyFont="1" applyFill="1" applyBorder="1" applyAlignment="1">
      <alignment horizontal="left" vertical="center" wrapText="1" indent="1"/>
    </xf>
    <xf numFmtId="0" fontId="126" fillId="3" borderId="124" xfId="0" applyFont="1" applyFill="1" applyBorder="1" applyAlignment="1">
      <alignment horizontal="left" vertical="center" wrapText="1" indent="1"/>
    </xf>
    <xf numFmtId="0" fontId="126" fillId="0" borderId="127" xfId="20966" applyFont="1" applyFill="1" applyBorder="1" applyAlignment="1">
      <alignment horizontal="left" vertical="center" wrapText="1" indent="1"/>
    </xf>
    <xf numFmtId="0" fontId="127" fillId="0" borderId="124" xfId="0" applyFont="1" applyBorder="1" applyAlignment="1">
      <alignment horizontal="left" vertical="center" wrapText="1"/>
    </xf>
    <xf numFmtId="0" fontId="126" fillId="0" borderId="124" xfId="0" applyFont="1" applyBorder="1" applyAlignment="1">
      <alignment horizontal="left" vertical="center" wrapText="1" indent="1"/>
    </xf>
    <xf numFmtId="0" fontId="126" fillId="0" borderId="125" xfId="0" applyFont="1" applyBorder="1" applyAlignment="1">
      <alignment horizontal="left" vertical="center" wrapText="1" indent="1"/>
    </xf>
    <xf numFmtId="0" fontId="127" fillId="0" borderId="127" xfId="20966" applyFont="1" applyFill="1" applyBorder="1" applyAlignment="1">
      <alignment horizontal="left" vertical="center" wrapText="1"/>
    </xf>
    <xf numFmtId="0" fontId="127" fillId="0" borderId="127" xfId="0" applyFont="1" applyFill="1" applyBorder="1" applyAlignment="1">
      <alignment vertical="center" wrapText="1"/>
    </xf>
    <xf numFmtId="0" fontId="129" fillId="0" borderId="127" xfId="20966" applyFont="1" applyFill="1" applyBorder="1" applyAlignment="1">
      <alignment horizontal="center" vertical="center" wrapText="1"/>
    </xf>
    <xf numFmtId="0" fontId="127" fillId="3" borderId="127" xfId="20966" applyFont="1" applyFill="1" applyBorder="1" applyAlignment="1">
      <alignment horizontal="left" vertical="center" wrapText="1"/>
    </xf>
    <xf numFmtId="0" fontId="130" fillId="0" borderId="0" xfId="0" applyFont="1" applyAlignment="1">
      <alignment horizontal="justify"/>
    </xf>
    <xf numFmtId="0" fontId="127" fillId="0" borderId="127"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7" xfId="0" applyFont="1" applyFill="1" applyBorder="1" applyAlignment="1" applyProtection="1">
      <alignment horizontal="center" vertical="center" wrapText="1"/>
    </xf>
    <xf numFmtId="0" fontId="0" fillId="0" borderId="127" xfId="0" applyBorder="1" applyAlignment="1">
      <alignment horizontal="center" vertical="center"/>
    </xf>
    <xf numFmtId="0" fontId="127" fillId="0" borderId="132" xfId="0" applyFont="1" applyFill="1" applyBorder="1" applyAlignment="1">
      <alignment horizontal="justify" vertical="center" wrapText="1"/>
    </xf>
    <xf numFmtId="0" fontId="126" fillId="0" borderId="124" xfId="0" applyFont="1" applyFill="1" applyBorder="1" applyAlignment="1">
      <alignment horizontal="left" vertical="center" wrapText="1" indent="1"/>
    </xf>
    <xf numFmtId="0" fontId="126" fillId="0" borderId="125" xfId="0" applyFont="1" applyFill="1" applyBorder="1" applyAlignment="1">
      <alignment horizontal="left" vertical="center" wrapText="1" indent="1"/>
    </xf>
    <xf numFmtId="0" fontId="127" fillId="0" borderId="124" xfId="0" applyFont="1" applyFill="1" applyBorder="1" applyAlignment="1">
      <alignment horizontal="justify" vertical="center" wrapText="1"/>
    </xf>
    <xf numFmtId="0" fontId="125" fillId="0" borderId="124" xfId="0" applyFont="1" applyFill="1" applyBorder="1" applyAlignment="1">
      <alignment horizontal="justify" vertical="center" wrapText="1"/>
    </xf>
    <xf numFmtId="0" fontId="127" fillId="3" borderId="124" xfId="0" applyFont="1" applyFill="1" applyBorder="1" applyAlignment="1">
      <alignment horizontal="justify" vertical="center" wrapText="1"/>
    </xf>
    <xf numFmtId="0" fontId="127" fillId="0" borderId="125" xfId="0" applyFont="1" applyFill="1" applyBorder="1" applyAlignment="1">
      <alignment horizontal="justify" vertical="center" wrapText="1"/>
    </xf>
    <xf numFmtId="0" fontId="127" fillId="0" borderId="126" xfId="0" applyFont="1" applyFill="1" applyBorder="1" applyAlignment="1">
      <alignment horizontal="justify" vertical="center" wrapText="1"/>
    </xf>
    <xf numFmtId="0" fontId="125" fillId="0" borderId="124" xfId="0" applyFont="1" applyFill="1" applyBorder="1" applyAlignment="1">
      <alignment vertical="center" wrapText="1"/>
    </xf>
    <xf numFmtId="0" fontId="0" fillId="0" borderId="127" xfId="0" applyBorder="1" applyProtection="1"/>
    <xf numFmtId="0" fontId="126" fillId="0" borderId="124" xfId="0" applyFont="1" applyFill="1" applyBorder="1" applyAlignment="1">
      <alignment horizontal="left" vertical="center" wrapText="1"/>
    </xf>
    <xf numFmtId="0" fontId="127" fillId="0" borderId="133" xfId="0" applyFont="1" applyFill="1" applyBorder="1" applyAlignment="1">
      <alignment vertical="center" wrapText="1"/>
    </xf>
    <xf numFmtId="0" fontId="127" fillId="3" borderId="124" xfId="0" applyFont="1" applyFill="1" applyBorder="1" applyAlignment="1">
      <alignment vertical="center" wrapText="1"/>
    </xf>
    <xf numFmtId="0" fontId="105" fillId="0" borderId="130" xfId="0" applyNumberFormat="1" applyFont="1" applyFill="1" applyBorder="1" applyAlignment="1">
      <alignment vertical="center" wrapText="1"/>
    </xf>
    <xf numFmtId="193" fontId="95" fillId="0" borderId="127" xfId="0" applyNumberFormat="1" applyFont="1" applyFill="1" applyBorder="1" applyAlignment="1" applyProtection="1">
      <alignment horizontal="right"/>
    </xf>
    <xf numFmtId="193" fontId="95" fillId="36" borderId="127" xfId="0" applyNumberFormat="1" applyFont="1" applyFill="1" applyBorder="1" applyAlignment="1" applyProtection="1">
      <alignment horizontal="right"/>
    </xf>
    <xf numFmtId="193" fontId="95" fillId="36" borderId="81" xfId="0" applyNumberFormat="1" applyFont="1" applyFill="1" applyBorder="1" applyAlignment="1" applyProtection="1">
      <alignment horizontal="right"/>
    </xf>
    <xf numFmtId="0" fontId="2" fillId="0" borderId="130" xfId="0" applyNumberFormat="1" applyFont="1" applyFill="1" applyBorder="1" applyAlignment="1">
      <alignment horizontal="left" vertical="center" wrapText="1" indent="4"/>
    </xf>
    <xf numFmtId="0" fontId="45" fillId="0" borderId="130" xfId="0" applyNumberFormat="1" applyFont="1" applyFill="1" applyBorder="1" applyAlignment="1">
      <alignment vertical="center" wrapText="1"/>
    </xf>
    <xf numFmtId="0" fontId="2" fillId="0" borderId="127" xfId="0" applyFont="1" applyFill="1" applyBorder="1" applyAlignment="1" applyProtection="1">
      <alignment horizontal="left" vertical="center" indent="11"/>
      <protection locked="0"/>
    </xf>
    <xf numFmtId="0" fontId="46" fillId="0" borderId="127" xfId="0" applyFont="1" applyFill="1" applyBorder="1" applyAlignment="1" applyProtection="1">
      <alignment horizontal="left" vertical="center" indent="17"/>
      <protection locked="0"/>
    </xf>
    <xf numFmtId="0" fontId="112" fillId="0" borderId="127" xfId="0" applyFont="1" applyBorder="1" applyAlignment="1">
      <alignment vertical="center"/>
    </xf>
    <xf numFmtId="0" fontId="96" fillId="0" borderId="127" xfId="0" applyNumberFormat="1" applyFont="1" applyFill="1" applyBorder="1" applyAlignment="1">
      <alignment vertical="center" wrapText="1"/>
    </xf>
    <xf numFmtId="0" fontId="97" fillId="0" borderId="130" xfId="0" applyNumberFormat="1" applyFont="1" applyFill="1" applyBorder="1" applyAlignment="1">
      <alignment horizontal="left" vertical="center" wrapText="1"/>
    </xf>
    <xf numFmtId="0" fontId="2" fillId="0" borderId="130" xfId="0" applyNumberFormat="1" applyFont="1" applyFill="1" applyBorder="1" applyAlignment="1">
      <alignment horizontal="left" vertical="center" wrapText="1"/>
    </xf>
    <xf numFmtId="193" fontId="95" fillId="0" borderId="0" xfId="0" applyNumberFormat="1" applyFont="1" applyFill="1" applyBorder="1" applyAlignment="1" applyProtection="1">
      <alignment horizontal="right"/>
    </xf>
    <xf numFmtId="43" fontId="84" fillId="0" borderId="80" xfId="7" applyFont="1" applyFill="1" applyBorder="1" applyAlignment="1">
      <alignment horizontal="center" vertical="center"/>
    </xf>
    <xf numFmtId="43" fontId="84" fillId="0" borderId="127" xfId="7" applyFont="1" applyFill="1" applyBorder="1" applyAlignment="1">
      <alignment horizontal="center" vertical="center"/>
    </xf>
    <xf numFmtId="0" fontId="126" fillId="3" borderId="125" xfId="0" applyFont="1" applyFill="1" applyBorder="1" applyAlignment="1">
      <alignment horizontal="left" vertical="center" wrapText="1" indent="1"/>
    </xf>
    <xf numFmtId="0" fontId="126" fillId="3" borderId="127" xfId="0" applyFont="1" applyFill="1" applyBorder="1" applyAlignment="1">
      <alignment horizontal="left" vertical="center" wrapText="1" indent="1"/>
    </xf>
    <xf numFmtId="167" fontId="84" fillId="0" borderId="127" xfId="0" applyNumberFormat="1" applyFont="1" applyBorder="1" applyAlignment="1">
      <alignment horizontal="center"/>
    </xf>
    <xf numFmtId="0" fontId="127" fillId="0" borderId="127" xfId="0" applyFont="1" applyBorder="1" applyAlignment="1">
      <alignment horizontal="left" vertical="center" wrapText="1"/>
    </xf>
    <xf numFmtId="0" fontId="84" fillId="0" borderId="127" xfId="0" applyFont="1" applyBorder="1"/>
    <xf numFmtId="0" fontId="126" fillId="0" borderId="127" xfId="0" applyFont="1" applyBorder="1" applyAlignment="1">
      <alignment horizontal="left" vertical="center" wrapText="1" indent="1"/>
    </xf>
    <xf numFmtId="0" fontId="127" fillId="3" borderId="127" xfId="0" applyFont="1" applyFill="1" applyBorder="1" applyAlignment="1">
      <alignment horizontal="left" vertical="center" wrapText="1"/>
    </xf>
    <xf numFmtId="0" fontId="128" fillId="3" borderId="127" xfId="0" applyFont="1" applyFill="1" applyBorder="1" applyAlignment="1">
      <alignment horizontal="left" vertical="center" wrapText="1" indent="1"/>
    </xf>
    <xf numFmtId="0" fontId="130" fillId="0" borderId="127" xfId="0" applyFont="1" applyBorder="1" applyAlignment="1">
      <alignment horizontal="justify"/>
    </xf>
    <xf numFmtId="167" fontId="86" fillId="0" borderId="127" xfId="0" applyNumberFormat="1" applyFont="1" applyFill="1" applyBorder="1" applyAlignment="1">
      <alignment horizontal="center"/>
    </xf>
    <xf numFmtId="167" fontId="86" fillId="0" borderId="56" xfId="0" applyNumberFormat="1" applyFont="1" applyFill="1" applyBorder="1" applyAlignment="1">
      <alignment horizontal="center"/>
    </xf>
    <xf numFmtId="167" fontId="84" fillId="0" borderId="58" xfId="0" applyNumberFormat="1" applyFont="1" applyFill="1" applyBorder="1" applyAlignment="1">
      <alignment horizontal="center"/>
    </xf>
    <xf numFmtId="167" fontId="88" fillId="0" borderId="58" xfId="0" applyNumberFormat="1" applyFont="1" applyFill="1" applyBorder="1" applyAlignment="1">
      <alignment horizontal="center"/>
    </xf>
    <xf numFmtId="167" fontId="46" fillId="0" borderId="58" xfId="0" applyNumberFormat="1" applyFont="1" applyFill="1" applyBorder="1" applyAlignment="1">
      <alignment horizontal="center"/>
    </xf>
    <xf numFmtId="167" fontId="84" fillId="0" borderId="61" xfId="0" applyNumberFormat="1" applyFont="1" applyFill="1" applyBorder="1" applyAlignment="1">
      <alignment horizontal="center"/>
    </xf>
    <xf numFmtId="193" fontId="84" fillId="0" borderId="31" xfId="0" applyNumberFormat="1" applyFont="1" applyBorder="1" applyAlignment="1">
      <alignment horizontal="center" vertical="center"/>
    </xf>
    <xf numFmtId="193" fontId="84" fillId="0" borderId="11" xfId="0" applyNumberFormat="1" applyFont="1" applyBorder="1" applyAlignment="1">
      <alignment horizontal="center" vertical="center"/>
    </xf>
    <xf numFmtId="193" fontId="84" fillId="0" borderId="11" xfId="0" applyNumberFormat="1" applyFont="1" applyFill="1" applyBorder="1" applyAlignment="1">
      <alignment horizontal="center" vertical="center"/>
    </xf>
    <xf numFmtId="193" fontId="88" fillId="0" borderId="11" xfId="0" applyNumberFormat="1" applyFont="1" applyFill="1" applyBorder="1" applyAlignment="1">
      <alignment horizontal="center" vertical="center"/>
    </xf>
    <xf numFmtId="193" fontId="84" fillId="0" borderId="12" xfId="0" applyNumberFormat="1" applyFont="1" applyFill="1" applyBorder="1" applyAlignment="1">
      <alignment horizontal="center" vertical="center"/>
    </xf>
    <xf numFmtId="193" fontId="86" fillId="0" borderId="13" xfId="0" applyNumberFormat="1" applyFont="1" applyFill="1" applyBorder="1" applyAlignment="1">
      <alignment horizontal="center" vertical="center"/>
    </xf>
    <xf numFmtId="193" fontId="84" fillId="0" borderId="14" xfId="0" applyNumberFormat="1" applyFont="1" applyBorder="1" applyAlignment="1">
      <alignment horizontal="center" vertical="center"/>
    </xf>
    <xf numFmtId="193" fontId="84" fillId="0" borderId="12" xfId="0" applyNumberFormat="1" applyFont="1" applyBorder="1" applyAlignment="1">
      <alignment horizontal="center" vertical="center"/>
    </xf>
    <xf numFmtId="193" fontId="84" fillId="0" borderId="127" xfId="0" applyNumberFormat="1" applyFont="1" applyBorder="1" applyAlignment="1">
      <alignment horizontal="center" vertical="center"/>
    </xf>
    <xf numFmtId="193" fontId="86" fillId="0" borderId="127" xfId="0" applyNumberFormat="1" applyFont="1" applyFill="1" applyBorder="1" applyAlignment="1">
      <alignment horizontal="center" vertical="center"/>
    </xf>
    <xf numFmtId="0" fontId="84" fillId="0" borderId="127" xfId="0" applyFont="1" applyBorder="1" applyAlignment="1">
      <alignment horizontal="center"/>
    </xf>
    <xf numFmtId="0" fontId="126" fillId="0" borderId="127" xfId="0" applyFont="1" applyFill="1" applyBorder="1" applyAlignment="1">
      <alignment horizontal="left" vertical="center" wrapText="1" indent="1"/>
    </xf>
    <xf numFmtId="0" fontId="114" fillId="0" borderId="0" xfId="0" applyFont="1"/>
    <xf numFmtId="0" fontId="117" fillId="0" borderId="127" xfId="0" applyFont="1" applyBorder="1"/>
    <xf numFmtId="49" fontId="119" fillId="0" borderId="127" xfId="5" applyNumberFormat="1" applyFont="1" applyFill="1" applyBorder="1" applyAlignment="1" applyProtection="1">
      <alignment horizontal="right" vertical="center"/>
      <protection locked="0"/>
    </xf>
    <xf numFmtId="0" fontId="118" fillId="3" borderId="127" xfId="13" applyFont="1" applyFill="1" applyBorder="1" applyAlignment="1" applyProtection="1">
      <alignment horizontal="left" vertical="center" wrapText="1"/>
      <protection locked="0"/>
    </xf>
    <xf numFmtId="49" fontId="118" fillId="3" borderId="127" xfId="5" applyNumberFormat="1" applyFont="1" applyFill="1" applyBorder="1" applyAlignment="1" applyProtection="1">
      <alignment horizontal="right" vertical="center"/>
      <protection locked="0"/>
    </xf>
    <xf numFmtId="0" fontId="118" fillId="0" borderId="127" xfId="13" applyFont="1" applyFill="1" applyBorder="1" applyAlignment="1" applyProtection="1">
      <alignment horizontal="left" vertical="center" wrapText="1"/>
      <protection locked="0"/>
    </xf>
    <xf numFmtId="49" fontId="118" fillId="0" borderId="127" xfId="5" applyNumberFormat="1" applyFont="1" applyFill="1" applyBorder="1" applyAlignment="1" applyProtection="1">
      <alignment horizontal="right" vertical="center"/>
      <protection locked="0"/>
    </xf>
    <xf numFmtId="0" fontId="120" fillId="0" borderId="127" xfId="13" applyFont="1" applyFill="1" applyBorder="1" applyAlignment="1" applyProtection="1">
      <alignment horizontal="left" vertical="center" wrapText="1"/>
      <protection locked="0"/>
    </xf>
    <xf numFmtId="0" fontId="117" fillId="0" borderId="127" xfId="0" applyFont="1" applyFill="1" applyBorder="1" applyAlignment="1">
      <alignment horizontal="center" vertical="center" wrapText="1"/>
    </xf>
    <xf numFmtId="14" fontId="114" fillId="0" borderId="0" xfId="0" applyNumberFormat="1" applyFont="1"/>
    <xf numFmtId="43" fontId="97" fillId="0" borderId="0" xfId="7" applyFont="1"/>
    <xf numFmtId="0" fontId="114" fillId="0" borderId="0" xfId="0" applyFont="1" applyAlignment="1">
      <alignment wrapText="1"/>
    </xf>
    <xf numFmtId="166" fontId="113" fillId="36" borderId="127" xfId="20965" applyFont="1" applyFill="1" applyBorder="1"/>
    <xf numFmtId="0" fontId="113" fillId="0" borderId="127" xfId="0" applyFont="1" applyBorder="1"/>
    <xf numFmtId="0" fontId="113" fillId="0" borderId="127" xfId="0" applyFont="1" applyFill="1" applyBorder="1"/>
    <xf numFmtId="0" fontId="113" fillId="0" borderId="127" xfId="0" applyFont="1" applyBorder="1" applyAlignment="1">
      <alignment horizontal="left" indent="8"/>
    </xf>
    <xf numFmtId="0" fontId="113" fillId="0" borderId="127" xfId="0" applyFont="1" applyBorder="1" applyAlignment="1">
      <alignment wrapText="1"/>
    </xf>
    <xf numFmtId="0" fontId="117" fillId="0" borderId="0" xfId="0" applyFont="1"/>
    <xf numFmtId="0" fontId="116" fillId="0" borderId="127" xfId="0" applyFont="1" applyBorder="1"/>
    <xf numFmtId="49" fontId="119" fillId="0" borderId="127" xfId="5" applyNumberFormat="1" applyFont="1" applyFill="1" applyBorder="1" applyAlignment="1" applyProtection="1">
      <alignment horizontal="right" vertical="center" wrapText="1"/>
      <protection locked="0"/>
    </xf>
    <xf numFmtId="49" fontId="118" fillId="3" borderId="127" xfId="5" applyNumberFormat="1" applyFont="1" applyFill="1" applyBorder="1" applyAlignment="1" applyProtection="1">
      <alignment horizontal="right" vertical="center" wrapText="1"/>
      <protection locked="0"/>
    </xf>
    <xf numFmtId="49" fontId="118" fillId="0" borderId="127" xfId="5" applyNumberFormat="1" applyFont="1" applyFill="1" applyBorder="1" applyAlignment="1" applyProtection="1">
      <alignment horizontal="right" vertical="center" wrapText="1"/>
      <protection locked="0"/>
    </xf>
    <xf numFmtId="0" fontId="113" fillId="0" borderId="127" xfId="0" applyFont="1" applyBorder="1" applyAlignment="1">
      <alignment horizontal="center" vertical="center" wrapText="1"/>
    </xf>
    <xf numFmtId="0" fontId="113" fillId="0" borderId="131" xfId="0" applyFont="1" applyFill="1" applyBorder="1" applyAlignment="1">
      <alignment horizontal="center" vertical="center" wrapText="1"/>
    </xf>
    <xf numFmtId="0" fontId="113" fillId="0" borderId="127"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4" fillId="0" borderId="0" xfId="0" applyFont="1" applyBorder="1"/>
    <xf numFmtId="0" fontId="114" fillId="0" borderId="0" xfId="0" applyFont="1" applyBorder="1" applyAlignment="1">
      <alignment horizontal="left"/>
    </xf>
    <xf numFmtId="0" fontId="116" fillId="0" borderId="127" xfId="0" applyFont="1" applyFill="1" applyBorder="1"/>
    <xf numFmtId="0" fontId="113" fillId="0" borderId="127" xfId="0" applyNumberFormat="1" applyFont="1" applyFill="1" applyBorder="1" applyAlignment="1">
      <alignment horizontal="left" vertical="center" wrapText="1"/>
    </xf>
    <xf numFmtId="0" fontId="116" fillId="0" borderId="127" xfId="0" applyFont="1" applyFill="1" applyBorder="1" applyAlignment="1">
      <alignment horizontal="left" wrapText="1" indent="1"/>
    </xf>
    <xf numFmtId="0" fontId="116" fillId="0" borderId="127" xfId="0" applyFont="1" applyFill="1" applyBorder="1" applyAlignment="1">
      <alignment horizontal="left" vertical="center" indent="1"/>
    </xf>
    <xf numFmtId="0" fontId="114" fillId="0" borderId="127" xfId="0" applyFont="1" applyBorder="1"/>
    <xf numFmtId="0" fontId="113" fillId="0" borderId="127" xfId="0" applyFont="1" applyFill="1" applyBorder="1" applyAlignment="1">
      <alignment horizontal="left" wrapText="1" indent="1"/>
    </xf>
    <xf numFmtId="0" fontId="113" fillId="0" borderId="127" xfId="0" applyFont="1" applyFill="1" applyBorder="1" applyAlignment="1">
      <alignment horizontal="left" indent="1"/>
    </xf>
    <xf numFmtId="0" fontId="113" fillId="0" borderId="127" xfId="0" applyFont="1" applyFill="1" applyBorder="1" applyAlignment="1">
      <alignment horizontal="left" wrapText="1" indent="4"/>
    </xf>
    <xf numFmtId="0" fontId="113" fillId="0" borderId="127" xfId="0" applyNumberFormat="1" applyFont="1" applyFill="1" applyBorder="1" applyAlignment="1">
      <alignment horizontal="left" indent="3"/>
    </xf>
    <xf numFmtId="0" fontId="116" fillId="0" borderId="127" xfId="0" applyFont="1" applyFill="1" applyBorder="1" applyAlignment="1">
      <alignment horizontal="left" indent="1"/>
    </xf>
    <xf numFmtId="0" fontId="114" fillId="78" borderId="127" xfId="0" applyFont="1" applyFill="1" applyBorder="1"/>
    <xf numFmtId="0" fontId="117" fillId="0" borderId="7" xfId="0" applyFont="1" applyBorder="1"/>
    <xf numFmtId="0" fontId="117" fillId="0" borderId="127" xfId="0" applyFont="1" applyFill="1" applyBorder="1"/>
    <xf numFmtId="0" fontId="114" fillId="0" borderId="127" xfId="0" applyFont="1" applyFill="1" applyBorder="1" applyAlignment="1">
      <alignment horizontal="left" wrapText="1" indent="2"/>
    </xf>
    <xf numFmtId="0" fontId="114" fillId="0" borderId="127" xfId="0" applyFont="1" applyFill="1" applyBorder="1"/>
    <xf numFmtId="0" fontId="114" fillId="0" borderId="127" xfId="0" applyFont="1" applyFill="1" applyBorder="1" applyAlignment="1">
      <alignment horizontal="left" wrapText="1"/>
    </xf>
    <xf numFmtId="0" fontId="113" fillId="0" borderId="0" xfId="0" applyFont="1" applyBorder="1"/>
    <xf numFmtId="0" fontId="116" fillId="76" borderId="127" xfId="0" applyFont="1" applyFill="1" applyBorder="1"/>
    <xf numFmtId="0" fontId="113" fillId="0" borderId="127" xfId="0" applyFont="1" applyBorder="1" applyAlignment="1">
      <alignment horizontal="left" indent="1"/>
    </xf>
    <xf numFmtId="0" fontId="113" fillId="0" borderId="127" xfId="0" applyFont="1" applyBorder="1" applyAlignment="1">
      <alignment horizontal="center"/>
    </xf>
    <xf numFmtId="0" fontId="113" fillId="0" borderId="0" xfId="0" applyFont="1" applyBorder="1" applyAlignment="1">
      <alignment horizontal="center" vertical="center"/>
    </xf>
    <xf numFmtId="0" fontId="113" fillId="0" borderId="127" xfId="0" applyFont="1" applyFill="1" applyBorder="1" applyAlignment="1">
      <alignment horizontal="center" vertical="center" wrapText="1"/>
    </xf>
    <xf numFmtId="0" fontId="113" fillId="0" borderId="7" xfId="0" applyFont="1" applyBorder="1" applyAlignment="1">
      <alignment horizontal="center" vertical="center" wrapText="1"/>
    </xf>
    <xf numFmtId="0" fontId="113" fillId="0" borderId="7" xfId="0" applyFont="1" applyBorder="1" applyAlignment="1">
      <alignment wrapText="1"/>
    </xf>
    <xf numFmtId="0" fontId="113" fillId="0" borderId="0" xfId="0" applyFont="1" applyBorder="1" applyAlignment="1">
      <alignment horizontal="center" vertical="center" wrapText="1"/>
    </xf>
    <xf numFmtId="0" fontId="113" fillId="0" borderId="106"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130" xfId="0" applyFont="1" applyFill="1" applyBorder="1" applyAlignment="1">
      <alignment horizontal="center" vertical="center" wrapText="1"/>
    </xf>
    <xf numFmtId="0" fontId="113" fillId="0" borderId="107" xfId="0" applyFont="1" applyFill="1" applyBorder="1" applyAlignment="1">
      <alignment horizontal="center" vertical="center" wrapText="1"/>
    </xf>
    <xf numFmtId="0" fontId="113" fillId="0" borderId="0" xfId="0" applyFont="1" applyFill="1"/>
    <xf numFmtId="0" fontId="113" fillId="0" borderId="23" xfId="0" applyFont="1" applyFill="1" applyBorder="1"/>
    <xf numFmtId="0" fontId="113" fillId="0" borderId="22" xfId="0" applyFont="1" applyFill="1" applyBorder="1"/>
    <xf numFmtId="0" fontId="113" fillId="0" borderId="25" xfId="0" applyFont="1" applyFill="1" applyBorder="1"/>
    <xf numFmtId="49" fontId="113" fillId="0" borderId="21" xfId="0" applyNumberFormat="1" applyFont="1" applyFill="1" applyBorder="1" applyAlignment="1">
      <alignment horizontal="left" wrapText="1" indent="1"/>
    </xf>
    <xf numFmtId="49" fontId="113" fillId="0" borderId="23" xfId="0" applyNumberFormat="1" applyFont="1" applyFill="1" applyBorder="1" applyAlignment="1">
      <alignment horizontal="left" wrapText="1" indent="1"/>
    </xf>
    <xf numFmtId="0" fontId="113" fillId="0" borderId="21" xfId="0" applyNumberFormat="1" applyFont="1" applyFill="1" applyBorder="1" applyAlignment="1">
      <alignment horizontal="left" wrapText="1" indent="1"/>
    </xf>
    <xf numFmtId="0" fontId="113" fillId="0" borderId="81" xfId="0" applyFont="1" applyFill="1" applyBorder="1"/>
    <xf numFmtId="0" fontId="113" fillId="0" borderId="130" xfId="0" applyFont="1" applyFill="1" applyBorder="1"/>
    <xf numFmtId="49" fontId="113" fillId="0" borderId="18" xfId="0" applyNumberFormat="1" applyFont="1" applyFill="1" applyBorder="1" applyAlignment="1">
      <alignment horizontal="left" wrapText="1" indent="1"/>
    </xf>
    <xf numFmtId="49" fontId="113" fillId="0" borderId="81" xfId="0" applyNumberFormat="1" applyFont="1" applyFill="1" applyBorder="1" applyAlignment="1">
      <alignment horizontal="left" wrapText="1" indent="1"/>
    </xf>
    <xf numFmtId="0" fontId="113" fillId="0" borderId="18" xfId="0" applyNumberFormat="1" applyFont="1" applyFill="1" applyBorder="1" applyAlignment="1">
      <alignment horizontal="left" wrapText="1" indent="1"/>
    </xf>
    <xf numFmtId="49" fontId="113" fillId="0" borderId="18" xfId="0" applyNumberFormat="1" applyFont="1" applyFill="1" applyBorder="1" applyAlignment="1">
      <alignment horizontal="left" wrapText="1" indent="3"/>
    </xf>
    <xf numFmtId="49" fontId="113" fillId="0" borderId="81" xfId="0" applyNumberFormat="1" applyFont="1" applyFill="1" applyBorder="1" applyAlignment="1">
      <alignment horizontal="left" wrapText="1" indent="3"/>
    </xf>
    <xf numFmtId="49" fontId="113" fillId="0" borderId="18" xfId="0" applyNumberFormat="1" applyFont="1" applyFill="1" applyBorder="1" applyAlignment="1">
      <alignment horizontal="left" wrapText="1" indent="2"/>
    </xf>
    <xf numFmtId="49" fontId="113" fillId="0" borderId="81" xfId="0" applyNumberFormat="1" applyFont="1" applyFill="1" applyBorder="1" applyAlignment="1">
      <alignment horizontal="left" wrapText="1" indent="2"/>
    </xf>
    <xf numFmtId="49" fontId="113" fillId="0" borderId="18" xfId="0" applyNumberFormat="1" applyFont="1" applyBorder="1" applyAlignment="1">
      <alignment horizontal="left" wrapText="1" indent="2"/>
    </xf>
    <xf numFmtId="49" fontId="113" fillId="0" borderId="18" xfId="0" applyNumberFormat="1" applyFont="1" applyFill="1" applyBorder="1" applyAlignment="1">
      <alignment horizontal="left" vertical="top" wrapText="1" indent="2"/>
    </xf>
    <xf numFmtId="49" fontId="113" fillId="0" borderId="81" xfId="0" applyNumberFormat="1" applyFont="1" applyFill="1" applyBorder="1" applyAlignment="1">
      <alignment horizontal="left" vertical="top" wrapText="1" indent="2"/>
    </xf>
    <xf numFmtId="0" fontId="113" fillId="79" borderId="81" xfId="0" applyFont="1" applyFill="1" applyBorder="1"/>
    <xf numFmtId="0" fontId="113" fillId="79" borderId="127" xfId="0" applyFont="1" applyFill="1" applyBorder="1"/>
    <xf numFmtId="0" fontId="113" fillId="79" borderId="130" xfId="0" applyFont="1" applyFill="1" applyBorder="1"/>
    <xf numFmtId="0" fontId="113" fillId="79" borderId="18" xfId="0" applyFont="1" applyFill="1" applyBorder="1"/>
    <xf numFmtId="49" fontId="113" fillId="0" borderId="81" xfId="0" applyNumberFormat="1" applyFont="1" applyFill="1" applyBorder="1" applyAlignment="1">
      <alignment horizontal="left" indent="1"/>
    </xf>
    <xf numFmtId="0" fontId="113" fillId="0" borderId="18" xfId="0" applyNumberFormat="1" applyFont="1" applyBorder="1" applyAlignment="1">
      <alignment horizontal="left" indent="1"/>
    </xf>
    <xf numFmtId="0" fontId="113" fillId="0" borderId="81" xfId="0" applyFont="1" applyBorder="1"/>
    <xf numFmtId="0" fontId="113" fillId="0" borderId="130" xfId="0" applyFont="1" applyBorder="1"/>
    <xf numFmtId="49" fontId="113" fillId="0" borderId="18" xfId="0" applyNumberFormat="1" applyFont="1" applyFill="1" applyBorder="1" applyAlignment="1">
      <alignment horizontal="left" indent="1"/>
    </xf>
    <xf numFmtId="49" fontId="113" fillId="0" borderId="18" xfId="0" applyNumberFormat="1" applyFont="1" applyBorder="1" applyAlignment="1">
      <alignment horizontal="left" indent="1"/>
    </xf>
    <xf numFmtId="49" fontId="113" fillId="0" borderId="18" xfId="0" applyNumberFormat="1" applyFont="1" applyFill="1" applyBorder="1" applyAlignment="1">
      <alignment horizontal="left" indent="3"/>
    </xf>
    <xf numFmtId="49" fontId="113" fillId="0" borderId="81" xfId="0" applyNumberFormat="1" applyFont="1" applyFill="1" applyBorder="1" applyAlignment="1">
      <alignment horizontal="left" indent="3"/>
    </xf>
    <xf numFmtId="49" fontId="113" fillId="0" borderId="18" xfId="0" applyNumberFormat="1" applyFont="1" applyBorder="1" applyAlignment="1">
      <alignment horizontal="left" indent="3"/>
    </xf>
    <xf numFmtId="0" fontId="113" fillId="0" borderId="18" xfId="0" applyFont="1" applyBorder="1" applyAlignment="1">
      <alignment horizontal="left" indent="2"/>
    </xf>
    <xf numFmtId="0" fontId="113" fillId="0" borderId="81" xfId="0" applyFont="1" applyBorder="1" applyAlignment="1">
      <alignment horizontal="left" indent="2"/>
    </xf>
    <xf numFmtId="0" fontId="113" fillId="0" borderId="18" xfId="0" applyFont="1" applyBorder="1" applyAlignment="1">
      <alignment horizontal="left" indent="1"/>
    </xf>
    <xf numFmtId="0" fontId="113" fillId="0" borderId="81" xfId="0" applyFont="1" applyBorder="1" applyAlignment="1">
      <alignment horizontal="left" indent="1"/>
    </xf>
    <xf numFmtId="0" fontId="116" fillId="0" borderId="18" xfId="0" applyFont="1" applyBorder="1"/>
    <xf numFmtId="0" fontId="116" fillId="0" borderId="64" xfId="0" applyFont="1" applyBorder="1"/>
    <xf numFmtId="0" fontId="113" fillId="0" borderId="67" xfId="0" applyFont="1" applyBorder="1"/>
    <xf numFmtId="0" fontId="113" fillId="0" borderId="75" xfId="0" applyFont="1" applyBorder="1" applyAlignment="1">
      <alignment horizontal="center" vertical="center" wrapText="1"/>
    </xf>
    <xf numFmtId="0" fontId="113" fillId="0" borderId="81" xfId="0" applyFont="1" applyFill="1" applyBorder="1" applyAlignment="1">
      <alignment horizontal="center" vertical="center" wrapText="1"/>
    </xf>
    <xf numFmtId="0" fontId="113" fillId="0" borderId="0" xfId="0" applyFont="1" applyBorder="1" applyAlignment="1">
      <alignment wrapText="1"/>
    </xf>
    <xf numFmtId="14" fontId="113" fillId="0" borderId="0" xfId="0" applyNumberFormat="1" applyFont="1" applyBorder="1"/>
    <xf numFmtId="0" fontId="113" fillId="0" borderId="0" xfId="0" applyFont="1" applyAlignment="1">
      <alignment horizontal="center" vertical="center"/>
    </xf>
    <xf numFmtId="0" fontId="113" fillId="0" borderId="0" xfId="0" applyFont="1" applyBorder="1" applyAlignment="1">
      <alignment horizontal="left"/>
    </xf>
    <xf numFmtId="0" fontId="116" fillId="0" borderId="127" xfId="0" applyNumberFormat="1" applyFont="1" applyFill="1" applyBorder="1" applyAlignment="1">
      <alignment horizontal="left" vertical="center" wrapText="1"/>
    </xf>
    <xf numFmtId="0" fontId="113" fillId="0" borderId="127" xfId="0" applyFont="1" applyBorder="1" applyAlignment="1">
      <alignment horizontal="center" vertical="center" textRotation="90" wrapText="1"/>
    </xf>
    <xf numFmtId="0" fontId="113" fillId="0" borderId="7" xfId="0" applyFont="1" applyFill="1" applyBorder="1" applyAlignment="1">
      <alignment horizontal="center" vertical="center" wrapText="1"/>
    </xf>
    <xf numFmtId="0" fontId="118" fillId="0" borderId="0" xfId="0" applyFont="1"/>
    <xf numFmtId="0" fontId="95" fillId="0" borderId="0" xfId="0" applyFont="1" applyFill="1" applyBorder="1" applyAlignment="1">
      <alignment wrapText="1"/>
    </xf>
    <xf numFmtId="0" fontId="118" fillId="0" borderId="127" xfId="0" applyFont="1" applyBorder="1"/>
    <xf numFmtId="0" fontId="116" fillId="0" borderId="127" xfId="0" applyFont="1" applyBorder="1" applyAlignment="1">
      <alignment horizontal="center" vertical="center" wrapText="1"/>
    </xf>
    <xf numFmtId="0" fontId="118" fillId="0" borderId="0" xfId="0" applyFont="1" applyAlignment="1">
      <alignment horizontal="center" vertical="center"/>
    </xf>
    <xf numFmtId="0" fontId="134" fillId="0" borderId="0" xfId="0" applyFont="1"/>
    <xf numFmtId="0" fontId="113" fillId="0" borderId="122" xfId="0" applyNumberFormat="1" applyFont="1" applyFill="1" applyBorder="1" applyAlignment="1">
      <alignment horizontal="left" vertical="center" wrapText="1" indent="1" readingOrder="1"/>
    </xf>
    <xf numFmtId="0" fontId="134" fillId="0" borderId="127" xfId="0" applyFont="1" applyBorder="1" applyAlignment="1">
      <alignment horizontal="left" indent="3"/>
    </xf>
    <xf numFmtId="0" fontId="116" fillId="0" borderId="127" xfId="0" applyNumberFormat="1" applyFont="1" applyFill="1" applyBorder="1" applyAlignment="1">
      <alignment vertical="center" wrapText="1" readingOrder="1"/>
    </xf>
    <xf numFmtId="0" fontId="134" fillId="0" borderId="127" xfId="0" applyFont="1" applyFill="1" applyBorder="1" applyAlignment="1">
      <alignment horizontal="left" indent="2"/>
    </xf>
    <xf numFmtId="0" fontId="118" fillId="0" borderId="131" xfId="0" applyFont="1" applyBorder="1"/>
    <xf numFmtId="0" fontId="113" fillId="0" borderId="123" xfId="0" applyNumberFormat="1" applyFont="1" applyFill="1" applyBorder="1" applyAlignment="1">
      <alignment vertical="center" wrapText="1" readingOrder="1"/>
    </xf>
    <xf numFmtId="0" fontId="134" fillId="0" borderId="131" xfId="0" applyFont="1" applyBorder="1" applyAlignment="1">
      <alignment horizontal="left" indent="2"/>
    </xf>
    <xf numFmtId="0" fontId="113" fillId="0" borderId="122" xfId="0" applyNumberFormat="1" applyFont="1" applyFill="1" applyBorder="1" applyAlignment="1">
      <alignment vertical="center" wrapText="1" readingOrder="1"/>
    </xf>
    <xf numFmtId="0" fontId="134" fillId="0" borderId="127" xfId="0" applyFont="1" applyBorder="1" applyAlignment="1">
      <alignment horizontal="left" indent="2"/>
    </xf>
    <xf numFmtId="0" fontId="113" fillId="0" borderId="121" xfId="0" applyNumberFormat="1" applyFont="1" applyFill="1" applyBorder="1" applyAlignment="1">
      <alignment vertical="center" wrapText="1" readingOrder="1"/>
    </xf>
    <xf numFmtId="0" fontId="134" fillId="0" borderId="7" xfId="0" applyFont="1" applyBorder="1"/>
    <xf numFmtId="0" fontId="2" fillId="0" borderId="15" xfId="0" applyNumberFormat="1" applyFont="1" applyFill="1" applyBorder="1" applyAlignment="1">
      <alignment horizontal="left" vertical="center" wrapText="1" indent="1"/>
    </xf>
    <xf numFmtId="169" fontId="2" fillId="37" borderId="63" xfId="20" applyFont="1" applyBorder="1"/>
    <xf numFmtId="193" fontId="84" fillId="0" borderId="18" xfId="0" applyNumberFormat="1" applyFont="1" applyFill="1" applyBorder="1" applyAlignment="1" applyProtection="1">
      <alignment vertical="center" wrapText="1"/>
      <protection locked="0"/>
    </xf>
    <xf numFmtId="193" fontId="84" fillId="0" borderId="127" xfId="0" applyNumberFormat="1" applyFont="1" applyFill="1" applyBorder="1" applyAlignment="1" applyProtection="1">
      <alignment vertical="center" wrapText="1"/>
      <protection locked="0"/>
    </xf>
    <xf numFmtId="193" fontId="84" fillId="0" borderId="81" xfId="0" applyNumberFormat="1" applyFont="1" applyFill="1" applyBorder="1" applyAlignment="1" applyProtection="1">
      <alignment vertical="center" wrapText="1"/>
      <protection locked="0"/>
    </xf>
    <xf numFmtId="193" fontId="84" fillId="0" borderId="18" xfId="0" applyNumberFormat="1" applyFont="1" applyBorder="1" applyAlignment="1" applyProtection="1">
      <alignment vertical="center" wrapText="1"/>
      <protection locked="0"/>
    </xf>
    <xf numFmtId="193" fontId="84" fillId="0" borderId="127" xfId="0" applyNumberFormat="1" applyFont="1" applyBorder="1" applyAlignment="1" applyProtection="1">
      <alignment vertical="center" wrapText="1"/>
      <protection locked="0"/>
    </xf>
    <xf numFmtId="193" fontId="84" fillId="0" borderId="81" xfId="0" applyNumberFormat="1" applyFont="1" applyBorder="1" applyAlignment="1" applyProtection="1">
      <alignment vertical="center" wrapText="1"/>
      <protection locked="0"/>
    </xf>
    <xf numFmtId="193" fontId="87" fillId="2" borderId="18" xfId="0" applyNumberFormat="1" applyFont="1" applyFill="1" applyBorder="1" applyAlignment="1" applyProtection="1">
      <alignment vertical="center"/>
      <protection locked="0"/>
    </xf>
    <xf numFmtId="193" fontId="87" fillId="2" borderId="127" xfId="0" applyNumberFormat="1" applyFont="1" applyFill="1" applyBorder="1" applyAlignment="1" applyProtection="1">
      <alignment vertical="center"/>
      <protection locked="0"/>
    </xf>
    <xf numFmtId="193" fontId="87" fillId="2" borderId="81" xfId="0" applyNumberFormat="1" applyFont="1" applyFill="1" applyBorder="1" applyAlignment="1" applyProtection="1">
      <alignment vertical="center"/>
      <protection locked="0"/>
    </xf>
    <xf numFmtId="193" fontId="84" fillId="0" borderId="18" xfId="0" applyNumberFormat="1" applyFont="1" applyFill="1" applyBorder="1" applyAlignment="1" applyProtection="1">
      <alignment horizontal="center" vertical="center" wrapText="1"/>
      <protection locked="0"/>
    </xf>
    <xf numFmtId="193" fontId="84" fillId="0" borderId="127" xfId="0" applyNumberFormat="1" applyFont="1" applyFill="1" applyBorder="1" applyAlignment="1" applyProtection="1">
      <alignment horizontal="center" vertical="center" wrapText="1"/>
      <protection locked="0"/>
    </xf>
    <xf numFmtId="193" fontId="84" fillId="0" borderId="81" xfId="0" applyNumberFormat="1" applyFont="1" applyFill="1" applyBorder="1" applyAlignment="1" applyProtection="1">
      <alignment horizontal="center" vertical="center" wrapText="1"/>
      <protection locked="0"/>
    </xf>
    <xf numFmtId="193" fontId="87" fillId="2" borderId="87" xfId="0" applyNumberFormat="1" applyFont="1" applyFill="1" applyBorder="1" applyAlignment="1" applyProtection="1">
      <alignment vertical="center"/>
      <protection locked="0"/>
    </xf>
    <xf numFmtId="193" fontId="87" fillId="2" borderId="131" xfId="0" applyNumberFormat="1" applyFont="1" applyFill="1" applyBorder="1" applyAlignment="1" applyProtection="1">
      <alignment vertical="center"/>
      <protection locked="0"/>
    </xf>
    <xf numFmtId="193" fontId="87" fillId="2" borderId="21" xfId="0" applyNumberFormat="1" applyFont="1" applyFill="1" applyBorder="1" applyAlignment="1" applyProtection="1">
      <alignment vertical="center"/>
      <protection locked="0"/>
    </xf>
    <xf numFmtId="167" fontId="136" fillId="80" borderId="57" xfId="0" applyNumberFormat="1" applyFont="1" applyFill="1" applyBorder="1" applyAlignment="1">
      <alignment horizontal="center"/>
    </xf>
    <xf numFmtId="0" fontId="2" fillId="81" borderId="0" xfId="13" applyFont="1" applyFill="1" applyBorder="1" applyAlignment="1" applyProtection="1">
      <alignment wrapText="1"/>
      <protection locked="0"/>
    </xf>
    <xf numFmtId="0" fontId="94" fillId="0" borderId="66" xfId="0" applyFont="1" applyBorder="1" applyAlignment="1">
      <alignment horizontal="left" wrapText="1"/>
    </xf>
    <xf numFmtId="0" fontId="94" fillId="0" borderId="65" xfId="0" applyFont="1" applyBorder="1" applyAlignment="1">
      <alignment horizontal="left" wrapText="1"/>
    </xf>
    <xf numFmtId="0" fontId="94" fillId="0" borderId="135" xfId="0" applyFont="1" applyBorder="1" applyAlignment="1">
      <alignment horizontal="center" vertical="center"/>
    </xf>
    <xf numFmtId="0" fontId="94" fillId="0" borderId="30" xfId="0" applyFont="1" applyBorder="1" applyAlignment="1">
      <alignment horizontal="center" vertical="center"/>
    </xf>
    <xf numFmtId="0" fontId="94" fillId="0" borderId="136" xfId="0" applyFont="1" applyBorder="1" applyAlignment="1">
      <alignment horizontal="center" vertical="center"/>
    </xf>
    <xf numFmtId="0" fontId="135" fillId="0" borderId="135" xfId="0" applyFont="1" applyBorder="1" applyAlignment="1">
      <alignment horizontal="center"/>
    </xf>
    <xf numFmtId="0" fontId="135" fillId="0" borderId="30" xfId="0" applyFont="1" applyBorder="1" applyAlignment="1">
      <alignment horizontal="center"/>
    </xf>
    <xf numFmtId="0" fontId="135" fillId="0" borderId="136" xfId="0" applyFont="1" applyBorder="1" applyAlignment="1">
      <alignment horizontal="center"/>
    </xf>
    <xf numFmtId="0" fontId="0" fillId="0" borderId="128" xfId="0" applyBorder="1" applyAlignment="1">
      <alignment horizontal="center"/>
    </xf>
    <xf numFmtId="0" fontId="0" fillId="0" borderId="129" xfId="0" applyBorder="1" applyAlignment="1">
      <alignment horizontal="center"/>
    </xf>
    <xf numFmtId="0" fontId="0" fillId="0" borderId="130" xfId="0" applyBorder="1" applyAlignment="1">
      <alignment horizontal="center"/>
    </xf>
    <xf numFmtId="0" fontId="0" fillId="0" borderId="114" xfId="0" applyBorder="1" applyAlignment="1">
      <alignment horizontal="center" vertical="center"/>
    </xf>
    <xf numFmtId="0" fontId="122" fillId="0" borderId="115" xfId="0" applyFont="1" applyBorder="1" applyAlignment="1">
      <alignment horizontal="center" vertical="center"/>
    </xf>
    <xf numFmtId="0" fontId="122" fillId="0" borderId="7" xfId="0" applyFont="1" applyBorder="1" applyAlignment="1">
      <alignment horizontal="center" vertical="center"/>
    </xf>
    <xf numFmtId="0" fontId="123" fillId="0" borderId="16" xfId="0" applyFont="1" applyFill="1" applyBorder="1" applyAlignment="1" applyProtection="1">
      <alignment horizontal="center" vertical="center"/>
    </xf>
    <xf numFmtId="0" fontId="123" fillId="0" borderId="17" xfId="0" applyFont="1" applyFill="1" applyBorder="1" applyAlignment="1" applyProtection="1">
      <alignment horizontal="center" vertical="center"/>
    </xf>
    <xf numFmtId="0" fontId="0" fillId="0" borderId="116" xfId="0" applyBorder="1" applyAlignment="1">
      <alignment horizontal="center"/>
    </xf>
    <xf numFmtId="0" fontId="0" fillId="0" borderId="117" xfId="0" applyBorder="1" applyAlignment="1">
      <alignment horizontal="center"/>
    </xf>
    <xf numFmtId="0" fontId="0" fillId="0" borderId="118" xfId="0"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22" fillId="0" borderId="131" xfId="0" applyFont="1" applyBorder="1" applyAlignment="1">
      <alignment horizontal="center" vertical="center" wrapText="1"/>
    </xf>
    <xf numFmtId="0" fontId="122" fillId="0" borderId="7" xfId="0" applyFont="1" applyBorder="1" applyAlignment="1">
      <alignment horizontal="center" vertical="center" wrapText="1"/>
    </xf>
    <xf numFmtId="0" fontId="0" fillId="0" borderId="127" xfId="0" applyBorder="1" applyAlignment="1">
      <alignment horizontal="center" vertical="center"/>
    </xf>
    <xf numFmtId="0" fontId="0" fillId="0" borderId="127" xfId="0"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80" xfId="0" applyFont="1" applyFill="1" applyBorder="1" applyAlignment="1">
      <alignment horizontal="center" vertical="center" wrapText="1"/>
    </xf>
    <xf numFmtId="0" fontId="84" fillId="0" borderId="80" xfId="0" applyFont="1" applyFill="1" applyBorder="1" applyAlignment="1">
      <alignment horizontal="center" vertical="center" wrapText="1"/>
    </xf>
    <xf numFmtId="0" fontId="45" fillId="0" borderId="80" xfId="11" applyFont="1" applyFill="1" applyBorder="1" applyAlignment="1" applyProtection="1">
      <alignment horizontal="center" vertical="center" wrapText="1"/>
    </xf>
    <xf numFmtId="0" fontId="45" fillId="0" borderId="81" xfId="11" applyFont="1" applyFill="1" applyBorder="1" applyAlignment="1" applyProtection="1">
      <alignment horizontal="center" vertical="center" wrapText="1"/>
    </xf>
    <xf numFmtId="0" fontId="45" fillId="0" borderId="70"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1" xfId="13" applyFont="1" applyFill="1" applyBorder="1" applyAlignment="1" applyProtection="1">
      <alignment horizontal="center" vertical="center" wrapText="1"/>
      <protection locked="0"/>
    </xf>
    <xf numFmtId="0" fontId="99"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4" xfId="0" applyFont="1" applyFill="1" applyBorder="1" applyAlignment="1">
      <alignment horizontal="left" vertical="center"/>
    </xf>
    <xf numFmtId="0" fontId="100" fillId="0" borderId="55" xfId="0" applyFont="1" applyFill="1" applyBorder="1" applyAlignment="1">
      <alignment horizontal="left" vertical="center"/>
    </xf>
    <xf numFmtId="0" fontId="3" fillId="0" borderId="5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1" xfId="0" applyFont="1" applyBorder="1" applyAlignment="1">
      <alignment horizontal="center" vertical="center" wrapText="1"/>
    </xf>
    <xf numFmtId="0" fontId="116" fillId="0" borderId="104" xfId="0" applyNumberFormat="1" applyFont="1" applyFill="1" applyBorder="1" applyAlignment="1">
      <alignment horizontal="left" vertical="center" wrapText="1"/>
    </xf>
    <xf numFmtId="0" fontId="116" fillId="0" borderId="105" xfId="0" applyNumberFormat="1" applyFont="1" applyFill="1" applyBorder="1" applyAlignment="1">
      <alignment horizontal="left" vertical="center" wrapText="1"/>
    </xf>
    <xf numFmtId="0" fontId="116" fillId="0" borderId="109" xfId="0" applyNumberFormat="1" applyFont="1" applyFill="1" applyBorder="1" applyAlignment="1">
      <alignment horizontal="left" vertical="center" wrapText="1"/>
    </xf>
    <xf numFmtId="0" fontId="116" fillId="0" borderId="110" xfId="0" applyNumberFormat="1" applyFont="1" applyFill="1" applyBorder="1" applyAlignment="1">
      <alignment horizontal="left" vertical="center" wrapText="1"/>
    </xf>
    <xf numFmtId="0" fontId="116" fillId="0" borderId="112" xfId="0" applyNumberFormat="1" applyFont="1" applyFill="1" applyBorder="1" applyAlignment="1">
      <alignment horizontal="left" vertical="center" wrapText="1"/>
    </xf>
    <xf numFmtId="0" fontId="116" fillId="0" borderId="113" xfId="0" applyNumberFormat="1" applyFont="1" applyFill="1" applyBorder="1" applyAlignment="1">
      <alignment horizontal="left" vertical="center" wrapText="1"/>
    </xf>
    <xf numFmtId="0" fontId="117" fillId="0" borderId="106" xfId="0" applyFont="1" applyFill="1" applyBorder="1" applyAlignment="1">
      <alignment horizontal="center" vertical="center" wrapText="1"/>
    </xf>
    <xf numFmtId="0" fontId="117" fillId="0" borderId="107" xfId="0" applyFont="1" applyFill="1" applyBorder="1" applyAlignment="1">
      <alignment horizontal="center" vertical="center" wrapText="1"/>
    </xf>
    <xf numFmtId="0" fontId="117" fillId="0" borderId="108" xfId="0" applyFont="1" applyFill="1" applyBorder="1" applyAlignment="1">
      <alignment horizontal="center" vertical="center" wrapText="1"/>
    </xf>
    <xf numFmtId="0" fontId="117" fillId="0" borderId="85" xfId="0" applyFont="1" applyFill="1" applyBorder="1" applyAlignment="1">
      <alignment horizontal="center" vertical="center" wrapText="1"/>
    </xf>
    <xf numFmtId="0" fontId="117" fillId="0" borderId="111" xfId="0" applyFont="1" applyFill="1" applyBorder="1" applyAlignment="1">
      <alignment horizontal="center" vertical="center" wrapText="1"/>
    </xf>
    <xf numFmtId="0" fontId="117" fillId="0" borderId="75" xfId="0" applyFont="1" applyFill="1" applyBorder="1" applyAlignment="1">
      <alignment horizontal="center" vertical="center" wrapText="1"/>
    </xf>
    <xf numFmtId="0" fontId="113" fillId="0" borderId="131"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7" xfId="0" applyFont="1" applyBorder="1" applyAlignment="1">
      <alignment horizontal="center" vertical="center" wrapText="1"/>
    </xf>
    <xf numFmtId="0" fontId="121" fillId="0" borderId="127" xfId="0" applyFont="1" applyFill="1" applyBorder="1" applyAlignment="1">
      <alignment horizontal="center" vertical="center"/>
    </xf>
    <xf numFmtId="0" fontId="121" fillId="0" borderId="106" xfId="0" applyFont="1" applyFill="1" applyBorder="1" applyAlignment="1">
      <alignment horizontal="center" vertical="center"/>
    </xf>
    <xf numFmtId="0" fontId="121" fillId="0" borderId="108" xfId="0" applyFont="1" applyFill="1" applyBorder="1" applyAlignment="1">
      <alignment horizontal="center" vertical="center"/>
    </xf>
    <xf numFmtId="0" fontId="121" fillId="0" borderId="85" xfId="0" applyFont="1" applyFill="1" applyBorder="1" applyAlignment="1">
      <alignment horizontal="center" vertical="center"/>
    </xf>
    <xf numFmtId="0" fontId="121" fillId="0" borderId="75" xfId="0" applyFont="1" applyFill="1" applyBorder="1" applyAlignment="1">
      <alignment horizontal="center" vertical="center"/>
    </xf>
    <xf numFmtId="0" fontId="117" fillId="0" borderId="127" xfId="0" applyFont="1" applyFill="1" applyBorder="1" applyAlignment="1">
      <alignment horizontal="center" vertical="center" wrapText="1"/>
    </xf>
    <xf numFmtId="0" fontId="113" fillId="0" borderId="130" xfId="0" applyFont="1" applyBorder="1" applyAlignment="1">
      <alignment horizontal="center" vertical="center" wrapText="1"/>
    </xf>
    <xf numFmtId="0" fontId="116" fillId="0" borderId="106" xfId="0" applyFont="1" applyFill="1" applyBorder="1" applyAlignment="1">
      <alignment horizontal="center" vertical="center" wrapText="1"/>
    </xf>
    <xf numFmtId="0" fontId="116" fillId="0" borderId="108" xfId="0" applyFont="1" applyFill="1" applyBorder="1" applyAlignment="1">
      <alignment horizontal="center" vertical="center" wrapText="1"/>
    </xf>
    <xf numFmtId="0" fontId="116" fillId="0" borderId="70" xfId="0" applyFont="1" applyFill="1" applyBorder="1" applyAlignment="1">
      <alignment horizontal="center" vertical="center" wrapText="1"/>
    </xf>
    <xf numFmtId="0" fontId="116" fillId="0" borderId="68" xfId="0" applyFont="1" applyFill="1" applyBorder="1" applyAlignment="1">
      <alignment horizontal="center" vertical="center" wrapText="1"/>
    </xf>
    <xf numFmtId="0" fontId="116" fillId="0" borderId="85"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28" xfId="0" applyFont="1" applyFill="1" applyBorder="1" applyAlignment="1">
      <alignment horizontal="center" vertical="center" wrapText="1"/>
    </xf>
    <xf numFmtId="0" fontId="113" fillId="0" borderId="129"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75" xfId="0" applyFont="1" applyBorder="1" applyAlignment="1">
      <alignment horizontal="center" vertical="center" wrapText="1"/>
    </xf>
    <xf numFmtId="0" fontId="116" fillId="0" borderId="54" xfId="0" applyNumberFormat="1" applyFont="1" applyFill="1" applyBorder="1" applyAlignment="1">
      <alignment horizontal="left" vertical="top" wrapText="1"/>
    </xf>
    <xf numFmtId="0" fontId="116" fillId="0" borderId="77" xfId="0" applyNumberFormat="1" applyFont="1" applyFill="1" applyBorder="1" applyAlignment="1">
      <alignment horizontal="left" vertical="top" wrapText="1"/>
    </xf>
    <xf numFmtId="0" fontId="116" fillId="0" borderId="63" xfId="0" applyNumberFormat="1" applyFont="1" applyFill="1" applyBorder="1" applyAlignment="1">
      <alignment horizontal="left" vertical="top" wrapText="1"/>
    </xf>
    <xf numFmtId="0" fontId="116" fillId="0" borderId="96" xfId="0" applyNumberFormat="1" applyFont="1" applyFill="1" applyBorder="1" applyAlignment="1">
      <alignment horizontal="left" vertical="top" wrapText="1"/>
    </xf>
    <xf numFmtId="0" fontId="116" fillId="0" borderId="103" xfId="0" applyNumberFormat="1" applyFont="1" applyFill="1" applyBorder="1" applyAlignment="1">
      <alignment horizontal="left" vertical="top" wrapText="1"/>
    </xf>
    <xf numFmtId="0" fontId="116" fillId="0" borderId="134" xfId="0" applyNumberFormat="1" applyFont="1" applyFill="1" applyBorder="1" applyAlignment="1">
      <alignment horizontal="left" vertical="top" wrapText="1"/>
    </xf>
    <xf numFmtId="0" fontId="116" fillId="0" borderId="87" xfId="0" applyFont="1" applyFill="1" applyBorder="1" applyAlignment="1">
      <alignment horizontal="center" vertical="center" wrapText="1"/>
    </xf>
    <xf numFmtId="0" fontId="116" fillId="0" borderId="67" xfId="0" applyFont="1" applyFill="1" applyBorder="1" applyAlignment="1">
      <alignment horizontal="center" vertical="center" wrapText="1"/>
    </xf>
    <xf numFmtId="0" fontId="113" fillId="0" borderId="64" xfId="0" applyFont="1" applyBorder="1" applyAlignment="1">
      <alignment horizontal="center" vertical="center" wrapText="1"/>
    </xf>
    <xf numFmtId="0" fontId="113" fillId="0" borderId="69" xfId="0" applyFont="1" applyFill="1" applyBorder="1" applyAlignment="1">
      <alignment horizontal="center" vertical="center" wrapText="1"/>
    </xf>
    <xf numFmtId="0" fontId="113" fillId="0" borderId="27" xfId="0" applyFont="1" applyFill="1" applyBorder="1" applyAlignment="1">
      <alignment horizontal="center" vertical="center" wrapText="1"/>
    </xf>
    <xf numFmtId="0" fontId="113" fillId="0" borderId="28" xfId="0" applyFont="1" applyFill="1" applyBorder="1" applyAlignment="1">
      <alignment horizontal="center" vertical="center" wrapText="1"/>
    </xf>
    <xf numFmtId="0" fontId="113" fillId="0" borderId="106" xfId="0" applyFont="1" applyBorder="1" applyAlignment="1">
      <alignment horizontal="center" vertical="top" wrapText="1"/>
    </xf>
    <xf numFmtId="0" fontId="113" fillId="0" borderId="107" xfId="0" applyFont="1" applyBorder="1" applyAlignment="1">
      <alignment horizontal="center" vertical="top" wrapText="1"/>
    </xf>
    <xf numFmtId="0" fontId="113" fillId="0" borderId="106" xfId="0" applyFont="1" applyFill="1" applyBorder="1" applyAlignment="1">
      <alignment horizontal="center" vertical="top" wrapText="1"/>
    </xf>
    <xf numFmtId="0" fontId="113" fillId="0" borderId="129" xfId="0" applyFont="1" applyFill="1" applyBorder="1" applyAlignment="1">
      <alignment horizontal="center" vertical="top" wrapText="1"/>
    </xf>
    <xf numFmtId="0" fontId="113" fillId="0" borderId="130" xfId="0" applyFont="1" applyFill="1" applyBorder="1" applyAlignment="1">
      <alignment horizontal="center" vertical="top" wrapText="1"/>
    </xf>
    <xf numFmtId="0" fontId="133" fillId="0" borderId="119" xfId="0" applyNumberFormat="1" applyFont="1" applyFill="1" applyBorder="1" applyAlignment="1">
      <alignment horizontal="left" vertical="top" wrapText="1"/>
    </xf>
    <xf numFmtId="0" fontId="133" fillId="0" borderId="120" xfId="0" applyNumberFormat="1" applyFont="1" applyFill="1" applyBorder="1" applyAlignment="1">
      <alignment horizontal="left" vertical="top" wrapText="1"/>
    </xf>
    <xf numFmtId="0" fontId="119" fillId="0" borderId="106" xfId="0" applyFont="1" applyBorder="1" applyAlignment="1">
      <alignment horizontal="center" vertical="center"/>
    </xf>
    <xf numFmtId="0" fontId="119" fillId="0" borderId="108" xfId="0" applyFont="1" applyBorder="1" applyAlignment="1">
      <alignment horizontal="center" vertical="center"/>
    </xf>
    <xf numFmtId="0" fontId="119" fillId="0" borderId="85" xfId="0" applyFont="1" applyBorder="1" applyAlignment="1">
      <alignment horizontal="center" vertical="center"/>
    </xf>
    <xf numFmtId="0" fontId="119" fillId="0" borderId="75" xfId="0" applyFont="1" applyBorder="1" applyAlignment="1">
      <alignment horizontal="center" vertical="center"/>
    </xf>
    <xf numFmtId="0" fontId="118" fillId="0" borderId="127" xfId="0" applyFont="1" applyBorder="1" applyAlignment="1">
      <alignment horizontal="center" vertical="center" wrapText="1"/>
    </xf>
    <xf numFmtId="0" fontId="118" fillId="0" borderId="131" xfId="0" applyFont="1" applyBorder="1" applyAlignment="1">
      <alignment horizontal="center" vertical="center" wrapText="1"/>
    </xf>
  </cellXfs>
  <cellStyles count="20967">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C10" sqref="C10"/>
    </sheetView>
  </sheetViews>
  <sheetFormatPr defaultColWidth="9.1796875" defaultRowHeight="14"/>
  <cols>
    <col min="1" max="1" width="10.26953125" style="4" customWidth="1"/>
    <col min="2" max="2" width="138.36328125" style="5" bestFit="1" customWidth="1"/>
    <col min="3" max="3" width="39.453125" style="5" customWidth="1"/>
    <col min="4" max="6" width="9.1796875" style="5"/>
    <col min="7" max="7" width="25" style="5" customWidth="1"/>
    <col min="8" max="16384" width="9.1796875" style="5"/>
  </cols>
  <sheetData>
    <row r="1" spans="1:3">
      <c r="A1" s="132"/>
      <c r="B1" s="168" t="s">
        <v>224</v>
      </c>
      <c r="C1" s="132"/>
    </row>
    <row r="2" spans="1:3">
      <c r="A2" s="169">
        <v>1</v>
      </c>
      <c r="B2" s="310" t="s">
        <v>225</v>
      </c>
      <c r="C2" s="62"/>
    </row>
    <row r="3" spans="1:3">
      <c r="A3" s="169">
        <v>2</v>
      </c>
      <c r="B3" s="311" t="s">
        <v>221</v>
      </c>
      <c r="C3" s="62"/>
    </row>
    <row r="4" spans="1:3">
      <c r="A4" s="169">
        <v>3</v>
      </c>
      <c r="B4" s="312" t="s">
        <v>226</v>
      </c>
      <c r="C4" s="62"/>
    </row>
    <row r="5" spans="1:3">
      <c r="A5" s="170">
        <v>4</v>
      </c>
      <c r="B5" s="313" t="s">
        <v>222</v>
      </c>
      <c r="C5" s="62"/>
    </row>
    <row r="6" spans="1:3" s="171" customFormat="1" ht="45.75" customHeight="1">
      <c r="A6" s="683" t="s">
        <v>298</v>
      </c>
      <c r="B6" s="684"/>
      <c r="C6" s="684"/>
    </row>
    <row r="7" spans="1:3">
      <c r="A7" s="172" t="s">
        <v>31</v>
      </c>
      <c r="B7" s="168" t="s">
        <v>223</v>
      </c>
    </row>
    <row r="8" spans="1:3">
      <c r="A8" s="132">
        <v>1</v>
      </c>
      <c r="B8" s="207" t="s">
        <v>22</v>
      </c>
    </row>
    <row r="9" spans="1:3">
      <c r="A9" s="132">
        <v>2</v>
      </c>
      <c r="B9" s="208" t="s">
        <v>23</v>
      </c>
    </row>
    <row r="10" spans="1:3">
      <c r="A10" s="132">
        <v>3</v>
      </c>
      <c r="B10" s="208" t="s">
        <v>24</v>
      </c>
    </row>
    <row r="11" spans="1:3">
      <c r="A11" s="132">
        <v>4</v>
      </c>
      <c r="B11" s="208" t="s">
        <v>25</v>
      </c>
      <c r="C11" s="65"/>
    </row>
    <row r="12" spans="1:3">
      <c r="A12" s="132">
        <v>5</v>
      </c>
      <c r="B12" s="208" t="s">
        <v>26</v>
      </c>
    </row>
    <row r="13" spans="1:3">
      <c r="A13" s="132">
        <v>6</v>
      </c>
      <c r="B13" s="209" t="s">
        <v>233</v>
      </c>
    </row>
    <row r="14" spans="1:3">
      <c r="A14" s="132">
        <v>7</v>
      </c>
      <c r="B14" s="208" t="s">
        <v>227</v>
      </c>
    </row>
    <row r="15" spans="1:3">
      <c r="A15" s="132">
        <v>8</v>
      </c>
      <c r="B15" s="208" t="s">
        <v>228</v>
      </c>
    </row>
    <row r="16" spans="1:3">
      <c r="A16" s="132">
        <v>9</v>
      </c>
      <c r="B16" s="208" t="s">
        <v>27</v>
      </c>
    </row>
    <row r="17" spans="1:2">
      <c r="A17" s="309" t="s">
        <v>297</v>
      </c>
      <c r="B17" s="308" t="s">
        <v>284</v>
      </c>
    </row>
    <row r="18" spans="1:2">
      <c r="A18" s="132">
        <v>10</v>
      </c>
      <c r="B18" s="208" t="s">
        <v>28</v>
      </c>
    </row>
    <row r="19" spans="1:2">
      <c r="A19" s="132">
        <v>11</v>
      </c>
      <c r="B19" s="209" t="s">
        <v>229</v>
      </c>
    </row>
    <row r="20" spans="1:2">
      <c r="A20" s="132">
        <v>12</v>
      </c>
      <c r="B20" s="209" t="s">
        <v>29</v>
      </c>
    </row>
    <row r="21" spans="1:2">
      <c r="A21" s="365">
        <v>13</v>
      </c>
      <c r="B21" s="366" t="s">
        <v>230</v>
      </c>
    </row>
    <row r="22" spans="1:2">
      <c r="A22" s="365">
        <v>14</v>
      </c>
      <c r="B22" s="367" t="s">
        <v>255</v>
      </c>
    </row>
    <row r="23" spans="1:2">
      <c r="A23" s="368">
        <v>15</v>
      </c>
      <c r="B23" s="369" t="s">
        <v>30</v>
      </c>
    </row>
    <row r="24" spans="1:2">
      <c r="A24" s="368">
        <v>15.1</v>
      </c>
      <c r="B24" s="370" t="s">
        <v>311</v>
      </c>
    </row>
    <row r="25" spans="1:2">
      <c r="A25" s="368">
        <v>16</v>
      </c>
      <c r="B25" s="370" t="s">
        <v>375</v>
      </c>
    </row>
    <row r="26" spans="1:2">
      <c r="A26" s="368">
        <v>17</v>
      </c>
      <c r="B26" s="370" t="s">
        <v>416</v>
      </c>
    </row>
    <row r="27" spans="1:2">
      <c r="A27" s="368">
        <v>18</v>
      </c>
      <c r="B27" s="370" t="s">
        <v>705</v>
      </c>
    </row>
    <row r="28" spans="1:2">
      <c r="A28" s="368">
        <v>19</v>
      </c>
      <c r="B28" s="370" t="s">
        <v>706</v>
      </c>
    </row>
    <row r="29" spans="1:2">
      <c r="A29" s="368">
        <v>20</v>
      </c>
      <c r="B29" s="442" t="s">
        <v>707</v>
      </c>
    </row>
    <row r="30" spans="1:2">
      <c r="A30" s="368">
        <v>21</v>
      </c>
      <c r="B30" s="370" t="s">
        <v>532</v>
      </c>
    </row>
    <row r="31" spans="1:2">
      <c r="A31" s="368">
        <v>22</v>
      </c>
      <c r="B31" s="370" t="s">
        <v>708</v>
      </c>
    </row>
    <row r="32" spans="1:2">
      <c r="A32" s="368">
        <v>23</v>
      </c>
      <c r="B32" s="370" t="s">
        <v>709</v>
      </c>
    </row>
    <row r="33" spans="1:2">
      <c r="A33" s="368">
        <v>24</v>
      </c>
      <c r="B33" s="370" t="s">
        <v>710</v>
      </c>
    </row>
    <row r="34" spans="1:2">
      <c r="A34" s="368">
        <v>25</v>
      </c>
      <c r="B34" s="370" t="s">
        <v>417</v>
      </c>
    </row>
    <row r="35" spans="1:2">
      <c r="A35" s="368">
        <v>26</v>
      </c>
      <c r="B35" s="370" t="s">
        <v>554</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56"/>
  <sheetViews>
    <sheetView zoomScale="90" zoomScaleNormal="90" workbookViewId="0">
      <pane xSplit="1" ySplit="5" topLeftCell="B41" activePane="bottomRight" state="frozen"/>
      <selection activeCell="B9" sqref="B9"/>
      <selection pane="topRight" activeCell="B9" sqref="B9"/>
      <selection pane="bottomLeft" activeCell="B9" sqref="B9"/>
      <selection pane="bottomRight" activeCell="B47" sqref="B47"/>
    </sheetView>
  </sheetViews>
  <sheetFormatPr defaultColWidth="9.1796875" defaultRowHeight="12.5"/>
  <cols>
    <col min="1" max="1" width="9.54296875" style="68" bestFit="1" customWidth="1"/>
    <col min="2" max="2" width="132.453125" style="4" customWidth="1"/>
    <col min="3" max="3" width="18.453125" style="4" customWidth="1"/>
    <col min="4" max="16384" width="9.1796875" style="4"/>
  </cols>
  <sheetData>
    <row r="1" spans="1:3">
      <c r="A1" s="2" t="s">
        <v>32</v>
      </c>
      <c r="B1" s="3">
        <f>'Info '!C2</f>
        <v>0</v>
      </c>
    </row>
    <row r="2" spans="1:3" s="57" customFormat="1" ht="15.75" customHeight="1">
      <c r="A2" s="57" t="s">
        <v>33</v>
      </c>
      <c r="B2" s="389">
        <f>'1. key ratios '!B2</f>
        <v>45016</v>
      </c>
    </row>
    <row r="3" spans="1:3" s="57" customFormat="1" ht="15.75" customHeight="1"/>
    <row r="4" spans="1:3" ht="13.5" thickBot="1">
      <c r="A4" s="68" t="s">
        <v>145</v>
      </c>
      <c r="B4" s="113" t="s">
        <v>144</v>
      </c>
    </row>
    <row r="5" spans="1:3" ht="13">
      <c r="A5" s="69" t="s">
        <v>7</v>
      </c>
      <c r="B5" s="70"/>
      <c r="C5" s="71" t="s">
        <v>37</v>
      </c>
    </row>
    <row r="6" spans="1:3" ht="13">
      <c r="A6" s="72">
        <v>1</v>
      </c>
      <c r="B6" s="73" t="s">
        <v>143</v>
      </c>
      <c r="C6" s="74">
        <f>SUM(C7:C11)</f>
        <v>0</v>
      </c>
    </row>
    <row r="7" spans="1:3">
      <c r="A7" s="72">
        <v>2</v>
      </c>
      <c r="B7" s="75" t="s">
        <v>142</v>
      </c>
      <c r="C7" s="76"/>
    </row>
    <row r="8" spans="1:3">
      <c r="A8" s="72">
        <v>3</v>
      </c>
      <c r="B8" s="77" t="s">
        <v>141</v>
      </c>
      <c r="C8" s="76"/>
    </row>
    <row r="9" spans="1:3">
      <c r="A9" s="72">
        <v>4</v>
      </c>
      <c r="B9" s="77" t="s">
        <v>140</v>
      </c>
      <c r="C9" s="76"/>
    </row>
    <row r="10" spans="1:3">
      <c r="A10" s="72">
        <v>5</v>
      </c>
      <c r="B10" s="77" t="s">
        <v>139</v>
      </c>
      <c r="C10" s="76"/>
    </row>
    <row r="11" spans="1:3">
      <c r="A11" s="72">
        <v>6</v>
      </c>
      <c r="B11" s="78" t="s">
        <v>138</v>
      </c>
      <c r="C11" s="76"/>
    </row>
    <row r="12" spans="1:3" s="42" customFormat="1" ht="13">
      <c r="A12" s="72">
        <v>7</v>
      </c>
      <c r="B12" s="73" t="s">
        <v>137</v>
      </c>
      <c r="C12" s="79">
        <f>SUM(C13:C28)</f>
        <v>0</v>
      </c>
    </row>
    <row r="13" spans="1:3" s="42" customFormat="1">
      <c r="A13" s="72">
        <v>8</v>
      </c>
      <c r="B13" s="80" t="s">
        <v>136</v>
      </c>
      <c r="C13" s="81"/>
    </row>
    <row r="14" spans="1:3" s="42" customFormat="1" ht="25">
      <c r="A14" s="72">
        <v>9</v>
      </c>
      <c r="B14" s="82" t="s">
        <v>135</v>
      </c>
      <c r="C14" s="81"/>
    </row>
    <row r="15" spans="1:3" s="42" customFormat="1">
      <c r="A15" s="72">
        <v>10</v>
      </c>
      <c r="B15" s="83" t="s">
        <v>134</v>
      </c>
      <c r="C15" s="81"/>
    </row>
    <row r="16" spans="1:3" s="42" customFormat="1">
      <c r="A16" s="72">
        <v>11</v>
      </c>
      <c r="B16" s="84" t="s">
        <v>133</v>
      </c>
      <c r="C16" s="81"/>
    </row>
    <row r="17" spans="1:3" s="42" customFormat="1">
      <c r="A17" s="72">
        <v>12</v>
      </c>
      <c r="B17" s="83" t="s">
        <v>132</v>
      </c>
      <c r="C17" s="81"/>
    </row>
    <row r="18" spans="1:3" s="42" customFormat="1">
      <c r="A18" s="72">
        <v>13</v>
      </c>
      <c r="B18" s="83" t="s">
        <v>131</v>
      </c>
      <c r="C18" s="81"/>
    </row>
    <row r="19" spans="1:3" s="42" customFormat="1">
      <c r="A19" s="72">
        <v>14</v>
      </c>
      <c r="B19" s="83" t="s">
        <v>130</v>
      </c>
      <c r="C19" s="81"/>
    </row>
    <row r="20" spans="1:3" s="42" customFormat="1">
      <c r="A20" s="72">
        <v>15</v>
      </c>
      <c r="B20" s="83" t="s">
        <v>129</v>
      </c>
      <c r="C20" s="81"/>
    </row>
    <row r="21" spans="1:3" s="42" customFormat="1" ht="25">
      <c r="A21" s="72">
        <v>16</v>
      </c>
      <c r="B21" s="82" t="s">
        <v>128</v>
      </c>
      <c r="C21" s="81"/>
    </row>
    <row r="22" spans="1:3" s="42" customFormat="1">
      <c r="A22" s="72">
        <v>17</v>
      </c>
      <c r="B22" s="85" t="s">
        <v>127</v>
      </c>
      <c r="C22" s="81"/>
    </row>
    <row r="23" spans="1:3" s="42" customFormat="1">
      <c r="A23" s="72">
        <v>18</v>
      </c>
      <c r="B23" s="682" t="s">
        <v>555</v>
      </c>
      <c r="C23" s="445"/>
    </row>
    <row r="24" spans="1:3" s="42" customFormat="1">
      <c r="A24" s="72">
        <v>19</v>
      </c>
      <c r="B24" s="82" t="s">
        <v>126</v>
      </c>
      <c r="C24" s="81"/>
    </row>
    <row r="25" spans="1:3" s="42" customFormat="1" ht="25">
      <c r="A25" s="72">
        <v>20</v>
      </c>
      <c r="B25" s="82" t="s">
        <v>103</v>
      </c>
      <c r="C25" s="81"/>
    </row>
    <row r="26" spans="1:3" s="42" customFormat="1">
      <c r="A26" s="72">
        <v>21</v>
      </c>
      <c r="B26" s="86" t="s">
        <v>125</v>
      </c>
      <c r="C26" s="81"/>
    </row>
    <row r="27" spans="1:3" s="42" customFormat="1">
      <c r="A27" s="72">
        <v>22</v>
      </c>
      <c r="B27" s="86" t="s">
        <v>124</v>
      </c>
      <c r="C27" s="81"/>
    </row>
    <row r="28" spans="1:3" s="42" customFormat="1">
      <c r="A28" s="72">
        <v>23</v>
      </c>
      <c r="B28" s="86" t="s">
        <v>123</v>
      </c>
      <c r="C28" s="81"/>
    </row>
    <row r="29" spans="1:3" s="42" customFormat="1" ht="13">
      <c r="A29" s="72">
        <v>24</v>
      </c>
      <c r="B29" s="87" t="s">
        <v>122</v>
      </c>
      <c r="C29" s="79">
        <f>C6-C12</f>
        <v>0</v>
      </c>
    </row>
    <row r="30" spans="1:3" s="42" customFormat="1" ht="13">
      <c r="A30" s="88"/>
      <c r="B30" s="89"/>
      <c r="C30" s="81"/>
    </row>
    <row r="31" spans="1:3" s="42" customFormat="1" ht="13">
      <c r="A31" s="88">
        <v>25</v>
      </c>
      <c r="B31" s="87" t="s">
        <v>121</v>
      </c>
      <c r="C31" s="79">
        <f>C32+C35</f>
        <v>0</v>
      </c>
    </row>
    <row r="32" spans="1:3" s="42" customFormat="1">
      <c r="A32" s="88">
        <v>26</v>
      </c>
      <c r="B32" s="77" t="s">
        <v>120</v>
      </c>
      <c r="C32" s="90">
        <f>C33+C34</f>
        <v>0</v>
      </c>
    </row>
    <row r="33" spans="1:3" s="42" customFormat="1">
      <c r="A33" s="88">
        <v>27</v>
      </c>
      <c r="B33" s="91" t="s">
        <v>194</v>
      </c>
      <c r="C33" s="81"/>
    </row>
    <row r="34" spans="1:3" s="42" customFormat="1">
      <c r="A34" s="88">
        <v>28</v>
      </c>
      <c r="B34" s="91" t="s">
        <v>119</v>
      </c>
      <c r="C34" s="81"/>
    </row>
    <row r="35" spans="1:3" s="42" customFormat="1">
      <c r="A35" s="88">
        <v>29</v>
      </c>
      <c r="B35" s="77" t="s">
        <v>118</v>
      </c>
      <c r="C35" s="81"/>
    </row>
    <row r="36" spans="1:3" s="42" customFormat="1" ht="13">
      <c r="A36" s="88">
        <v>30</v>
      </c>
      <c r="B36" s="87" t="s">
        <v>117</v>
      </c>
      <c r="C36" s="79">
        <f>SUM(C37:C41)</f>
        <v>0</v>
      </c>
    </row>
    <row r="37" spans="1:3" s="42" customFormat="1">
      <c r="A37" s="88">
        <v>31</v>
      </c>
      <c r="B37" s="82" t="s">
        <v>116</v>
      </c>
      <c r="C37" s="81"/>
    </row>
    <row r="38" spans="1:3" s="42" customFormat="1">
      <c r="A38" s="88">
        <v>32</v>
      </c>
      <c r="B38" s="83" t="s">
        <v>115</v>
      </c>
      <c r="C38" s="81"/>
    </row>
    <row r="39" spans="1:3" s="42" customFormat="1">
      <c r="A39" s="88">
        <v>33</v>
      </c>
      <c r="B39" s="82" t="s">
        <v>114</v>
      </c>
      <c r="C39" s="81"/>
    </row>
    <row r="40" spans="1:3" s="42" customFormat="1" ht="25">
      <c r="A40" s="88">
        <v>34</v>
      </c>
      <c r="B40" s="82" t="s">
        <v>103</v>
      </c>
      <c r="C40" s="81"/>
    </row>
    <row r="41" spans="1:3" s="42" customFormat="1">
      <c r="A41" s="88">
        <v>35</v>
      </c>
      <c r="B41" s="86" t="s">
        <v>113</v>
      </c>
      <c r="C41" s="81"/>
    </row>
    <row r="42" spans="1:3" s="42" customFormat="1" ht="13">
      <c r="A42" s="88">
        <v>36</v>
      </c>
      <c r="B42" s="87" t="s">
        <v>112</v>
      </c>
      <c r="C42" s="79">
        <f>C31-C36</f>
        <v>0</v>
      </c>
    </row>
    <row r="43" spans="1:3" s="42" customFormat="1" ht="13">
      <c r="A43" s="88"/>
      <c r="B43" s="89"/>
      <c r="C43" s="81"/>
    </row>
    <row r="44" spans="1:3" s="42" customFormat="1" ht="13">
      <c r="A44" s="88">
        <v>37</v>
      </c>
      <c r="B44" s="92" t="s">
        <v>111</v>
      </c>
      <c r="C44" s="79">
        <f>SUM(C45:C47)</f>
        <v>0</v>
      </c>
    </row>
    <row r="45" spans="1:3" s="42" customFormat="1">
      <c r="A45" s="88">
        <v>38</v>
      </c>
      <c r="B45" s="77" t="s">
        <v>110</v>
      </c>
      <c r="C45" s="81"/>
    </row>
    <row r="46" spans="1:3" s="42" customFormat="1">
      <c r="A46" s="88">
        <v>39</v>
      </c>
      <c r="B46" s="77" t="s">
        <v>109</v>
      </c>
      <c r="C46" s="81"/>
    </row>
    <row r="47" spans="1:3" s="42" customFormat="1">
      <c r="A47" s="88">
        <v>40</v>
      </c>
      <c r="B47" s="77" t="s">
        <v>108</v>
      </c>
      <c r="C47" s="81"/>
    </row>
    <row r="48" spans="1:3" s="42" customFormat="1" ht="13">
      <c r="A48" s="88">
        <v>41</v>
      </c>
      <c r="B48" s="92" t="s">
        <v>107</v>
      </c>
      <c r="C48" s="79">
        <f>SUM(C49:C52)</f>
        <v>0</v>
      </c>
    </row>
    <row r="49" spans="1:3" s="42" customFormat="1">
      <c r="A49" s="88">
        <v>42</v>
      </c>
      <c r="B49" s="82" t="s">
        <v>106</v>
      </c>
      <c r="C49" s="81"/>
    </row>
    <row r="50" spans="1:3" s="42" customFormat="1">
      <c r="A50" s="88">
        <v>43</v>
      </c>
      <c r="B50" s="83" t="s">
        <v>105</v>
      </c>
      <c r="C50" s="81"/>
    </row>
    <row r="51" spans="1:3" s="42" customFormat="1">
      <c r="A51" s="88">
        <v>44</v>
      </c>
      <c r="B51" s="82" t="s">
        <v>104</v>
      </c>
      <c r="C51" s="81"/>
    </row>
    <row r="52" spans="1:3" s="42" customFormat="1" ht="25">
      <c r="A52" s="88">
        <v>45</v>
      </c>
      <c r="B52" s="82" t="s">
        <v>103</v>
      </c>
      <c r="C52" s="81"/>
    </row>
    <row r="53" spans="1:3" s="42" customFormat="1" ht="13.5" thickBot="1">
      <c r="A53" s="88">
        <v>46</v>
      </c>
      <c r="B53" s="93" t="s">
        <v>102</v>
      </c>
      <c r="C53" s="94">
        <f>C44-C48</f>
        <v>0</v>
      </c>
    </row>
    <row r="56" spans="1:3">
      <c r="B56" s="4" t="s">
        <v>8</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B2" sqref="B2"/>
    </sheetView>
  </sheetViews>
  <sheetFormatPr defaultColWidth="9.1796875" defaultRowHeight="13"/>
  <cols>
    <col min="1" max="1" width="9.453125" style="221" bestFit="1" customWidth="1"/>
    <col min="2" max="2" width="59" style="221" customWidth="1"/>
    <col min="3" max="3" width="16.7265625" style="221" bestFit="1" customWidth="1"/>
    <col min="4" max="4" width="13.26953125" style="221" bestFit="1" customWidth="1"/>
    <col min="5" max="16384" width="9.1796875" style="221"/>
  </cols>
  <sheetData>
    <row r="1" spans="1:4" ht="13.5">
      <c r="A1" s="289" t="s">
        <v>32</v>
      </c>
      <c r="B1" s="3">
        <f>'Info '!C2</f>
        <v>0</v>
      </c>
    </row>
    <row r="2" spans="1:4" s="195" customFormat="1" ht="15.75" customHeight="1">
      <c r="A2" s="195" t="s">
        <v>33</v>
      </c>
      <c r="B2" s="389">
        <f>'1. key ratios '!B2</f>
        <v>45016</v>
      </c>
    </row>
    <row r="3" spans="1:4" s="195" customFormat="1" ht="15.75" customHeight="1"/>
    <row r="4" spans="1:4" ht="13.5" thickBot="1">
      <c r="A4" s="246" t="s">
        <v>283</v>
      </c>
      <c r="B4" s="297" t="s">
        <v>284</v>
      </c>
    </row>
    <row r="5" spans="1:4" s="298" customFormat="1" ht="12.75" customHeight="1">
      <c r="A5" s="363"/>
      <c r="B5" s="364" t="s">
        <v>287</v>
      </c>
      <c r="C5" s="290" t="s">
        <v>285</v>
      </c>
      <c r="D5" s="291" t="s">
        <v>286</v>
      </c>
    </row>
    <row r="6" spans="1:4" s="299" customFormat="1">
      <c r="A6" s="292">
        <v>1</v>
      </c>
      <c r="B6" s="355" t="s">
        <v>288</v>
      </c>
      <c r="C6" s="355"/>
      <c r="D6" s="293"/>
    </row>
    <row r="7" spans="1:4" s="299" customFormat="1">
      <c r="A7" s="294" t="s">
        <v>274</v>
      </c>
      <c r="B7" s="356" t="s">
        <v>289</v>
      </c>
      <c r="C7" s="347">
        <v>4.4999999999999998E-2</v>
      </c>
      <c r="D7" s="348">
        <f>C7*'5. RWA '!$C$13</f>
        <v>0</v>
      </c>
    </row>
    <row r="8" spans="1:4" s="299" customFormat="1">
      <c r="A8" s="294" t="s">
        <v>275</v>
      </c>
      <c r="B8" s="356" t="s">
        <v>290</v>
      </c>
      <c r="C8" s="349">
        <v>0.06</v>
      </c>
      <c r="D8" s="348">
        <f>C8*'5. RWA '!$C$13</f>
        <v>0</v>
      </c>
    </row>
    <row r="9" spans="1:4" s="299" customFormat="1">
      <c r="A9" s="294" t="s">
        <v>276</v>
      </c>
      <c r="B9" s="356" t="s">
        <v>291</v>
      </c>
      <c r="C9" s="349">
        <v>0.08</v>
      </c>
      <c r="D9" s="348">
        <f>C9*'5. RWA '!$C$13</f>
        <v>0</v>
      </c>
    </row>
    <row r="10" spans="1:4" s="299" customFormat="1">
      <c r="A10" s="292" t="s">
        <v>277</v>
      </c>
      <c r="B10" s="355" t="s">
        <v>292</v>
      </c>
      <c r="C10" s="350"/>
      <c r="D10" s="357"/>
    </row>
    <row r="11" spans="1:4" s="300" customFormat="1">
      <c r="A11" s="295" t="s">
        <v>278</v>
      </c>
      <c r="B11" s="346" t="s">
        <v>358</v>
      </c>
      <c r="C11" s="351">
        <v>0</v>
      </c>
      <c r="D11" s="348">
        <f>C11*'5. RWA '!$C$13</f>
        <v>0</v>
      </c>
    </row>
    <row r="12" spans="1:4" s="300" customFormat="1">
      <c r="A12" s="295" t="s">
        <v>279</v>
      </c>
      <c r="B12" s="346" t="s">
        <v>293</v>
      </c>
      <c r="C12" s="351">
        <v>0</v>
      </c>
      <c r="D12" s="348">
        <f>C12*'5. RWA '!$C$13</f>
        <v>0</v>
      </c>
    </row>
    <row r="13" spans="1:4" s="300" customFormat="1">
      <c r="A13" s="295" t="s">
        <v>280</v>
      </c>
      <c r="B13" s="346" t="s">
        <v>294</v>
      </c>
      <c r="C13" s="351"/>
      <c r="D13" s="348">
        <f>C13*'5. RWA '!$C$13</f>
        <v>0</v>
      </c>
    </row>
    <row r="14" spans="1:4" s="300" customFormat="1">
      <c r="A14" s="292" t="s">
        <v>281</v>
      </c>
      <c r="B14" s="355" t="s">
        <v>355</v>
      </c>
      <c r="C14" s="352"/>
      <c r="D14" s="358"/>
    </row>
    <row r="15" spans="1:4" s="300" customFormat="1">
      <c r="A15" s="295">
        <v>3.1</v>
      </c>
      <c r="B15" s="346" t="s">
        <v>299</v>
      </c>
      <c r="C15" s="351"/>
      <c r="D15" s="348">
        <f>C15*'5. RWA '!$C$13</f>
        <v>0</v>
      </c>
    </row>
    <row r="16" spans="1:4" s="300" customFormat="1">
      <c r="A16" s="295">
        <v>3.2</v>
      </c>
      <c r="B16" s="346" t="s">
        <v>300</v>
      </c>
      <c r="C16" s="351"/>
      <c r="D16" s="348">
        <f>C16*'5. RWA '!$C$13</f>
        <v>0</v>
      </c>
    </row>
    <row r="17" spans="1:6" s="299" customFormat="1">
      <c r="A17" s="295">
        <v>3.3</v>
      </c>
      <c r="B17" s="346" t="s">
        <v>301</v>
      </c>
      <c r="C17" s="351"/>
      <c r="D17" s="348">
        <f>C17*'5. RWA '!$C$13</f>
        <v>0</v>
      </c>
    </row>
    <row r="18" spans="1:6" s="298" customFormat="1" ht="12.75" customHeight="1">
      <c r="A18" s="361"/>
      <c r="B18" s="362" t="s">
        <v>354</v>
      </c>
      <c r="C18" s="353" t="s">
        <v>285</v>
      </c>
      <c r="D18" s="359" t="s">
        <v>286</v>
      </c>
    </row>
    <row r="19" spans="1:6" s="299" customFormat="1">
      <c r="A19" s="296">
        <v>4</v>
      </c>
      <c r="B19" s="346" t="s">
        <v>295</v>
      </c>
      <c r="C19" s="351">
        <f>C7+C11+C12+C13+C15</f>
        <v>4.4999999999999998E-2</v>
      </c>
      <c r="D19" s="348">
        <f>C19*'5. RWA '!$C$13</f>
        <v>0</v>
      </c>
    </row>
    <row r="20" spans="1:6" s="299" customFormat="1">
      <c r="A20" s="296">
        <v>5</v>
      </c>
      <c r="B20" s="346" t="s">
        <v>92</v>
      </c>
      <c r="C20" s="351">
        <f>C8+C11+C12+C13+C16</f>
        <v>0.06</v>
      </c>
      <c r="D20" s="348">
        <f>C20*'5. RWA '!$C$13</f>
        <v>0</v>
      </c>
    </row>
    <row r="21" spans="1:6" s="299" customFormat="1" ht="13.5" thickBot="1">
      <c r="A21" s="301" t="s">
        <v>282</v>
      </c>
      <c r="B21" s="302" t="s">
        <v>296</v>
      </c>
      <c r="C21" s="354">
        <f>C9+C11+C12+C13+C17</f>
        <v>0.08</v>
      </c>
      <c r="D21" s="360">
        <f>C21*'5. RWA '!$C$13</f>
        <v>0</v>
      </c>
    </row>
    <row r="22" spans="1:6">
      <c r="F22" s="246"/>
    </row>
    <row r="23" spans="1:6" ht="50.5">
      <c r="B23" s="245" t="s">
        <v>357</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8"/>
  <sheetViews>
    <sheetView zoomScale="70" zoomScaleNormal="70" workbookViewId="0">
      <pane xSplit="1" ySplit="5" topLeftCell="B6" activePane="bottomRight" state="frozen"/>
      <selection activeCell="B47" sqref="B47"/>
      <selection pane="topRight" activeCell="B47" sqref="B47"/>
      <selection pane="bottomLeft" activeCell="B47" sqref="B47"/>
      <selection pane="bottomRight" activeCell="B2" sqref="B2"/>
    </sheetView>
  </sheetViews>
  <sheetFormatPr defaultColWidth="9.1796875" defaultRowHeight="14"/>
  <cols>
    <col min="1" max="1" width="10.7265625" style="4" customWidth="1"/>
    <col min="2" max="2" width="91.81640625" style="4" customWidth="1"/>
    <col min="3" max="3" width="53.1796875" style="4" customWidth="1"/>
    <col min="4" max="4" width="32.26953125" style="4" customWidth="1"/>
    <col min="5" max="5" width="9.453125" style="5" customWidth="1"/>
    <col min="6" max="16384" width="9.1796875" style="5"/>
  </cols>
  <sheetData>
    <row r="1" spans="1:6">
      <c r="A1" s="2" t="s">
        <v>32</v>
      </c>
      <c r="B1" s="3">
        <f>'Info '!C2</f>
        <v>0</v>
      </c>
      <c r="E1" s="4"/>
      <c r="F1" s="4"/>
    </row>
    <row r="2" spans="1:6" s="57" customFormat="1" ht="15.75" customHeight="1">
      <c r="A2" s="2" t="s">
        <v>33</v>
      </c>
      <c r="B2" s="389">
        <f>'1. key ratios '!B2</f>
        <v>45016</v>
      </c>
    </row>
    <row r="3" spans="1:6" s="57" customFormat="1" ht="15.75" customHeight="1">
      <c r="A3" s="95"/>
    </row>
    <row r="4" spans="1:6" s="57" customFormat="1" ht="15.75" customHeight="1" thickBot="1">
      <c r="A4" s="57" t="s">
        <v>49</v>
      </c>
      <c r="B4" s="189" t="s">
        <v>180</v>
      </c>
      <c r="D4" s="32" t="s">
        <v>37</v>
      </c>
    </row>
    <row r="5" spans="1:6" ht="25">
      <c r="A5" s="96" t="s">
        <v>7</v>
      </c>
      <c r="B5" s="211" t="s">
        <v>220</v>
      </c>
      <c r="C5" s="97" t="s">
        <v>662</v>
      </c>
      <c r="D5" s="98" t="s">
        <v>51</v>
      </c>
    </row>
    <row r="6" spans="1:6" ht="14.5">
      <c r="A6" s="448">
        <v>1</v>
      </c>
      <c r="B6" s="449" t="s">
        <v>563</v>
      </c>
      <c r="C6" s="528">
        <f>SUM(C7:C9)</f>
        <v>0</v>
      </c>
      <c r="D6" s="99"/>
      <c r="E6" s="100"/>
    </row>
    <row r="7" spans="1:6" ht="14.5">
      <c r="A7" s="448">
        <v>1.1000000000000001</v>
      </c>
      <c r="B7" s="451" t="s">
        <v>564</v>
      </c>
      <c r="C7" s="529"/>
      <c r="D7" s="101"/>
      <c r="E7" s="100"/>
    </row>
    <row r="8" spans="1:6" ht="14.5">
      <c r="A8" s="448">
        <v>1.2</v>
      </c>
      <c r="B8" s="451" t="s">
        <v>565</v>
      </c>
      <c r="C8" s="529"/>
      <c r="D8" s="101"/>
      <c r="E8" s="100"/>
    </row>
    <row r="9" spans="1:6" ht="14.5">
      <c r="A9" s="448">
        <v>1.3</v>
      </c>
      <c r="B9" s="451" t="s">
        <v>566</v>
      </c>
      <c r="C9" s="530"/>
      <c r="D9" s="524"/>
      <c r="E9" s="100"/>
    </row>
    <row r="10" spans="1:6" ht="14.5">
      <c r="A10" s="448">
        <v>2</v>
      </c>
      <c r="B10" s="452" t="s">
        <v>567</v>
      </c>
      <c r="C10" s="530"/>
      <c r="D10" s="524"/>
      <c r="E10" s="100"/>
    </row>
    <row r="11" spans="1:6" ht="14.5">
      <c r="A11" s="448">
        <v>2.1</v>
      </c>
      <c r="B11" s="453" t="s">
        <v>568</v>
      </c>
      <c r="C11" s="531"/>
      <c r="D11" s="525"/>
      <c r="E11" s="102"/>
    </row>
    <row r="12" spans="1:6" ht="14.5">
      <c r="A12" s="448">
        <v>3</v>
      </c>
      <c r="B12" s="454" t="s">
        <v>569</v>
      </c>
      <c r="C12" s="531"/>
      <c r="D12" s="525"/>
      <c r="E12" s="102"/>
    </row>
    <row r="13" spans="1:6" ht="14.5">
      <c r="A13" s="448">
        <v>4</v>
      </c>
      <c r="B13" s="455" t="s">
        <v>570</v>
      </c>
      <c r="C13" s="531"/>
      <c r="D13" s="525"/>
      <c r="E13" s="102"/>
    </row>
    <row r="14" spans="1:6" ht="14.5">
      <c r="A14" s="448">
        <v>5</v>
      </c>
      <c r="B14" s="456" t="s">
        <v>571</v>
      </c>
      <c r="C14" s="531">
        <f>SUM(C15:C17)</f>
        <v>0</v>
      </c>
      <c r="D14" s="525"/>
      <c r="E14" s="102"/>
    </row>
    <row r="15" spans="1:6" ht="14.5">
      <c r="A15" s="448">
        <v>5.0999999999999996</v>
      </c>
      <c r="B15" s="459" t="s">
        <v>572</v>
      </c>
      <c r="C15" s="530"/>
      <c r="D15" s="525"/>
      <c r="E15" s="100"/>
    </row>
    <row r="16" spans="1:6" ht="14.5">
      <c r="A16" s="448">
        <v>5.2</v>
      </c>
      <c r="B16" s="459" t="s">
        <v>573</v>
      </c>
      <c r="C16" s="530"/>
      <c r="D16" s="524"/>
      <c r="E16" s="100"/>
    </row>
    <row r="17" spans="1:5" ht="14.5">
      <c r="A17" s="448">
        <v>5.3</v>
      </c>
      <c r="B17" s="460" t="s">
        <v>574</v>
      </c>
      <c r="C17" s="530"/>
      <c r="D17" s="524"/>
      <c r="E17" s="100"/>
    </row>
    <row r="18" spans="1:5" ht="14.5">
      <c r="A18" s="448">
        <v>6</v>
      </c>
      <c r="B18" s="454" t="s">
        <v>575</v>
      </c>
      <c r="C18" s="530">
        <f>SUM(C19:C20)</f>
        <v>0</v>
      </c>
      <c r="D18" s="524"/>
      <c r="E18" s="100"/>
    </row>
    <row r="19" spans="1:5" ht="14.5">
      <c r="A19" s="448">
        <v>6.1</v>
      </c>
      <c r="B19" s="459" t="s">
        <v>573</v>
      </c>
      <c r="C19" s="531"/>
      <c r="D19" s="524"/>
      <c r="E19" s="100"/>
    </row>
    <row r="20" spans="1:5" ht="14.5">
      <c r="A20" s="448">
        <v>6.2</v>
      </c>
      <c r="B20" s="460" t="s">
        <v>574</v>
      </c>
      <c r="C20" s="531"/>
      <c r="D20" s="524"/>
      <c r="E20" s="100"/>
    </row>
    <row r="21" spans="1:5" ht="14.5">
      <c r="A21" s="448">
        <v>7</v>
      </c>
      <c r="B21" s="452" t="s">
        <v>576</v>
      </c>
      <c r="C21" s="531"/>
      <c r="D21" s="524"/>
      <c r="E21" s="100"/>
    </row>
    <row r="22" spans="1:5" ht="14.5">
      <c r="A22" s="448">
        <v>8</v>
      </c>
      <c r="B22" s="461" t="s">
        <v>577</v>
      </c>
      <c r="C22" s="530"/>
      <c r="D22" s="524"/>
      <c r="E22" s="100"/>
    </row>
    <row r="23" spans="1:5" ht="14.5">
      <c r="A23" s="448">
        <v>9</v>
      </c>
      <c r="B23" s="455" t="s">
        <v>578</v>
      </c>
      <c r="C23" s="530">
        <f>SUM(C24:C25)</f>
        <v>0</v>
      </c>
      <c r="D23" s="526"/>
      <c r="E23" s="100"/>
    </row>
    <row r="24" spans="1:5" ht="14.5">
      <c r="A24" s="448">
        <v>9.1</v>
      </c>
      <c r="B24" s="459" t="s">
        <v>579</v>
      </c>
      <c r="C24" s="532"/>
      <c r="D24" s="527"/>
      <c r="E24" s="100"/>
    </row>
    <row r="25" spans="1:5" ht="14.5">
      <c r="A25" s="448">
        <v>9.1999999999999993</v>
      </c>
      <c r="B25" s="459" t="s">
        <v>580</v>
      </c>
      <c r="C25" s="533"/>
      <c r="D25" s="523"/>
      <c r="E25" s="104"/>
    </row>
    <row r="26" spans="1:5" ht="14.5">
      <c r="A26" s="448">
        <v>10</v>
      </c>
      <c r="B26" s="455" t="s">
        <v>581</v>
      </c>
      <c r="C26" s="534">
        <f>SUM(C27:C28)</f>
        <v>0</v>
      </c>
      <c r="D26" s="681" t="s">
        <v>704</v>
      </c>
      <c r="E26" s="100"/>
    </row>
    <row r="27" spans="1:5" ht="14.5">
      <c r="A27" s="448">
        <v>10.1</v>
      </c>
      <c r="B27" s="459" t="s">
        <v>582</v>
      </c>
      <c r="C27" s="529"/>
      <c r="D27" s="101"/>
      <c r="E27" s="100"/>
    </row>
    <row r="28" spans="1:5" ht="14.5">
      <c r="A28" s="448">
        <v>10.199999999999999</v>
      </c>
      <c r="B28" s="459" t="s">
        <v>583</v>
      </c>
      <c r="C28" s="529"/>
      <c r="D28" s="101"/>
      <c r="E28" s="100"/>
    </row>
    <row r="29" spans="1:5" ht="14.5">
      <c r="A29" s="448">
        <v>11</v>
      </c>
      <c r="B29" s="455" t="s">
        <v>584</v>
      </c>
      <c r="C29" s="529">
        <f>SUM(C30:C31)</f>
        <v>0</v>
      </c>
      <c r="D29" s="101"/>
      <c r="E29" s="100"/>
    </row>
    <row r="30" spans="1:5" ht="14.5">
      <c r="A30" s="448">
        <v>11.1</v>
      </c>
      <c r="B30" s="459" t="s">
        <v>585</v>
      </c>
      <c r="C30" s="529"/>
      <c r="D30" s="101"/>
      <c r="E30" s="100"/>
    </row>
    <row r="31" spans="1:5" ht="14.5">
      <c r="A31" s="448">
        <v>11.2</v>
      </c>
      <c r="B31" s="459" t="s">
        <v>586</v>
      </c>
      <c r="C31" s="529"/>
      <c r="D31" s="101"/>
      <c r="E31" s="100"/>
    </row>
    <row r="32" spans="1:5" ht="14.5">
      <c r="A32" s="448">
        <v>13</v>
      </c>
      <c r="B32" s="455" t="s">
        <v>587</v>
      </c>
      <c r="C32" s="529"/>
      <c r="D32" s="101"/>
      <c r="E32" s="100"/>
    </row>
    <row r="33" spans="1:5" ht="14.5">
      <c r="A33" s="448">
        <v>13.1</v>
      </c>
      <c r="B33" s="462" t="s">
        <v>588</v>
      </c>
      <c r="C33" s="529"/>
      <c r="D33" s="101"/>
      <c r="E33" s="100"/>
    </row>
    <row r="34" spans="1:5" ht="14.5">
      <c r="A34" s="448">
        <v>13.2</v>
      </c>
      <c r="B34" s="462" t="s">
        <v>589</v>
      </c>
      <c r="C34" s="535"/>
      <c r="D34" s="103"/>
      <c r="E34" s="100"/>
    </row>
    <row r="35" spans="1:5" ht="14.5">
      <c r="A35" s="448">
        <v>14</v>
      </c>
      <c r="B35" s="463" t="s">
        <v>590</v>
      </c>
      <c r="C35" s="535">
        <f>SUM(C6,C10,C12,C13,C14,C18,C21,C22,C23,C26,C29,C32)</f>
        <v>0</v>
      </c>
      <c r="D35" s="103"/>
      <c r="E35" s="100"/>
    </row>
    <row r="36" spans="1:5" ht="14.5">
      <c r="A36" s="448"/>
      <c r="B36" s="464" t="s">
        <v>591</v>
      </c>
      <c r="C36" s="105"/>
      <c r="D36" s="106"/>
      <c r="E36" s="100"/>
    </row>
    <row r="37" spans="1:5" ht="14.5">
      <c r="A37" s="448">
        <v>15</v>
      </c>
      <c r="B37" s="465" t="s">
        <v>592</v>
      </c>
      <c r="C37" s="533"/>
      <c r="D37" s="523"/>
      <c r="E37" s="104"/>
    </row>
    <row r="38" spans="1:5" ht="14.5">
      <c r="A38" s="468">
        <v>15.1</v>
      </c>
      <c r="B38" s="469" t="s">
        <v>568</v>
      </c>
      <c r="C38" s="529"/>
      <c r="D38" s="101"/>
      <c r="E38" s="100"/>
    </row>
    <row r="39" spans="1:5" ht="14.5">
      <c r="A39" s="468">
        <v>16</v>
      </c>
      <c r="B39" s="452" t="s">
        <v>593</v>
      </c>
      <c r="C39" s="529"/>
      <c r="D39" s="101"/>
      <c r="E39" s="100"/>
    </row>
    <row r="40" spans="1:5" ht="14.5">
      <c r="A40" s="468">
        <v>17</v>
      </c>
      <c r="B40" s="452" t="s">
        <v>594</v>
      </c>
      <c r="C40" s="529">
        <f>SUM(C41:C44)</f>
        <v>0</v>
      </c>
      <c r="D40" s="101"/>
      <c r="E40" s="100"/>
    </row>
    <row r="41" spans="1:5" ht="14.5">
      <c r="A41" s="468">
        <v>17.100000000000001</v>
      </c>
      <c r="B41" s="470" t="s">
        <v>595</v>
      </c>
      <c r="C41" s="529"/>
      <c r="D41" s="101"/>
      <c r="E41" s="100"/>
    </row>
    <row r="42" spans="1:5" ht="14.5">
      <c r="A42" s="468">
        <v>17.2</v>
      </c>
      <c r="B42" s="471" t="s">
        <v>596</v>
      </c>
      <c r="C42" s="529"/>
      <c r="D42" s="101"/>
      <c r="E42" s="100"/>
    </row>
    <row r="43" spans="1:5" ht="14.5">
      <c r="A43" s="468">
        <v>17.3</v>
      </c>
      <c r="B43" s="513" t="s">
        <v>597</v>
      </c>
      <c r="C43" s="535"/>
      <c r="D43" s="103"/>
      <c r="E43" s="100"/>
    </row>
    <row r="44" spans="1:5" ht="14.5">
      <c r="A44" s="468">
        <v>17.399999999999999</v>
      </c>
      <c r="B44" s="514" t="s">
        <v>598</v>
      </c>
      <c r="C44" s="536"/>
      <c r="D44" s="515"/>
      <c r="E44" s="100"/>
    </row>
    <row r="45" spans="1:5" ht="14.5">
      <c r="A45" s="468">
        <v>18</v>
      </c>
      <c r="B45" s="516" t="s">
        <v>599</v>
      </c>
      <c r="C45" s="537"/>
      <c r="D45" s="522"/>
      <c r="E45" s="104"/>
    </row>
    <row r="46" spans="1:5" ht="14.5">
      <c r="A46" s="468">
        <v>19</v>
      </c>
      <c r="B46" s="516" t="s">
        <v>600</v>
      </c>
      <c r="C46" s="538">
        <f>SUM(C47:C48)</f>
        <v>0</v>
      </c>
      <c r="D46" s="517"/>
    </row>
    <row r="47" spans="1:5" ht="14.5">
      <c r="A47" s="468">
        <v>19.100000000000001</v>
      </c>
      <c r="B47" s="518" t="s">
        <v>601</v>
      </c>
      <c r="C47" s="538"/>
      <c r="D47" s="517"/>
    </row>
    <row r="48" spans="1:5" ht="14.5">
      <c r="A48" s="468">
        <v>19.2</v>
      </c>
      <c r="B48" s="518" t="s">
        <v>602</v>
      </c>
      <c r="C48" s="538"/>
      <c r="D48" s="517"/>
    </row>
    <row r="49" spans="1:4" ht="14.5">
      <c r="A49" s="468">
        <v>20</v>
      </c>
      <c r="B49" s="475" t="s">
        <v>603</v>
      </c>
      <c r="C49" s="538"/>
      <c r="D49" s="517"/>
    </row>
    <row r="50" spans="1:4" ht="14.5">
      <c r="A50" s="468">
        <v>21</v>
      </c>
      <c r="B50" s="519" t="s">
        <v>604</v>
      </c>
      <c r="C50" s="538"/>
      <c r="D50" s="517"/>
    </row>
    <row r="51" spans="1:4" ht="14.5">
      <c r="A51" s="468">
        <v>21.1</v>
      </c>
      <c r="B51" s="471" t="s">
        <v>605</v>
      </c>
      <c r="C51" s="538"/>
      <c r="D51" s="517"/>
    </row>
    <row r="52" spans="1:4" ht="14.5">
      <c r="A52" s="468">
        <v>22</v>
      </c>
      <c r="B52" s="476" t="s">
        <v>606</v>
      </c>
      <c r="C52" s="538">
        <f>SUM(C37,C39,C40,C45,C46,C49,C50)</f>
        <v>0</v>
      </c>
      <c r="D52" s="517"/>
    </row>
    <row r="53" spans="1:4" ht="14.5">
      <c r="A53" s="468"/>
      <c r="B53" s="477" t="s">
        <v>607</v>
      </c>
      <c r="C53" s="517"/>
      <c r="D53" s="517"/>
    </row>
    <row r="54" spans="1:4" ht="14.5">
      <c r="A54" s="468">
        <v>23</v>
      </c>
      <c r="B54" s="475" t="s">
        <v>608</v>
      </c>
      <c r="C54" s="538"/>
      <c r="D54" s="517"/>
    </row>
    <row r="55" spans="1:4" ht="14.5">
      <c r="A55" s="468">
        <v>24</v>
      </c>
      <c r="B55" s="475" t="s">
        <v>609</v>
      </c>
      <c r="C55" s="538"/>
      <c r="D55" s="517"/>
    </row>
    <row r="56" spans="1:4" ht="14.5">
      <c r="A56" s="468">
        <v>25</v>
      </c>
      <c r="B56" s="516" t="s">
        <v>610</v>
      </c>
      <c r="C56" s="538"/>
      <c r="D56" s="517"/>
    </row>
    <row r="57" spans="1:4" ht="14.5">
      <c r="A57" s="468">
        <v>26</v>
      </c>
      <c r="B57" s="516" t="s">
        <v>611</v>
      </c>
      <c r="C57" s="538"/>
      <c r="D57" s="517"/>
    </row>
    <row r="58" spans="1:4" ht="14.5">
      <c r="A58" s="468">
        <v>27</v>
      </c>
      <c r="B58" s="516" t="s">
        <v>612</v>
      </c>
      <c r="C58" s="538">
        <f>SUM(C59:C60)</f>
        <v>0</v>
      </c>
      <c r="D58" s="517"/>
    </row>
    <row r="59" spans="1:4" ht="14.5">
      <c r="A59" s="468">
        <v>27.1</v>
      </c>
      <c r="B59" s="514" t="s">
        <v>613</v>
      </c>
      <c r="C59" s="538"/>
      <c r="D59" s="517"/>
    </row>
    <row r="60" spans="1:4" ht="14.5">
      <c r="A60" s="468">
        <v>27.2</v>
      </c>
      <c r="B60" s="514" t="s">
        <v>614</v>
      </c>
      <c r="C60" s="538"/>
      <c r="D60" s="517"/>
    </row>
    <row r="61" spans="1:4" ht="14.5">
      <c r="A61" s="468">
        <v>28</v>
      </c>
      <c r="B61" s="478" t="s">
        <v>615</v>
      </c>
      <c r="C61" s="538"/>
      <c r="D61" s="517"/>
    </row>
    <row r="62" spans="1:4" ht="14.5">
      <c r="A62" s="468">
        <v>29</v>
      </c>
      <c r="B62" s="516" t="s">
        <v>616</v>
      </c>
      <c r="C62" s="538">
        <f>SUM(C63:C65)</f>
        <v>0</v>
      </c>
      <c r="D62" s="517"/>
    </row>
    <row r="63" spans="1:4" ht="14.5">
      <c r="A63" s="468">
        <v>29.1</v>
      </c>
      <c r="B63" s="520" t="s">
        <v>617</v>
      </c>
      <c r="C63" s="538"/>
      <c r="D63" s="517"/>
    </row>
    <row r="64" spans="1:4" ht="14.5">
      <c r="A64" s="468">
        <v>29.2</v>
      </c>
      <c r="B64" s="539" t="s">
        <v>618</v>
      </c>
      <c r="C64" s="538"/>
      <c r="D64" s="517"/>
    </row>
    <row r="65" spans="1:4" ht="14.5">
      <c r="A65" s="468">
        <v>29.3</v>
      </c>
      <c r="B65" s="539" t="s">
        <v>619</v>
      </c>
      <c r="C65" s="538"/>
      <c r="D65" s="517"/>
    </row>
    <row r="66" spans="1:4" ht="14.5">
      <c r="A66" s="468">
        <v>30</v>
      </c>
      <c r="B66" s="480" t="s">
        <v>620</v>
      </c>
      <c r="C66" s="538"/>
      <c r="D66" s="517"/>
    </row>
    <row r="67" spans="1:4" ht="14.5">
      <c r="A67" s="468">
        <v>31</v>
      </c>
      <c r="B67" s="521" t="s">
        <v>621</v>
      </c>
      <c r="C67" s="538">
        <f>SUM(C54,C55,C56,C57,C58,C61,C62,C66)</f>
        <v>0</v>
      </c>
      <c r="D67" s="517"/>
    </row>
    <row r="68" spans="1:4" ht="14.5">
      <c r="A68" s="468">
        <v>32</v>
      </c>
      <c r="B68" s="480" t="s">
        <v>622</v>
      </c>
      <c r="C68" s="538">
        <f>SUM(C52,C67)</f>
        <v>0</v>
      </c>
      <c r="D68" s="51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B2" sqref="B2"/>
    </sheetView>
  </sheetViews>
  <sheetFormatPr defaultColWidth="9.1796875" defaultRowHeight="12.5"/>
  <cols>
    <col min="1" max="1" width="10.54296875" style="4" bestFit="1" customWidth="1"/>
    <col min="2" max="2" width="95" style="4" customWidth="1"/>
    <col min="3" max="3" width="13" style="4" bestFit="1" customWidth="1"/>
    <col min="4" max="4" width="16.453125" style="4" bestFit="1" customWidth="1"/>
    <col min="5" max="5" width="13" style="4" bestFit="1" customWidth="1"/>
    <col min="6" max="6" width="16.453125" style="4" bestFit="1" customWidth="1"/>
    <col min="7" max="7" width="13" style="4" bestFit="1" customWidth="1"/>
    <col min="8" max="8" width="13.26953125" style="4" bestFit="1" customWidth="1"/>
    <col min="9" max="9" width="13" style="4" bestFit="1" customWidth="1"/>
    <col min="10" max="10" width="13.26953125" style="4" bestFit="1" customWidth="1"/>
    <col min="11" max="11" width="13" style="4" bestFit="1" customWidth="1"/>
    <col min="12" max="16" width="13" style="31" bestFit="1" customWidth="1"/>
    <col min="17" max="17" width="14.7265625" style="31" customWidth="1"/>
    <col min="18" max="18" width="13" style="31" bestFit="1" customWidth="1"/>
    <col min="19" max="19" width="34.81640625" style="31" customWidth="1"/>
    <col min="20" max="16384" width="9.1796875" style="31"/>
  </cols>
  <sheetData>
    <row r="1" spans="1:19">
      <c r="A1" s="2" t="s">
        <v>32</v>
      </c>
      <c r="B1" s="3">
        <f>'Info '!C2</f>
        <v>0</v>
      </c>
    </row>
    <row r="2" spans="1:19">
      <c r="A2" s="2" t="s">
        <v>33</v>
      </c>
      <c r="B2" s="389">
        <f>'1. key ratios '!B2</f>
        <v>45016</v>
      </c>
    </row>
    <row r="4" spans="1:19" ht="26.5" thickBot="1">
      <c r="A4" s="4" t="s">
        <v>148</v>
      </c>
      <c r="B4" s="232" t="s">
        <v>253</v>
      </c>
    </row>
    <row r="5" spans="1:19" s="218" customFormat="1" ht="13">
      <c r="A5" s="213"/>
      <c r="B5" s="214"/>
      <c r="C5" s="215" t="s">
        <v>0</v>
      </c>
      <c r="D5" s="215" t="s">
        <v>1</v>
      </c>
      <c r="E5" s="215" t="s">
        <v>2</v>
      </c>
      <c r="F5" s="215" t="s">
        <v>3</v>
      </c>
      <c r="G5" s="215" t="s">
        <v>4</v>
      </c>
      <c r="H5" s="215" t="s">
        <v>6</v>
      </c>
      <c r="I5" s="215" t="s">
        <v>9</v>
      </c>
      <c r="J5" s="215" t="s">
        <v>10</v>
      </c>
      <c r="K5" s="215" t="s">
        <v>11</v>
      </c>
      <c r="L5" s="215" t="s">
        <v>12</v>
      </c>
      <c r="M5" s="215" t="s">
        <v>13</v>
      </c>
      <c r="N5" s="215" t="s">
        <v>14</v>
      </c>
      <c r="O5" s="215" t="s">
        <v>237</v>
      </c>
      <c r="P5" s="215" t="s">
        <v>238</v>
      </c>
      <c r="Q5" s="215" t="s">
        <v>239</v>
      </c>
      <c r="R5" s="216" t="s">
        <v>240</v>
      </c>
      <c r="S5" s="217" t="s">
        <v>241</v>
      </c>
    </row>
    <row r="6" spans="1:19" s="218" customFormat="1" ht="99" customHeight="1">
      <c r="A6" s="219"/>
      <c r="B6" s="720" t="s">
        <v>242</v>
      </c>
      <c r="C6" s="716">
        <v>0</v>
      </c>
      <c r="D6" s="717"/>
      <c r="E6" s="716">
        <v>0.2</v>
      </c>
      <c r="F6" s="717"/>
      <c r="G6" s="716">
        <v>0.35</v>
      </c>
      <c r="H6" s="717"/>
      <c r="I6" s="716">
        <v>0.5</v>
      </c>
      <c r="J6" s="717"/>
      <c r="K6" s="716">
        <v>0.75</v>
      </c>
      <c r="L6" s="717"/>
      <c r="M6" s="716">
        <v>1</v>
      </c>
      <c r="N6" s="717"/>
      <c r="O6" s="716">
        <v>1.5</v>
      </c>
      <c r="P6" s="717"/>
      <c r="Q6" s="716">
        <v>2.5</v>
      </c>
      <c r="R6" s="717"/>
      <c r="S6" s="718" t="s">
        <v>147</v>
      </c>
    </row>
    <row r="7" spans="1:19" s="218" customFormat="1" ht="30.75" customHeight="1">
      <c r="A7" s="219"/>
      <c r="B7" s="721"/>
      <c r="C7" s="210" t="s">
        <v>150</v>
      </c>
      <c r="D7" s="210" t="s">
        <v>149</v>
      </c>
      <c r="E7" s="210" t="s">
        <v>150</v>
      </c>
      <c r="F7" s="210" t="s">
        <v>149</v>
      </c>
      <c r="G7" s="210" t="s">
        <v>150</v>
      </c>
      <c r="H7" s="210" t="s">
        <v>149</v>
      </c>
      <c r="I7" s="210" t="s">
        <v>150</v>
      </c>
      <c r="J7" s="210" t="s">
        <v>149</v>
      </c>
      <c r="K7" s="210" t="s">
        <v>150</v>
      </c>
      <c r="L7" s="210" t="s">
        <v>149</v>
      </c>
      <c r="M7" s="210" t="s">
        <v>150</v>
      </c>
      <c r="N7" s="210" t="s">
        <v>149</v>
      </c>
      <c r="O7" s="210" t="s">
        <v>150</v>
      </c>
      <c r="P7" s="210" t="s">
        <v>149</v>
      </c>
      <c r="Q7" s="210" t="s">
        <v>150</v>
      </c>
      <c r="R7" s="210" t="s">
        <v>149</v>
      </c>
      <c r="S7" s="719"/>
    </row>
    <row r="8" spans="1:19" s="109" customFormat="1">
      <c r="A8" s="107">
        <v>1</v>
      </c>
      <c r="B8" s="1" t="s">
        <v>53</v>
      </c>
      <c r="C8" s="108"/>
      <c r="D8" s="108"/>
      <c r="E8" s="108"/>
      <c r="F8" s="108"/>
      <c r="G8" s="108"/>
      <c r="H8" s="108"/>
      <c r="I8" s="108"/>
      <c r="J8" s="108"/>
      <c r="K8" s="108"/>
      <c r="L8" s="108"/>
      <c r="M8" s="108"/>
      <c r="N8" s="108"/>
      <c r="O8" s="108"/>
      <c r="P8" s="108"/>
      <c r="Q8" s="108"/>
      <c r="R8" s="108"/>
      <c r="S8" s="233">
        <f>$C$6*SUM(C8:D8)+$E$6*SUM(E8:F8)+$G$6*SUM(G8:H8)+$I$6*SUM(I8:J8)+$K$6*SUM(K8:L8)+$M$6*SUM(M8:N8)+$O$6*SUM(O8:P8)+$Q$6*SUM(Q8:R8)</f>
        <v>0</v>
      </c>
    </row>
    <row r="9" spans="1:19" s="109" customFormat="1">
      <c r="A9" s="107">
        <v>2</v>
      </c>
      <c r="B9" s="1" t="s">
        <v>54</v>
      </c>
      <c r="C9" s="108"/>
      <c r="D9" s="108"/>
      <c r="E9" s="108"/>
      <c r="F9" s="108"/>
      <c r="G9" s="108"/>
      <c r="H9" s="108"/>
      <c r="I9" s="108"/>
      <c r="J9" s="108"/>
      <c r="K9" s="108"/>
      <c r="L9" s="108"/>
      <c r="M9" s="108"/>
      <c r="N9" s="108"/>
      <c r="O9" s="108"/>
      <c r="P9" s="108"/>
      <c r="Q9" s="108"/>
      <c r="R9" s="108"/>
      <c r="S9" s="233">
        <f t="shared" ref="S9:S21" si="0">$C$6*SUM(C9:D9)+$E$6*SUM(E9:F9)+$G$6*SUM(G9:H9)+$I$6*SUM(I9:J9)+$K$6*SUM(K9:L9)+$M$6*SUM(M9:N9)+$O$6*SUM(O9:P9)+$Q$6*SUM(Q9:R9)</f>
        <v>0</v>
      </c>
    </row>
    <row r="10" spans="1:19" s="109" customFormat="1">
      <c r="A10" s="107">
        <v>3</v>
      </c>
      <c r="B10" s="1" t="s">
        <v>166</v>
      </c>
      <c r="C10" s="108"/>
      <c r="D10" s="108"/>
      <c r="E10" s="108"/>
      <c r="F10" s="108"/>
      <c r="G10" s="108"/>
      <c r="H10" s="108"/>
      <c r="I10" s="108"/>
      <c r="J10" s="108"/>
      <c r="K10" s="108"/>
      <c r="L10" s="108"/>
      <c r="M10" s="108"/>
      <c r="N10" s="108"/>
      <c r="O10" s="108"/>
      <c r="P10" s="108"/>
      <c r="Q10" s="108"/>
      <c r="R10" s="108"/>
      <c r="S10" s="233">
        <f t="shared" si="0"/>
        <v>0</v>
      </c>
    </row>
    <row r="11" spans="1:19" s="109" customFormat="1">
      <c r="A11" s="107">
        <v>4</v>
      </c>
      <c r="B11" s="1" t="s">
        <v>55</v>
      </c>
      <c r="C11" s="108"/>
      <c r="D11" s="108"/>
      <c r="E11" s="108"/>
      <c r="F11" s="108"/>
      <c r="G11" s="108"/>
      <c r="H11" s="108"/>
      <c r="I11" s="108"/>
      <c r="J11" s="108"/>
      <c r="K11" s="108"/>
      <c r="L11" s="108"/>
      <c r="M11" s="108"/>
      <c r="N11" s="108"/>
      <c r="O11" s="108"/>
      <c r="P11" s="108"/>
      <c r="Q11" s="108"/>
      <c r="R11" s="108"/>
      <c r="S11" s="233">
        <f t="shared" si="0"/>
        <v>0</v>
      </c>
    </row>
    <row r="12" spans="1:19" s="109" customFormat="1">
      <c r="A12" s="107">
        <v>5</v>
      </c>
      <c r="B12" s="1" t="s">
        <v>56</v>
      </c>
      <c r="C12" s="108"/>
      <c r="D12" s="108"/>
      <c r="E12" s="108"/>
      <c r="F12" s="108"/>
      <c r="G12" s="108"/>
      <c r="H12" s="108"/>
      <c r="I12" s="108"/>
      <c r="J12" s="108"/>
      <c r="K12" s="108"/>
      <c r="L12" s="108"/>
      <c r="M12" s="108"/>
      <c r="N12" s="108"/>
      <c r="O12" s="108"/>
      <c r="P12" s="108"/>
      <c r="Q12" s="108"/>
      <c r="R12" s="108"/>
      <c r="S12" s="233">
        <f t="shared" si="0"/>
        <v>0</v>
      </c>
    </row>
    <row r="13" spans="1:19" s="109" customFormat="1">
      <c r="A13" s="107">
        <v>6</v>
      </c>
      <c r="B13" s="1" t="s">
        <v>57</v>
      </c>
      <c r="C13" s="108"/>
      <c r="D13" s="108"/>
      <c r="E13" s="108"/>
      <c r="F13" s="108"/>
      <c r="G13" s="108"/>
      <c r="H13" s="108"/>
      <c r="I13" s="108"/>
      <c r="J13" s="108"/>
      <c r="K13" s="108"/>
      <c r="L13" s="108"/>
      <c r="M13" s="108"/>
      <c r="N13" s="108"/>
      <c r="O13" s="108"/>
      <c r="P13" s="108"/>
      <c r="Q13" s="108"/>
      <c r="R13" s="108"/>
      <c r="S13" s="233">
        <f t="shared" si="0"/>
        <v>0</v>
      </c>
    </row>
    <row r="14" spans="1:19" s="109" customFormat="1">
      <c r="A14" s="107">
        <v>7</v>
      </c>
      <c r="B14" s="1" t="s">
        <v>58</v>
      </c>
      <c r="C14" s="108"/>
      <c r="D14" s="108"/>
      <c r="E14" s="108"/>
      <c r="F14" s="108"/>
      <c r="G14" s="108"/>
      <c r="H14" s="108"/>
      <c r="I14" s="108"/>
      <c r="J14" s="108"/>
      <c r="K14" s="108"/>
      <c r="L14" s="108"/>
      <c r="M14" s="108"/>
      <c r="N14" s="108"/>
      <c r="O14" s="108"/>
      <c r="P14" s="108"/>
      <c r="Q14" s="108"/>
      <c r="R14" s="108"/>
      <c r="S14" s="233">
        <f t="shared" si="0"/>
        <v>0</v>
      </c>
    </row>
    <row r="15" spans="1:19" s="109" customFormat="1">
      <c r="A15" s="107">
        <v>8</v>
      </c>
      <c r="B15" s="1" t="s">
        <v>59</v>
      </c>
      <c r="C15" s="108"/>
      <c r="D15" s="108"/>
      <c r="E15" s="108"/>
      <c r="F15" s="108" t="s">
        <v>5</v>
      </c>
      <c r="G15" s="108"/>
      <c r="H15" s="108"/>
      <c r="I15" s="108"/>
      <c r="J15" s="108"/>
      <c r="K15" s="108"/>
      <c r="L15" s="108"/>
      <c r="M15" s="108"/>
      <c r="N15" s="108"/>
      <c r="O15" s="108"/>
      <c r="P15" s="108"/>
      <c r="Q15" s="108"/>
      <c r="R15" s="108"/>
      <c r="S15" s="233">
        <f t="shared" si="0"/>
        <v>0</v>
      </c>
    </row>
    <row r="16" spans="1:19" s="109" customFormat="1">
      <c r="A16" s="107">
        <v>9</v>
      </c>
      <c r="B16" s="1" t="s">
        <v>60</v>
      </c>
      <c r="C16" s="108"/>
      <c r="D16" s="108"/>
      <c r="E16" s="108"/>
      <c r="F16" s="108"/>
      <c r="G16" s="108"/>
      <c r="H16" s="108"/>
      <c r="I16" s="108"/>
      <c r="J16" s="108"/>
      <c r="K16" s="108"/>
      <c r="L16" s="108"/>
      <c r="M16" s="108"/>
      <c r="N16" s="108"/>
      <c r="O16" s="108"/>
      <c r="P16" s="108"/>
      <c r="Q16" s="108"/>
      <c r="R16" s="108"/>
      <c r="S16" s="233">
        <f t="shared" si="0"/>
        <v>0</v>
      </c>
    </row>
    <row r="17" spans="1:19" s="109" customFormat="1">
      <c r="A17" s="107">
        <v>10</v>
      </c>
      <c r="B17" s="1" t="s">
        <v>61</v>
      </c>
      <c r="C17" s="108"/>
      <c r="D17" s="108"/>
      <c r="E17" s="108"/>
      <c r="F17" s="108"/>
      <c r="G17" s="108"/>
      <c r="H17" s="108"/>
      <c r="I17" s="108"/>
      <c r="J17" s="108"/>
      <c r="K17" s="108"/>
      <c r="L17" s="108"/>
      <c r="M17" s="108"/>
      <c r="N17" s="108"/>
      <c r="O17" s="108"/>
      <c r="P17" s="108"/>
      <c r="Q17" s="108"/>
      <c r="R17" s="108"/>
      <c r="S17" s="233">
        <f t="shared" si="0"/>
        <v>0</v>
      </c>
    </row>
    <row r="18" spans="1:19" s="109" customFormat="1">
      <c r="A18" s="107">
        <v>11</v>
      </c>
      <c r="B18" s="1" t="s">
        <v>62</v>
      </c>
      <c r="C18" s="108"/>
      <c r="D18" s="108"/>
      <c r="E18" s="108"/>
      <c r="F18" s="108"/>
      <c r="G18" s="108"/>
      <c r="H18" s="108"/>
      <c r="I18" s="108"/>
      <c r="J18" s="108"/>
      <c r="K18" s="108"/>
      <c r="L18" s="108"/>
      <c r="M18" s="108"/>
      <c r="N18" s="108"/>
      <c r="O18" s="108"/>
      <c r="P18" s="108"/>
      <c r="Q18" s="108"/>
      <c r="R18" s="108"/>
      <c r="S18" s="233">
        <f t="shared" si="0"/>
        <v>0</v>
      </c>
    </row>
    <row r="19" spans="1:19" s="109" customFormat="1">
      <c r="A19" s="107">
        <v>12</v>
      </c>
      <c r="B19" s="1" t="s">
        <v>63</v>
      </c>
      <c r="C19" s="108"/>
      <c r="D19" s="108"/>
      <c r="E19" s="108"/>
      <c r="F19" s="108"/>
      <c r="G19" s="108"/>
      <c r="H19" s="108"/>
      <c r="I19" s="108"/>
      <c r="J19" s="108"/>
      <c r="K19" s="108"/>
      <c r="L19" s="108"/>
      <c r="M19" s="108"/>
      <c r="N19" s="108"/>
      <c r="O19" s="108"/>
      <c r="P19" s="108"/>
      <c r="Q19" s="108"/>
      <c r="R19" s="108"/>
      <c r="S19" s="233">
        <f t="shared" si="0"/>
        <v>0</v>
      </c>
    </row>
    <row r="20" spans="1:19" s="109" customFormat="1">
      <c r="A20" s="107">
        <v>13</v>
      </c>
      <c r="B20" s="1" t="s">
        <v>146</v>
      </c>
      <c r="C20" s="108"/>
      <c r="D20" s="108"/>
      <c r="E20" s="108"/>
      <c r="F20" s="108"/>
      <c r="G20" s="108"/>
      <c r="H20" s="108"/>
      <c r="I20" s="108"/>
      <c r="J20" s="108"/>
      <c r="K20" s="108"/>
      <c r="L20" s="108"/>
      <c r="M20" s="108"/>
      <c r="N20" s="108"/>
      <c r="O20" s="108"/>
      <c r="P20" s="108"/>
      <c r="Q20" s="108"/>
      <c r="R20" s="108"/>
      <c r="S20" s="233">
        <f t="shared" si="0"/>
        <v>0</v>
      </c>
    </row>
    <row r="21" spans="1:19" s="109" customFormat="1">
      <c r="A21" s="107">
        <v>14</v>
      </c>
      <c r="B21" s="1" t="s">
        <v>65</v>
      </c>
      <c r="C21" s="108"/>
      <c r="D21" s="108"/>
      <c r="E21" s="108"/>
      <c r="F21" s="108"/>
      <c r="G21" s="108"/>
      <c r="H21" s="108"/>
      <c r="I21" s="108"/>
      <c r="J21" s="108"/>
      <c r="K21" s="108"/>
      <c r="L21" s="108"/>
      <c r="M21" s="108"/>
      <c r="N21" s="108"/>
      <c r="O21" s="108"/>
      <c r="P21" s="108"/>
      <c r="Q21" s="108"/>
      <c r="R21" s="108"/>
      <c r="S21" s="233">
        <f t="shared" si="0"/>
        <v>0</v>
      </c>
    </row>
    <row r="22" spans="1:19" ht="13.5" thickBot="1">
      <c r="A22" s="110"/>
      <c r="B22" s="111" t="s">
        <v>66</v>
      </c>
      <c r="C22" s="112">
        <f>SUM(C8:C21)</f>
        <v>0</v>
      </c>
      <c r="D22" s="112">
        <f t="shared" ref="D22:J22" si="1">SUM(D8:D21)</f>
        <v>0</v>
      </c>
      <c r="E22" s="112">
        <f t="shared" si="1"/>
        <v>0</v>
      </c>
      <c r="F22" s="112">
        <f t="shared" si="1"/>
        <v>0</v>
      </c>
      <c r="G22" s="112">
        <f t="shared" si="1"/>
        <v>0</v>
      </c>
      <c r="H22" s="112">
        <f t="shared" si="1"/>
        <v>0</v>
      </c>
      <c r="I22" s="112">
        <f t="shared" si="1"/>
        <v>0</v>
      </c>
      <c r="J22" s="112">
        <f t="shared" si="1"/>
        <v>0</v>
      </c>
      <c r="K22" s="112">
        <f t="shared" ref="K22:S22" si="2">SUM(K8:K21)</f>
        <v>0</v>
      </c>
      <c r="L22" s="112">
        <f t="shared" si="2"/>
        <v>0</v>
      </c>
      <c r="M22" s="112">
        <f t="shared" si="2"/>
        <v>0</v>
      </c>
      <c r="N22" s="112">
        <f t="shared" si="2"/>
        <v>0</v>
      </c>
      <c r="O22" s="112">
        <f t="shared" si="2"/>
        <v>0</v>
      </c>
      <c r="P22" s="112">
        <f t="shared" si="2"/>
        <v>0</v>
      </c>
      <c r="Q22" s="112">
        <f t="shared" si="2"/>
        <v>0</v>
      </c>
      <c r="R22" s="112">
        <f t="shared" si="2"/>
        <v>0</v>
      </c>
      <c r="S22" s="234">
        <f t="shared" si="2"/>
        <v>0</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B2" sqref="B2"/>
    </sheetView>
  </sheetViews>
  <sheetFormatPr defaultColWidth="9.1796875" defaultRowHeight="12.5"/>
  <cols>
    <col min="1" max="1" width="10.54296875" style="4" bestFit="1" customWidth="1"/>
    <col min="2" max="2" width="63.7265625" style="4" bestFit="1" customWidth="1"/>
    <col min="3" max="3" width="19" style="4" customWidth="1"/>
    <col min="4" max="4" width="19.54296875" style="4" customWidth="1"/>
    <col min="5" max="5" width="31.1796875" style="4" customWidth="1"/>
    <col min="6" max="6" width="29.1796875" style="4" customWidth="1"/>
    <col min="7" max="7" width="28.54296875" style="4" customWidth="1"/>
    <col min="8" max="8" width="26.453125" style="4" customWidth="1"/>
    <col min="9" max="9" width="23.7265625" style="4" customWidth="1"/>
    <col min="10" max="10" width="21.54296875" style="4" customWidth="1"/>
    <col min="11" max="11" width="15.7265625" style="4" customWidth="1"/>
    <col min="12" max="12" width="13.26953125" style="4" customWidth="1"/>
    <col min="13" max="13" width="20.81640625" style="4" customWidth="1"/>
    <col min="14" max="14" width="19.26953125" style="4" customWidth="1"/>
    <col min="15" max="15" width="18.453125" style="4" customWidth="1"/>
    <col min="16" max="16" width="19" style="4" customWidth="1"/>
    <col min="17" max="17" width="20.26953125" style="4" customWidth="1"/>
    <col min="18" max="18" width="18" style="4" customWidth="1"/>
    <col min="19" max="19" width="36" style="4" customWidth="1"/>
    <col min="20" max="20" width="26.1796875" style="4" customWidth="1"/>
    <col min="21" max="21" width="24.81640625" style="4" customWidth="1"/>
    <col min="22" max="22" width="20" style="4" customWidth="1"/>
    <col min="23" max="16384" width="9.1796875" style="31"/>
  </cols>
  <sheetData>
    <row r="1" spans="1:22">
      <c r="A1" s="2" t="s">
        <v>32</v>
      </c>
      <c r="B1" s="3">
        <f>'Info '!C2</f>
        <v>0</v>
      </c>
    </row>
    <row r="2" spans="1:22">
      <c r="A2" s="2" t="s">
        <v>33</v>
      </c>
      <c r="B2" s="389">
        <f>'1. key ratios '!B2</f>
        <v>45016</v>
      </c>
    </row>
    <row r="4" spans="1:22" ht="13.5" thickBot="1">
      <c r="A4" s="4" t="s">
        <v>245</v>
      </c>
      <c r="B4" s="113" t="s">
        <v>52</v>
      </c>
      <c r="V4" s="32" t="s">
        <v>37</v>
      </c>
    </row>
    <row r="5" spans="1:22" ht="12.75" customHeight="1">
      <c r="A5" s="114"/>
      <c r="B5" s="115"/>
      <c r="C5" s="722" t="s">
        <v>171</v>
      </c>
      <c r="D5" s="723"/>
      <c r="E5" s="723"/>
      <c r="F5" s="723"/>
      <c r="G5" s="723"/>
      <c r="H5" s="723"/>
      <c r="I5" s="723"/>
      <c r="J5" s="723"/>
      <c r="K5" s="723"/>
      <c r="L5" s="724"/>
      <c r="M5" s="725" t="s">
        <v>172</v>
      </c>
      <c r="N5" s="726"/>
      <c r="O5" s="726"/>
      <c r="P5" s="726"/>
      <c r="Q5" s="726"/>
      <c r="R5" s="726"/>
      <c r="S5" s="727"/>
      <c r="T5" s="730" t="s">
        <v>243</v>
      </c>
      <c r="U5" s="730" t="s">
        <v>244</v>
      </c>
      <c r="V5" s="728" t="s">
        <v>78</v>
      </c>
    </row>
    <row r="6" spans="1:22" s="67" customFormat="1" ht="100">
      <c r="A6" s="64"/>
      <c r="B6" s="116"/>
      <c r="C6" s="117" t="s">
        <v>67</v>
      </c>
      <c r="D6" s="192" t="s">
        <v>68</v>
      </c>
      <c r="E6" s="144" t="s">
        <v>174</v>
      </c>
      <c r="F6" s="144" t="s">
        <v>175</v>
      </c>
      <c r="G6" s="192" t="s">
        <v>178</v>
      </c>
      <c r="H6" s="192" t="s">
        <v>173</v>
      </c>
      <c r="I6" s="192" t="s">
        <v>69</v>
      </c>
      <c r="J6" s="192" t="s">
        <v>70</v>
      </c>
      <c r="K6" s="118" t="s">
        <v>71</v>
      </c>
      <c r="L6" s="119" t="s">
        <v>72</v>
      </c>
      <c r="M6" s="117" t="s">
        <v>176</v>
      </c>
      <c r="N6" s="118" t="s">
        <v>73</v>
      </c>
      <c r="O6" s="118" t="s">
        <v>74</v>
      </c>
      <c r="P6" s="118" t="s">
        <v>75</v>
      </c>
      <c r="Q6" s="118" t="s">
        <v>76</v>
      </c>
      <c r="R6" s="118" t="s">
        <v>77</v>
      </c>
      <c r="S6" s="212" t="s">
        <v>177</v>
      </c>
      <c r="T6" s="731"/>
      <c r="U6" s="731"/>
      <c r="V6" s="729"/>
    </row>
    <row r="7" spans="1:22" s="109" customFormat="1">
      <c r="A7" s="120">
        <v>1</v>
      </c>
      <c r="B7" s="1" t="s">
        <v>53</v>
      </c>
      <c r="C7" s="121"/>
      <c r="D7" s="108"/>
      <c r="E7" s="108"/>
      <c r="F7" s="108"/>
      <c r="G7" s="108"/>
      <c r="H7" s="108"/>
      <c r="I7" s="108"/>
      <c r="J7" s="108"/>
      <c r="K7" s="108"/>
      <c r="L7" s="122"/>
      <c r="M7" s="121"/>
      <c r="N7" s="108"/>
      <c r="O7" s="108"/>
      <c r="P7" s="108"/>
      <c r="Q7" s="108"/>
      <c r="R7" s="108"/>
      <c r="S7" s="122"/>
      <c r="T7" s="220"/>
      <c r="U7" s="220"/>
      <c r="V7" s="123">
        <f>SUM(C7:S7)</f>
        <v>0</v>
      </c>
    </row>
    <row r="8" spans="1:22" s="109" customFormat="1">
      <c r="A8" s="120">
        <v>2</v>
      </c>
      <c r="B8" s="1" t="s">
        <v>54</v>
      </c>
      <c r="C8" s="121"/>
      <c r="D8" s="108"/>
      <c r="E8" s="108"/>
      <c r="F8" s="108"/>
      <c r="G8" s="108"/>
      <c r="H8" s="108"/>
      <c r="I8" s="108"/>
      <c r="J8" s="108"/>
      <c r="K8" s="108"/>
      <c r="L8" s="122"/>
      <c r="M8" s="121"/>
      <c r="N8" s="108"/>
      <c r="O8" s="108"/>
      <c r="P8" s="108"/>
      <c r="Q8" s="108"/>
      <c r="R8" s="108"/>
      <c r="S8" s="122"/>
      <c r="T8" s="220"/>
      <c r="U8" s="220"/>
      <c r="V8" s="123">
        <f t="shared" ref="V8:V20" si="0">SUM(C8:S8)</f>
        <v>0</v>
      </c>
    </row>
    <row r="9" spans="1:22" s="109" customFormat="1">
      <c r="A9" s="120">
        <v>3</v>
      </c>
      <c r="B9" s="1" t="s">
        <v>167</v>
      </c>
      <c r="C9" s="121"/>
      <c r="D9" s="108"/>
      <c r="E9" s="108"/>
      <c r="F9" s="108"/>
      <c r="G9" s="108"/>
      <c r="H9" s="108"/>
      <c r="I9" s="108"/>
      <c r="J9" s="108"/>
      <c r="K9" s="108"/>
      <c r="L9" s="122"/>
      <c r="M9" s="121"/>
      <c r="N9" s="108"/>
      <c r="O9" s="108"/>
      <c r="P9" s="108"/>
      <c r="Q9" s="108"/>
      <c r="R9" s="108"/>
      <c r="S9" s="122"/>
      <c r="T9" s="220"/>
      <c r="U9" s="220"/>
      <c r="V9" s="123">
        <f t="shared" si="0"/>
        <v>0</v>
      </c>
    </row>
    <row r="10" spans="1:22" s="109" customFormat="1">
      <c r="A10" s="120">
        <v>4</v>
      </c>
      <c r="B10" s="1" t="s">
        <v>55</v>
      </c>
      <c r="C10" s="121"/>
      <c r="D10" s="108"/>
      <c r="E10" s="108"/>
      <c r="F10" s="108"/>
      <c r="G10" s="108"/>
      <c r="H10" s="108"/>
      <c r="I10" s="108"/>
      <c r="J10" s="108"/>
      <c r="K10" s="108"/>
      <c r="L10" s="122"/>
      <c r="M10" s="121"/>
      <c r="N10" s="108"/>
      <c r="O10" s="108"/>
      <c r="P10" s="108"/>
      <c r="Q10" s="108"/>
      <c r="R10" s="108"/>
      <c r="S10" s="122"/>
      <c r="T10" s="220"/>
      <c r="U10" s="220"/>
      <c r="V10" s="123">
        <f t="shared" si="0"/>
        <v>0</v>
      </c>
    </row>
    <row r="11" spans="1:22" s="109" customFormat="1">
      <c r="A11" s="120">
        <v>5</v>
      </c>
      <c r="B11" s="1" t="s">
        <v>56</v>
      </c>
      <c r="C11" s="121"/>
      <c r="D11" s="108"/>
      <c r="E11" s="108"/>
      <c r="F11" s="108"/>
      <c r="G11" s="108"/>
      <c r="H11" s="108"/>
      <c r="I11" s="108"/>
      <c r="J11" s="108"/>
      <c r="K11" s="108"/>
      <c r="L11" s="122"/>
      <c r="M11" s="121"/>
      <c r="N11" s="108"/>
      <c r="O11" s="108"/>
      <c r="P11" s="108"/>
      <c r="Q11" s="108"/>
      <c r="R11" s="108"/>
      <c r="S11" s="122"/>
      <c r="T11" s="220"/>
      <c r="U11" s="220"/>
      <c r="V11" s="123">
        <f t="shared" si="0"/>
        <v>0</v>
      </c>
    </row>
    <row r="12" spans="1:22" s="109" customFormat="1">
      <c r="A12" s="120">
        <v>6</v>
      </c>
      <c r="B12" s="1" t="s">
        <v>57</v>
      </c>
      <c r="C12" s="121"/>
      <c r="D12" s="108"/>
      <c r="E12" s="108"/>
      <c r="F12" s="108"/>
      <c r="G12" s="108"/>
      <c r="H12" s="108"/>
      <c r="I12" s="108"/>
      <c r="J12" s="108"/>
      <c r="K12" s="108"/>
      <c r="L12" s="122"/>
      <c r="M12" s="121"/>
      <c r="N12" s="108"/>
      <c r="O12" s="108"/>
      <c r="P12" s="108"/>
      <c r="Q12" s="108"/>
      <c r="R12" s="108"/>
      <c r="S12" s="122"/>
      <c r="T12" s="220"/>
      <c r="U12" s="220"/>
      <c r="V12" s="123">
        <f t="shared" si="0"/>
        <v>0</v>
      </c>
    </row>
    <row r="13" spans="1:22" s="109" customFormat="1">
      <c r="A13" s="120">
        <v>7</v>
      </c>
      <c r="B13" s="1" t="s">
        <v>58</v>
      </c>
      <c r="C13" s="121"/>
      <c r="D13" s="108"/>
      <c r="E13" s="108"/>
      <c r="F13" s="108"/>
      <c r="G13" s="108"/>
      <c r="H13" s="108"/>
      <c r="I13" s="108"/>
      <c r="J13" s="108"/>
      <c r="K13" s="108"/>
      <c r="L13" s="122"/>
      <c r="M13" s="121"/>
      <c r="N13" s="108"/>
      <c r="O13" s="108"/>
      <c r="P13" s="108"/>
      <c r="Q13" s="108"/>
      <c r="R13" s="108"/>
      <c r="S13" s="122"/>
      <c r="T13" s="220"/>
      <c r="U13" s="220"/>
      <c r="V13" s="123">
        <f t="shared" si="0"/>
        <v>0</v>
      </c>
    </row>
    <row r="14" spans="1:22" s="109" customFormat="1">
      <c r="A14" s="120">
        <v>8</v>
      </c>
      <c r="B14" s="1" t="s">
        <v>59</v>
      </c>
      <c r="C14" s="121"/>
      <c r="D14" s="108"/>
      <c r="E14" s="108"/>
      <c r="F14" s="108"/>
      <c r="G14" s="108"/>
      <c r="H14" s="108"/>
      <c r="I14" s="108"/>
      <c r="J14" s="108"/>
      <c r="K14" s="108"/>
      <c r="L14" s="122"/>
      <c r="M14" s="121"/>
      <c r="N14" s="108"/>
      <c r="O14" s="108"/>
      <c r="P14" s="108"/>
      <c r="Q14" s="108"/>
      <c r="R14" s="108"/>
      <c r="S14" s="122"/>
      <c r="T14" s="220"/>
      <c r="U14" s="220"/>
      <c r="V14" s="123">
        <f t="shared" si="0"/>
        <v>0</v>
      </c>
    </row>
    <row r="15" spans="1:22" s="109" customFormat="1">
      <c r="A15" s="120">
        <v>9</v>
      </c>
      <c r="B15" s="1" t="s">
        <v>60</v>
      </c>
      <c r="C15" s="121"/>
      <c r="D15" s="108"/>
      <c r="E15" s="108"/>
      <c r="F15" s="108"/>
      <c r="G15" s="108"/>
      <c r="H15" s="108"/>
      <c r="I15" s="108"/>
      <c r="J15" s="108"/>
      <c r="K15" s="108"/>
      <c r="L15" s="122"/>
      <c r="M15" s="121"/>
      <c r="N15" s="108"/>
      <c r="O15" s="108"/>
      <c r="P15" s="108"/>
      <c r="Q15" s="108"/>
      <c r="R15" s="108"/>
      <c r="S15" s="122"/>
      <c r="T15" s="220"/>
      <c r="U15" s="220"/>
      <c r="V15" s="123">
        <f t="shared" si="0"/>
        <v>0</v>
      </c>
    </row>
    <row r="16" spans="1:22" s="109" customFormat="1">
      <c r="A16" s="120">
        <v>10</v>
      </c>
      <c r="B16" s="1" t="s">
        <v>61</v>
      </c>
      <c r="C16" s="121"/>
      <c r="D16" s="108"/>
      <c r="E16" s="108"/>
      <c r="F16" s="108"/>
      <c r="G16" s="108"/>
      <c r="H16" s="108"/>
      <c r="I16" s="108"/>
      <c r="J16" s="108"/>
      <c r="K16" s="108"/>
      <c r="L16" s="122"/>
      <c r="M16" s="121"/>
      <c r="N16" s="108"/>
      <c r="O16" s="108"/>
      <c r="P16" s="108"/>
      <c r="Q16" s="108"/>
      <c r="R16" s="108"/>
      <c r="S16" s="122"/>
      <c r="T16" s="220"/>
      <c r="U16" s="220"/>
      <c r="V16" s="123">
        <f t="shared" si="0"/>
        <v>0</v>
      </c>
    </row>
    <row r="17" spans="1:22" s="109" customFormat="1">
      <c r="A17" s="120">
        <v>11</v>
      </c>
      <c r="B17" s="1" t="s">
        <v>62</v>
      </c>
      <c r="C17" s="121"/>
      <c r="D17" s="108"/>
      <c r="E17" s="108"/>
      <c r="F17" s="108"/>
      <c r="G17" s="108"/>
      <c r="H17" s="108"/>
      <c r="I17" s="108"/>
      <c r="J17" s="108"/>
      <c r="K17" s="108"/>
      <c r="L17" s="122"/>
      <c r="M17" s="121"/>
      <c r="N17" s="108"/>
      <c r="O17" s="108"/>
      <c r="P17" s="108"/>
      <c r="Q17" s="108"/>
      <c r="R17" s="108"/>
      <c r="S17" s="122"/>
      <c r="T17" s="220"/>
      <c r="U17" s="220"/>
      <c r="V17" s="123">
        <f t="shared" si="0"/>
        <v>0</v>
      </c>
    </row>
    <row r="18" spans="1:22" s="109" customFormat="1">
      <c r="A18" s="120">
        <v>12</v>
      </c>
      <c r="B18" s="1" t="s">
        <v>63</v>
      </c>
      <c r="C18" s="121"/>
      <c r="D18" s="108"/>
      <c r="E18" s="108"/>
      <c r="F18" s="108"/>
      <c r="G18" s="108"/>
      <c r="H18" s="108"/>
      <c r="I18" s="108"/>
      <c r="J18" s="108"/>
      <c r="K18" s="108"/>
      <c r="L18" s="122"/>
      <c r="M18" s="121"/>
      <c r="N18" s="108"/>
      <c r="O18" s="108"/>
      <c r="P18" s="108"/>
      <c r="Q18" s="108"/>
      <c r="R18" s="108"/>
      <c r="S18" s="122"/>
      <c r="T18" s="220"/>
      <c r="U18" s="220"/>
      <c r="V18" s="123">
        <f t="shared" si="0"/>
        <v>0</v>
      </c>
    </row>
    <row r="19" spans="1:22" s="109" customFormat="1">
      <c r="A19" s="120">
        <v>13</v>
      </c>
      <c r="B19" s="1" t="s">
        <v>64</v>
      </c>
      <c r="C19" s="121"/>
      <c r="D19" s="108"/>
      <c r="E19" s="108"/>
      <c r="F19" s="108"/>
      <c r="G19" s="108"/>
      <c r="H19" s="108"/>
      <c r="I19" s="108"/>
      <c r="J19" s="108"/>
      <c r="K19" s="108"/>
      <c r="L19" s="122"/>
      <c r="M19" s="121"/>
      <c r="N19" s="108"/>
      <c r="O19" s="108"/>
      <c r="P19" s="108"/>
      <c r="Q19" s="108"/>
      <c r="R19" s="108"/>
      <c r="S19" s="122"/>
      <c r="T19" s="220"/>
      <c r="U19" s="220"/>
      <c r="V19" s="123">
        <f t="shared" si="0"/>
        <v>0</v>
      </c>
    </row>
    <row r="20" spans="1:22" s="109" customFormat="1">
      <c r="A20" s="120">
        <v>14</v>
      </c>
      <c r="B20" s="1" t="s">
        <v>65</v>
      </c>
      <c r="C20" s="121"/>
      <c r="D20" s="108"/>
      <c r="E20" s="108"/>
      <c r="F20" s="108"/>
      <c r="G20" s="108"/>
      <c r="H20" s="108"/>
      <c r="I20" s="108"/>
      <c r="J20" s="108"/>
      <c r="K20" s="108"/>
      <c r="L20" s="122"/>
      <c r="M20" s="121"/>
      <c r="N20" s="108"/>
      <c r="O20" s="108"/>
      <c r="P20" s="108"/>
      <c r="Q20" s="108"/>
      <c r="R20" s="108"/>
      <c r="S20" s="122"/>
      <c r="T20" s="220"/>
      <c r="U20" s="220"/>
      <c r="V20" s="123">
        <f t="shared" si="0"/>
        <v>0</v>
      </c>
    </row>
    <row r="21" spans="1:22" ht="13.5" thickBot="1">
      <c r="A21" s="110"/>
      <c r="B21" s="124" t="s">
        <v>66</v>
      </c>
      <c r="C21" s="125">
        <f>SUM(C7:C20)</f>
        <v>0</v>
      </c>
      <c r="D21" s="112">
        <f t="shared" ref="D21:V21" si="1">SUM(D7:D20)</f>
        <v>0</v>
      </c>
      <c r="E21" s="112">
        <f t="shared" si="1"/>
        <v>0</v>
      </c>
      <c r="F21" s="112">
        <f t="shared" si="1"/>
        <v>0</v>
      </c>
      <c r="G21" s="112">
        <f t="shared" si="1"/>
        <v>0</v>
      </c>
      <c r="H21" s="112">
        <f t="shared" si="1"/>
        <v>0</v>
      </c>
      <c r="I21" s="112">
        <f t="shared" si="1"/>
        <v>0</v>
      </c>
      <c r="J21" s="112">
        <f t="shared" si="1"/>
        <v>0</v>
      </c>
      <c r="K21" s="112">
        <f t="shared" si="1"/>
        <v>0</v>
      </c>
      <c r="L21" s="126">
        <f t="shared" si="1"/>
        <v>0</v>
      </c>
      <c r="M21" s="125">
        <f t="shared" si="1"/>
        <v>0</v>
      </c>
      <c r="N21" s="112">
        <f t="shared" si="1"/>
        <v>0</v>
      </c>
      <c r="O21" s="112">
        <f t="shared" si="1"/>
        <v>0</v>
      </c>
      <c r="P21" s="112">
        <f t="shared" si="1"/>
        <v>0</v>
      </c>
      <c r="Q21" s="112">
        <f t="shared" si="1"/>
        <v>0</v>
      </c>
      <c r="R21" s="112">
        <f t="shared" si="1"/>
        <v>0</v>
      </c>
      <c r="S21" s="126">
        <f>SUM(S7:S20)</f>
        <v>0</v>
      </c>
      <c r="T21" s="126">
        <f>SUM(T7:T20)</f>
        <v>0</v>
      </c>
      <c r="U21" s="126">
        <f t="shared" ref="U21" si="2">SUM(U7:U20)</f>
        <v>0</v>
      </c>
      <c r="V21" s="127">
        <f t="shared" si="1"/>
        <v>0</v>
      </c>
    </row>
    <row r="24" spans="1:22">
      <c r="A24" s="7"/>
      <c r="B24" s="7"/>
      <c r="C24" s="40"/>
      <c r="D24" s="40"/>
      <c r="E24" s="40"/>
    </row>
    <row r="25" spans="1:22">
      <c r="A25" s="128"/>
      <c r="B25" s="128"/>
      <c r="C25" s="7"/>
      <c r="D25" s="40"/>
      <c r="E25" s="40"/>
    </row>
    <row r="26" spans="1:22">
      <c r="A26" s="128"/>
      <c r="B26" s="41"/>
      <c r="C26" s="7"/>
      <c r="D26" s="40"/>
      <c r="E26" s="40"/>
    </row>
    <row r="27" spans="1:22">
      <c r="A27" s="128"/>
      <c r="B27" s="128"/>
      <c r="C27" s="7"/>
      <c r="D27" s="40"/>
      <c r="E27" s="40"/>
    </row>
    <row r="28" spans="1:22">
      <c r="A28" s="128"/>
      <c r="B28" s="41"/>
      <c r="C28" s="7"/>
      <c r="D28" s="40"/>
      <c r="E28" s="4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B2" sqref="B2"/>
    </sheetView>
  </sheetViews>
  <sheetFormatPr defaultColWidth="9.1796875" defaultRowHeight="13"/>
  <cols>
    <col min="1" max="1" width="10.54296875" style="4" bestFit="1" customWidth="1"/>
    <col min="2" max="2" width="101.81640625" style="4" customWidth="1"/>
    <col min="3" max="3" width="13.7265625" style="221" customWidth="1"/>
    <col min="4" max="4" width="14.81640625" style="221" bestFit="1" customWidth="1"/>
    <col min="5" max="5" width="17.7265625" style="221" customWidth="1"/>
    <col min="6" max="6" width="15.81640625" style="221" customWidth="1"/>
    <col min="7" max="7" width="17.453125" style="221" customWidth="1"/>
    <col min="8" max="8" width="15.26953125" style="221" customWidth="1"/>
    <col min="9" max="16384" width="9.1796875" style="31"/>
  </cols>
  <sheetData>
    <row r="1" spans="1:9">
      <c r="A1" s="2" t="s">
        <v>32</v>
      </c>
      <c r="B1" s="4">
        <f>'Info '!C2</f>
        <v>0</v>
      </c>
      <c r="C1" s="3"/>
    </row>
    <row r="2" spans="1:9">
      <c r="A2" s="2" t="s">
        <v>33</v>
      </c>
      <c r="B2" s="389">
        <f>'1. key ratios '!B2</f>
        <v>45016</v>
      </c>
      <c r="C2" s="389"/>
    </row>
    <row r="4" spans="1:9" ht="13.5" thickBot="1">
      <c r="A4" s="2" t="s">
        <v>152</v>
      </c>
      <c r="B4" s="113" t="s">
        <v>254</v>
      </c>
    </row>
    <row r="5" spans="1:9">
      <c r="A5" s="114"/>
      <c r="B5" s="129"/>
      <c r="C5" s="222" t="s">
        <v>0</v>
      </c>
      <c r="D5" s="222" t="s">
        <v>1</v>
      </c>
      <c r="E5" s="222" t="s">
        <v>2</v>
      </c>
      <c r="F5" s="222" t="s">
        <v>3</v>
      </c>
      <c r="G5" s="223" t="s">
        <v>4</v>
      </c>
      <c r="H5" s="224" t="s">
        <v>6</v>
      </c>
      <c r="I5" s="130"/>
    </row>
    <row r="6" spans="1:9" s="130" customFormat="1" ht="12.75" customHeight="1">
      <c r="A6" s="131"/>
      <c r="B6" s="734" t="s">
        <v>151</v>
      </c>
      <c r="C6" s="736" t="s">
        <v>247</v>
      </c>
      <c r="D6" s="738" t="s">
        <v>246</v>
      </c>
      <c r="E6" s="739"/>
      <c r="F6" s="736" t="s">
        <v>251</v>
      </c>
      <c r="G6" s="736" t="s">
        <v>252</v>
      </c>
      <c r="H6" s="732" t="s">
        <v>250</v>
      </c>
    </row>
    <row r="7" spans="1:9" ht="39">
      <c r="A7" s="133"/>
      <c r="B7" s="735"/>
      <c r="C7" s="737"/>
      <c r="D7" s="225" t="s">
        <v>249</v>
      </c>
      <c r="E7" s="225" t="s">
        <v>248</v>
      </c>
      <c r="F7" s="737"/>
      <c r="G7" s="737"/>
      <c r="H7" s="733"/>
      <c r="I7" s="130"/>
    </row>
    <row r="8" spans="1:9">
      <c r="A8" s="131">
        <v>1</v>
      </c>
      <c r="B8" s="1" t="s">
        <v>53</v>
      </c>
      <c r="C8" s="226"/>
      <c r="D8" s="227"/>
      <c r="E8" s="226"/>
      <c r="F8" s="226"/>
      <c r="G8" s="228"/>
      <c r="H8" s="230" t="e">
        <f>G8/(C8+E8)</f>
        <v>#DIV/0!</v>
      </c>
    </row>
    <row r="9" spans="1:9" ht="15" customHeight="1">
      <c r="A9" s="131">
        <v>2</v>
      </c>
      <c r="B9" s="1" t="s">
        <v>54</v>
      </c>
      <c r="C9" s="226"/>
      <c r="D9" s="227"/>
      <c r="E9" s="226"/>
      <c r="F9" s="226"/>
      <c r="G9" s="228"/>
      <c r="H9" s="230" t="e">
        <f t="shared" ref="H9:H21" si="0">G9/(C9+E9)</f>
        <v>#DIV/0!</v>
      </c>
    </row>
    <row r="10" spans="1:9">
      <c r="A10" s="131">
        <v>3</v>
      </c>
      <c r="B10" s="1" t="s">
        <v>167</v>
      </c>
      <c r="C10" s="226"/>
      <c r="D10" s="227"/>
      <c r="E10" s="226"/>
      <c r="F10" s="226"/>
      <c r="G10" s="228"/>
      <c r="H10" s="230" t="e">
        <f t="shared" si="0"/>
        <v>#DIV/0!</v>
      </c>
    </row>
    <row r="11" spans="1:9">
      <c r="A11" s="131">
        <v>4</v>
      </c>
      <c r="B11" s="1" t="s">
        <v>55</v>
      </c>
      <c r="C11" s="226"/>
      <c r="D11" s="227"/>
      <c r="E11" s="226"/>
      <c r="F11" s="226"/>
      <c r="G11" s="228"/>
      <c r="H11" s="230" t="e">
        <f t="shared" si="0"/>
        <v>#DIV/0!</v>
      </c>
    </row>
    <row r="12" spans="1:9">
      <c r="A12" s="131">
        <v>5</v>
      </c>
      <c r="B12" s="1" t="s">
        <v>56</v>
      </c>
      <c r="C12" s="226"/>
      <c r="D12" s="227"/>
      <c r="E12" s="226"/>
      <c r="F12" s="226"/>
      <c r="G12" s="228"/>
      <c r="H12" s="230" t="e">
        <f t="shared" si="0"/>
        <v>#DIV/0!</v>
      </c>
    </row>
    <row r="13" spans="1:9">
      <c r="A13" s="131">
        <v>6</v>
      </c>
      <c r="B13" s="1" t="s">
        <v>57</v>
      </c>
      <c r="C13" s="226"/>
      <c r="D13" s="227"/>
      <c r="E13" s="226"/>
      <c r="F13" s="226"/>
      <c r="G13" s="228"/>
      <c r="H13" s="230" t="e">
        <f t="shared" si="0"/>
        <v>#DIV/0!</v>
      </c>
    </row>
    <row r="14" spans="1:9">
      <c r="A14" s="131">
        <v>7</v>
      </c>
      <c r="B14" s="1" t="s">
        <v>58</v>
      </c>
      <c r="C14" s="226"/>
      <c r="D14" s="227"/>
      <c r="E14" s="226"/>
      <c r="F14" s="226"/>
      <c r="G14" s="228"/>
      <c r="H14" s="230" t="e">
        <f t="shared" si="0"/>
        <v>#DIV/0!</v>
      </c>
    </row>
    <row r="15" spans="1:9">
      <c r="A15" s="131">
        <v>8</v>
      </c>
      <c r="B15" s="1" t="s">
        <v>59</v>
      </c>
      <c r="C15" s="226"/>
      <c r="D15" s="227"/>
      <c r="E15" s="226"/>
      <c r="F15" s="226"/>
      <c r="G15" s="228"/>
      <c r="H15" s="230" t="e">
        <f t="shared" si="0"/>
        <v>#DIV/0!</v>
      </c>
    </row>
    <row r="16" spans="1:9">
      <c r="A16" s="131">
        <v>9</v>
      </c>
      <c r="B16" s="1" t="s">
        <v>60</v>
      </c>
      <c r="C16" s="226"/>
      <c r="D16" s="227"/>
      <c r="E16" s="226"/>
      <c r="F16" s="226"/>
      <c r="G16" s="228"/>
      <c r="H16" s="230" t="e">
        <f t="shared" si="0"/>
        <v>#DIV/0!</v>
      </c>
    </row>
    <row r="17" spans="1:8">
      <c r="A17" s="131">
        <v>10</v>
      </c>
      <c r="B17" s="1" t="s">
        <v>61</v>
      </c>
      <c r="C17" s="226"/>
      <c r="D17" s="227"/>
      <c r="E17" s="226"/>
      <c r="F17" s="226"/>
      <c r="G17" s="228"/>
      <c r="H17" s="230" t="e">
        <f t="shared" si="0"/>
        <v>#DIV/0!</v>
      </c>
    </row>
    <row r="18" spans="1:8">
      <c r="A18" s="131">
        <v>11</v>
      </c>
      <c r="B18" s="1" t="s">
        <v>62</v>
      </c>
      <c r="C18" s="226"/>
      <c r="D18" s="227"/>
      <c r="E18" s="226"/>
      <c r="F18" s="226"/>
      <c r="G18" s="228"/>
      <c r="H18" s="230" t="e">
        <f t="shared" si="0"/>
        <v>#DIV/0!</v>
      </c>
    </row>
    <row r="19" spans="1:8">
      <c r="A19" s="131">
        <v>12</v>
      </c>
      <c r="B19" s="1" t="s">
        <v>63</v>
      </c>
      <c r="C19" s="226"/>
      <c r="D19" s="227"/>
      <c r="E19" s="226"/>
      <c r="F19" s="226"/>
      <c r="G19" s="228"/>
      <c r="H19" s="230" t="e">
        <f t="shared" si="0"/>
        <v>#DIV/0!</v>
      </c>
    </row>
    <row r="20" spans="1:8">
      <c r="A20" s="131">
        <v>13</v>
      </c>
      <c r="B20" s="1" t="s">
        <v>146</v>
      </c>
      <c r="C20" s="226"/>
      <c r="D20" s="227"/>
      <c r="E20" s="226"/>
      <c r="F20" s="226"/>
      <c r="G20" s="228"/>
      <c r="H20" s="230" t="e">
        <f t="shared" si="0"/>
        <v>#DIV/0!</v>
      </c>
    </row>
    <row r="21" spans="1:8">
      <c r="A21" s="131">
        <v>14</v>
      </c>
      <c r="B21" s="1" t="s">
        <v>65</v>
      </c>
      <c r="C21" s="226"/>
      <c r="D21" s="227"/>
      <c r="E21" s="226"/>
      <c r="F21" s="226"/>
      <c r="G21" s="228"/>
      <c r="H21" s="230" t="e">
        <f t="shared" si="0"/>
        <v>#DIV/0!</v>
      </c>
    </row>
    <row r="22" spans="1:8" ht="13.5" thickBot="1">
      <c r="A22" s="134"/>
      <c r="B22" s="135" t="s">
        <v>66</v>
      </c>
      <c r="C22" s="229">
        <f>SUM(C8:C21)</f>
        <v>0</v>
      </c>
      <c r="D22" s="229">
        <f>SUM(D8:D21)</f>
        <v>0</v>
      </c>
      <c r="E22" s="229">
        <f>SUM(E8:E21)</f>
        <v>0</v>
      </c>
      <c r="F22" s="229">
        <f>SUM(F8:F21)</f>
        <v>0</v>
      </c>
      <c r="G22" s="229">
        <f>SUM(G8:G21)</f>
        <v>0</v>
      </c>
      <c r="H22" s="231" t="e">
        <f>G22/(C22+E22)</f>
        <v>#DIV/0!</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B2" sqref="B2"/>
    </sheetView>
  </sheetViews>
  <sheetFormatPr defaultColWidth="9.1796875" defaultRowHeight="13"/>
  <cols>
    <col min="1" max="1" width="10.54296875" style="221" bestFit="1" customWidth="1"/>
    <col min="2" max="2" width="104.1796875" style="221" customWidth="1"/>
    <col min="3" max="11" width="12.7265625" style="221" customWidth="1"/>
    <col min="12" max="16384" width="9.1796875" style="221"/>
  </cols>
  <sheetData>
    <row r="1" spans="1:11">
      <c r="A1" s="221" t="s">
        <v>32</v>
      </c>
      <c r="B1" s="3">
        <f>'Info '!C2</f>
        <v>0</v>
      </c>
    </row>
    <row r="2" spans="1:11">
      <c r="A2" s="221" t="s">
        <v>33</v>
      </c>
      <c r="B2" s="389">
        <f>'1. key ratios '!B2</f>
        <v>45016</v>
      </c>
      <c r="C2" s="246"/>
      <c r="D2" s="246"/>
    </row>
    <row r="3" spans="1:11">
      <c r="B3" s="246"/>
      <c r="C3" s="246"/>
      <c r="D3" s="246"/>
    </row>
    <row r="4" spans="1:11" ht="13.5" thickBot="1">
      <c r="A4" s="221" t="s">
        <v>148</v>
      </c>
      <c r="B4" s="286" t="s">
        <v>255</v>
      </c>
      <c r="C4" s="246"/>
      <c r="D4" s="246"/>
    </row>
    <row r="5" spans="1:11" ht="30" customHeight="1">
      <c r="A5" s="740"/>
      <c r="B5" s="741"/>
      <c r="C5" s="742" t="s">
        <v>307</v>
      </c>
      <c r="D5" s="742"/>
      <c r="E5" s="742"/>
      <c r="F5" s="742" t="s">
        <v>308</v>
      </c>
      <c r="G5" s="742"/>
      <c r="H5" s="742"/>
      <c r="I5" s="742" t="s">
        <v>309</v>
      </c>
      <c r="J5" s="742"/>
      <c r="K5" s="743"/>
    </row>
    <row r="6" spans="1:11">
      <c r="A6" s="247"/>
      <c r="B6" s="248"/>
      <c r="C6" s="33" t="s">
        <v>34</v>
      </c>
      <c r="D6" s="33" t="s">
        <v>35</v>
      </c>
      <c r="E6" s="33" t="s">
        <v>36</v>
      </c>
      <c r="F6" s="33" t="s">
        <v>34</v>
      </c>
      <c r="G6" s="33" t="s">
        <v>35</v>
      </c>
      <c r="H6" s="33" t="s">
        <v>36</v>
      </c>
      <c r="I6" s="33" t="s">
        <v>34</v>
      </c>
      <c r="J6" s="33" t="s">
        <v>35</v>
      </c>
      <c r="K6" s="33" t="s">
        <v>36</v>
      </c>
    </row>
    <row r="7" spans="1:11">
      <c r="A7" s="249" t="s">
        <v>258</v>
      </c>
      <c r="B7" s="250"/>
      <c r="C7" s="250"/>
      <c r="D7" s="250"/>
      <c r="E7" s="250"/>
      <c r="F7" s="250"/>
      <c r="G7" s="250"/>
      <c r="H7" s="250"/>
      <c r="I7" s="250"/>
      <c r="J7" s="250"/>
      <c r="K7" s="251"/>
    </row>
    <row r="8" spans="1:11">
      <c r="A8" s="252">
        <v>1</v>
      </c>
      <c r="B8" s="253" t="s">
        <v>256</v>
      </c>
      <c r="C8" s="254"/>
      <c r="D8" s="254"/>
      <c r="E8" s="254"/>
      <c r="F8" s="255"/>
      <c r="G8" s="255"/>
      <c r="H8" s="255"/>
      <c r="I8" s="255"/>
      <c r="J8" s="255"/>
      <c r="K8" s="256"/>
    </row>
    <row r="9" spans="1:11">
      <c r="A9" s="249" t="s">
        <v>259</v>
      </c>
      <c r="B9" s="250"/>
      <c r="C9" s="250"/>
      <c r="D9" s="250"/>
      <c r="E9" s="250"/>
      <c r="F9" s="250"/>
      <c r="G9" s="250"/>
      <c r="H9" s="250"/>
      <c r="I9" s="250"/>
      <c r="J9" s="250"/>
      <c r="K9" s="251"/>
    </row>
    <row r="10" spans="1:11">
      <c r="A10" s="257">
        <v>2</v>
      </c>
      <c r="B10" s="258" t="s">
        <v>267</v>
      </c>
      <c r="C10" s="258"/>
      <c r="D10" s="259"/>
      <c r="E10" s="259"/>
      <c r="F10" s="259"/>
      <c r="G10" s="259"/>
      <c r="H10" s="259"/>
      <c r="I10" s="259"/>
      <c r="J10" s="259"/>
      <c r="K10" s="260"/>
    </row>
    <row r="11" spans="1:11">
      <c r="A11" s="257">
        <v>3</v>
      </c>
      <c r="B11" s="258" t="s">
        <v>261</v>
      </c>
      <c r="C11" s="258"/>
      <c r="D11" s="259"/>
      <c r="E11" s="259"/>
      <c r="F11" s="259"/>
      <c r="G11" s="259"/>
      <c r="H11" s="259"/>
      <c r="I11" s="259"/>
      <c r="J11" s="259"/>
      <c r="K11" s="260"/>
    </row>
    <row r="12" spans="1:11">
      <c r="A12" s="257">
        <v>4</v>
      </c>
      <c r="B12" s="258" t="s">
        <v>262</v>
      </c>
      <c r="C12" s="258"/>
      <c r="D12" s="259"/>
      <c r="E12" s="259"/>
      <c r="F12" s="259"/>
      <c r="G12" s="259"/>
      <c r="H12" s="259"/>
      <c r="I12" s="259"/>
      <c r="J12" s="259"/>
      <c r="K12" s="260"/>
    </row>
    <row r="13" spans="1:11">
      <c r="A13" s="257">
        <v>5</v>
      </c>
      <c r="B13" s="258" t="s">
        <v>270</v>
      </c>
      <c r="C13" s="258"/>
      <c r="D13" s="259"/>
      <c r="E13" s="259"/>
      <c r="F13" s="259"/>
      <c r="G13" s="259"/>
      <c r="H13" s="259"/>
      <c r="I13" s="259"/>
      <c r="J13" s="259"/>
      <c r="K13" s="260"/>
    </row>
    <row r="14" spans="1:11">
      <c r="A14" s="257">
        <v>6</v>
      </c>
      <c r="B14" s="258" t="s">
        <v>302</v>
      </c>
      <c r="C14" s="258"/>
      <c r="D14" s="259"/>
      <c r="E14" s="259"/>
      <c r="F14" s="259"/>
      <c r="G14" s="259"/>
      <c r="H14" s="259"/>
      <c r="I14" s="259"/>
      <c r="J14" s="259"/>
      <c r="K14" s="260"/>
    </row>
    <row r="15" spans="1:11">
      <c r="A15" s="257">
        <v>7</v>
      </c>
      <c r="B15" s="258" t="s">
        <v>303</v>
      </c>
      <c r="C15" s="258"/>
      <c r="D15" s="259"/>
      <c r="E15" s="259"/>
      <c r="F15" s="259"/>
      <c r="G15" s="259"/>
      <c r="H15" s="259"/>
      <c r="I15" s="259"/>
      <c r="J15" s="259"/>
      <c r="K15" s="260"/>
    </row>
    <row r="16" spans="1:11">
      <c r="A16" s="257">
        <v>8</v>
      </c>
      <c r="B16" s="261" t="s">
        <v>263</v>
      </c>
      <c r="C16" s="258"/>
      <c r="D16" s="259"/>
      <c r="E16" s="259"/>
      <c r="F16" s="259"/>
      <c r="G16" s="259"/>
      <c r="H16" s="259"/>
      <c r="I16" s="259"/>
      <c r="J16" s="259"/>
      <c r="K16" s="260"/>
    </row>
    <row r="17" spans="1:11">
      <c r="A17" s="249" t="s">
        <v>260</v>
      </c>
      <c r="B17" s="250"/>
      <c r="C17" s="250"/>
      <c r="D17" s="250"/>
      <c r="E17" s="250"/>
      <c r="F17" s="250"/>
      <c r="G17" s="250"/>
      <c r="H17" s="250"/>
      <c r="I17" s="250"/>
      <c r="J17" s="250"/>
      <c r="K17" s="251"/>
    </row>
    <row r="18" spans="1:11">
      <c r="A18" s="257">
        <v>9</v>
      </c>
      <c r="B18" s="258" t="s">
        <v>266</v>
      </c>
      <c r="C18" s="258"/>
      <c r="D18" s="259"/>
      <c r="E18" s="259"/>
      <c r="F18" s="259"/>
      <c r="G18" s="259"/>
      <c r="H18" s="259"/>
      <c r="I18" s="259"/>
      <c r="J18" s="259"/>
      <c r="K18" s="260"/>
    </row>
    <row r="19" spans="1:11">
      <c r="A19" s="257">
        <v>10</v>
      </c>
      <c r="B19" s="258" t="s">
        <v>304</v>
      </c>
      <c r="C19" s="258"/>
      <c r="D19" s="259"/>
      <c r="E19" s="259"/>
      <c r="F19" s="259"/>
      <c r="G19" s="259"/>
      <c r="H19" s="259"/>
      <c r="I19" s="259"/>
      <c r="J19" s="259"/>
      <c r="K19" s="260"/>
    </row>
    <row r="20" spans="1:11">
      <c r="A20" s="257">
        <v>11</v>
      </c>
      <c r="B20" s="258" t="s">
        <v>265</v>
      </c>
      <c r="C20" s="258"/>
      <c r="D20" s="259"/>
      <c r="E20" s="259"/>
      <c r="F20" s="259"/>
      <c r="G20" s="259"/>
      <c r="H20" s="259"/>
      <c r="I20" s="259"/>
      <c r="J20" s="259"/>
      <c r="K20" s="260"/>
    </row>
    <row r="21" spans="1:11" ht="13.5" thickBot="1">
      <c r="A21" s="262">
        <v>12</v>
      </c>
      <c r="B21" s="263" t="s">
        <v>264</v>
      </c>
      <c r="C21" s="264"/>
      <c r="D21" s="265"/>
      <c r="E21" s="264"/>
      <c r="F21" s="265"/>
      <c r="G21" s="265"/>
      <c r="H21" s="265"/>
      <c r="I21" s="265"/>
      <c r="J21" s="265"/>
      <c r="K21" s="266"/>
    </row>
    <row r="22" spans="1:11" ht="38.25" customHeight="1" thickBot="1">
      <c r="A22" s="267"/>
      <c r="B22" s="268"/>
      <c r="C22" s="268"/>
      <c r="D22" s="268"/>
      <c r="E22" s="268"/>
      <c r="F22" s="744" t="s">
        <v>306</v>
      </c>
      <c r="G22" s="742"/>
      <c r="H22" s="742"/>
      <c r="I22" s="744" t="s">
        <v>271</v>
      </c>
      <c r="J22" s="742"/>
      <c r="K22" s="743"/>
    </row>
    <row r="23" spans="1:11">
      <c r="A23" s="269">
        <v>13</v>
      </c>
      <c r="B23" s="270" t="s">
        <v>256</v>
      </c>
      <c r="C23" s="271"/>
      <c r="D23" s="271"/>
      <c r="E23" s="271"/>
      <c r="F23" s="272"/>
      <c r="G23" s="272"/>
      <c r="H23" s="272"/>
      <c r="I23" s="272"/>
      <c r="J23" s="272"/>
      <c r="K23" s="273"/>
    </row>
    <row r="24" spans="1:11" ht="13.5" thickBot="1">
      <c r="A24" s="274">
        <v>14</v>
      </c>
      <c r="B24" s="275" t="s">
        <v>268</v>
      </c>
      <c r="C24" s="276"/>
      <c r="D24" s="277"/>
      <c r="E24" s="278"/>
      <c r="F24" s="279"/>
      <c r="G24" s="279"/>
      <c r="H24" s="279"/>
      <c r="I24" s="279"/>
      <c r="J24" s="279"/>
      <c r="K24" s="280"/>
    </row>
    <row r="25" spans="1:11" ht="13.5" thickBot="1">
      <c r="A25" s="281">
        <v>15</v>
      </c>
      <c r="B25" s="282" t="s">
        <v>269</v>
      </c>
      <c r="C25" s="283"/>
      <c r="D25" s="283"/>
      <c r="E25" s="283"/>
      <c r="F25" s="284"/>
      <c r="G25" s="284"/>
      <c r="H25" s="284"/>
      <c r="I25" s="284"/>
      <c r="J25" s="284"/>
      <c r="K25" s="285"/>
    </row>
    <row r="27" spans="1:11" ht="25.5">
      <c r="B27" s="245" t="s">
        <v>305</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1796875" defaultRowHeight="12.5"/>
  <cols>
    <col min="1" max="1" width="10.54296875" style="4" bestFit="1" customWidth="1"/>
    <col min="2" max="2" width="95" style="4" customWidth="1"/>
    <col min="3" max="3" width="12.54296875" style="4" bestFit="1" customWidth="1"/>
    <col min="4" max="4" width="11.453125" style="4" customWidth="1"/>
    <col min="5" max="5" width="18.26953125" style="4" bestFit="1" customWidth="1"/>
    <col min="6" max="13" width="12.7265625" style="4" customWidth="1"/>
    <col min="14" max="14" width="31" style="4" bestFit="1" customWidth="1"/>
    <col min="15" max="16384" width="9.1796875" style="31"/>
  </cols>
  <sheetData>
    <row r="1" spans="1:14">
      <c r="A1" s="4" t="s">
        <v>32</v>
      </c>
      <c r="B1" s="3">
        <f>'Info '!C2</f>
        <v>0</v>
      </c>
    </row>
    <row r="2" spans="1:14" ht="14.25" customHeight="1">
      <c r="A2" s="4" t="s">
        <v>33</v>
      </c>
      <c r="B2" s="389">
        <f>'1. key ratios '!B2</f>
        <v>45016</v>
      </c>
    </row>
    <row r="3" spans="1:14" ht="14.25" customHeight="1"/>
    <row r="4" spans="1:14" ht="13.5" thickBot="1">
      <c r="A4" s="4" t="s">
        <v>164</v>
      </c>
      <c r="B4" s="191" t="s">
        <v>30</v>
      </c>
    </row>
    <row r="5" spans="1:14" s="141" customFormat="1">
      <c r="A5" s="137"/>
      <c r="B5" s="138"/>
      <c r="C5" s="139" t="s">
        <v>0</v>
      </c>
      <c r="D5" s="139" t="s">
        <v>1</v>
      </c>
      <c r="E5" s="139" t="s">
        <v>2</v>
      </c>
      <c r="F5" s="139" t="s">
        <v>3</v>
      </c>
      <c r="G5" s="139" t="s">
        <v>4</v>
      </c>
      <c r="H5" s="139" t="s">
        <v>6</v>
      </c>
      <c r="I5" s="139" t="s">
        <v>9</v>
      </c>
      <c r="J5" s="139" t="s">
        <v>10</v>
      </c>
      <c r="K5" s="139" t="s">
        <v>11</v>
      </c>
      <c r="L5" s="139" t="s">
        <v>12</v>
      </c>
      <c r="M5" s="139" t="s">
        <v>13</v>
      </c>
      <c r="N5" s="140" t="s">
        <v>14</v>
      </c>
    </row>
    <row r="6" spans="1:14" ht="25">
      <c r="A6" s="142"/>
      <c r="B6" s="143"/>
      <c r="C6" s="144" t="s">
        <v>163</v>
      </c>
      <c r="D6" s="145" t="s">
        <v>162</v>
      </c>
      <c r="E6" s="146" t="s">
        <v>161</v>
      </c>
      <c r="F6" s="147">
        <v>0</v>
      </c>
      <c r="G6" s="147">
        <v>0.2</v>
      </c>
      <c r="H6" s="147">
        <v>0.35</v>
      </c>
      <c r="I6" s="147">
        <v>0.5</v>
      </c>
      <c r="J6" s="147">
        <v>0.75</v>
      </c>
      <c r="K6" s="147">
        <v>1</v>
      </c>
      <c r="L6" s="147">
        <v>1.5</v>
      </c>
      <c r="M6" s="147">
        <v>2.5</v>
      </c>
      <c r="N6" s="190" t="s">
        <v>170</v>
      </c>
    </row>
    <row r="7" spans="1:14" ht="14">
      <c r="A7" s="148">
        <v>1</v>
      </c>
      <c r="B7" s="149" t="s">
        <v>160</v>
      </c>
      <c r="C7" s="150">
        <f>SUM(C8:C13)</f>
        <v>0</v>
      </c>
      <c r="D7" s="143"/>
      <c r="E7" s="151">
        <f t="shared" ref="E7:M7" si="0">SUM(E8:E13)</f>
        <v>0</v>
      </c>
      <c r="F7" s="152">
        <f>SUM(F8:F13)</f>
        <v>0</v>
      </c>
      <c r="G7" s="152">
        <f t="shared" si="0"/>
        <v>0</v>
      </c>
      <c r="H7" s="152">
        <f t="shared" si="0"/>
        <v>0</v>
      </c>
      <c r="I7" s="152">
        <f t="shared" si="0"/>
        <v>0</v>
      </c>
      <c r="J7" s="152">
        <f t="shared" si="0"/>
        <v>0</v>
      </c>
      <c r="K7" s="152">
        <f t="shared" si="0"/>
        <v>0</v>
      </c>
      <c r="L7" s="152">
        <f t="shared" si="0"/>
        <v>0</v>
      </c>
      <c r="M7" s="152">
        <f t="shared" si="0"/>
        <v>0</v>
      </c>
      <c r="N7" s="153">
        <f>SUM(N8:N13)</f>
        <v>0</v>
      </c>
    </row>
    <row r="8" spans="1:14" ht="14">
      <c r="A8" s="148">
        <v>1.1000000000000001</v>
      </c>
      <c r="B8" s="154" t="s">
        <v>158</v>
      </c>
      <c r="C8" s="152">
        <v>0</v>
      </c>
      <c r="D8" s="155">
        <v>0.02</v>
      </c>
      <c r="E8" s="151">
        <f>C8*D8</f>
        <v>0</v>
      </c>
      <c r="F8" s="152"/>
      <c r="G8" s="152"/>
      <c r="H8" s="152"/>
      <c r="I8" s="152"/>
      <c r="J8" s="152"/>
      <c r="K8" s="152"/>
      <c r="L8" s="152"/>
      <c r="M8" s="152"/>
      <c r="N8" s="153">
        <f>SUMPRODUCT($F$6:$M$6,F8:M8)</f>
        <v>0</v>
      </c>
    </row>
    <row r="9" spans="1:14" ht="14">
      <c r="A9" s="148">
        <v>1.2</v>
      </c>
      <c r="B9" s="154" t="s">
        <v>157</v>
      </c>
      <c r="C9" s="152">
        <v>0</v>
      </c>
      <c r="D9" s="155">
        <v>0.05</v>
      </c>
      <c r="E9" s="151">
        <f>C9*D9</f>
        <v>0</v>
      </c>
      <c r="F9" s="152"/>
      <c r="G9" s="152"/>
      <c r="H9" s="152"/>
      <c r="I9" s="152"/>
      <c r="J9" s="152"/>
      <c r="K9" s="152"/>
      <c r="L9" s="152"/>
      <c r="M9" s="152"/>
      <c r="N9" s="153">
        <f t="shared" ref="N9:N12" si="1">SUMPRODUCT($F$6:$M$6,F9:M9)</f>
        <v>0</v>
      </c>
    </row>
    <row r="10" spans="1:14" ht="14">
      <c r="A10" s="148">
        <v>1.3</v>
      </c>
      <c r="B10" s="154" t="s">
        <v>156</v>
      </c>
      <c r="C10" s="152">
        <v>0</v>
      </c>
      <c r="D10" s="155">
        <v>0.08</v>
      </c>
      <c r="E10" s="151">
        <f>C10*D10</f>
        <v>0</v>
      </c>
      <c r="F10" s="152"/>
      <c r="G10" s="152"/>
      <c r="H10" s="152"/>
      <c r="I10" s="152"/>
      <c r="J10" s="152"/>
      <c r="K10" s="152"/>
      <c r="L10" s="152"/>
      <c r="M10" s="152"/>
      <c r="N10" s="153">
        <f>SUMPRODUCT($F$6:$M$6,F10:M10)</f>
        <v>0</v>
      </c>
    </row>
    <row r="11" spans="1:14" ht="14">
      <c r="A11" s="148">
        <v>1.4</v>
      </c>
      <c r="B11" s="154" t="s">
        <v>155</v>
      </c>
      <c r="C11" s="152">
        <v>0</v>
      </c>
      <c r="D11" s="155">
        <v>0.11</v>
      </c>
      <c r="E11" s="151">
        <f>C11*D11</f>
        <v>0</v>
      </c>
      <c r="F11" s="152"/>
      <c r="G11" s="152"/>
      <c r="H11" s="152"/>
      <c r="I11" s="152"/>
      <c r="J11" s="152"/>
      <c r="K11" s="152"/>
      <c r="L11" s="152"/>
      <c r="M11" s="152"/>
      <c r="N11" s="153">
        <f t="shared" si="1"/>
        <v>0</v>
      </c>
    </row>
    <row r="12" spans="1:14" ht="14">
      <c r="A12" s="148">
        <v>1.5</v>
      </c>
      <c r="B12" s="154" t="s">
        <v>154</v>
      </c>
      <c r="C12" s="152">
        <v>0</v>
      </c>
      <c r="D12" s="155">
        <v>0.14000000000000001</v>
      </c>
      <c r="E12" s="151">
        <f>C12*D12</f>
        <v>0</v>
      </c>
      <c r="F12" s="152"/>
      <c r="G12" s="152"/>
      <c r="H12" s="152"/>
      <c r="I12" s="152"/>
      <c r="J12" s="152"/>
      <c r="K12" s="152"/>
      <c r="L12" s="152"/>
      <c r="M12" s="152"/>
      <c r="N12" s="153">
        <f t="shared" si="1"/>
        <v>0</v>
      </c>
    </row>
    <row r="13" spans="1:14" ht="14">
      <c r="A13" s="148">
        <v>1.6</v>
      </c>
      <c r="B13" s="156" t="s">
        <v>153</v>
      </c>
      <c r="C13" s="152">
        <v>0</v>
      </c>
      <c r="D13" s="157"/>
      <c r="E13" s="152"/>
      <c r="F13" s="152"/>
      <c r="G13" s="152"/>
      <c r="H13" s="152"/>
      <c r="I13" s="152"/>
      <c r="J13" s="152"/>
      <c r="K13" s="152"/>
      <c r="L13" s="152"/>
      <c r="M13" s="152"/>
      <c r="N13" s="153">
        <f>SUMPRODUCT($F$6:$M$6,F13:M13)</f>
        <v>0</v>
      </c>
    </row>
    <row r="14" spans="1:14" ht="14">
      <c r="A14" s="148">
        <v>2</v>
      </c>
      <c r="B14" s="158" t="s">
        <v>159</v>
      </c>
      <c r="C14" s="150">
        <f>SUM(C15:C20)</f>
        <v>0</v>
      </c>
      <c r="D14" s="143"/>
      <c r="E14" s="151">
        <f t="shared" ref="E14:M14" si="2">SUM(E15:E20)</f>
        <v>0</v>
      </c>
      <c r="F14" s="152">
        <f t="shared" si="2"/>
        <v>0</v>
      </c>
      <c r="G14" s="152">
        <f t="shared" si="2"/>
        <v>0</v>
      </c>
      <c r="H14" s="152">
        <f t="shared" si="2"/>
        <v>0</v>
      </c>
      <c r="I14" s="152">
        <f t="shared" si="2"/>
        <v>0</v>
      </c>
      <c r="J14" s="152">
        <f t="shared" si="2"/>
        <v>0</v>
      </c>
      <c r="K14" s="152">
        <f t="shared" si="2"/>
        <v>0</v>
      </c>
      <c r="L14" s="152">
        <f t="shared" si="2"/>
        <v>0</v>
      </c>
      <c r="M14" s="152">
        <f t="shared" si="2"/>
        <v>0</v>
      </c>
      <c r="N14" s="153">
        <f>SUM(N15:N20)</f>
        <v>0</v>
      </c>
    </row>
    <row r="15" spans="1:14" ht="14">
      <c r="A15" s="148">
        <v>2.1</v>
      </c>
      <c r="B15" s="156" t="s">
        <v>158</v>
      </c>
      <c r="C15" s="152"/>
      <c r="D15" s="155">
        <v>5.0000000000000001E-3</v>
      </c>
      <c r="E15" s="151">
        <f>C15*D15</f>
        <v>0</v>
      </c>
      <c r="F15" s="152"/>
      <c r="G15" s="152"/>
      <c r="H15" s="152"/>
      <c r="I15" s="152"/>
      <c r="J15" s="152"/>
      <c r="K15" s="152"/>
      <c r="L15" s="152"/>
      <c r="M15" s="152"/>
      <c r="N15" s="153">
        <f>SUMPRODUCT($F$6:$M$6,F15:M15)</f>
        <v>0</v>
      </c>
    </row>
    <row r="16" spans="1:14" ht="14">
      <c r="A16" s="148">
        <v>2.2000000000000002</v>
      </c>
      <c r="B16" s="156" t="s">
        <v>157</v>
      </c>
      <c r="C16" s="152"/>
      <c r="D16" s="155">
        <v>0.01</v>
      </c>
      <c r="E16" s="151">
        <f>C16*D16</f>
        <v>0</v>
      </c>
      <c r="F16" s="152"/>
      <c r="G16" s="152"/>
      <c r="H16" s="152"/>
      <c r="I16" s="152"/>
      <c r="J16" s="152"/>
      <c r="K16" s="152"/>
      <c r="L16" s="152"/>
      <c r="M16" s="152"/>
      <c r="N16" s="153">
        <f t="shared" ref="N16:N20" si="3">SUMPRODUCT($F$6:$M$6,F16:M16)</f>
        <v>0</v>
      </c>
    </row>
    <row r="17" spans="1:14" ht="14">
      <c r="A17" s="148">
        <v>2.2999999999999998</v>
      </c>
      <c r="B17" s="156" t="s">
        <v>156</v>
      </c>
      <c r="C17" s="152"/>
      <c r="D17" s="155">
        <v>0.02</v>
      </c>
      <c r="E17" s="151">
        <f>C17*D17</f>
        <v>0</v>
      </c>
      <c r="F17" s="152"/>
      <c r="G17" s="152"/>
      <c r="H17" s="152"/>
      <c r="I17" s="152"/>
      <c r="J17" s="152"/>
      <c r="K17" s="152"/>
      <c r="L17" s="152"/>
      <c r="M17" s="152"/>
      <c r="N17" s="153">
        <f t="shared" si="3"/>
        <v>0</v>
      </c>
    </row>
    <row r="18" spans="1:14" ht="14">
      <c r="A18" s="148">
        <v>2.4</v>
      </c>
      <c r="B18" s="156" t="s">
        <v>155</v>
      </c>
      <c r="C18" s="152"/>
      <c r="D18" s="155">
        <v>0.03</v>
      </c>
      <c r="E18" s="151">
        <f>C18*D18</f>
        <v>0</v>
      </c>
      <c r="F18" s="152"/>
      <c r="G18" s="152"/>
      <c r="H18" s="152"/>
      <c r="I18" s="152"/>
      <c r="J18" s="152"/>
      <c r="K18" s="152"/>
      <c r="L18" s="152"/>
      <c r="M18" s="152"/>
      <c r="N18" s="153">
        <f t="shared" si="3"/>
        <v>0</v>
      </c>
    </row>
    <row r="19" spans="1:14" ht="14">
      <c r="A19" s="148">
        <v>2.5</v>
      </c>
      <c r="B19" s="156" t="s">
        <v>154</v>
      </c>
      <c r="C19" s="152"/>
      <c r="D19" s="155">
        <v>0.04</v>
      </c>
      <c r="E19" s="151">
        <f>C19*D19</f>
        <v>0</v>
      </c>
      <c r="F19" s="152"/>
      <c r="G19" s="152"/>
      <c r="H19" s="152"/>
      <c r="I19" s="152"/>
      <c r="J19" s="152"/>
      <c r="K19" s="152"/>
      <c r="L19" s="152"/>
      <c r="M19" s="152"/>
      <c r="N19" s="153">
        <f t="shared" si="3"/>
        <v>0</v>
      </c>
    </row>
    <row r="20" spans="1:14" ht="14">
      <c r="A20" s="148">
        <v>2.6</v>
      </c>
      <c r="B20" s="156" t="s">
        <v>153</v>
      </c>
      <c r="C20" s="152"/>
      <c r="D20" s="157"/>
      <c r="E20" s="159"/>
      <c r="F20" s="152"/>
      <c r="G20" s="152"/>
      <c r="H20" s="152"/>
      <c r="I20" s="152"/>
      <c r="J20" s="152"/>
      <c r="K20" s="152"/>
      <c r="L20" s="152"/>
      <c r="M20" s="152"/>
      <c r="N20" s="153">
        <f t="shared" si="3"/>
        <v>0</v>
      </c>
    </row>
    <row r="21" spans="1:14" ht="14.5" thickBot="1">
      <c r="A21" s="160"/>
      <c r="B21" s="161" t="s">
        <v>66</v>
      </c>
      <c r="C21" s="136">
        <f>C14+C7</f>
        <v>0</v>
      </c>
      <c r="D21" s="162"/>
      <c r="E21" s="163">
        <f>E14+E7</f>
        <v>0</v>
      </c>
      <c r="F21" s="164">
        <f>F7+F14</f>
        <v>0</v>
      </c>
      <c r="G21" s="164">
        <f t="shared" ref="G21:L21" si="4">G7+G14</f>
        <v>0</v>
      </c>
      <c r="H21" s="164">
        <f t="shared" si="4"/>
        <v>0</v>
      </c>
      <c r="I21" s="164">
        <f t="shared" si="4"/>
        <v>0</v>
      </c>
      <c r="J21" s="164">
        <f t="shared" si="4"/>
        <v>0</v>
      </c>
      <c r="K21" s="164">
        <f t="shared" si="4"/>
        <v>0</v>
      </c>
      <c r="L21" s="164">
        <f t="shared" si="4"/>
        <v>0</v>
      </c>
      <c r="M21" s="164">
        <f>M7+M14</f>
        <v>0</v>
      </c>
      <c r="N21" s="165">
        <f>N14+N7</f>
        <v>0</v>
      </c>
    </row>
    <row r="22" spans="1:14">
      <c r="E22" s="166"/>
      <c r="F22" s="166"/>
      <c r="G22" s="166"/>
      <c r="H22" s="166"/>
      <c r="I22" s="166"/>
      <c r="J22" s="166"/>
      <c r="K22" s="166"/>
      <c r="L22" s="166"/>
      <c r="M22" s="16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B2" sqref="B2"/>
    </sheetView>
  </sheetViews>
  <sheetFormatPr defaultRowHeight="14.5"/>
  <cols>
    <col min="1" max="1" width="11.453125" customWidth="1"/>
    <col min="2" max="2" width="76.81640625" style="314" customWidth="1"/>
    <col min="3" max="3" width="22.81640625" customWidth="1"/>
  </cols>
  <sheetData>
    <row r="1" spans="1:3">
      <c r="A1" s="2" t="s">
        <v>32</v>
      </c>
      <c r="B1" s="3">
        <f>'Info '!C2</f>
        <v>0</v>
      </c>
    </row>
    <row r="2" spans="1:3">
      <c r="A2" s="2" t="s">
        <v>33</v>
      </c>
      <c r="B2" s="389">
        <f>'1. key ratios '!B2</f>
        <v>45016</v>
      </c>
    </row>
    <row r="3" spans="1:3">
      <c r="A3" s="4"/>
      <c r="B3"/>
    </row>
    <row r="4" spans="1:3">
      <c r="A4" s="4" t="s">
        <v>310</v>
      </c>
      <c r="B4" t="s">
        <v>311</v>
      </c>
    </row>
    <row r="5" spans="1:3">
      <c r="A5" s="315" t="s">
        <v>312</v>
      </c>
      <c r="B5" s="316"/>
      <c r="C5" s="317"/>
    </row>
    <row r="6" spans="1:3">
      <c r="A6" s="318">
        <v>1</v>
      </c>
      <c r="B6" s="319" t="s">
        <v>363</v>
      </c>
      <c r="C6" s="320"/>
    </row>
    <row r="7" spans="1:3">
      <c r="A7" s="318">
        <v>2</v>
      </c>
      <c r="B7" s="319" t="s">
        <v>313</v>
      </c>
      <c r="C7" s="320"/>
    </row>
    <row r="8" spans="1:3" ht="23">
      <c r="A8" s="321">
        <v>3</v>
      </c>
      <c r="B8" s="322" t="s">
        <v>314</v>
      </c>
      <c r="C8" s="320">
        <f>C6+C7</f>
        <v>0</v>
      </c>
    </row>
    <row r="9" spans="1:3">
      <c r="A9" s="315" t="s">
        <v>315</v>
      </c>
      <c r="B9" s="316"/>
      <c r="C9" s="323"/>
    </row>
    <row r="10" spans="1:3">
      <c r="A10" s="324">
        <v>4</v>
      </c>
      <c r="B10" s="325" t="s">
        <v>316</v>
      </c>
      <c r="C10" s="320"/>
    </row>
    <row r="11" spans="1:3">
      <c r="A11" s="324">
        <v>5</v>
      </c>
      <c r="B11" s="326" t="s">
        <v>317</v>
      </c>
      <c r="C11" s="320"/>
    </row>
    <row r="12" spans="1:3">
      <c r="A12" s="324" t="s">
        <v>318</v>
      </c>
      <c r="B12" s="326" t="s">
        <v>319</v>
      </c>
      <c r="C12" s="320"/>
    </row>
    <row r="13" spans="1:3" ht="23">
      <c r="A13" s="327">
        <v>6</v>
      </c>
      <c r="B13" s="325" t="s">
        <v>320</v>
      </c>
      <c r="C13" s="320"/>
    </row>
    <row r="14" spans="1:3">
      <c r="A14" s="327">
        <v>7</v>
      </c>
      <c r="B14" s="328" t="s">
        <v>321</v>
      </c>
      <c r="C14" s="320"/>
    </row>
    <row r="15" spans="1:3">
      <c r="A15" s="329">
        <v>8</v>
      </c>
      <c r="B15" s="330" t="s">
        <v>322</v>
      </c>
      <c r="C15" s="320"/>
    </row>
    <row r="16" spans="1:3">
      <c r="A16" s="327">
        <v>9</v>
      </c>
      <c r="B16" s="328" t="s">
        <v>323</v>
      </c>
      <c r="C16" s="320"/>
    </row>
    <row r="17" spans="1:3">
      <c r="A17" s="327">
        <v>10</v>
      </c>
      <c r="B17" s="328" t="s">
        <v>324</v>
      </c>
      <c r="C17" s="320"/>
    </row>
    <row r="18" spans="1:3">
      <c r="A18" s="331">
        <v>11</v>
      </c>
      <c r="B18" s="332" t="s">
        <v>325</v>
      </c>
      <c r="C18" s="333">
        <f>SUM(C10:C17)</f>
        <v>0</v>
      </c>
    </row>
    <row r="19" spans="1:3">
      <c r="A19" s="334" t="s">
        <v>326</v>
      </c>
      <c r="B19" s="335"/>
      <c r="C19" s="336"/>
    </row>
    <row r="20" spans="1:3">
      <c r="A20" s="337">
        <v>12</v>
      </c>
      <c r="B20" s="325" t="s">
        <v>327</v>
      </c>
      <c r="C20" s="320"/>
    </row>
    <row r="21" spans="1:3">
      <c r="A21" s="337">
        <v>13</v>
      </c>
      <c r="B21" s="325" t="s">
        <v>328</v>
      </c>
      <c r="C21" s="320"/>
    </row>
    <row r="22" spans="1:3">
      <c r="A22" s="337">
        <v>14</v>
      </c>
      <c r="B22" s="325" t="s">
        <v>329</v>
      </c>
      <c r="C22" s="320"/>
    </row>
    <row r="23" spans="1:3" ht="23">
      <c r="A23" s="337" t="s">
        <v>330</v>
      </c>
      <c r="B23" s="325" t="s">
        <v>331</v>
      </c>
      <c r="C23" s="320"/>
    </row>
    <row r="24" spans="1:3">
      <c r="A24" s="337">
        <v>15</v>
      </c>
      <c r="B24" s="325" t="s">
        <v>332</v>
      </c>
      <c r="C24" s="320"/>
    </row>
    <row r="25" spans="1:3">
      <c r="A25" s="337" t="s">
        <v>333</v>
      </c>
      <c r="B25" s="325" t="s">
        <v>334</v>
      </c>
      <c r="C25" s="320"/>
    </row>
    <row r="26" spans="1:3">
      <c r="A26" s="338">
        <v>16</v>
      </c>
      <c r="B26" s="339" t="s">
        <v>335</v>
      </c>
      <c r="C26" s="333">
        <f>SUM(C20:C25)</f>
        <v>0</v>
      </c>
    </row>
    <row r="27" spans="1:3">
      <c r="A27" s="315" t="s">
        <v>336</v>
      </c>
      <c r="B27" s="316"/>
      <c r="C27" s="323"/>
    </row>
    <row r="28" spans="1:3">
      <c r="A28" s="340">
        <v>17</v>
      </c>
      <c r="B28" s="326" t="s">
        <v>337</v>
      </c>
      <c r="C28" s="320"/>
    </row>
    <row r="29" spans="1:3">
      <c r="A29" s="340">
        <v>18</v>
      </c>
      <c r="B29" s="326" t="s">
        <v>338</v>
      </c>
      <c r="C29" s="320"/>
    </row>
    <row r="30" spans="1:3">
      <c r="A30" s="338">
        <v>19</v>
      </c>
      <c r="B30" s="339" t="s">
        <v>339</v>
      </c>
      <c r="C30" s="333">
        <f>C28+C29</f>
        <v>0</v>
      </c>
    </row>
    <row r="31" spans="1:3">
      <c r="A31" s="315" t="s">
        <v>340</v>
      </c>
      <c r="B31" s="316"/>
      <c r="C31" s="323"/>
    </row>
    <row r="32" spans="1:3" ht="23">
      <c r="A32" s="340" t="s">
        <v>341</v>
      </c>
      <c r="B32" s="325" t="s">
        <v>342</v>
      </c>
      <c r="C32" s="341"/>
    </row>
    <row r="33" spans="1:3">
      <c r="A33" s="340" t="s">
        <v>343</v>
      </c>
      <c r="B33" s="326" t="s">
        <v>344</v>
      </c>
      <c r="C33" s="341"/>
    </row>
    <row r="34" spans="1:3">
      <c r="A34" s="315" t="s">
        <v>345</v>
      </c>
      <c r="B34" s="316"/>
      <c r="C34" s="323"/>
    </row>
    <row r="35" spans="1:3">
      <c r="A35" s="342">
        <v>20</v>
      </c>
      <c r="B35" s="343" t="s">
        <v>346</v>
      </c>
      <c r="C35" s="333"/>
    </row>
    <row r="36" spans="1:3">
      <c r="A36" s="338">
        <v>21</v>
      </c>
      <c r="B36" s="339" t="s">
        <v>347</v>
      </c>
      <c r="C36" s="333">
        <f>C8+C18+C26+C30</f>
        <v>0</v>
      </c>
    </row>
    <row r="37" spans="1:3">
      <c r="A37" s="315" t="s">
        <v>348</v>
      </c>
      <c r="B37" s="316"/>
      <c r="C37" s="323"/>
    </row>
    <row r="38" spans="1:3">
      <c r="A38" s="338">
        <v>22</v>
      </c>
      <c r="B38" s="339" t="s">
        <v>348</v>
      </c>
      <c r="C38" s="320" t="e">
        <f t="shared" ref="C38" si="0">C35/C36</f>
        <v>#DIV/0!</v>
      </c>
    </row>
    <row r="39" spans="1:3">
      <c r="A39" s="315" t="s">
        <v>349</v>
      </c>
      <c r="B39" s="316"/>
      <c r="C39" s="323"/>
    </row>
    <row r="40" spans="1:3">
      <c r="A40" s="344" t="s">
        <v>350</v>
      </c>
      <c r="B40" s="325" t="s">
        <v>351</v>
      </c>
      <c r="C40" s="341"/>
    </row>
    <row r="41" spans="1:3" ht="23">
      <c r="A41" s="345" t="s">
        <v>352</v>
      </c>
      <c r="B41" s="319" t="s">
        <v>353</v>
      </c>
      <c r="C41" s="341"/>
    </row>
    <row r="43" spans="1:3">
      <c r="B43" s="314" t="s">
        <v>364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B1" sqref="B1"/>
    </sheetView>
  </sheetViews>
  <sheetFormatPr defaultRowHeight="14.5"/>
  <cols>
    <col min="1" max="1" width="8.7265625" style="221"/>
    <col min="2" max="2" width="82.6328125" style="396" customWidth="1"/>
    <col min="3" max="7" width="17.54296875" style="221" customWidth="1"/>
  </cols>
  <sheetData>
    <row r="1" spans="1:7">
      <c r="A1" s="221" t="s">
        <v>32</v>
      </c>
      <c r="B1" s="3">
        <f>'Info '!C2</f>
        <v>0</v>
      </c>
    </row>
    <row r="2" spans="1:7">
      <c r="A2" s="221" t="s">
        <v>33</v>
      </c>
      <c r="B2" s="389">
        <f>'1. key ratios '!B2</f>
        <v>45016</v>
      </c>
    </row>
    <row r="4" spans="1:7" ht="15" thickBot="1">
      <c r="A4" s="221" t="s">
        <v>414</v>
      </c>
      <c r="B4" s="397" t="s">
        <v>375</v>
      </c>
    </row>
    <row r="5" spans="1:7">
      <c r="A5" s="398"/>
      <c r="B5" s="399"/>
      <c r="C5" s="745" t="s">
        <v>376</v>
      </c>
      <c r="D5" s="745"/>
      <c r="E5" s="745"/>
      <c r="F5" s="745"/>
      <c r="G5" s="746" t="s">
        <v>377</v>
      </c>
    </row>
    <row r="6" spans="1:7">
      <c r="A6" s="400"/>
      <c r="B6" s="401"/>
      <c r="C6" s="402" t="s">
        <v>378</v>
      </c>
      <c r="D6" s="403" t="s">
        <v>379</v>
      </c>
      <c r="E6" s="403" t="s">
        <v>380</v>
      </c>
      <c r="F6" s="403" t="s">
        <v>381</v>
      </c>
      <c r="G6" s="747"/>
    </row>
    <row r="7" spans="1:7">
      <c r="A7" s="404"/>
      <c r="B7" s="405" t="s">
        <v>382</v>
      </c>
      <c r="C7" s="406"/>
      <c r="D7" s="406"/>
      <c r="E7" s="406"/>
      <c r="F7" s="406"/>
      <c r="G7" s="407"/>
    </row>
    <row r="8" spans="1:7">
      <c r="A8" s="408">
        <v>1</v>
      </c>
      <c r="B8" s="409" t="s">
        <v>383</v>
      </c>
      <c r="C8" s="410">
        <f>SUM(C9:C10)</f>
        <v>0</v>
      </c>
      <c r="D8" s="410">
        <f>SUM(D9:D10)</f>
        <v>0</v>
      </c>
      <c r="E8" s="410">
        <f>SUM(E9:E10)</f>
        <v>0</v>
      </c>
      <c r="F8" s="410">
        <f>SUM(F9:F10)</f>
        <v>0</v>
      </c>
      <c r="G8" s="411">
        <f>SUM(G9:G10)</f>
        <v>0</v>
      </c>
    </row>
    <row r="9" spans="1:7">
      <c r="A9" s="408">
        <v>2</v>
      </c>
      <c r="B9" s="412" t="s">
        <v>384</v>
      </c>
      <c r="C9" s="410"/>
      <c r="D9" s="410"/>
      <c r="E9" s="410"/>
      <c r="F9" s="410"/>
      <c r="G9" s="411"/>
    </row>
    <row r="10" spans="1:7">
      <c r="A10" s="408">
        <v>3</v>
      </c>
      <c r="B10" s="412" t="s">
        <v>385</v>
      </c>
      <c r="C10" s="413"/>
      <c r="D10" s="413"/>
      <c r="E10" s="413"/>
      <c r="F10" s="410"/>
      <c r="G10" s="411"/>
    </row>
    <row r="11" spans="1:7" ht="14.5" customHeight="1">
      <c r="A11" s="408">
        <v>4</v>
      </c>
      <c r="B11" s="409" t="s">
        <v>386</v>
      </c>
      <c r="C11" s="410">
        <f t="shared" ref="C11:F11" si="0">SUM(C12:C13)</f>
        <v>0</v>
      </c>
      <c r="D11" s="410">
        <f t="shared" si="0"/>
        <v>0</v>
      </c>
      <c r="E11" s="410">
        <f t="shared" si="0"/>
        <v>0</v>
      </c>
      <c r="F11" s="410">
        <f t="shared" si="0"/>
        <v>0</v>
      </c>
      <c r="G11" s="411">
        <f>SUM(G12:G13)</f>
        <v>0</v>
      </c>
    </row>
    <row r="12" spans="1:7">
      <c r="A12" s="408">
        <v>5</v>
      </c>
      <c r="B12" s="412" t="s">
        <v>387</v>
      </c>
      <c r="C12" s="410"/>
      <c r="D12" s="414"/>
      <c r="E12" s="410"/>
      <c r="F12" s="410"/>
      <c r="G12" s="411"/>
    </row>
    <row r="13" spans="1:7">
      <c r="A13" s="408">
        <v>6</v>
      </c>
      <c r="B13" s="412" t="s">
        <v>388</v>
      </c>
      <c r="C13" s="410"/>
      <c r="D13" s="414"/>
      <c r="E13" s="410"/>
      <c r="F13" s="410"/>
      <c r="G13" s="411"/>
    </row>
    <row r="14" spans="1:7">
      <c r="A14" s="408">
        <v>7</v>
      </c>
      <c r="B14" s="409" t="s">
        <v>389</v>
      </c>
      <c r="C14" s="410">
        <f t="shared" ref="C14:F14" si="1">SUM(C15:C16)</f>
        <v>0</v>
      </c>
      <c r="D14" s="410">
        <f t="shared" si="1"/>
        <v>0</v>
      </c>
      <c r="E14" s="410">
        <f t="shared" si="1"/>
        <v>0</v>
      </c>
      <c r="F14" s="410">
        <f t="shared" si="1"/>
        <v>0</v>
      </c>
      <c r="G14" s="411">
        <f>SUM(G15:G16)</f>
        <v>0</v>
      </c>
    </row>
    <row r="15" spans="1:7" ht="39.5">
      <c r="A15" s="408">
        <v>8</v>
      </c>
      <c r="B15" s="412" t="s">
        <v>390</v>
      </c>
      <c r="C15" s="410"/>
      <c r="D15" s="414"/>
      <c r="E15" s="410"/>
      <c r="F15" s="410"/>
      <c r="G15" s="411"/>
    </row>
    <row r="16" spans="1:7" ht="26.5">
      <c r="A16" s="408">
        <v>9</v>
      </c>
      <c r="B16" s="412" t="s">
        <v>391</v>
      </c>
      <c r="C16" s="410"/>
      <c r="D16" s="414"/>
      <c r="E16" s="410"/>
      <c r="F16" s="410"/>
      <c r="G16" s="411"/>
    </row>
    <row r="17" spans="1:7">
      <c r="A17" s="408">
        <v>10</v>
      </c>
      <c r="B17" s="409" t="s">
        <v>392</v>
      </c>
      <c r="C17" s="410"/>
      <c r="D17" s="414"/>
      <c r="E17" s="410"/>
      <c r="F17" s="410"/>
      <c r="G17" s="411"/>
    </row>
    <row r="18" spans="1:7">
      <c r="A18" s="408">
        <v>11</v>
      </c>
      <c r="B18" s="409" t="s">
        <v>393</v>
      </c>
      <c r="C18" s="410">
        <f>SUM(C19:C20)</f>
        <v>0</v>
      </c>
      <c r="D18" s="414">
        <f t="shared" ref="D18:G18" si="2">SUM(D19:D20)</f>
        <v>0</v>
      </c>
      <c r="E18" s="410">
        <f t="shared" si="2"/>
        <v>0</v>
      </c>
      <c r="F18" s="410">
        <f t="shared" si="2"/>
        <v>0</v>
      </c>
      <c r="G18" s="411">
        <f t="shared" si="2"/>
        <v>0</v>
      </c>
    </row>
    <row r="19" spans="1:7">
      <c r="A19" s="408">
        <v>12</v>
      </c>
      <c r="B19" s="412" t="s">
        <v>394</v>
      </c>
      <c r="C19" s="413"/>
      <c r="D19" s="414"/>
      <c r="E19" s="410"/>
      <c r="F19" s="410"/>
      <c r="G19" s="411"/>
    </row>
    <row r="20" spans="1:7">
      <c r="A20" s="408">
        <v>13</v>
      </c>
      <c r="B20" s="412" t="s">
        <v>395</v>
      </c>
      <c r="C20" s="410"/>
      <c r="D20" s="410"/>
      <c r="E20" s="410"/>
      <c r="F20" s="410"/>
      <c r="G20" s="411"/>
    </row>
    <row r="21" spans="1:7">
      <c r="A21" s="415">
        <v>14</v>
      </c>
      <c r="B21" s="416" t="s">
        <v>396</v>
      </c>
      <c r="C21" s="413"/>
      <c r="D21" s="413"/>
      <c r="E21" s="413"/>
      <c r="F21" s="413"/>
      <c r="G21" s="417">
        <f>SUM(G8,G11,G14,G17,G18)</f>
        <v>0</v>
      </c>
    </row>
    <row r="22" spans="1:7">
      <c r="A22" s="418"/>
      <c r="B22" s="419" t="s">
        <v>397</v>
      </c>
      <c r="C22" s="420"/>
      <c r="D22" s="421"/>
      <c r="E22" s="420"/>
      <c r="F22" s="420"/>
      <c r="G22" s="422"/>
    </row>
    <row r="23" spans="1:7">
      <c r="A23" s="408">
        <v>15</v>
      </c>
      <c r="B23" s="409" t="s">
        <v>398</v>
      </c>
      <c r="C23" s="423"/>
      <c r="D23" s="424"/>
      <c r="E23" s="423"/>
      <c r="F23" s="423"/>
      <c r="G23" s="411"/>
    </row>
    <row r="24" spans="1:7">
      <c r="A24" s="408">
        <v>16</v>
      </c>
      <c r="B24" s="409" t="s">
        <v>399</v>
      </c>
      <c r="C24" s="410">
        <f>SUM(C25:C27,C29,C31)</f>
        <v>0</v>
      </c>
      <c r="D24" s="414">
        <f t="shared" ref="D24:G24" si="3">SUM(D25:D27,D29,D31)</f>
        <v>0</v>
      </c>
      <c r="E24" s="410">
        <f t="shared" si="3"/>
        <v>0</v>
      </c>
      <c r="F24" s="410">
        <f t="shared" si="3"/>
        <v>0</v>
      </c>
      <c r="G24" s="411">
        <f t="shared" si="3"/>
        <v>0</v>
      </c>
    </row>
    <row r="25" spans="1:7">
      <c r="A25" s="408">
        <v>17</v>
      </c>
      <c r="B25" s="412" t="s">
        <v>400</v>
      </c>
      <c r="C25" s="410"/>
      <c r="D25" s="414"/>
      <c r="E25" s="410"/>
      <c r="F25" s="410"/>
      <c r="G25" s="411"/>
    </row>
    <row r="26" spans="1:7" ht="26.5">
      <c r="A26" s="408">
        <v>18</v>
      </c>
      <c r="B26" s="412" t="s">
        <v>401</v>
      </c>
      <c r="C26" s="410"/>
      <c r="D26" s="414"/>
      <c r="E26" s="410"/>
      <c r="F26" s="410"/>
      <c r="G26" s="411"/>
    </row>
    <row r="27" spans="1:7">
      <c r="A27" s="408">
        <v>19</v>
      </c>
      <c r="B27" s="412" t="s">
        <v>402</v>
      </c>
      <c r="C27" s="410"/>
      <c r="D27" s="414"/>
      <c r="E27" s="410"/>
      <c r="F27" s="410"/>
      <c r="G27" s="411"/>
    </row>
    <row r="28" spans="1:7">
      <c r="A28" s="408">
        <v>20</v>
      </c>
      <c r="B28" s="425" t="s">
        <v>403</v>
      </c>
      <c r="C28" s="410"/>
      <c r="D28" s="414"/>
      <c r="E28" s="410"/>
      <c r="F28" s="410"/>
      <c r="G28" s="411"/>
    </row>
    <row r="29" spans="1:7">
      <c r="A29" s="408">
        <v>21</v>
      </c>
      <c r="B29" s="412" t="s">
        <v>404</v>
      </c>
      <c r="C29" s="410"/>
      <c r="D29" s="414"/>
      <c r="E29" s="410"/>
      <c r="F29" s="410"/>
      <c r="G29" s="411"/>
    </row>
    <row r="30" spans="1:7">
      <c r="A30" s="408">
        <v>22</v>
      </c>
      <c r="B30" s="425" t="s">
        <v>403</v>
      </c>
      <c r="C30" s="410"/>
      <c r="D30" s="414"/>
      <c r="E30" s="410"/>
      <c r="F30" s="410"/>
      <c r="G30" s="411"/>
    </row>
    <row r="31" spans="1:7">
      <c r="A31" s="408">
        <v>23</v>
      </c>
      <c r="B31" s="412" t="s">
        <v>405</v>
      </c>
      <c r="C31" s="410"/>
      <c r="D31" s="414"/>
      <c r="E31" s="410"/>
      <c r="F31" s="410"/>
      <c r="G31" s="411"/>
    </row>
    <row r="32" spans="1:7">
      <c r="A32" s="408">
        <v>24</v>
      </c>
      <c r="B32" s="409" t="s">
        <v>406</v>
      </c>
      <c r="C32" s="410"/>
      <c r="D32" s="414"/>
      <c r="E32" s="410"/>
      <c r="F32" s="410"/>
      <c r="G32" s="411"/>
    </row>
    <row r="33" spans="1:7">
      <c r="A33" s="408">
        <v>25</v>
      </c>
      <c r="B33" s="409" t="s">
        <v>407</v>
      </c>
      <c r="C33" s="410">
        <f>SUM(C34:C35)</f>
        <v>0</v>
      </c>
      <c r="D33" s="410">
        <f>SUM(D34:D35)</f>
        <v>0</v>
      </c>
      <c r="E33" s="410">
        <f>SUM(E34:E35)</f>
        <v>0</v>
      </c>
      <c r="F33" s="410">
        <f>SUM(F34:F35)</f>
        <v>0</v>
      </c>
      <c r="G33" s="411">
        <f>SUM(G34:G35)</f>
        <v>0</v>
      </c>
    </row>
    <row r="34" spans="1:7">
      <c r="A34" s="408">
        <v>26</v>
      </c>
      <c r="B34" s="412" t="s">
        <v>408</v>
      </c>
      <c r="C34" s="413"/>
      <c r="D34" s="414"/>
      <c r="E34" s="410"/>
      <c r="F34" s="410"/>
      <c r="G34" s="411"/>
    </row>
    <row r="35" spans="1:7">
      <c r="A35" s="408">
        <v>27</v>
      </c>
      <c r="B35" s="412" t="s">
        <v>409</v>
      </c>
      <c r="C35" s="410"/>
      <c r="D35" s="414"/>
      <c r="E35" s="410"/>
      <c r="F35" s="410"/>
      <c r="G35" s="411"/>
    </row>
    <row r="36" spans="1:7">
      <c r="A36" s="408">
        <v>28</v>
      </c>
      <c r="B36" s="409" t="s">
        <v>410</v>
      </c>
      <c r="C36" s="410"/>
      <c r="D36" s="414"/>
      <c r="E36" s="410"/>
      <c r="F36" s="410"/>
      <c r="G36" s="411"/>
    </row>
    <row r="37" spans="1:7">
      <c r="A37" s="415">
        <v>29</v>
      </c>
      <c r="B37" s="416" t="s">
        <v>411</v>
      </c>
      <c r="C37" s="413"/>
      <c r="D37" s="413"/>
      <c r="E37" s="413"/>
      <c r="F37" s="413"/>
      <c r="G37" s="417">
        <f>SUM(G23:G24,G32:G33,G36)</f>
        <v>0</v>
      </c>
    </row>
    <row r="38" spans="1:7">
      <c r="A38" s="404"/>
      <c r="B38" s="426"/>
      <c r="C38" s="427"/>
      <c r="D38" s="427"/>
      <c r="E38" s="427"/>
      <c r="F38" s="427"/>
      <c r="G38" s="428"/>
    </row>
    <row r="39" spans="1:7" ht="15" thickBot="1">
      <c r="A39" s="429">
        <v>30</v>
      </c>
      <c r="B39" s="430" t="s">
        <v>412</v>
      </c>
      <c r="C39" s="276"/>
      <c r="D39" s="277"/>
      <c r="E39" s="277"/>
      <c r="F39" s="278"/>
      <c r="G39" s="431">
        <f>IFERROR(G21/G37,0)</f>
        <v>0</v>
      </c>
    </row>
    <row r="42" spans="1:7" ht="26.5">
      <c r="B42" s="396" t="s">
        <v>413</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76" zoomScaleNormal="76" workbookViewId="0">
      <pane xSplit="1" ySplit="5" topLeftCell="B6" activePane="bottomRight" state="frozen"/>
      <selection activeCell="B9" sqref="B9"/>
      <selection pane="topRight" activeCell="B9" sqref="B9"/>
      <selection pane="bottomLeft" activeCell="B9" sqref="B9"/>
      <selection pane="bottomRight" activeCell="B33" sqref="B33"/>
    </sheetView>
  </sheetViews>
  <sheetFormatPr defaultColWidth="9.1796875" defaultRowHeight="14"/>
  <cols>
    <col min="1" max="1" width="9.54296875" style="3" bestFit="1" customWidth="1"/>
    <col min="2" max="2" width="86" style="3" customWidth="1"/>
    <col min="3" max="3" width="12.7265625" style="3" customWidth="1"/>
    <col min="4" max="7" width="12.7265625" style="4" customWidth="1"/>
    <col min="8" max="8" width="6.7265625" style="5" customWidth="1"/>
    <col min="9" max="9" width="10.36328125" style="5" customWidth="1"/>
    <col min="10" max="10" width="8.81640625" style="5" customWidth="1"/>
    <col min="11" max="12" width="10.81640625" style="5" customWidth="1"/>
    <col min="13" max="13" width="6.7265625" style="5" customWidth="1"/>
    <col min="14" max="16384" width="9.1796875" style="5"/>
  </cols>
  <sheetData>
    <row r="1" spans="1:12">
      <c r="A1" s="2" t="s">
        <v>32</v>
      </c>
      <c r="B1" s="3">
        <f>'Info '!C2</f>
        <v>0</v>
      </c>
    </row>
    <row r="2" spans="1:12">
      <c r="A2" s="2" t="s">
        <v>33</v>
      </c>
      <c r="B2" s="389">
        <v>45016</v>
      </c>
      <c r="C2" s="6"/>
      <c r="D2" s="7"/>
      <c r="E2" s="7"/>
      <c r="F2" s="7"/>
      <c r="G2" s="7"/>
      <c r="H2" s="8"/>
    </row>
    <row r="3" spans="1:12" ht="14.5" thickBot="1">
      <c r="A3" s="2"/>
      <c r="B3" s="6"/>
      <c r="C3" s="6"/>
      <c r="D3" s="7"/>
      <c r="E3" s="7"/>
      <c r="F3" s="7"/>
      <c r="G3" s="7"/>
      <c r="H3" s="8"/>
    </row>
    <row r="4" spans="1:12" ht="15" customHeight="1" thickBot="1">
      <c r="A4" s="9" t="s">
        <v>95</v>
      </c>
      <c r="B4" s="10" t="s">
        <v>94</v>
      </c>
      <c r="C4" s="10"/>
      <c r="D4" s="685" t="s">
        <v>702</v>
      </c>
      <c r="E4" s="686"/>
      <c r="F4" s="686"/>
      <c r="G4" s="687"/>
      <c r="H4" s="8"/>
      <c r="I4" s="688" t="s">
        <v>703</v>
      </c>
      <c r="J4" s="689"/>
      <c r="K4" s="689"/>
      <c r="L4" s="690"/>
    </row>
    <row r="5" spans="1:12" ht="25">
      <c r="A5" s="11" t="s">
        <v>7</v>
      </c>
      <c r="B5" s="12"/>
      <c r="C5" s="387" t="str">
        <f>INT((MONTH($B$2))/3)&amp;"Q"&amp;"-"&amp;YEAR($B$2)</f>
        <v>1Q-2023</v>
      </c>
      <c r="D5" s="387" t="str">
        <f>IF(INT(MONTH($B$2))=3, "4"&amp;"Q"&amp;"-"&amp;YEAR($B$2)-1, IF(INT(MONTH($B$2))=6, "1"&amp;"Q"&amp;"-"&amp;YEAR($B$2), IF(INT(MONTH($B$2))=9, "2"&amp;"Q"&amp;"-"&amp;YEAR($B$2),IF(INT(MONTH($B$2))=12, "3"&amp;"Q"&amp;"-"&amp;YEAR($B$2), 0))))</f>
        <v>4Q-2022</v>
      </c>
      <c r="E5" s="387" t="str">
        <f>IF(INT(MONTH($B$2))=3, "3"&amp;"Q"&amp;"-"&amp;YEAR($B$2)-1, IF(INT(MONTH($B$2))=6, "4"&amp;"Q"&amp;"-"&amp;YEAR($B$2)-1, IF(INT(MONTH($B$2))=9, "1"&amp;"Q"&amp;"-"&amp;YEAR($B$2),IF(INT(MONTH($B$2))=12, "2"&amp;"Q"&amp;"-"&amp;YEAR($B$2), 0))))</f>
        <v>3Q-2022</v>
      </c>
      <c r="F5" s="387" t="str">
        <f>IF(INT(MONTH($B$2))=3, "2"&amp;"Q"&amp;"-"&amp;YEAR($B$2)-1, IF(INT(MONTH($B$2))=6, "3"&amp;"Q"&amp;"-"&amp;YEAR($B$2)-1, IF(INT(MONTH($B$2))=9, "4"&amp;"Q"&amp;"-"&amp;YEAR($B$2)-1,IF(INT(MONTH($B$2))=12, "1"&amp;"Q"&amp;"-"&amp;YEAR($B$2), 0))))</f>
        <v>2Q-2022</v>
      </c>
      <c r="G5" s="388" t="str">
        <f>IF(INT(MONTH($B$2))=3, "1"&amp;"Q"&amp;"-"&amp;YEAR($B$2)-1, IF(INT(MONTH($B$2))=6, "2"&amp;"Q"&amp;"-"&amp;YEAR($B$2)-1, IF(INT(MONTH($B$2))=9, "3"&amp;"Q"&amp;"-"&amp;YEAR($B$2)-1,IF(INT(MONTH($B$2))=12, "4"&amp;"Q"&amp;"-"&amp;YEAR($B$2)-1, 0))))</f>
        <v>1Q-2022</v>
      </c>
      <c r="I5" s="664" t="str">
        <f>D5</f>
        <v>4Q-2022</v>
      </c>
      <c r="J5" s="387" t="str">
        <f t="shared" ref="J5:L5" si="0">E5</f>
        <v>3Q-2022</v>
      </c>
      <c r="K5" s="387" t="str">
        <f t="shared" si="0"/>
        <v>2Q-2022</v>
      </c>
      <c r="L5" s="388" t="str">
        <f t="shared" si="0"/>
        <v>1Q-2022</v>
      </c>
    </row>
    <row r="6" spans="1:12">
      <c r="B6" s="173" t="s">
        <v>93</v>
      </c>
      <c r="C6" s="390"/>
      <c r="D6" s="390"/>
      <c r="E6" s="390"/>
      <c r="F6" s="390"/>
      <c r="G6" s="391"/>
      <c r="I6" s="665"/>
      <c r="J6" s="390"/>
      <c r="K6" s="390"/>
      <c r="L6" s="391"/>
    </row>
    <row r="7" spans="1:12">
      <c r="A7" s="16"/>
      <c r="B7" s="174" t="s">
        <v>91</v>
      </c>
      <c r="C7" s="390"/>
      <c r="D7" s="390"/>
      <c r="E7" s="390"/>
      <c r="F7" s="390"/>
      <c r="G7" s="391"/>
      <c r="I7" s="665"/>
      <c r="J7" s="390"/>
      <c r="K7" s="390"/>
      <c r="L7" s="391"/>
    </row>
    <row r="8" spans="1:12">
      <c r="A8" s="392">
        <v>1</v>
      </c>
      <c r="B8" s="17" t="s">
        <v>365</v>
      </c>
      <c r="C8" s="18"/>
      <c r="D8" s="19"/>
      <c r="E8" s="19"/>
      <c r="F8" s="19"/>
      <c r="G8" s="20"/>
      <c r="I8" s="666"/>
      <c r="J8" s="667"/>
      <c r="K8" s="667"/>
      <c r="L8" s="668"/>
    </row>
    <row r="9" spans="1:12">
      <c r="A9" s="392">
        <v>2</v>
      </c>
      <c r="B9" s="17" t="s">
        <v>366</v>
      </c>
      <c r="C9" s="18"/>
      <c r="D9" s="19"/>
      <c r="E9" s="19"/>
      <c r="F9" s="19"/>
      <c r="G9" s="20"/>
      <c r="I9" s="666"/>
      <c r="J9" s="667"/>
      <c r="K9" s="667"/>
      <c r="L9" s="668"/>
    </row>
    <row r="10" spans="1:12">
      <c r="A10" s="392">
        <v>3</v>
      </c>
      <c r="B10" s="17" t="s">
        <v>144</v>
      </c>
      <c r="C10" s="18"/>
      <c r="D10" s="19"/>
      <c r="E10" s="19"/>
      <c r="F10" s="19"/>
      <c r="G10" s="20"/>
      <c r="I10" s="666"/>
      <c r="J10" s="667"/>
      <c r="K10" s="667"/>
      <c r="L10" s="668"/>
    </row>
    <row r="11" spans="1:12">
      <c r="A11" s="392">
        <v>4</v>
      </c>
      <c r="B11" s="17" t="s">
        <v>368</v>
      </c>
      <c r="C11" s="18"/>
      <c r="D11" s="19"/>
      <c r="E11" s="19"/>
      <c r="F11" s="19"/>
      <c r="G11" s="20"/>
      <c r="I11" s="666"/>
      <c r="J11" s="667"/>
      <c r="K11" s="667"/>
      <c r="L11" s="668"/>
    </row>
    <row r="12" spans="1:12">
      <c r="A12" s="392">
        <v>5</v>
      </c>
      <c r="B12" s="17" t="s">
        <v>369</v>
      </c>
      <c r="C12" s="18"/>
      <c r="D12" s="19"/>
      <c r="E12" s="19"/>
      <c r="F12" s="19"/>
      <c r="G12" s="20"/>
      <c r="I12" s="666"/>
      <c r="J12" s="667"/>
      <c r="K12" s="667"/>
      <c r="L12" s="668"/>
    </row>
    <row r="13" spans="1:12">
      <c r="A13" s="392">
        <v>6</v>
      </c>
      <c r="B13" s="17" t="s">
        <v>367</v>
      </c>
      <c r="C13" s="18"/>
      <c r="D13" s="19"/>
      <c r="E13" s="19"/>
      <c r="F13" s="19"/>
      <c r="G13" s="20"/>
      <c r="I13" s="666"/>
      <c r="J13" s="667"/>
      <c r="K13" s="667"/>
      <c r="L13" s="668"/>
    </row>
    <row r="14" spans="1:12">
      <c r="A14" s="16"/>
      <c r="B14" s="173" t="s">
        <v>371</v>
      </c>
      <c r="C14" s="390"/>
      <c r="D14" s="390"/>
      <c r="E14" s="390"/>
      <c r="F14" s="390"/>
      <c r="G14" s="391"/>
      <c r="I14" s="665"/>
      <c r="J14" s="390"/>
      <c r="K14" s="390"/>
      <c r="L14" s="391"/>
    </row>
    <row r="15" spans="1:12" ht="15" customHeight="1">
      <c r="A15" s="392">
        <v>7</v>
      </c>
      <c r="B15" s="17" t="s">
        <v>370</v>
      </c>
      <c r="C15" s="241"/>
      <c r="D15" s="19"/>
      <c r="E15" s="19"/>
      <c r="F15" s="19"/>
      <c r="G15" s="20"/>
      <c r="I15" s="666"/>
      <c r="J15" s="667"/>
      <c r="K15" s="667"/>
      <c r="L15" s="668"/>
    </row>
    <row r="16" spans="1:12">
      <c r="A16" s="16"/>
      <c r="B16" s="173" t="s">
        <v>372</v>
      </c>
      <c r="C16" s="390"/>
      <c r="D16" s="390"/>
      <c r="E16" s="390"/>
      <c r="F16" s="390"/>
      <c r="G16" s="391"/>
      <c r="I16" s="665"/>
      <c r="J16" s="390"/>
      <c r="K16" s="390"/>
      <c r="L16" s="391"/>
    </row>
    <row r="17" spans="1:12" s="21" customFormat="1">
      <c r="A17" s="392"/>
      <c r="B17" s="174" t="s">
        <v>356</v>
      </c>
      <c r="C17" s="242"/>
      <c r="D17" s="19"/>
      <c r="E17" s="19"/>
      <c r="F17" s="19"/>
      <c r="G17" s="20"/>
      <c r="I17" s="666"/>
      <c r="J17" s="667"/>
      <c r="K17" s="667"/>
      <c r="L17" s="668"/>
    </row>
    <row r="18" spans="1:12">
      <c r="A18" s="11">
        <v>8</v>
      </c>
      <c r="B18" s="17" t="s">
        <v>365</v>
      </c>
      <c r="C18" s="243"/>
      <c r="D18" s="22"/>
      <c r="E18" s="22"/>
      <c r="F18" s="22"/>
      <c r="G18" s="23"/>
      <c r="I18" s="669"/>
      <c r="J18" s="670"/>
      <c r="K18" s="670"/>
      <c r="L18" s="671"/>
    </row>
    <row r="19" spans="1:12" ht="15" customHeight="1">
      <c r="A19" s="11">
        <v>9</v>
      </c>
      <c r="B19" s="17" t="s">
        <v>366</v>
      </c>
      <c r="C19" s="243"/>
      <c r="D19" s="22"/>
      <c r="E19" s="22"/>
      <c r="F19" s="22"/>
      <c r="G19" s="23"/>
      <c r="I19" s="669"/>
      <c r="J19" s="670"/>
      <c r="K19" s="670"/>
      <c r="L19" s="671"/>
    </row>
    <row r="20" spans="1:12">
      <c r="A20" s="11">
        <v>10</v>
      </c>
      <c r="B20" s="17" t="s">
        <v>144</v>
      </c>
      <c r="C20" s="243"/>
      <c r="D20" s="22"/>
      <c r="E20" s="22"/>
      <c r="F20" s="22"/>
      <c r="G20" s="23"/>
      <c r="I20" s="669"/>
      <c r="J20" s="670"/>
      <c r="K20" s="670"/>
      <c r="L20" s="671"/>
    </row>
    <row r="21" spans="1:12">
      <c r="A21" s="11">
        <v>11</v>
      </c>
      <c r="B21" s="17" t="s">
        <v>368</v>
      </c>
      <c r="C21" s="243"/>
      <c r="D21" s="22"/>
      <c r="E21" s="22"/>
      <c r="F21" s="22"/>
      <c r="G21" s="23"/>
      <c r="I21" s="669"/>
      <c r="J21" s="670"/>
      <c r="K21" s="670"/>
      <c r="L21" s="671"/>
    </row>
    <row r="22" spans="1:12">
      <c r="A22" s="11">
        <v>12</v>
      </c>
      <c r="B22" s="17" t="s">
        <v>369</v>
      </c>
      <c r="C22" s="243"/>
      <c r="D22" s="22"/>
      <c r="E22" s="22"/>
      <c r="F22" s="22"/>
      <c r="G22" s="23"/>
      <c r="I22" s="669"/>
      <c r="J22" s="670"/>
      <c r="K22" s="670"/>
      <c r="L22" s="671"/>
    </row>
    <row r="23" spans="1:12">
      <c r="A23" s="11">
        <v>13</v>
      </c>
      <c r="B23" s="17" t="s">
        <v>367</v>
      </c>
      <c r="C23" s="243"/>
      <c r="D23" s="22"/>
      <c r="E23" s="22"/>
      <c r="F23" s="22"/>
      <c r="G23" s="23"/>
      <c r="I23" s="669"/>
      <c r="J23" s="670"/>
      <c r="K23" s="670"/>
      <c r="L23" s="671"/>
    </row>
    <row r="24" spans="1:12">
      <c r="A24" s="16"/>
      <c r="B24" s="173" t="s">
        <v>90</v>
      </c>
      <c r="C24" s="390"/>
      <c r="D24" s="390"/>
      <c r="E24" s="390"/>
      <c r="F24" s="390"/>
      <c r="G24" s="391"/>
      <c r="I24" s="665"/>
      <c r="J24" s="390"/>
      <c r="K24" s="390"/>
      <c r="L24" s="391"/>
    </row>
    <row r="25" spans="1:12" ht="15" customHeight="1">
      <c r="A25" s="393">
        <v>14</v>
      </c>
      <c r="B25" s="17" t="s">
        <v>89</v>
      </c>
      <c r="C25" s="24"/>
      <c r="D25" s="25"/>
      <c r="E25" s="25"/>
      <c r="F25" s="25"/>
      <c r="G25" s="26"/>
      <c r="I25" s="672"/>
      <c r="J25" s="673"/>
      <c r="K25" s="673"/>
      <c r="L25" s="674"/>
    </row>
    <row r="26" spans="1:12">
      <c r="A26" s="393">
        <v>15</v>
      </c>
      <c r="B26" s="17" t="s">
        <v>88</v>
      </c>
      <c r="C26" s="24"/>
      <c r="D26" s="25"/>
      <c r="E26" s="25"/>
      <c r="F26" s="25"/>
      <c r="G26" s="26"/>
      <c r="I26" s="672"/>
      <c r="J26" s="673"/>
      <c r="K26" s="673"/>
      <c r="L26" s="674"/>
    </row>
    <row r="27" spans="1:12">
      <c r="A27" s="393">
        <v>16</v>
      </c>
      <c r="B27" s="17" t="s">
        <v>87</v>
      </c>
      <c r="C27" s="24"/>
      <c r="D27" s="25"/>
      <c r="E27" s="25"/>
      <c r="F27" s="25"/>
      <c r="G27" s="26"/>
      <c r="I27" s="672"/>
      <c r="J27" s="673"/>
      <c r="K27" s="673"/>
      <c r="L27" s="674"/>
    </row>
    <row r="28" spans="1:12">
      <c r="A28" s="393">
        <v>17</v>
      </c>
      <c r="B28" s="17" t="s">
        <v>86</v>
      </c>
      <c r="C28" s="24"/>
      <c r="D28" s="25"/>
      <c r="E28" s="25"/>
      <c r="F28" s="25"/>
      <c r="G28" s="26"/>
      <c r="I28" s="672"/>
      <c r="J28" s="673"/>
      <c r="K28" s="673"/>
      <c r="L28" s="674"/>
    </row>
    <row r="29" spans="1:12">
      <c r="A29" s="393">
        <v>18</v>
      </c>
      <c r="B29" s="17" t="s">
        <v>168</v>
      </c>
      <c r="C29" s="24"/>
      <c r="D29" s="25"/>
      <c r="E29" s="25"/>
      <c r="F29" s="25"/>
      <c r="G29" s="26"/>
      <c r="I29" s="672"/>
      <c r="J29" s="673"/>
      <c r="K29" s="673"/>
      <c r="L29" s="674"/>
    </row>
    <row r="30" spans="1:12">
      <c r="A30" s="393">
        <v>19</v>
      </c>
      <c r="B30" s="17" t="s">
        <v>169</v>
      </c>
      <c r="C30" s="24"/>
      <c r="D30" s="25"/>
      <c r="E30" s="25"/>
      <c r="F30" s="25"/>
      <c r="G30" s="26"/>
      <c r="I30" s="672"/>
      <c r="J30" s="673"/>
      <c r="K30" s="673"/>
      <c r="L30" s="674"/>
    </row>
    <row r="31" spans="1:12">
      <c r="A31" s="16"/>
      <c r="B31" s="173" t="s">
        <v>231</v>
      </c>
      <c r="C31" s="390"/>
      <c r="D31" s="390"/>
      <c r="E31" s="390"/>
      <c r="F31" s="390"/>
      <c r="G31" s="391"/>
      <c r="I31" s="665"/>
      <c r="J31" s="390"/>
      <c r="K31" s="390"/>
      <c r="L31" s="391"/>
    </row>
    <row r="32" spans="1:12">
      <c r="A32" s="393">
        <v>20</v>
      </c>
      <c r="B32" s="17" t="s">
        <v>85</v>
      </c>
      <c r="C32" s="24"/>
      <c r="D32" s="25"/>
      <c r="E32" s="25"/>
      <c r="F32" s="25"/>
      <c r="G32" s="26"/>
      <c r="I32" s="672"/>
      <c r="J32" s="673"/>
      <c r="K32" s="673"/>
      <c r="L32" s="674"/>
    </row>
    <row r="33" spans="1:12" ht="15" customHeight="1">
      <c r="A33" s="393">
        <v>21</v>
      </c>
      <c r="B33" s="17" t="s">
        <v>714</v>
      </c>
      <c r="C33" s="24"/>
      <c r="D33" s="25"/>
      <c r="E33" s="25"/>
      <c r="F33" s="25"/>
      <c r="G33" s="26"/>
      <c r="I33" s="672"/>
      <c r="J33" s="673"/>
      <c r="K33" s="673"/>
      <c r="L33" s="674"/>
    </row>
    <row r="34" spans="1:12">
      <c r="A34" s="393">
        <v>22</v>
      </c>
      <c r="B34" s="17" t="s">
        <v>84</v>
      </c>
      <c r="C34" s="24"/>
      <c r="D34" s="25"/>
      <c r="E34" s="25"/>
      <c r="F34" s="25"/>
      <c r="G34" s="26"/>
      <c r="I34" s="672"/>
      <c r="J34" s="673"/>
      <c r="K34" s="673"/>
      <c r="L34" s="674"/>
    </row>
    <row r="35" spans="1:12" ht="15" customHeight="1">
      <c r="A35" s="393">
        <v>23</v>
      </c>
      <c r="B35" s="17" t="s">
        <v>83</v>
      </c>
      <c r="C35" s="24"/>
      <c r="D35" s="25"/>
      <c r="E35" s="25"/>
      <c r="F35" s="25"/>
      <c r="G35" s="26"/>
      <c r="I35" s="672"/>
      <c r="J35" s="673"/>
      <c r="K35" s="673"/>
      <c r="L35" s="674"/>
    </row>
    <row r="36" spans="1:12">
      <c r="A36" s="393">
        <v>24</v>
      </c>
      <c r="B36" s="17" t="s">
        <v>82</v>
      </c>
      <c r="C36" s="24"/>
      <c r="D36" s="25"/>
      <c r="E36" s="25"/>
      <c r="F36" s="25"/>
      <c r="G36" s="26"/>
      <c r="I36" s="672"/>
      <c r="J36" s="673"/>
      <c r="K36" s="673"/>
      <c r="L36" s="674"/>
    </row>
    <row r="37" spans="1:12" ht="15" customHeight="1">
      <c r="A37" s="16"/>
      <c r="B37" s="173" t="s">
        <v>232</v>
      </c>
      <c r="C37" s="390"/>
      <c r="D37" s="390"/>
      <c r="E37" s="390"/>
      <c r="F37" s="390"/>
      <c r="G37" s="391"/>
      <c r="I37" s="665"/>
      <c r="J37" s="390"/>
      <c r="K37" s="390"/>
      <c r="L37" s="391"/>
    </row>
    <row r="38" spans="1:12" ht="15" customHeight="1">
      <c r="A38" s="393">
        <v>25</v>
      </c>
      <c r="B38" s="17" t="s">
        <v>81</v>
      </c>
      <c r="C38" s="13"/>
      <c r="D38" s="14"/>
      <c r="E38" s="14"/>
      <c r="F38" s="14"/>
      <c r="G38" s="15"/>
      <c r="I38" s="675"/>
      <c r="J38" s="676"/>
      <c r="K38" s="676"/>
      <c r="L38" s="677"/>
    </row>
    <row r="39" spans="1:12" ht="15" customHeight="1">
      <c r="A39" s="393">
        <v>26</v>
      </c>
      <c r="B39" s="17" t="s">
        <v>80</v>
      </c>
      <c r="C39" s="13"/>
      <c r="D39" s="14"/>
      <c r="E39" s="14"/>
      <c r="F39" s="14"/>
      <c r="G39" s="15"/>
      <c r="I39" s="675"/>
      <c r="J39" s="676"/>
      <c r="K39" s="676"/>
      <c r="L39" s="677"/>
    </row>
    <row r="40" spans="1:12" ht="15" customHeight="1">
      <c r="A40" s="393">
        <v>27</v>
      </c>
      <c r="B40" s="17" t="s">
        <v>79</v>
      </c>
      <c r="C40" s="13"/>
      <c r="D40" s="14"/>
      <c r="E40" s="14"/>
      <c r="F40" s="14"/>
      <c r="G40" s="15"/>
      <c r="I40" s="675"/>
      <c r="J40" s="676"/>
      <c r="K40" s="676"/>
      <c r="L40" s="677"/>
    </row>
    <row r="41" spans="1:12" ht="15" customHeight="1">
      <c r="A41" s="394"/>
      <c r="B41" s="173" t="s">
        <v>273</v>
      </c>
      <c r="C41" s="390"/>
      <c r="D41" s="390"/>
      <c r="E41" s="390"/>
      <c r="F41" s="390"/>
      <c r="G41" s="391"/>
      <c r="I41" s="665"/>
      <c r="J41" s="390"/>
      <c r="K41" s="390"/>
      <c r="L41" s="391"/>
    </row>
    <row r="42" spans="1:12">
      <c r="A42" s="393">
        <v>28</v>
      </c>
      <c r="B42" s="17" t="s">
        <v>256</v>
      </c>
      <c r="C42" s="24"/>
      <c r="D42" s="25"/>
      <c r="E42" s="25"/>
      <c r="F42" s="25"/>
      <c r="G42" s="26"/>
      <c r="I42" s="672"/>
      <c r="J42" s="673"/>
      <c r="K42" s="673"/>
      <c r="L42" s="674"/>
    </row>
    <row r="43" spans="1:12" ht="15" customHeight="1">
      <c r="A43" s="393">
        <v>29</v>
      </c>
      <c r="B43" s="17" t="s">
        <v>268</v>
      </c>
      <c r="C43" s="24"/>
      <c r="D43" s="25"/>
      <c r="E43" s="25"/>
      <c r="F43" s="25"/>
      <c r="G43" s="26"/>
      <c r="I43" s="672"/>
      <c r="J43" s="673"/>
      <c r="K43" s="673"/>
      <c r="L43" s="674"/>
    </row>
    <row r="44" spans="1:12" ht="15" customHeight="1">
      <c r="A44" s="432">
        <v>30</v>
      </c>
      <c r="B44" s="433" t="s">
        <v>257</v>
      </c>
      <c r="C44" s="434"/>
      <c r="D44" s="435"/>
      <c r="E44" s="435"/>
      <c r="F44" s="435"/>
      <c r="G44" s="436"/>
      <c r="I44" s="678"/>
      <c r="J44" s="679"/>
      <c r="K44" s="679"/>
      <c r="L44" s="436"/>
    </row>
    <row r="45" spans="1:12" ht="15" customHeight="1">
      <c r="A45" s="432"/>
      <c r="B45" s="173" t="s">
        <v>375</v>
      </c>
      <c r="C45" s="434"/>
      <c r="D45" s="435"/>
      <c r="E45" s="435"/>
      <c r="F45" s="435"/>
      <c r="G45" s="436"/>
      <c r="I45" s="678"/>
      <c r="J45" s="679"/>
      <c r="K45" s="679"/>
      <c r="L45" s="436"/>
    </row>
    <row r="46" spans="1:12" ht="15" customHeight="1">
      <c r="A46" s="432">
        <v>31</v>
      </c>
      <c r="B46" s="433" t="s">
        <v>382</v>
      </c>
      <c r="C46" s="434"/>
      <c r="D46" s="435"/>
      <c r="E46" s="435"/>
      <c r="F46" s="435"/>
      <c r="G46" s="436"/>
      <c r="I46" s="678"/>
      <c r="J46" s="679"/>
      <c r="K46" s="679"/>
      <c r="L46" s="436"/>
    </row>
    <row r="47" spans="1:12" ht="15" customHeight="1">
      <c r="A47" s="432">
        <v>32</v>
      </c>
      <c r="B47" s="433" t="s">
        <v>397</v>
      </c>
      <c r="C47" s="434"/>
      <c r="D47" s="435"/>
      <c r="E47" s="435"/>
      <c r="F47" s="435"/>
      <c r="G47" s="436"/>
      <c r="I47" s="678"/>
      <c r="J47" s="679"/>
      <c r="K47" s="679"/>
      <c r="L47" s="436"/>
    </row>
    <row r="48" spans="1:12" ht="14.5" thickBot="1">
      <c r="A48" s="395">
        <v>33</v>
      </c>
      <c r="B48" s="175" t="s">
        <v>415</v>
      </c>
      <c r="C48" s="27"/>
      <c r="D48" s="28"/>
      <c r="E48" s="28"/>
      <c r="F48" s="28"/>
      <c r="G48" s="29"/>
      <c r="I48" s="680"/>
      <c r="J48" s="28"/>
      <c r="K48" s="28"/>
      <c r="L48" s="29"/>
    </row>
    <row r="49" spans="1:2">
      <c r="A49" s="30"/>
    </row>
    <row r="50" spans="1:2" ht="38">
      <c r="B50" s="245" t="s">
        <v>711</v>
      </c>
    </row>
    <row r="51" spans="1:2" ht="50.5">
      <c r="B51" s="245" t="s">
        <v>272</v>
      </c>
    </row>
    <row r="53" spans="1:2">
      <c r="B53" s="244"/>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E33" sqref="E33"/>
    </sheetView>
  </sheetViews>
  <sheetFormatPr defaultColWidth="9.1796875" defaultRowHeight="12"/>
  <cols>
    <col min="1" max="1" width="11.81640625" style="540" bestFit="1" customWidth="1"/>
    <col min="2" max="2" width="105.1796875" style="540" bestFit="1" customWidth="1"/>
    <col min="3" max="3" width="13.81640625" style="540" bestFit="1" customWidth="1"/>
    <col min="4" max="4" width="8.7265625" style="540" bestFit="1" customWidth="1"/>
    <col min="5" max="5" width="17.36328125" style="540" bestFit="1" customWidth="1"/>
    <col min="6" max="6" width="8.7265625" style="540" bestFit="1" customWidth="1"/>
    <col min="7" max="7" width="30.453125" style="540" customWidth="1"/>
    <col min="8" max="8" width="5.08984375" style="540" bestFit="1" customWidth="1"/>
    <col min="9" max="16384" width="9.1796875" style="540"/>
  </cols>
  <sheetData>
    <row r="1" spans="1:8" ht="13">
      <c r="A1" s="437" t="s">
        <v>32</v>
      </c>
      <c r="B1" s="550">
        <f>'Info '!C2</f>
        <v>0</v>
      </c>
    </row>
    <row r="2" spans="1:8">
      <c r="A2" s="438" t="s">
        <v>33</v>
      </c>
      <c r="B2" s="549">
        <f>'1. key ratios '!B2</f>
        <v>45016</v>
      </c>
    </row>
    <row r="3" spans="1:8">
      <c r="A3" s="439" t="s">
        <v>418</v>
      </c>
    </row>
    <row r="5" spans="1:8" ht="12" customHeight="1">
      <c r="A5" s="748" t="s">
        <v>419</v>
      </c>
      <c r="B5" s="749"/>
      <c r="C5" s="754" t="s">
        <v>420</v>
      </c>
      <c r="D5" s="755"/>
      <c r="E5" s="755"/>
      <c r="F5" s="755"/>
      <c r="G5" s="755"/>
      <c r="H5" s="756"/>
    </row>
    <row r="6" spans="1:8">
      <c r="A6" s="750"/>
      <c r="B6" s="751"/>
      <c r="C6" s="757"/>
      <c r="D6" s="758"/>
      <c r="E6" s="758"/>
      <c r="F6" s="758"/>
      <c r="G6" s="758"/>
      <c r="H6" s="759"/>
    </row>
    <row r="7" spans="1:8">
      <c r="A7" s="752"/>
      <c r="B7" s="753"/>
      <c r="C7" s="548" t="s">
        <v>421</v>
      </c>
      <c r="D7" s="548" t="s">
        <v>422</v>
      </c>
      <c r="E7" s="548" t="s">
        <v>423</v>
      </c>
      <c r="F7" s="548" t="s">
        <v>424</v>
      </c>
      <c r="G7" s="548" t="s">
        <v>425</v>
      </c>
      <c r="H7" s="548" t="s">
        <v>66</v>
      </c>
    </row>
    <row r="8" spans="1:8">
      <c r="A8" s="544">
        <v>1</v>
      </c>
      <c r="B8" s="543" t="s">
        <v>53</v>
      </c>
      <c r="C8" s="541"/>
      <c r="D8" s="541"/>
      <c r="E8" s="541"/>
      <c r="F8" s="541"/>
      <c r="G8" s="541"/>
      <c r="H8" s="541">
        <f t="shared" ref="H8:H21" si="0">SUM(C8:G8)</f>
        <v>0</v>
      </c>
    </row>
    <row r="9" spans="1:8">
      <c r="A9" s="544">
        <v>2</v>
      </c>
      <c r="B9" s="543" t="s">
        <v>54</v>
      </c>
      <c r="C9" s="541"/>
      <c r="D9" s="541"/>
      <c r="E9" s="541"/>
      <c r="F9" s="541"/>
      <c r="G9" s="541"/>
      <c r="H9" s="541">
        <f t="shared" si="0"/>
        <v>0</v>
      </c>
    </row>
    <row r="10" spans="1:8">
      <c r="A10" s="544">
        <v>3</v>
      </c>
      <c r="B10" s="543" t="s">
        <v>166</v>
      </c>
      <c r="C10" s="541"/>
      <c r="D10" s="541"/>
      <c r="E10" s="541"/>
      <c r="F10" s="541"/>
      <c r="G10" s="541"/>
      <c r="H10" s="541">
        <f t="shared" si="0"/>
        <v>0</v>
      </c>
    </row>
    <row r="11" spans="1:8">
      <c r="A11" s="544">
        <v>4</v>
      </c>
      <c r="B11" s="543" t="s">
        <v>55</v>
      </c>
      <c r="C11" s="541"/>
      <c r="D11" s="541"/>
      <c r="E11" s="541"/>
      <c r="F11" s="541"/>
      <c r="G11" s="541"/>
      <c r="H11" s="541">
        <f t="shared" si="0"/>
        <v>0</v>
      </c>
    </row>
    <row r="12" spans="1:8">
      <c r="A12" s="544">
        <v>5</v>
      </c>
      <c r="B12" s="543" t="s">
        <v>56</v>
      </c>
      <c r="C12" s="541"/>
      <c r="D12" s="541"/>
      <c r="E12" s="541"/>
      <c r="F12" s="541"/>
      <c r="G12" s="541"/>
      <c r="H12" s="541">
        <f t="shared" si="0"/>
        <v>0</v>
      </c>
    </row>
    <row r="13" spans="1:8">
      <c r="A13" s="544">
        <v>6</v>
      </c>
      <c r="B13" s="543" t="s">
        <v>57</v>
      </c>
      <c r="C13" s="541"/>
      <c r="D13" s="541"/>
      <c r="E13" s="541"/>
      <c r="F13" s="541"/>
      <c r="G13" s="541"/>
      <c r="H13" s="541">
        <f t="shared" si="0"/>
        <v>0</v>
      </c>
    </row>
    <row r="14" spans="1:8">
      <c r="A14" s="544">
        <v>7</v>
      </c>
      <c r="B14" s="543" t="s">
        <v>58</v>
      </c>
      <c r="C14" s="541"/>
      <c r="D14" s="541"/>
      <c r="E14" s="541"/>
      <c r="F14" s="541"/>
      <c r="G14" s="541"/>
      <c r="H14" s="541">
        <f t="shared" si="0"/>
        <v>0</v>
      </c>
    </row>
    <row r="15" spans="1:8">
      <c r="A15" s="544">
        <v>8</v>
      </c>
      <c r="B15" s="545" t="s">
        <v>59</v>
      </c>
      <c r="C15" s="541"/>
      <c r="D15" s="541"/>
      <c r="E15" s="541"/>
      <c r="F15" s="541"/>
      <c r="G15" s="541"/>
      <c r="H15" s="541">
        <f t="shared" si="0"/>
        <v>0</v>
      </c>
    </row>
    <row r="16" spans="1:8">
      <c r="A16" s="544">
        <v>9</v>
      </c>
      <c r="B16" s="543" t="s">
        <v>60</v>
      </c>
      <c r="C16" s="541"/>
      <c r="D16" s="541"/>
      <c r="E16" s="541"/>
      <c r="F16" s="541"/>
      <c r="G16" s="541"/>
      <c r="H16" s="541">
        <f t="shared" si="0"/>
        <v>0</v>
      </c>
    </row>
    <row r="17" spans="1:8">
      <c r="A17" s="544">
        <v>10</v>
      </c>
      <c r="B17" s="547" t="s">
        <v>433</v>
      </c>
      <c r="C17" s="541"/>
      <c r="D17" s="541"/>
      <c r="E17" s="541"/>
      <c r="F17" s="541"/>
      <c r="G17" s="541"/>
      <c r="H17" s="541">
        <f t="shared" si="0"/>
        <v>0</v>
      </c>
    </row>
    <row r="18" spans="1:8">
      <c r="A18" s="544">
        <v>11</v>
      </c>
      <c r="B18" s="543" t="s">
        <v>62</v>
      </c>
      <c r="C18" s="541"/>
      <c r="D18" s="541"/>
      <c r="E18" s="541"/>
      <c r="F18" s="541"/>
      <c r="G18" s="541"/>
      <c r="H18" s="541">
        <f t="shared" si="0"/>
        <v>0</v>
      </c>
    </row>
    <row r="19" spans="1:8">
      <c r="A19" s="544">
        <v>12</v>
      </c>
      <c r="B19" s="543" t="s">
        <v>63</v>
      </c>
      <c r="C19" s="541"/>
      <c r="D19" s="541"/>
      <c r="E19" s="541"/>
      <c r="F19" s="541"/>
      <c r="G19" s="541"/>
      <c r="H19" s="541">
        <f t="shared" si="0"/>
        <v>0</v>
      </c>
    </row>
    <row r="20" spans="1:8">
      <c r="A20" s="546">
        <v>13</v>
      </c>
      <c r="B20" s="545" t="s">
        <v>146</v>
      </c>
      <c r="C20" s="541"/>
      <c r="D20" s="541"/>
      <c r="E20" s="541"/>
      <c r="F20" s="541"/>
      <c r="G20" s="541"/>
      <c r="H20" s="541">
        <f t="shared" si="0"/>
        <v>0</v>
      </c>
    </row>
    <row r="21" spans="1:8">
      <c r="A21" s="544">
        <v>14</v>
      </c>
      <c r="B21" s="543" t="s">
        <v>65</v>
      </c>
      <c r="C21" s="541"/>
      <c r="D21" s="541"/>
      <c r="E21" s="541"/>
      <c r="F21" s="541"/>
      <c r="G21" s="541"/>
      <c r="H21" s="541">
        <f t="shared" si="0"/>
        <v>0</v>
      </c>
    </row>
    <row r="22" spans="1:8">
      <c r="A22" s="542">
        <v>15</v>
      </c>
      <c r="B22" s="541" t="s">
        <v>66</v>
      </c>
      <c r="C22" s="541">
        <f>SUM(C18:C21)+SUM(C8:C16)</f>
        <v>0</v>
      </c>
      <c r="D22" s="541">
        <f t="shared" ref="D22:H22" si="1">SUM(D18:D21)+SUM(D8:D16)</f>
        <v>0</v>
      </c>
      <c r="E22" s="541">
        <f t="shared" si="1"/>
        <v>0</v>
      </c>
      <c r="F22" s="541">
        <f t="shared" si="1"/>
        <v>0</v>
      </c>
      <c r="G22" s="541">
        <f t="shared" si="1"/>
        <v>0</v>
      </c>
      <c r="H22" s="541">
        <f t="shared" si="1"/>
        <v>0</v>
      </c>
    </row>
    <row r="26" spans="1:8" ht="24">
      <c r="B26" s="443" t="s">
        <v>520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6"/>
  <sheetViews>
    <sheetView showGridLines="0" zoomScaleNormal="100" workbookViewId="0">
      <selection activeCell="B26" sqref="B26"/>
    </sheetView>
  </sheetViews>
  <sheetFormatPr defaultColWidth="9.1796875" defaultRowHeight="12"/>
  <cols>
    <col min="1" max="1" width="11.81640625" style="551" bestFit="1" customWidth="1"/>
    <col min="2" max="2" width="86.81640625" style="540" customWidth="1"/>
    <col min="3" max="4" width="31.54296875" style="540" customWidth="1"/>
    <col min="5" max="5" width="15.08984375" style="440" bestFit="1" customWidth="1"/>
    <col min="6" max="6" width="11.81640625" style="440" bestFit="1" customWidth="1"/>
    <col min="7" max="7" width="21.54296875" style="540" bestFit="1" customWidth="1"/>
    <col min="8" max="8" width="41.453125" style="540" customWidth="1"/>
    <col min="9" max="16384" width="9.1796875" style="540"/>
  </cols>
  <sheetData>
    <row r="1" spans="1:8" ht="13">
      <c r="A1" s="437" t="s">
        <v>32</v>
      </c>
      <c r="B1" s="550">
        <f>'Info '!C2</f>
        <v>0</v>
      </c>
      <c r="C1" s="565"/>
      <c r="D1" s="565"/>
      <c r="E1" s="565"/>
      <c r="F1" s="565"/>
      <c r="G1" s="565"/>
      <c r="H1" s="565"/>
    </row>
    <row r="2" spans="1:8">
      <c r="A2" s="438" t="s">
        <v>33</v>
      </c>
      <c r="B2" s="549">
        <f>'1. key ratios '!B2</f>
        <v>45016</v>
      </c>
      <c r="C2" s="565"/>
      <c r="D2" s="565"/>
      <c r="E2" s="565"/>
      <c r="F2" s="565"/>
      <c r="G2" s="565"/>
      <c r="H2" s="565"/>
    </row>
    <row r="3" spans="1:8">
      <c r="A3" s="439" t="s">
        <v>426</v>
      </c>
      <c r="B3" s="565"/>
      <c r="C3" s="565"/>
      <c r="D3" s="565"/>
      <c r="E3" s="565"/>
      <c r="F3" s="565"/>
      <c r="G3" s="565"/>
      <c r="H3" s="565"/>
    </row>
    <row r="4" spans="1:8">
      <c r="A4" s="566"/>
      <c r="B4" s="565"/>
      <c r="C4" s="564" t="s">
        <v>0</v>
      </c>
      <c r="D4" s="564" t="s">
        <v>1</v>
      </c>
      <c r="E4" s="564" t="s">
        <v>2</v>
      </c>
      <c r="F4" s="564" t="s">
        <v>3</v>
      </c>
      <c r="G4" s="564" t="s">
        <v>4</v>
      </c>
      <c r="H4" s="564" t="s">
        <v>6</v>
      </c>
    </row>
    <row r="5" spans="1:8" ht="34" customHeight="1">
      <c r="A5" s="748" t="s">
        <v>427</v>
      </c>
      <c r="B5" s="749"/>
      <c r="C5" s="762" t="s">
        <v>428</v>
      </c>
      <c r="D5" s="762"/>
      <c r="E5" s="762" t="s">
        <v>665</v>
      </c>
      <c r="F5" s="760" t="s">
        <v>429</v>
      </c>
      <c r="G5" s="760" t="s">
        <v>430</v>
      </c>
      <c r="H5" s="562" t="s">
        <v>664</v>
      </c>
    </row>
    <row r="6" spans="1:8" ht="24">
      <c r="A6" s="752"/>
      <c r="B6" s="753"/>
      <c r="C6" s="563" t="s">
        <v>431</v>
      </c>
      <c r="D6" s="563" t="s">
        <v>432</v>
      </c>
      <c r="E6" s="762"/>
      <c r="F6" s="761"/>
      <c r="G6" s="761"/>
      <c r="H6" s="562" t="s">
        <v>663</v>
      </c>
    </row>
    <row r="7" spans="1:8">
      <c r="A7" s="560">
        <v>1</v>
      </c>
      <c r="B7" s="543" t="s">
        <v>53</v>
      </c>
      <c r="C7" s="553"/>
      <c r="D7" s="553"/>
      <c r="E7" s="554"/>
      <c r="F7" s="554"/>
      <c r="G7" s="553"/>
      <c r="H7" s="552">
        <f>C7+D7-E7-F7</f>
        <v>0</v>
      </c>
    </row>
    <row r="8" spans="1:8">
      <c r="A8" s="560">
        <v>2</v>
      </c>
      <c r="B8" s="543" t="s">
        <v>54</v>
      </c>
      <c r="C8" s="553"/>
      <c r="D8" s="553"/>
      <c r="E8" s="554"/>
      <c r="F8" s="554"/>
      <c r="G8" s="553"/>
      <c r="H8" s="552">
        <f t="shared" ref="H8:H20" si="0">C8+D8-E8-F8</f>
        <v>0</v>
      </c>
    </row>
    <row r="9" spans="1:8">
      <c r="A9" s="560">
        <v>3</v>
      </c>
      <c r="B9" s="543" t="s">
        <v>166</v>
      </c>
      <c r="C9" s="553"/>
      <c r="D9" s="553"/>
      <c r="E9" s="554"/>
      <c r="F9" s="554"/>
      <c r="G9" s="553"/>
      <c r="H9" s="552">
        <f t="shared" si="0"/>
        <v>0</v>
      </c>
    </row>
    <row r="10" spans="1:8">
      <c r="A10" s="560">
        <v>4</v>
      </c>
      <c r="B10" s="543" t="s">
        <v>55</v>
      </c>
      <c r="C10" s="553"/>
      <c r="D10" s="553"/>
      <c r="E10" s="554"/>
      <c r="F10" s="554"/>
      <c r="G10" s="553"/>
      <c r="H10" s="552">
        <f t="shared" si="0"/>
        <v>0</v>
      </c>
    </row>
    <row r="11" spans="1:8">
      <c r="A11" s="560">
        <v>5</v>
      </c>
      <c r="B11" s="543" t="s">
        <v>56</v>
      </c>
      <c r="C11" s="553"/>
      <c r="D11" s="553"/>
      <c r="E11" s="554"/>
      <c r="F11" s="554"/>
      <c r="G11" s="553"/>
      <c r="H11" s="552">
        <f t="shared" si="0"/>
        <v>0</v>
      </c>
    </row>
    <row r="12" spans="1:8">
      <c r="A12" s="560">
        <v>6</v>
      </c>
      <c r="B12" s="543" t="s">
        <v>57</v>
      </c>
      <c r="C12" s="553"/>
      <c r="D12" s="553"/>
      <c r="E12" s="554"/>
      <c r="F12" s="554"/>
      <c r="G12" s="553"/>
      <c r="H12" s="552">
        <f t="shared" si="0"/>
        <v>0</v>
      </c>
    </row>
    <row r="13" spans="1:8">
      <c r="A13" s="560">
        <v>7</v>
      </c>
      <c r="B13" s="543" t="s">
        <v>58</v>
      </c>
      <c r="C13" s="553"/>
      <c r="D13" s="553"/>
      <c r="E13" s="554"/>
      <c r="F13" s="554"/>
      <c r="G13" s="553"/>
      <c r="H13" s="552">
        <f t="shared" si="0"/>
        <v>0</v>
      </c>
    </row>
    <row r="14" spans="1:8">
      <c r="A14" s="560">
        <v>8</v>
      </c>
      <c r="B14" s="545" t="s">
        <v>59</v>
      </c>
      <c r="C14" s="553"/>
      <c r="D14" s="553"/>
      <c r="E14" s="554"/>
      <c r="F14" s="554"/>
      <c r="G14" s="553"/>
      <c r="H14" s="552">
        <f t="shared" si="0"/>
        <v>0</v>
      </c>
    </row>
    <row r="15" spans="1:8">
      <c r="A15" s="560">
        <v>9</v>
      </c>
      <c r="B15" s="543" t="s">
        <v>60</v>
      </c>
      <c r="C15" s="553"/>
      <c r="D15" s="553"/>
      <c r="E15" s="554"/>
      <c r="F15" s="554"/>
      <c r="G15" s="553"/>
      <c r="H15" s="552">
        <f t="shared" si="0"/>
        <v>0</v>
      </c>
    </row>
    <row r="16" spans="1:8">
      <c r="A16" s="560">
        <v>10</v>
      </c>
      <c r="B16" s="547" t="s">
        <v>433</v>
      </c>
      <c r="C16" s="553"/>
      <c r="D16" s="553"/>
      <c r="E16" s="554"/>
      <c r="F16" s="554"/>
      <c r="G16" s="553"/>
      <c r="H16" s="552">
        <f t="shared" si="0"/>
        <v>0</v>
      </c>
    </row>
    <row r="17" spans="1:8">
      <c r="A17" s="560">
        <v>11</v>
      </c>
      <c r="B17" s="543" t="s">
        <v>62</v>
      </c>
      <c r="C17" s="553"/>
      <c r="D17" s="553"/>
      <c r="E17" s="554"/>
      <c r="F17" s="554"/>
      <c r="G17" s="553"/>
      <c r="H17" s="552">
        <f t="shared" si="0"/>
        <v>0</v>
      </c>
    </row>
    <row r="18" spans="1:8">
      <c r="A18" s="560">
        <v>12</v>
      </c>
      <c r="B18" s="543" t="s">
        <v>63</v>
      </c>
      <c r="C18" s="553"/>
      <c r="D18" s="553"/>
      <c r="E18" s="554"/>
      <c r="F18" s="554"/>
      <c r="G18" s="553"/>
      <c r="H18" s="552">
        <f t="shared" si="0"/>
        <v>0</v>
      </c>
    </row>
    <row r="19" spans="1:8">
      <c r="A19" s="561">
        <v>13</v>
      </c>
      <c r="B19" s="545" t="s">
        <v>146</v>
      </c>
      <c r="C19" s="553"/>
      <c r="D19" s="553"/>
      <c r="E19" s="554"/>
      <c r="F19" s="554"/>
      <c r="G19" s="553"/>
      <c r="H19" s="552">
        <f t="shared" si="0"/>
        <v>0</v>
      </c>
    </row>
    <row r="20" spans="1:8">
      <c r="A20" s="560">
        <v>14</v>
      </c>
      <c r="B20" s="543" t="s">
        <v>65</v>
      </c>
      <c r="C20" s="553"/>
      <c r="D20" s="553"/>
      <c r="E20" s="554"/>
      <c r="F20" s="554"/>
      <c r="G20" s="553"/>
      <c r="H20" s="552">
        <f t="shared" si="0"/>
        <v>0</v>
      </c>
    </row>
    <row r="21" spans="1:8" s="557" customFormat="1">
      <c r="A21" s="559">
        <v>15</v>
      </c>
      <c r="B21" s="558" t="s">
        <v>66</v>
      </c>
      <c r="C21" s="558">
        <f t="shared" ref="C21:H21" si="1">SUM(C7:C15)+SUM(C17:C20)</f>
        <v>0</v>
      </c>
      <c r="D21" s="558">
        <f t="shared" si="1"/>
        <v>0</v>
      </c>
      <c r="E21" s="558">
        <f t="shared" si="1"/>
        <v>0</v>
      </c>
      <c r="F21" s="558">
        <f t="shared" si="1"/>
        <v>0</v>
      </c>
      <c r="G21" s="558">
        <f t="shared" si="1"/>
        <v>0</v>
      </c>
      <c r="H21" s="552">
        <f t="shared" si="1"/>
        <v>0</v>
      </c>
    </row>
    <row r="22" spans="1:8">
      <c r="A22" s="556">
        <v>16</v>
      </c>
      <c r="B22" s="555" t="s">
        <v>434</v>
      </c>
      <c r="C22" s="553"/>
      <c r="D22" s="553"/>
      <c r="E22" s="554"/>
      <c r="F22" s="554"/>
      <c r="G22" s="553"/>
      <c r="H22" s="552">
        <f>C22+D22-E22-F22</f>
        <v>0</v>
      </c>
    </row>
    <row r="23" spans="1:8">
      <c r="A23" s="556">
        <v>17</v>
      </c>
      <c r="B23" s="555" t="s">
        <v>435</v>
      </c>
      <c r="C23" s="553"/>
      <c r="D23" s="553"/>
      <c r="E23" s="554"/>
      <c r="F23" s="554"/>
      <c r="G23" s="553"/>
      <c r="H23" s="552">
        <f>C23+D23-E23-F23</f>
        <v>0</v>
      </c>
    </row>
    <row r="25" spans="1:8">
      <c r="E25" s="540"/>
      <c r="F25" s="540"/>
    </row>
    <row r="26" spans="1:8" ht="42.5" customHeight="1">
      <c r="B26" s="443" t="s">
        <v>520</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showGridLines="0" zoomScaleNormal="100" workbookViewId="0">
      <selection activeCell="B1" sqref="B1:B2"/>
    </sheetView>
  </sheetViews>
  <sheetFormatPr defaultColWidth="9.1796875" defaultRowHeight="12"/>
  <cols>
    <col min="1" max="1" width="11" style="540" bestFit="1" customWidth="1"/>
    <col min="2" max="2" width="93.453125" style="540" customWidth="1"/>
    <col min="3" max="4" width="35" style="540" customWidth="1"/>
    <col min="5" max="5" width="15.08984375" style="540" bestFit="1" customWidth="1"/>
    <col min="6" max="6" width="11.81640625" style="540" bestFit="1" customWidth="1"/>
    <col min="7" max="7" width="22" style="540" customWidth="1"/>
    <col min="8" max="8" width="19.90625" style="540" customWidth="1"/>
    <col min="9" max="16384" width="9.1796875" style="540"/>
  </cols>
  <sheetData>
    <row r="1" spans="1:8" ht="13">
      <c r="A1" s="437" t="s">
        <v>32</v>
      </c>
      <c r="B1" s="550">
        <f>'Info '!C2</f>
        <v>0</v>
      </c>
      <c r="C1" s="565"/>
      <c r="D1" s="565"/>
      <c r="E1" s="565"/>
      <c r="F1" s="565"/>
      <c r="G1" s="565"/>
      <c r="H1" s="565"/>
    </row>
    <row r="2" spans="1:8">
      <c r="A2" s="438" t="s">
        <v>33</v>
      </c>
      <c r="B2" s="549">
        <f>'1. key ratios '!B2</f>
        <v>45016</v>
      </c>
      <c r="C2" s="565"/>
      <c r="D2" s="565"/>
      <c r="E2" s="565"/>
      <c r="F2" s="565"/>
      <c r="G2" s="565"/>
      <c r="H2" s="565"/>
    </row>
    <row r="3" spans="1:8">
      <c r="A3" s="439" t="s">
        <v>436</v>
      </c>
      <c r="B3" s="565"/>
      <c r="C3" s="565"/>
      <c r="D3" s="565"/>
      <c r="E3" s="565"/>
      <c r="F3" s="565"/>
      <c r="G3" s="565"/>
      <c r="H3" s="565"/>
    </row>
    <row r="4" spans="1:8">
      <c r="A4" s="566"/>
      <c r="B4" s="565"/>
      <c r="C4" s="564" t="s">
        <v>0</v>
      </c>
      <c r="D4" s="564" t="s">
        <v>1</v>
      </c>
      <c r="E4" s="564" t="s">
        <v>2</v>
      </c>
      <c r="F4" s="564" t="s">
        <v>3</v>
      </c>
      <c r="G4" s="564" t="s">
        <v>4</v>
      </c>
      <c r="H4" s="564" t="s">
        <v>6</v>
      </c>
    </row>
    <row r="5" spans="1:8" ht="41.5" customHeight="1">
      <c r="A5" s="748" t="s">
        <v>427</v>
      </c>
      <c r="B5" s="749"/>
      <c r="C5" s="762" t="s">
        <v>428</v>
      </c>
      <c r="D5" s="762"/>
      <c r="E5" s="762" t="s">
        <v>665</v>
      </c>
      <c r="F5" s="760" t="s">
        <v>429</v>
      </c>
      <c r="G5" s="760" t="s">
        <v>430</v>
      </c>
      <c r="H5" s="562" t="s">
        <v>664</v>
      </c>
    </row>
    <row r="6" spans="1:8" ht="24">
      <c r="A6" s="752"/>
      <c r="B6" s="753"/>
      <c r="C6" s="563" t="s">
        <v>431</v>
      </c>
      <c r="D6" s="563" t="s">
        <v>432</v>
      </c>
      <c r="E6" s="762"/>
      <c r="F6" s="761"/>
      <c r="G6" s="761"/>
      <c r="H6" s="562" t="s">
        <v>663</v>
      </c>
    </row>
    <row r="7" spans="1:8">
      <c r="A7" s="553">
        <v>1</v>
      </c>
      <c r="B7" s="571" t="s">
        <v>524</v>
      </c>
      <c r="C7" s="553"/>
      <c r="D7" s="553"/>
      <c r="E7" s="553"/>
      <c r="F7" s="553"/>
      <c r="G7" s="553"/>
      <c r="H7" s="552">
        <f t="shared" ref="H7:H34" si="0">C7+D7-E7-F7</f>
        <v>0</v>
      </c>
    </row>
    <row r="8" spans="1:8">
      <c r="A8" s="553">
        <v>2</v>
      </c>
      <c r="B8" s="571" t="s">
        <v>437</v>
      </c>
      <c r="C8" s="553"/>
      <c r="D8" s="553"/>
      <c r="E8" s="553"/>
      <c r="F8" s="553"/>
      <c r="G8" s="553"/>
      <c r="H8" s="552">
        <f t="shared" si="0"/>
        <v>0</v>
      </c>
    </row>
    <row r="9" spans="1:8">
      <c r="A9" s="553">
        <v>3</v>
      </c>
      <c r="B9" s="571" t="s">
        <v>438</v>
      </c>
      <c r="C9" s="553"/>
      <c r="D9" s="553"/>
      <c r="E9" s="553"/>
      <c r="F9" s="553"/>
      <c r="G9" s="553"/>
      <c r="H9" s="552">
        <f t="shared" si="0"/>
        <v>0</v>
      </c>
    </row>
    <row r="10" spans="1:8">
      <c r="A10" s="553">
        <v>4</v>
      </c>
      <c r="B10" s="571" t="s">
        <v>525</v>
      </c>
      <c r="C10" s="553"/>
      <c r="D10" s="553"/>
      <c r="E10" s="553"/>
      <c r="F10" s="553"/>
      <c r="G10" s="553"/>
      <c r="H10" s="552">
        <f t="shared" si="0"/>
        <v>0</v>
      </c>
    </row>
    <row r="11" spans="1:8">
      <c r="A11" s="553">
        <v>5</v>
      </c>
      <c r="B11" s="571" t="s">
        <v>439</v>
      </c>
      <c r="C11" s="553"/>
      <c r="D11" s="553"/>
      <c r="E11" s="553"/>
      <c r="F11" s="553"/>
      <c r="G11" s="553"/>
      <c r="H11" s="552">
        <f t="shared" si="0"/>
        <v>0</v>
      </c>
    </row>
    <row r="12" spans="1:8">
      <c r="A12" s="553">
        <v>6</v>
      </c>
      <c r="B12" s="571" t="s">
        <v>440</v>
      </c>
      <c r="C12" s="553"/>
      <c r="D12" s="553"/>
      <c r="E12" s="553"/>
      <c r="F12" s="553"/>
      <c r="G12" s="553"/>
      <c r="H12" s="552">
        <f t="shared" si="0"/>
        <v>0</v>
      </c>
    </row>
    <row r="13" spans="1:8">
      <c r="A13" s="553">
        <v>7</v>
      </c>
      <c r="B13" s="571" t="s">
        <v>441</v>
      </c>
      <c r="C13" s="553"/>
      <c r="D13" s="553"/>
      <c r="E13" s="553"/>
      <c r="F13" s="553"/>
      <c r="G13" s="553"/>
      <c r="H13" s="552">
        <f t="shared" si="0"/>
        <v>0</v>
      </c>
    </row>
    <row r="14" spans="1:8">
      <c r="A14" s="553">
        <v>8</v>
      </c>
      <c r="B14" s="571" t="s">
        <v>442</v>
      </c>
      <c r="C14" s="553"/>
      <c r="D14" s="553"/>
      <c r="E14" s="553"/>
      <c r="F14" s="553"/>
      <c r="G14" s="553"/>
      <c r="H14" s="552">
        <f t="shared" si="0"/>
        <v>0</v>
      </c>
    </row>
    <row r="15" spans="1:8">
      <c r="A15" s="553">
        <v>9</v>
      </c>
      <c r="B15" s="571" t="s">
        <v>443</v>
      </c>
      <c r="C15" s="553"/>
      <c r="D15" s="553"/>
      <c r="E15" s="553"/>
      <c r="F15" s="553"/>
      <c r="G15" s="553"/>
      <c r="H15" s="552">
        <f t="shared" si="0"/>
        <v>0</v>
      </c>
    </row>
    <row r="16" spans="1:8">
      <c r="A16" s="553">
        <v>10</v>
      </c>
      <c r="B16" s="571" t="s">
        <v>444</v>
      </c>
      <c r="C16" s="553"/>
      <c r="D16" s="553"/>
      <c r="E16" s="553"/>
      <c r="F16" s="553"/>
      <c r="G16" s="553"/>
      <c r="H16" s="552">
        <f t="shared" si="0"/>
        <v>0</v>
      </c>
    </row>
    <row r="17" spans="1:9">
      <c r="A17" s="553">
        <v>11</v>
      </c>
      <c r="B17" s="571" t="s">
        <v>445</v>
      </c>
      <c r="C17" s="553"/>
      <c r="D17" s="553"/>
      <c r="E17" s="553"/>
      <c r="F17" s="553"/>
      <c r="G17" s="553"/>
      <c r="H17" s="552">
        <f t="shared" si="0"/>
        <v>0</v>
      </c>
    </row>
    <row r="18" spans="1:9">
      <c r="A18" s="553">
        <v>12</v>
      </c>
      <c r="B18" s="571" t="s">
        <v>446</v>
      </c>
      <c r="C18" s="553"/>
      <c r="D18" s="553"/>
      <c r="E18" s="553"/>
      <c r="F18" s="553"/>
      <c r="G18" s="553"/>
      <c r="H18" s="552">
        <f t="shared" si="0"/>
        <v>0</v>
      </c>
    </row>
    <row r="19" spans="1:9">
      <c r="A19" s="553">
        <v>13</v>
      </c>
      <c r="B19" s="571" t="s">
        <v>447</v>
      </c>
      <c r="C19" s="553"/>
      <c r="D19" s="553"/>
      <c r="E19" s="553"/>
      <c r="F19" s="553"/>
      <c r="G19" s="553"/>
      <c r="H19" s="552">
        <f t="shared" si="0"/>
        <v>0</v>
      </c>
    </row>
    <row r="20" spans="1:9">
      <c r="A20" s="553">
        <v>14</v>
      </c>
      <c r="B20" s="571" t="s">
        <v>448</v>
      </c>
      <c r="C20" s="553"/>
      <c r="D20" s="553"/>
      <c r="E20" s="553"/>
      <c r="F20" s="553"/>
      <c r="G20" s="553"/>
      <c r="H20" s="552">
        <f t="shared" si="0"/>
        <v>0</v>
      </c>
    </row>
    <row r="21" spans="1:9">
      <c r="A21" s="553">
        <v>15</v>
      </c>
      <c r="B21" s="571" t="s">
        <v>449</v>
      </c>
      <c r="C21" s="553"/>
      <c r="D21" s="553"/>
      <c r="E21" s="553"/>
      <c r="F21" s="553"/>
      <c r="G21" s="553"/>
      <c r="H21" s="552">
        <f t="shared" si="0"/>
        <v>0</v>
      </c>
    </row>
    <row r="22" spans="1:9">
      <c r="A22" s="553">
        <v>16</v>
      </c>
      <c r="B22" s="571" t="s">
        <v>450</v>
      </c>
      <c r="C22" s="553"/>
      <c r="D22" s="553"/>
      <c r="E22" s="553"/>
      <c r="F22" s="553"/>
      <c r="G22" s="553"/>
      <c r="H22" s="552">
        <f t="shared" si="0"/>
        <v>0</v>
      </c>
    </row>
    <row r="23" spans="1:9">
      <c r="A23" s="553">
        <v>17</v>
      </c>
      <c r="B23" s="571" t="s">
        <v>528</v>
      </c>
      <c r="C23" s="553"/>
      <c r="D23" s="553"/>
      <c r="E23" s="553"/>
      <c r="F23" s="553"/>
      <c r="G23" s="553"/>
      <c r="H23" s="552">
        <f t="shared" si="0"/>
        <v>0</v>
      </c>
    </row>
    <row r="24" spans="1:9">
      <c r="A24" s="553">
        <v>18</v>
      </c>
      <c r="B24" s="571" t="s">
        <v>451</v>
      </c>
      <c r="C24" s="553"/>
      <c r="D24" s="553"/>
      <c r="E24" s="553"/>
      <c r="F24" s="553"/>
      <c r="G24" s="553"/>
      <c r="H24" s="552">
        <f t="shared" si="0"/>
        <v>0</v>
      </c>
    </row>
    <row r="25" spans="1:9">
      <c r="A25" s="553">
        <v>19</v>
      </c>
      <c r="B25" s="571" t="s">
        <v>452</v>
      </c>
      <c r="C25" s="553"/>
      <c r="D25" s="553"/>
      <c r="E25" s="553"/>
      <c r="F25" s="553"/>
      <c r="G25" s="553"/>
      <c r="H25" s="552">
        <f t="shared" si="0"/>
        <v>0</v>
      </c>
    </row>
    <row r="26" spans="1:9">
      <c r="A26" s="553">
        <v>20</v>
      </c>
      <c r="B26" s="571" t="s">
        <v>527</v>
      </c>
      <c r="C26" s="553"/>
      <c r="D26" s="553"/>
      <c r="E26" s="553"/>
      <c r="F26" s="553"/>
      <c r="G26" s="553"/>
      <c r="H26" s="552">
        <f t="shared" si="0"/>
        <v>0</v>
      </c>
      <c r="I26" s="568"/>
    </row>
    <row r="27" spans="1:9">
      <c r="A27" s="553">
        <v>21</v>
      </c>
      <c r="B27" s="571" t="s">
        <v>453</v>
      </c>
      <c r="C27" s="553"/>
      <c r="D27" s="553"/>
      <c r="E27" s="553"/>
      <c r="F27" s="553"/>
      <c r="G27" s="553"/>
      <c r="H27" s="552">
        <f t="shared" si="0"/>
        <v>0</v>
      </c>
      <c r="I27" s="568"/>
    </row>
    <row r="28" spans="1:9">
      <c r="A28" s="553">
        <v>22</v>
      </c>
      <c r="B28" s="571" t="s">
        <v>454</v>
      </c>
      <c r="C28" s="553"/>
      <c r="D28" s="553"/>
      <c r="E28" s="553"/>
      <c r="F28" s="553"/>
      <c r="G28" s="553"/>
      <c r="H28" s="552">
        <f t="shared" si="0"/>
        <v>0</v>
      </c>
      <c r="I28" s="568"/>
    </row>
    <row r="29" spans="1:9">
      <c r="A29" s="553">
        <v>23</v>
      </c>
      <c r="B29" s="571" t="s">
        <v>455</v>
      </c>
      <c r="C29" s="553"/>
      <c r="D29" s="553"/>
      <c r="E29" s="553"/>
      <c r="F29" s="553"/>
      <c r="G29" s="553"/>
      <c r="H29" s="552">
        <f t="shared" si="0"/>
        <v>0</v>
      </c>
      <c r="I29" s="568"/>
    </row>
    <row r="30" spans="1:9">
      <c r="A30" s="553">
        <v>24</v>
      </c>
      <c r="B30" s="571" t="s">
        <v>526</v>
      </c>
      <c r="C30" s="553"/>
      <c r="D30" s="553"/>
      <c r="E30" s="553"/>
      <c r="F30" s="553"/>
      <c r="G30" s="553"/>
      <c r="H30" s="552">
        <f t="shared" si="0"/>
        <v>0</v>
      </c>
      <c r="I30" s="568"/>
    </row>
    <row r="31" spans="1:9">
      <c r="A31" s="553">
        <v>25</v>
      </c>
      <c r="B31" s="571" t="s">
        <v>456</v>
      </c>
      <c r="C31" s="553"/>
      <c r="D31" s="553"/>
      <c r="E31" s="553"/>
      <c r="F31" s="553"/>
      <c r="G31" s="553"/>
      <c r="H31" s="552">
        <f t="shared" si="0"/>
        <v>0</v>
      </c>
      <c r="I31" s="568"/>
    </row>
    <row r="32" spans="1:9">
      <c r="A32" s="553">
        <v>26</v>
      </c>
      <c r="B32" s="571" t="s">
        <v>523</v>
      </c>
      <c r="C32" s="553"/>
      <c r="D32" s="553"/>
      <c r="E32" s="553"/>
      <c r="F32" s="553"/>
      <c r="G32" s="553"/>
      <c r="H32" s="552">
        <f t="shared" si="0"/>
        <v>0</v>
      </c>
      <c r="I32" s="568"/>
    </row>
    <row r="33" spans="1:9">
      <c r="A33" s="553">
        <v>27</v>
      </c>
      <c r="B33" s="554" t="s">
        <v>457</v>
      </c>
      <c r="C33" s="553"/>
      <c r="D33" s="553"/>
      <c r="E33" s="553"/>
      <c r="F33" s="553"/>
      <c r="G33" s="553"/>
      <c r="H33" s="552">
        <f t="shared" si="0"/>
        <v>0</v>
      </c>
      <c r="I33" s="568"/>
    </row>
    <row r="34" spans="1:9">
      <c r="A34" s="553">
        <v>28</v>
      </c>
      <c r="B34" s="570" t="s">
        <v>66</v>
      </c>
      <c r="C34" s="558">
        <f>SUM(C7:C33)</f>
        <v>0</v>
      </c>
      <c r="D34" s="558">
        <f>SUM(D7:D33)</f>
        <v>0</v>
      </c>
      <c r="E34" s="558">
        <f>SUM(E7:E33)</f>
        <v>0</v>
      </c>
      <c r="F34" s="558">
        <f>SUM(F7:F33)</f>
        <v>0</v>
      </c>
      <c r="G34" s="558">
        <f>SUM(G7:G33)</f>
        <v>0</v>
      </c>
      <c r="H34" s="552">
        <f t="shared" si="0"/>
        <v>0</v>
      </c>
      <c r="I34" s="568"/>
    </row>
    <row r="35" spans="1:9">
      <c r="A35" s="568"/>
      <c r="B35" s="568"/>
      <c r="C35" s="568"/>
      <c r="D35" s="568"/>
      <c r="E35" s="568"/>
      <c r="F35" s="568"/>
      <c r="G35" s="568"/>
      <c r="H35" s="568"/>
      <c r="I35" s="568"/>
    </row>
    <row r="36" spans="1:9">
      <c r="A36" s="568"/>
      <c r="B36" s="569"/>
      <c r="C36" s="568"/>
      <c r="D36" s="568"/>
      <c r="E36" s="568"/>
      <c r="F36" s="568"/>
      <c r="G36" s="568"/>
      <c r="H36" s="568"/>
      <c r="I36" s="568"/>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5"/>
  <sheetViews>
    <sheetView showGridLines="0" zoomScaleNormal="100" workbookViewId="0">
      <selection activeCell="D30" sqref="D30"/>
    </sheetView>
  </sheetViews>
  <sheetFormatPr defaultColWidth="9.1796875" defaultRowHeight="12"/>
  <cols>
    <col min="1" max="1" width="11.81640625" style="540" bestFit="1" customWidth="1"/>
    <col min="2" max="2" width="108" style="540" bestFit="1" customWidth="1"/>
    <col min="3" max="3" width="35.54296875" style="540" customWidth="1"/>
    <col min="4" max="4" width="38.453125" style="440" customWidth="1"/>
    <col min="5" max="16384" width="9.1796875" style="540"/>
  </cols>
  <sheetData>
    <row r="1" spans="1:4" ht="13">
      <c r="A1" s="437" t="s">
        <v>32</v>
      </c>
      <c r="B1" s="550">
        <f>'Info '!C2</f>
        <v>0</v>
      </c>
      <c r="D1" s="540"/>
    </row>
    <row r="2" spans="1:4">
      <c r="A2" s="438" t="s">
        <v>33</v>
      </c>
      <c r="B2" s="549">
        <f>'1. key ratios '!B2</f>
        <v>45016</v>
      </c>
      <c r="D2" s="540"/>
    </row>
    <row r="3" spans="1:4">
      <c r="A3" s="439" t="s">
        <v>458</v>
      </c>
      <c r="D3" s="540"/>
    </row>
    <row r="5" spans="1:4">
      <c r="A5" s="763" t="s">
        <v>672</v>
      </c>
      <c r="B5" s="763"/>
      <c r="C5" s="548" t="s">
        <v>475</v>
      </c>
      <c r="D5" s="548" t="s">
        <v>516</v>
      </c>
    </row>
    <row r="6" spans="1:4">
      <c r="A6" s="579">
        <v>1</v>
      </c>
      <c r="B6" s="572" t="s">
        <v>671</v>
      </c>
      <c r="C6" s="574"/>
      <c r="D6" s="574"/>
    </row>
    <row r="7" spans="1:4">
      <c r="A7" s="576">
        <v>2</v>
      </c>
      <c r="B7" s="572" t="s">
        <v>670</v>
      </c>
      <c r="C7" s="574">
        <f>SUM(C8:C9)</f>
        <v>0</v>
      </c>
      <c r="D7" s="574">
        <f>SUM(D8:D9)</f>
        <v>0</v>
      </c>
    </row>
    <row r="8" spans="1:4">
      <c r="A8" s="578">
        <v>2.1</v>
      </c>
      <c r="B8" s="577" t="s">
        <v>531</v>
      </c>
      <c r="C8" s="574"/>
      <c r="D8" s="574"/>
    </row>
    <row r="9" spans="1:4">
      <c r="A9" s="578">
        <v>2.2000000000000002</v>
      </c>
      <c r="B9" s="577" t="s">
        <v>529</v>
      </c>
      <c r="C9" s="574"/>
      <c r="D9" s="574"/>
    </row>
    <row r="10" spans="1:4">
      <c r="A10" s="579">
        <v>3</v>
      </c>
      <c r="B10" s="572" t="s">
        <v>669</v>
      </c>
      <c r="C10" s="574">
        <f>SUM(C11:C13)</f>
        <v>0</v>
      </c>
      <c r="D10" s="574">
        <f>SUM(D11:D13)</f>
        <v>0</v>
      </c>
    </row>
    <row r="11" spans="1:4">
      <c r="A11" s="578">
        <v>3.1</v>
      </c>
      <c r="B11" s="577" t="s">
        <v>460</v>
      </c>
      <c r="C11" s="574"/>
      <c r="D11" s="574"/>
    </row>
    <row r="12" spans="1:4">
      <c r="A12" s="578">
        <v>3.2</v>
      </c>
      <c r="B12" s="577" t="s">
        <v>668</v>
      </c>
      <c r="C12" s="574"/>
      <c r="D12" s="574"/>
    </row>
    <row r="13" spans="1:4">
      <c r="A13" s="578">
        <v>3.3</v>
      </c>
      <c r="B13" s="577" t="s">
        <v>530</v>
      </c>
      <c r="C13" s="574"/>
      <c r="D13" s="574"/>
    </row>
    <row r="14" spans="1:4">
      <c r="A14" s="576">
        <v>4</v>
      </c>
      <c r="B14" s="575" t="s">
        <v>667</v>
      </c>
      <c r="C14" s="574"/>
      <c r="D14" s="574"/>
    </row>
    <row r="15" spans="1:4">
      <c r="A15" s="573">
        <v>5</v>
      </c>
      <c r="B15" s="572" t="s">
        <v>666</v>
      </c>
      <c r="C15" s="541">
        <f>C6+C7-C10+C14</f>
        <v>0</v>
      </c>
      <c r="D15" s="541">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showGridLines="0" zoomScaleNormal="100" workbookViewId="0">
      <selection activeCell="C32" sqref="C32"/>
    </sheetView>
  </sheetViews>
  <sheetFormatPr defaultColWidth="9.1796875" defaultRowHeight="12"/>
  <cols>
    <col min="1" max="1" width="11.81640625" style="540" bestFit="1" customWidth="1"/>
    <col min="2" max="2" width="128.90625" style="540" bestFit="1" customWidth="1"/>
    <col min="3" max="3" width="37" style="540" customWidth="1"/>
    <col min="4" max="4" width="50.54296875" style="540" customWidth="1"/>
    <col min="5" max="16384" width="9.1796875" style="540"/>
  </cols>
  <sheetData>
    <row r="1" spans="1:4" ht="13">
      <c r="A1" s="437" t="s">
        <v>32</v>
      </c>
      <c r="B1" s="550">
        <f>'Info '!C2</f>
        <v>0</v>
      </c>
    </row>
    <row r="2" spans="1:4">
      <c r="A2" s="438" t="s">
        <v>33</v>
      </c>
      <c r="B2" s="549">
        <f>'1. key ratios '!B2</f>
        <v>45016</v>
      </c>
    </row>
    <row r="3" spans="1:4">
      <c r="A3" s="439" t="s">
        <v>462</v>
      </c>
    </row>
    <row r="4" spans="1:4">
      <c r="A4" s="439"/>
    </row>
    <row r="5" spans="1:4" ht="15" customHeight="1">
      <c r="A5" s="764" t="s">
        <v>532</v>
      </c>
      <c r="B5" s="765"/>
      <c r="C5" s="768" t="s">
        <v>463</v>
      </c>
      <c r="D5" s="768" t="s">
        <v>464</v>
      </c>
    </row>
    <row r="6" spans="1:4">
      <c r="A6" s="766"/>
      <c r="B6" s="767"/>
      <c r="C6" s="768"/>
      <c r="D6" s="768"/>
    </row>
    <row r="7" spans="1:4">
      <c r="A7" s="582">
        <v>1</v>
      </c>
      <c r="B7" s="541" t="s">
        <v>459</v>
      </c>
      <c r="C7" s="574"/>
      <c r="D7" s="580"/>
    </row>
    <row r="8" spans="1:4">
      <c r="A8" s="584">
        <v>2</v>
      </c>
      <c r="B8" s="584" t="s">
        <v>465</v>
      </c>
      <c r="C8" s="574"/>
      <c r="D8" s="580"/>
    </row>
    <row r="9" spans="1:4">
      <c r="A9" s="584">
        <v>3</v>
      </c>
      <c r="B9" s="585" t="s">
        <v>675</v>
      </c>
      <c r="C9" s="574"/>
      <c r="D9" s="580"/>
    </row>
    <row r="10" spans="1:4">
      <c r="A10" s="584">
        <v>4</v>
      </c>
      <c r="B10" s="584" t="s">
        <v>466</v>
      </c>
      <c r="C10" s="574">
        <f>SUM(C11:C17)</f>
        <v>0</v>
      </c>
      <c r="D10" s="580"/>
    </row>
    <row r="11" spans="1:4">
      <c r="A11" s="584">
        <v>5</v>
      </c>
      <c r="B11" s="583" t="s">
        <v>674</v>
      </c>
      <c r="C11" s="574"/>
      <c r="D11" s="580"/>
    </row>
    <row r="12" spans="1:4">
      <c r="A12" s="584">
        <v>6</v>
      </c>
      <c r="B12" s="583" t="s">
        <v>467</v>
      </c>
      <c r="C12" s="574"/>
      <c r="D12" s="580"/>
    </row>
    <row r="13" spans="1:4">
      <c r="A13" s="584">
        <v>7</v>
      </c>
      <c r="B13" s="583" t="s">
        <v>470</v>
      </c>
      <c r="C13" s="574"/>
      <c r="D13" s="580"/>
    </row>
    <row r="14" spans="1:4">
      <c r="A14" s="584">
        <v>8</v>
      </c>
      <c r="B14" s="583" t="s">
        <v>468</v>
      </c>
      <c r="C14" s="574"/>
      <c r="D14" s="584"/>
    </row>
    <row r="15" spans="1:4">
      <c r="A15" s="584">
        <v>9</v>
      </c>
      <c r="B15" s="583" t="s">
        <v>469</v>
      </c>
      <c r="C15" s="574"/>
      <c r="D15" s="584"/>
    </row>
    <row r="16" spans="1:4">
      <c r="A16" s="584">
        <v>10</v>
      </c>
      <c r="B16" s="583" t="s">
        <v>471</v>
      </c>
      <c r="C16" s="574"/>
      <c r="D16" s="584"/>
    </row>
    <row r="17" spans="1:4">
      <c r="A17" s="584">
        <v>11</v>
      </c>
      <c r="B17" s="583" t="s">
        <v>673</v>
      </c>
      <c r="C17" s="574"/>
      <c r="D17" s="580"/>
    </row>
    <row r="18" spans="1:4">
      <c r="A18" s="582">
        <v>12</v>
      </c>
      <c r="B18" s="581" t="s">
        <v>461</v>
      </c>
      <c r="C18" s="541">
        <f>C7+C8+C9-C10</f>
        <v>0</v>
      </c>
      <c r="D18" s="580"/>
    </row>
    <row r="21" spans="1:4">
      <c r="B21" s="437"/>
    </row>
    <row r="22" spans="1:4">
      <c r="B22" s="438"/>
    </row>
    <row r="23" spans="1:4">
      <c r="B23" s="43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8"/>
  <sheetViews>
    <sheetView showGridLines="0" zoomScaleNormal="100" workbookViewId="0">
      <selection activeCell="B1" sqref="B1:B2"/>
    </sheetView>
  </sheetViews>
  <sheetFormatPr defaultColWidth="9.1796875" defaultRowHeight="12"/>
  <cols>
    <col min="1" max="1" width="11.81640625" style="565" bestFit="1" customWidth="1"/>
    <col min="2" max="2" width="63.90625" style="565" customWidth="1"/>
    <col min="3" max="3" width="15.54296875" style="565" customWidth="1"/>
    <col min="4" max="18" width="22.26953125" style="565" customWidth="1"/>
    <col min="19" max="19" width="23.26953125" style="565" bestFit="1" customWidth="1"/>
    <col min="20" max="26" width="22.26953125" style="565" customWidth="1"/>
    <col min="27" max="27" width="23.26953125" style="565" bestFit="1" customWidth="1"/>
    <col min="28" max="28" width="20" style="565" customWidth="1"/>
    <col min="29" max="16384" width="9.1796875" style="565"/>
  </cols>
  <sheetData>
    <row r="1" spans="1:28" ht="13">
      <c r="A1" s="437" t="s">
        <v>32</v>
      </c>
      <c r="B1" s="550">
        <f>'Info '!C2</f>
        <v>0</v>
      </c>
    </row>
    <row r="2" spans="1:28">
      <c r="A2" s="438" t="s">
        <v>33</v>
      </c>
      <c r="B2" s="549">
        <f>'1. key ratios '!B2</f>
        <v>45016</v>
      </c>
      <c r="C2" s="566"/>
    </row>
    <row r="3" spans="1:28">
      <c r="A3" s="439" t="s">
        <v>472</v>
      </c>
    </row>
    <row r="5" spans="1:28" ht="15" customHeight="1">
      <c r="A5" s="770" t="s">
        <v>687</v>
      </c>
      <c r="B5" s="771"/>
      <c r="C5" s="776" t="s">
        <v>473</v>
      </c>
      <c r="D5" s="777"/>
      <c r="E5" s="777"/>
      <c r="F5" s="777"/>
      <c r="G5" s="777"/>
      <c r="H5" s="777"/>
      <c r="I5" s="777"/>
      <c r="J5" s="777"/>
      <c r="K5" s="777"/>
      <c r="L5" s="777"/>
      <c r="M5" s="777"/>
      <c r="N5" s="777"/>
      <c r="O5" s="777"/>
      <c r="P5" s="777"/>
      <c r="Q5" s="777"/>
      <c r="R5" s="777"/>
      <c r="S5" s="777"/>
      <c r="T5" s="598"/>
      <c r="U5" s="598"/>
      <c r="V5" s="598"/>
      <c r="W5" s="598"/>
      <c r="X5" s="598"/>
      <c r="Y5" s="598"/>
      <c r="Z5" s="598"/>
      <c r="AA5" s="597"/>
      <c r="AB5" s="590"/>
    </row>
    <row r="6" spans="1:28" ht="12" customHeight="1">
      <c r="A6" s="772"/>
      <c r="B6" s="773"/>
      <c r="C6" s="778" t="s">
        <v>66</v>
      </c>
      <c r="D6" s="780" t="s">
        <v>686</v>
      </c>
      <c r="E6" s="780"/>
      <c r="F6" s="780"/>
      <c r="G6" s="780"/>
      <c r="H6" s="780" t="s">
        <v>685</v>
      </c>
      <c r="I6" s="780"/>
      <c r="J6" s="780"/>
      <c r="K6" s="780"/>
      <c r="L6" s="596"/>
      <c r="M6" s="781" t="s">
        <v>684</v>
      </c>
      <c r="N6" s="781"/>
      <c r="O6" s="781"/>
      <c r="P6" s="781"/>
      <c r="Q6" s="781"/>
      <c r="R6" s="781"/>
      <c r="S6" s="761"/>
      <c r="T6" s="595"/>
      <c r="U6" s="769" t="s">
        <v>683</v>
      </c>
      <c r="V6" s="769"/>
      <c r="W6" s="769"/>
      <c r="X6" s="769"/>
      <c r="Y6" s="769"/>
      <c r="Z6" s="769"/>
      <c r="AA6" s="762"/>
      <c r="AB6" s="594"/>
    </row>
    <row r="7" spans="1:28">
      <c r="A7" s="774"/>
      <c r="B7" s="775"/>
      <c r="C7" s="779"/>
      <c r="D7" s="593"/>
      <c r="E7" s="591" t="s">
        <v>474</v>
      </c>
      <c r="F7" s="562" t="s">
        <v>681</v>
      </c>
      <c r="G7" s="564" t="s">
        <v>682</v>
      </c>
      <c r="H7" s="566"/>
      <c r="I7" s="591" t="s">
        <v>474</v>
      </c>
      <c r="J7" s="562" t="s">
        <v>681</v>
      </c>
      <c r="K7" s="564" t="s">
        <v>682</v>
      </c>
      <c r="L7" s="592"/>
      <c r="M7" s="591" t="s">
        <v>474</v>
      </c>
      <c r="N7" s="591" t="s">
        <v>681</v>
      </c>
      <c r="O7" s="591" t="s">
        <v>680</v>
      </c>
      <c r="P7" s="591" t="s">
        <v>679</v>
      </c>
      <c r="Q7" s="591" t="s">
        <v>678</v>
      </c>
      <c r="R7" s="562" t="s">
        <v>677</v>
      </c>
      <c r="S7" s="591" t="s">
        <v>676</v>
      </c>
      <c r="T7" s="592"/>
      <c r="U7" s="591" t="s">
        <v>474</v>
      </c>
      <c r="V7" s="591" t="s">
        <v>681</v>
      </c>
      <c r="W7" s="591" t="s">
        <v>680</v>
      </c>
      <c r="X7" s="591" t="s">
        <v>679</v>
      </c>
      <c r="Y7" s="591" t="s">
        <v>678</v>
      </c>
      <c r="Z7" s="562" t="s">
        <v>677</v>
      </c>
      <c r="AA7" s="591" t="s">
        <v>676</v>
      </c>
      <c r="AB7" s="590"/>
    </row>
    <row r="8" spans="1:28">
      <c r="A8" s="589">
        <v>1</v>
      </c>
      <c r="B8" s="558" t="s">
        <v>475</v>
      </c>
      <c r="C8" s="558"/>
      <c r="D8" s="553"/>
      <c r="E8" s="553"/>
      <c r="F8" s="553"/>
      <c r="G8" s="553"/>
      <c r="H8" s="553"/>
      <c r="I8" s="553"/>
      <c r="J8" s="553"/>
      <c r="K8" s="553"/>
      <c r="L8" s="553"/>
      <c r="M8" s="553"/>
      <c r="N8" s="553"/>
      <c r="O8" s="553"/>
      <c r="P8" s="553"/>
      <c r="Q8" s="553"/>
      <c r="R8" s="553"/>
      <c r="S8" s="553"/>
      <c r="T8" s="553"/>
      <c r="U8" s="553"/>
      <c r="V8" s="553"/>
      <c r="W8" s="553"/>
      <c r="X8" s="553"/>
      <c r="Y8" s="553"/>
      <c r="Z8" s="553"/>
      <c r="AA8" s="553"/>
      <c r="AB8" s="586"/>
    </row>
    <row r="9" spans="1:28">
      <c r="A9" s="553">
        <v>1.1000000000000001</v>
      </c>
      <c r="B9" s="588" t="s">
        <v>476</v>
      </c>
      <c r="C9" s="588"/>
      <c r="D9" s="553"/>
      <c r="E9" s="553"/>
      <c r="F9" s="553"/>
      <c r="G9" s="553"/>
      <c r="H9" s="553"/>
      <c r="I9" s="553"/>
      <c r="J9" s="553"/>
      <c r="K9" s="553"/>
      <c r="L9" s="553"/>
      <c r="M9" s="553"/>
      <c r="N9" s="553"/>
      <c r="O9" s="553"/>
      <c r="P9" s="553"/>
      <c r="Q9" s="553"/>
      <c r="R9" s="553"/>
      <c r="S9" s="553"/>
      <c r="T9" s="553"/>
      <c r="U9" s="553"/>
      <c r="V9" s="553"/>
      <c r="W9" s="553"/>
      <c r="X9" s="553"/>
      <c r="Y9" s="553"/>
      <c r="Z9" s="553"/>
      <c r="AA9" s="553"/>
      <c r="AB9" s="586"/>
    </row>
    <row r="10" spans="1:28">
      <c r="A10" s="553">
        <v>1.2</v>
      </c>
      <c r="B10" s="588" t="s">
        <v>477</v>
      </c>
      <c r="C10" s="588"/>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586"/>
    </row>
    <row r="11" spans="1:28">
      <c r="A11" s="553">
        <v>1.3</v>
      </c>
      <c r="B11" s="588" t="s">
        <v>478</v>
      </c>
      <c r="C11" s="588"/>
      <c r="D11" s="553"/>
      <c r="E11" s="553"/>
      <c r="F11" s="553"/>
      <c r="G11" s="553"/>
      <c r="H11" s="553"/>
      <c r="I11" s="553"/>
      <c r="J11" s="553"/>
      <c r="K11" s="553"/>
      <c r="L11" s="553"/>
      <c r="M11" s="553"/>
      <c r="N11" s="553"/>
      <c r="O11" s="553"/>
      <c r="P11" s="553"/>
      <c r="Q11" s="553"/>
      <c r="R11" s="553"/>
      <c r="S11" s="553"/>
      <c r="T11" s="553"/>
      <c r="U11" s="553"/>
      <c r="V11" s="553"/>
      <c r="W11" s="553"/>
      <c r="X11" s="553"/>
      <c r="Y11" s="553"/>
      <c r="Z11" s="553"/>
      <c r="AA11" s="553"/>
      <c r="AB11" s="586"/>
    </row>
    <row r="12" spans="1:28">
      <c r="A12" s="553">
        <v>1.4</v>
      </c>
      <c r="B12" s="588" t="s">
        <v>479</v>
      </c>
      <c r="C12" s="588"/>
      <c r="D12" s="553"/>
      <c r="E12" s="553"/>
      <c r="F12" s="553"/>
      <c r="G12" s="553"/>
      <c r="H12" s="553"/>
      <c r="I12" s="553"/>
      <c r="J12" s="553"/>
      <c r="K12" s="553"/>
      <c r="L12" s="553"/>
      <c r="M12" s="553"/>
      <c r="N12" s="553"/>
      <c r="O12" s="553"/>
      <c r="P12" s="553"/>
      <c r="Q12" s="553"/>
      <c r="R12" s="553"/>
      <c r="S12" s="553"/>
      <c r="T12" s="553"/>
      <c r="U12" s="553"/>
      <c r="V12" s="553"/>
      <c r="W12" s="553"/>
      <c r="X12" s="553"/>
      <c r="Y12" s="553"/>
      <c r="Z12" s="553"/>
      <c r="AA12" s="553"/>
      <c r="AB12" s="586"/>
    </row>
    <row r="13" spans="1:28">
      <c r="A13" s="553">
        <v>1.5</v>
      </c>
      <c r="B13" s="588" t="s">
        <v>480</v>
      </c>
      <c r="C13" s="588"/>
      <c r="D13" s="553"/>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586"/>
    </row>
    <row r="14" spans="1:28">
      <c r="A14" s="553">
        <v>1.6</v>
      </c>
      <c r="B14" s="588" t="s">
        <v>481</v>
      </c>
      <c r="C14" s="588"/>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553"/>
      <c r="AB14" s="586"/>
    </row>
    <row r="15" spans="1:28">
      <c r="A15" s="589">
        <v>2</v>
      </c>
      <c r="B15" s="570" t="s">
        <v>482</v>
      </c>
      <c r="C15" s="558"/>
      <c r="D15" s="553"/>
      <c r="E15" s="553"/>
      <c r="F15" s="553"/>
      <c r="G15" s="553"/>
      <c r="H15" s="553"/>
      <c r="I15" s="553"/>
      <c r="J15" s="553"/>
      <c r="K15" s="553"/>
      <c r="L15" s="553"/>
      <c r="M15" s="553"/>
      <c r="N15" s="553"/>
      <c r="O15" s="553"/>
      <c r="P15" s="553"/>
      <c r="Q15" s="553"/>
      <c r="R15" s="553"/>
      <c r="S15" s="553"/>
      <c r="T15" s="553"/>
      <c r="U15" s="553"/>
      <c r="V15" s="553"/>
      <c r="W15" s="553"/>
      <c r="X15" s="553"/>
      <c r="Y15" s="553"/>
      <c r="Z15" s="553"/>
      <c r="AA15" s="553"/>
      <c r="AB15" s="586"/>
    </row>
    <row r="16" spans="1:28">
      <c r="A16" s="553">
        <v>2.1</v>
      </c>
      <c r="B16" s="588" t="s">
        <v>476</v>
      </c>
      <c r="C16" s="588"/>
      <c r="D16" s="553"/>
      <c r="E16" s="553"/>
      <c r="F16" s="553"/>
      <c r="G16" s="553"/>
      <c r="H16" s="553"/>
      <c r="I16" s="553"/>
      <c r="J16" s="553"/>
      <c r="K16" s="553"/>
      <c r="L16" s="553"/>
      <c r="M16" s="553"/>
      <c r="N16" s="553"/>
      <c r="O16" s="553"/>
      <c r="P16" s="553"/>
      <c r="Q16" s="553"/>
      <c r="R16" s="553"/>
      <c r="S16" s="553"/>
      <c r="T16" s="553"/>
      <c r="U16" s="553"/>
      <c r="V16" s="553"/>
      <c r="W16" s="553"/>
      <c r="X16" s="553"/>
      <c r="Y16" s="553"/>
      <c r="Z16" s="553"/>
      <c r="AA16" s="553"/>
      <c r="AB16" s="586"/>
    </row>
    <row r="17" spans="1:28">
      <c r="A17" s="553">
        <v>2.2000000000000002</v>
      </c>
      <c r="B17" s="588" t="s">
        <v>477</v>
      </c>
      <c r="C17" s="588"/>
      <c r="D17" s="553"/>
      <c r="E17" s="553"/>
      <c r="F17" s="553"/>
      <c r="G17" s="553"/>
      <c r="H17" s="553"/>
      <c r="I17" s="553"/>
      <c r="J17" s="553"/>
      <c r="K17" s="553"/>
      <c r="L17" s="553"/>
      <c r="M17" s="553"/>
      <c r="N17" s="553"/>
      <c r="O17" s="553"/>
      <c r="P17" s="553"/>
      <c r="Q17" s="553"/>
      <c r="R17" s="553"/>
      <c r="S17" s="553"/>
      <c r="T17" s="553"/>
      <c r="U17" s="553"/>
      <c r="V17" s="553"/>
      <c r="W17" s="553"/>
      <c r="X17" s="553"/>
      <c r="Y17" s="553"/>
      <c r="Z17" s="553"/>
      <c r="AA17" s="553"/>
      <c r="AB17" s="586"/>
    </row>
    <row r="18" spans="1:28">
      <c r="A18" s="553">
        <v>2.2999999999999998</v>
      </c>
      <c r="B18" s="588" t="s">
        <v>478</v>
      </c>
      <c r="C18" s="588"/>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586"/>
    </row>
    <row r="19" spans="1:28">
      <c r="A19" s="553">
        <v>2.4</v>
      </c>
      <c r="B19" s="588" t="s">
        <v>479</v>
      </c>
      <c r="C19" s="588"/>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586"/>
    </row>
    <row r="20" spans="1:28">
      <c r="A20" s="553">
        <v>2.5</v>
      </c>
      <c r="B20" s="588" t="s">
        <v>480</v>
      </c>
      <c r="C20" s="588"/>
      <c r="D20" s="553"/>
      <c r="E20" s="553"/>
      <c r="F20" s="553"/>
      <c r="G20" s="553"/>
      <c r="H20" s="553"/>
      <c r="I20" s="553"/>
      <c r="J20" s="553"/>
      <c r="K20" s="553"/>
      <c r="L20" s="553"/>
      <c r="M20" s="553"/>
      <c r="N20" s="553"/>
      <c r="O20" s="553"/>
      <c r="P20" s="553"/>
      <c r="Q20" s="553"/>
      <c r="R20" s="553"/>
      <c r="S20" s="553"/>
      <c r="T20" s="553"/>
      <c r="U20" s="553"/>
      <c r="V20" s="553"/>
      <c r="W20" s="553"/>
      <c r="X20" s="553"/>
      <c r="Y20" s="553"/>
      <c r="Z20" s="553"/>
      <c r="AA20" s="553"/>
      <c r="AB20" s="586"/>
    </row>
    <row r="21" spans="1:28">
      <c r="A21" s="553">
        <v>2.6</v>
      </c>
      <c r="B21" s="588" t="s">
        <v>481</v>
      </c>
      <c r="C21" s="588"/>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86"/>
    </row>
    <row r="22" spans="1:28">
      <c r="A22" s="589">
        <v>3</v>
      </c>
      <c r="B22" s="558" t="s">
        <v>522</v>
      </c>
      <c r="C22" s="558"/>
      <c r="D22" s="558"/>
      <c r="E22" s="587"/>
      <c r="F22" s="587"/>
      <c r="G22" s="587"/>
      <c r="H22" s="558"/>
      <c r="I22" s="587"/>
      <c r="J22" s="587"/>
      <c r="K22" s="587"/>
      <c r="L22" s="558"/>
      <c r="M22" s="587"/>
      <c r="N22" s="587"/>
      <c r="O22" s="587"/>
      <c r="P22" s="587"/>
      <c r="Q22" s="587"/>
      <c r="R22" s="587"/>
      <c r="S22" s="587"/>
      <c r="T22" s="558"/>
      <c r="U22" s="587"/>
      <c r="V22" s="587"/>
      <c r="W22" s="587"/>
      <c r="X22" s="587"/>
      <c r="Y22" s="587"/>
      <c r="Z22" s="587"/>
      <c r="AA22" s="587"/>
      <c r="AB22" s="586"/>
    </row>
    <row r="23" spans="1:28">
      <c r="A23" s="553">
        <v>3.1</v>
      </c>
      <c r="B23" s="588" t="s">
        <v>476</v>
      </c>
      <c r="C23" s="588"/>
      <c r="D23" s="558"/>
      <c r="E23" s="587"/>
      <c r="F23" s="587"/>
      <c r="G23" s="587"/>
      <c r="H23" s="558"/>
      <c r="I23" s="587"/>
      <c r="J23" s="587"/>
      <c r="K23" s="587"/>
      <c r="L23" s="558"/>
      <c r="M23" s="587"/>
      <c r="N23" s="587"/>
      <c r="O23" s="587"/>
      <c r="P23" s="587"/>
      <c r="Q23" s="587"/>
      <c r="R23" s="587"/>
      <c r="S23" s="587"/>
      <c r="T23" s="558"/>
      <c r="U23" s="587"/>
      <c r="V23" s="587"/>
      <c r="W23" s="587"/>
      <c r="X23" s="587"/>
      <c r="Y23" s="587"/>
      <c r="Z23" s="587"/>
      <c r="AA23" s="587"/>
      <c r="AB23" s="586"/>
    </row>
    <row r="24" spans="1:28">
      <c r="A24" s="553">
        <v>3.2</v>
      </c>
      <c r="B24" s="588" t="s">
        <v>477</v>
      </c>
      <c r="C24" s="588"/>
      <c r="D24" s="558"/>
      <c r="E24" s="587"/>
      <c r="F24" s="587"/>
      <c r="G24" s="587"/>
      <c r="H24" s="558"/>
      <c r="I24" s="587"/>
      <c r="J24" s="587"/>
      <c r="K24" s="587"/>
      <c r="L24" s="558"/>
      <c r="M24" s="587"/>
      <c r="N24" s="587"/>
      <c r="O24" s="587"/>
      <c r="P24" s="587"/>
      <c r="Q24" s="587"/>
      <c r="R24" s="587"/>
      <c r="S24" s="587"/>
      <c r="T24" s="558"/>
      <c r="U24" s="587"/>
      <c r="V24" s="587"/>
      <c r="W24" s="587"/>
      <c r="X24" s="587"/>
      <c r="Y24" s="587"/>
      <c r="Z24" s="587"/>
      <c r="AA24" s="587"/>
      <c r="AB24" s="586"/>
    </row>
    <row r="25" spans="1:28">
      <c r="A25" s="553">
        <v>3.3</v>
      </c>
      <c r="B25" s="588" t="s">
        <v>478</v>
      </c>
      <c r="C25" s="588"/>
      <c r="D25" s="558"/>
      <c r="E25" s="587"/>
      <c r="F25" s="587"/>
      <c r="G25" s="587"/>
      <c r="H25" s="558"/>
      <c r="I25" s="587"/>
      <c r="J25" s="587"/>
      <c r="K25" s="587"/>
      <c r="L25" s="558"/>
      <c r="M25" s="587"/>
      <c r="N25" s="587"/>
      <c r="O25" s="587"/>
      <c r="P25" s="587"/>
      <c r="Q25" s="587"/>
      <c r="R25" s="587"/>
      <c r="S25" s="587"/>
      <c r="T25" s="558"/>
      <c r="U25" s="587"/>
      <c r="V25" s="587"/>
      <c r="W25" s="587"/>
      <c r="X25" s="587"/>
      <c r="Y25" s="587"/>
      <c r="Z25" s="587"/>
      <c r="AA25" s="587"/>
      <c r="AB25" s="586"/>
    </row>
    <row r="26" spans="1:28">
      <c r="A26" s="553">
        <v>3.4</v>
      </c>
      <c r="B26" s="588" t="s">
        <v>479</v>
      </c>
      <c r="C26" s="588"/>
      <c r="D26" s="558"/>
      <c r="E26" s="587"/>
      <c r="F26" s="587"/>
      <c r="G26" s="587"/>
      <c r="H26" s="558"/>
      <c r="I26" s="587"/>
      <c r="J26" s="587"/>
      <c r="K26" s="587"/>
      <c r="L26" s="558"/>
      <c r="M26" s="587"/>
      <c r="N26" s="587"/>
      <c r="O26" s="587"/>
      <c r="P26" s="587"/>
      <c r="Q26" s="587"/>
      <c r="R26" s="587"/>
      <c r="S26" s="587"/>
      <c r="T26" s="558"/>
      <c r="U26" s="587"/>
      <c r="V26" s="587"/>
      <c r="W26" s="587"/>
      <c r="X26" s="587"/>
      <c r="Y26" s="587"/>
      <c r="Z26" s="587"/>
      <c r="AA26" s="587"/>
      <c r="AB26" s="586"/>
    </row>
    <row r="27" spans="1:28">
      <c r="A27" s="553">
        <v>3.5</v>
      </c>
      <c r="B27" s="588" t="s">
        <v>480</v>
      </c>
      <c r="C27" s="588"/>
      <c r="D27" s="558"/>
      <c r="E27" s="587"/>
      <c r="F27" s="587"/>
      <c r="G27" s="587"/>
      <c r="H27" s="558"/>
      <c r="I27" s="587"/>
      <c r="J27" s="587"/>
      <c r="K27" s="587"/>
      <c r="L27" s="558"/>
      <c r="M27" s="587"/>
      <c r="N27" s="587"/>
      <c r="O27" s="587"/>
      <c r="P27" s="587"/>
      <c r="Q27" s="587"/>
      <c r="R27" s="587"/>
      <c r="S27" s="587"/>
      <c r="T27" s="558"/>
      <c r="U27" s="587"/>
      <c r="V27" s="587"/>
      <c r="W27" s="587"/>
      <c r="X27" s="587"/>
      <c r="Y27" s="587"/>
      <c r="Z27" s="587"/>
      <c r="AA27" s="587"/>
      <c r="AB27" s="586"/>
    </row>
    <row r="28" spans="1:28">
      <c r="A28" s="553">
        <v>3.6</v>
      </c>
      <c r="B28" s="588" t="s">
        <v>481</v>
      </c>
      <c r="C28" s="588"/>
      <c r="D28" s="558"/>
      <c r="E28" s="587"/>
      <c r="F28" s="587"/>
      <c r="G28" s="587"/>
      <c r="H28" s="558"/>
      <c r="I28" s="587"/>
      <c r="J28" s="587"/>
      <c r="K28" s="587"/>
      <c r="L28" s="558"/>
      <c r="M28" s="587"/>
      <c r="N28" s="587"/>
      <c r="O28" s="587"/>
      <c r="P28" s="587"/>
      <c r="Q28" s="587"/>
      <c r="R28" s="587"/>
      <c r="S28" s="587"/>
      <c r="T28" s="558"/>
      <c r="U28" s="587"/>
      <c r="V28" s="587"/>
      <c r="W28" s="587"/>
      <c r="X28" s="587"/>
      <c r="Y28" s="587"/>
      <c r="Z28" s="587"/>
      <c r="AA28" s="587"/>
      <c r="AB28" s="586"/>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3"/>
  <sheetViews>
    <sheetView showGridLines="0" zoomScaleNormal="100" workbookViewId="0">
      <selection activeCell="B1" sqref="B1:B2"/>
    </sheetView>
  </sheetViews>
  <sheetFormatPr defaultColWidth="9.1796875" defaultRowHeight="12"/>
  <cols>
    <col min="1" max="1" width="11.81640625" style="565" bestFit="1" customWidth="1"/>
    <col min="2" max="2" width="90.26953125" style="565" bestFit="1" customWidth="1"/>
    <col min="3" max="3" width="20.1796875" style="565" customWidth="1"/>
    <col min="4" max="4" width="22.26953125" style="565" customWidth="1"/>
    <col min="5" max="7" width="17.08984375" style="565" customWidth="1"/>
    <col min="8" max="8" width="22.26953125" style="565" customWidth="1"/>
    <col min="9" max="10" width="17.08984375" style="565" customWidth="1"/>
    <col min="11" max="27" width="22.26953125" style="565" customWidth="1"/>
    <col min="28" max="16384" width="9.1796875" style="565"/>
  </cols>
  <sheetData>
    <row r="1" spans="1:27" ht="13">
      <c r="A1" s="437" t="s">
        <v>32</v>
      </c>
      <c r="B1" s="550">
        <f>'Info '!C2</f>
        <v>0</v>
      </c>
    </row>
    <row r="2" spans="1:27">
      <c r="A2" s="438" t="s">
        <v>33</v>
      </c>
      <c r="B2" s="549">
        <f>'1. key ratios '!B2</f>
        <v>45016</v>
      </c>
    </row>
    <row r="3" spans="1:27">
      <c r="A3" s="439" t="s">
        <v>484</v>
      </c>
      <c r="C3" s="567"/>
    </row>
    <row r="4" spans="1:27" ht="12.5" thickBot="1">
      <c r="A4" s="439"/>
      <c r="B4" s="641"/>
      <c r="C4" s="567"/>
    </row>
    <row r="5" spans="1:27" s="599" customFormat="1" ht="13.5" customHeight="1">
      <c r="A5" s="782" t="s">
        <v>690</v>
      </c>
      <c r="B5" s="783"/>
      <c r="C5" s="791" t="s">
        <v>689</v>
      </c>
      <c r="D5" s="792"/>
      <c r="E5" s="792"/>
      <c r="F5" s="792"/>
      <c r="G5" s="792"/>
      <c r="H5" s="792"/>
      <c r="I5" s="792"/>
      <c r="J5" s="792"/>
      <c r="K5" s="792"/>
      <c r="L5" s="792"/>
      <c r="M5" s="792"/>
      <c r="N5" s="792"/>
      <c r="O5" s="792"/>
      <c r="P5" s="792"/>
      <c r="Q5" s="792"/>
      <c r="R5" s="792"/>
      <c r="S5" s="793"/>
      <c r="T5" s="598"/>
      <c r="U5" s="598"/>
      <c r="V5" s="598"/>
      <c r="W5" s="598"/>
      <c r="X5" s="598"/>
      <c r="Y5" s="598"/>
      <c r="Z5" s="598"/>
      <c r="AA5" s="597"/>
    </row>
    <row r="6" spans="1:27" s="599" customFormat="1" ht="12" customHeight="1">
      <c r="A6" s="784"/>
      <c r="B6" s="785"/>
      <c r="C6" s="788" t="s">
        <v>66</v>
      </c>
      <c r="D6" s="780" t="s">
        <v>686</v>
      </c>
      <c r="E6" s="780"/>
      <c r="F6" s="780"/>
      <c r="G6" s="780"/>
      <c r="H6" s="780" t="s">
        <v>685</v>
      </c>
      <c r="I6" s="780"/>
      <c r="J6" s="780"/>
      <c r="K6" s="780"/>
      <c r="L6" s="596"/>
      <c r="M6" s="781" t="s">
        <v>684</v>
      </c>
      <c r="N6" s="781"/>
      <c r="O6" s="781"/>
      <c r="P6" s="781"/>
      <c r="Q6" s="781"/>
      <c r="R6" s="781"/>
      <c r="S6" s="790"/>
      <c r="T6" s="598"/>
      <c r="U6" s="769" t="s">
        <v>683</v>
      </c>
      <c r="V6" s="769"/>
      <c r="W6" s="769"/>
      <c r="X6" s="769"/>
      <c r="Y6" s="769"/>
      <c r="Z6" s="769"/>
      <c r="AA6" s="762"/>
    </row>
    <row r="7" spans="1:27" s="599" customFormat="1" ht="24">
      <c r="A7" s="786"/>
      <c r="B7" s="787"/>
      <c r="C7" s="789"/>
      <c r="D7" s="593"/>
      <c r="E7" s="591" t="s">
        <v>474</v>
      </c>
      <c r="F7" s="562" t="s">
        <v>681</v>
      </c>
      <c r="G7" s="564" t="s">
        <v>682</v>
      </c>
      <c r="H7" s="640"/>
      <c r="I7" s="591" t="s">
        <v>474</v>
      </c>
      <c r="J7" s="562" t="s">
        <v>681</v>
      </c>
      <c r="K7" s="564" t="s">
        <v>682</v>
      </c>
      <c r="L7" s="592"/>
      <c r="M7" s="591" t="s">
        <v>474</v>
      </c>
      <c r="N7" s="562" t="s">
        <v>681</v>
      </c>
      <c r="O7" s="562" t="s">
        <v>680</v>
      </c>
      <c r="P7" s="562" t="s">
        <v>679</v>
      </c>
      <c r="Q7" s="562" t="s">
        <v>678</v>
      </c>
      <c r="R7" s="562" t="s">
        <v>677</v>
      </c>
      <c r="S7" s="639" t="s">
        <v>676</v>
      </c>
      <c r="T7" s="638"/>
      <c r="U7" s="591" t="s">
        <v>474</v>
      </c>
      <c r="V7" s="591" t="s">
        <v>681</v>
      </c>
      <c r="W7" s="591" t="s">
        <v>680</v>
      </c>
      <c r="X7" s="591" t="s">
        <v>679</v>
      </c>
      <c r="Y7" s="591" t="s">
        <v>678</v>
      </c>
      <c r="Z7" s="562" t="s">
        <v>677</v>
      </c>
      <c r="AA7" s="591" t="s">
        <v>676</v>
      </c>
    </row>
    <row r="8" spans="1:27">
      <c r="A8" s="637">
        <v>1</v>
      </c>
      <c r="B8" s="636" t="s">
        <v>475</v>
      </c>
      <c r="C8" s="635"/>
      <c r="D8" s="553"/>
      <c r="E8" s="553"/>
      <c r="F8" s="553"/>
      <c r="G8" s="553"/>
      <c r="H8" s="553"/>
      <c r="I8" s="553"/>
      <c r="J8" s="553"/>
      <c r="K8" s="553"/>
      <c r="L8" s="553"/>
      <c r="M8" s="553"/>
      <c r="N8" s="553"/>
      <c r="O8" s="553"/>
      <c r="P8" s="553"/>
      <c r="Q8" s="553"/>
      <c r="R8" s="553"/>
      <c r="S8" s="624"/>
      <c r="T8" s="625"/>
      <c r="U8" s="553"/>
      <c r="V8" s="553"/>
      <c r="W8" s="553"/>
      <c r="X8" s="553"/>
      <c r="Y8" s="553"/>
      <c r="Z8" s="553"/>
      <c r="AA8" s="624"/>
    </row>
    <row r="9" spans="1:27">
      <c r="A9" s="633">
        <v>1.1000000000000001</v>
      </c>
      <c r="B9" s="634" t="s">
        <v>485</v>
      </c>
      <c r="C9" s="633"/>
      <c r="D9" s="553"/>
      <c r="E9" s="553"/>
      <c r="F9" s="553"/>
      <c r="G9" s="553"/>
      <c r="H9" s="553"/>
      <c r="I9" s="553"/>
      <c r="J9" s="553"/>
      <c r="K9" s="553"/>
      <c r="L9" s="553"/>
      <c r="M9" s="553"/>
      <c r="N9" s="553"/>
      <c r="O9" s="553"/>
      <c r="P9" s="553"/>
      <c r="Q9" s="553"/>
      <c r="R9" s="553"/>
      <c r="S9" s="624"/>
      <c r="T9" s="625"/>
      <c r="U9" s="553"/>
      <c r="V9" s="553"/>
      <c r="W9" s="553"/>
      <c r="X9" s="553"/>
      <c r="Y9" s="553"/>
      <c r="Z9" s="553"/>
      <c r="AA9" s="624"/>
    </row>
    <row r="10" spans="1:27">
      <c r="A10" s="631" t="s">
        <v>16</v>
      </c>
      <c r="B10" s="632" t="s">
        <v>486</v>
      </c>
      <c r="C10" s="631"/>
      <c r="D10" s="553"/>
      <c r="E10" s="553"/>
      <c r="F10" s="553"/>
      <c r="G10" s="553"/>
      <c r="H10" s="553"/>
      <c r="I10" s="553"/>
      <c r="J10" s="553"/>
      <c r="K10" s="553"/>
      <c r="L10" s="553"/>
      <c r="M10" s="553"/>
      <c r="N10" s="553"/>
      <c r="O10" s="553"/>
      <c r="P10" s="553"/>
      <c r="Q10" s="553"/>
      <c r="R10" s="553"/>
      <c r="S10" s="624"/>
      <c r="T10" s="625"/>
      <c r="U10" s="553"/>
      <c r="V10" s="553"/>
      <c r="W10" s="553"/>
      <c r="X10" s="553"/>
      <c r="Y10" s="553"/>
      <c r="Z10" s="553"/>
      <c r="AA10" s="624"/>
    </row>
    <row r="11" spans="1:27">
      <c r="A11" s="630" t="s">
        <v>487</v>
      </c>
      <c r="B11" s="629" t="s">
        <v>488</v>
      </c>
      <c r="C11" s="628"/>
      <c r="D11" s="553"/>
      <c r="E11" s="553"/>
      <c r="F11" s="553"/>
      <c r="G11" s="553"/>
      <c r="H11" s="553"/>
      <c r="I11" s="553"/>
      <c r="J11" s="553"/>
      <c r="K11" s="553"/>
      <c r="L11" s="553"/>
      <c r="M11" s="553"/>
      <c r="N11" s="553"/>
      <c r="O11" s="553"/>
      <c r="P11" s="553"/>
      <c r="Q11" s="553"/>
      <c r="R11" s="553"/>
      <c r="S11" s="624"/>
      <c r="T11" s="625"/>
      <c r="U11" s="553"/>
      <c r="V11" s="553"/>
      <c r="W11" s="553"/>
      <c r="X11" s="553"/>
      <c r="Y11" s="553"/>
      <c r="Z11" s="553"/>
      <c r="AA11" s="624"/>
    </row>
    <row r="12" spans="1:27">
      <c r="A12" s="630" t="s">
        <v>489</v>
      </c>
      <c r="B12" s="629" t="s">
        <v>490</v>
      </c>
      <c r="C12" s="628"/>
      <c r="D12" s="553"/>
      <c r="E12" s="553"/>
      <c r="F12" s="553"/>
      <c r="G12" s="553"/>
      <c r="H12" s="553"/>
      <c r="I12" s="553"/>
      <c r="J12" s="553"/>
      <c r="K12" s="553"/>
      <c r="L12" s="553"/>
      <c r="M12" s="553"/>
      <c r="N12" s="553"/>
      <c r="O12" s="553"/>
      <c r="P12" s="553"/>
      <c r="Q12" s="553"/>
      <c r="R12" s="553"/>
      <c r="S12" s="624"/>
      <c r="T12" s="625"/>
      <c r="U12" s="553"/>
      <c r="V12" s="553"/>
      <c r="W12" s="553"/>
      <c r="X12" s="553"/>
      <c r="Y12" s="553"/>
      <c r="Z12" s="553"/>
      <c r="AA12" s="624"/>
    </row>
    <row r="13" spans="1:27">
      <c r="A13" s="630" t="s">
        <v>491</v>
      </c>
      <c r="B13" s="629" t="s">
        <v>492</v>
      </c>
      <c r="C13" s="628"/>
      <c r="D13" s="553"/>
      <c r="E13" s="553"/>
      <c r="F13" s="553"/>
      <c r="G13" s="553"/>
      <c r="H13" s="553"/>
      <c r="I13" s="553"/>
      <c r="J13" s="553"/>
      <c r="K13" s="553"/>
      <c r="L13" s="553"/>
      <c r="M13" s="553"/>
      <c r="N13" s="553"/>
      <c r="O13" s="553"/>
      <c r="P13" s="553"/>
      <c r="Q13" s="553"/>
      <c r="R13" s="553"/>
      <c r="S13" s="624"/>
      <c r="T13" s="625"/>
      <c r="U13" s="553"/>
      <c r="V13" s="553"/>
      <c r="W13" s="553"/>
      <c r="X13" s="553"/>
      <c r="Y13" s="553"/>
      <c r="Z13" s="553"/>
      <c r="AA13" s="624"/>
    </row>
    <row r="14" spans="1:27">
      <c r="A14" s="630" t="s">
        <v>493</v>
      </c>
      <c r="B14" s="629" t="s">
        <v>494</v>
      </c>
      <c r="C14" s="628"/>
      <c r="D14" s="553"/>
      <c r="E14" s="553"/>
      <c r="F14" s="553"/>
      <c r="G14" s="553"/>
      <c r="H14" s="553"/>
      <c r="I14" s="553"/>
      <c r="J14" s="553"/>
      <c r="K14" s="553"/>
      <c r="L14" s="553"/>
      <c r="M14" s="553"/>
      <c r="N14" s="553"/>
      <c r="O14" s="553"/>
      <c r="P14" s="553"/>
      <c r="Q14" s="553"/>
      <c r="R14" s="553"/>
      <c r="S14" s="624"/>
      <c r="T14" s="625"/>
      <c r="U14" s="553"/>
      <c r="V14" s="553"/>
      <c r="W14" s="553"/>
      <c r="X14" s="553"/>
      <c r="Y14" s="553"/>
      <c r="Z14" s="553"/>
      <c r="AA14" s="624"/>
    </row>
    <row r="15" spans="1:27">
      <c r="A15" s="627">
        <v>1.2</v>
      </c>
      <c r="B15" s="622" t="s">
        <v>688</v>
      </c>
      <c r="C15" s="626"/>
      <c r="D15" s="553"/>
      <c r="E15" s="553"/>
      <c r="F15" s="553"/>
      <c r="G15" s="553"/>
      <c r="H15" s="553"/>
      <c r="I15" s="553"/>
      <c r="J15" s="553"/>
      <c r="K15" s="553"/>
      <c r="L15" s="553"/>
      <c r="M15" s="553"/>
      <c r="N15" s="553"/>
      <c r="O15" s="553"/>
      <c r="P15" s="553"/>
      <c r="Q15" s="553"/>
      <c r="R15" s="553"/>
      <c r="S15" s="624"/>
      <c r="T15" s="625"/>
      <c r="U15" s="553"/>
      <c r="V15" s="553"/>
      <c r="W15" s="553"/>
      <c r="X15" s="553"/>
      <c r="Y15" s="553"/>
      <c r="Z15" s="553"/>
      <c r="AA15" s="624"/>
    </row>
    <row r="16" spans="1:27">
      <c r="A16" s="623">
        <v>1.3</v>
      </c>
      <c r="B16" s="622" t="s">
        <v>533</v>
      </c>
      <c r="C16" s="621"/>
      <c r="D16" s="619"/>
      <c r="E16" s="619"/>
      <c r="F16" s="619"/>
      <c r="G16" s="619"/>
      <c r="H16" s="619"/>
      <c r="I16" s="619"/>
      <c r="J16" s="619"/>
      <c r="K16" s="619"/>
      <c r="L16" s="619"/>
      <c r="M16" s="619"/>
      <c r="N16" s="619"/>
      <c r="O16" s="619"/>
      <c r="P16" s="619"/>
      <c r="Q16" s="619"/>
      <c r="R16" s="619"/>
      <c r="S16" s="618"/>
      <c r="T16" s="620"/>
      <c r="U16" s="619"/>
      <c r="V16" s="619"/>
      <c r="W16" s="619"/>
      <c r="X16" s="619"/>
      <c r="Y16" s="619"/>
      <c r="Z16" s="619"/>
      <c r="AA16" s="618"/>
    </row>
    <row r="17" spans="1:27" s="599" customFormat="1">
      <c r="A17" s="615" t="s">
        <v>495</v>
      </c>
      <c r="B17" s="617" t="s">
        <v>496</v>
      </c>
      <c r="C17" s="616"/>
      <c r="D17" s="554"/>
      <c r="E17" s="554"/>
      <c r="F17" s="554"/>
      <c r="G17" s="554"/>
      <c r="H17" s="554"/>
      <c r="I17" s="554"/>
      <c r="J17" s="554"/>
      <c r="K17" s="554"/>
      <c r="L17" s="554"/>
      <c r="M17" s="554"/>
      <c r="N17" s="554"/>
      <c r="O17" s="554"/>
      <c r="P17" s="554"/>
      <c r="Q17" s="554"/>
      <c r="R17" s="554"/>
      <c r="S17" s="606"/>
      <c r="T17" s="607"/>
      <c r="U17" s="554"/>
      <c r="V17" s="554"/>
      <c r="W17" s="554"/>
      <c r="X17" s="554"/>
      <c r="Y17" s="554"/>
      <c r="Z17" s="554"/>
      <c r="AA17" s="606"/>
    </row>
    <row r="18" spans="1:27" s="599" customFormat="1">
      <c r="A18" s="611" t="s">
        <v>497</v>
      </c>
      <c r="B18" s="612" t="s">
        <v>498</v>
      </c>
      <c r="C18" s="611"/>
      <c r="D18" s="554"/>
      <c r="E18" s="554"/>
      <c r="F18" s="554"/>
      <c r="G18" s="554"/>
      <c r="H18" s="554"/>
      <c r="I18" s="554"/>
      <c r="J18" s="554"/>
      <c r="K18" s="554"/>
      <c r="L18" s="554"/>
      <c r="M18" s="554"/>
      <c r="N18" s="554"/>
      <c r="O18" s="554"/>
      <c r="P18" s="554"/>
      <c r="Q18" s="554"/>
      <c r="R18" s="554"/>
      <c r="S18" s="606"/>
      <c r="T18" s="607"/>
      <c r="U18" s="554"/>
      <c r="V18" s="554"/>
      <c r="W18" s="554"/>
      <c r="X18" s="554"/>
      <c r="Y18" s="554"/>
      <c r="Z18" s="554"/>
      <c r="AA18" s="606"/>
    </row>
    <row r="19" spans="1:27" s="599" customFormat="1">
      <c r="A19" s="615" t="s">
        <v>499</v>
      </c>
      <c r="B19" s="614" t="s">
        <v>500</v>
      </c>
      <c r="C19" s="613"/>
      <c r="D19" s="554"/>
      <c r="E19" s="554"/>
      <c r="F19" s="554"/>
      <c r="G19" s="554"/>
      <c r="H19" s="554"/>
      <c r="I19" s="554"/>
      <c r="J19" s="554"/>
      <c r="K19" s="554"/>
      <c r="L19" s="554"/>
      <c r="M19" s="554"/>
      <c r="N19" s="554"/>
      <c r="O19" s="554"/>
      <c r="P19" s="554"/>
      <c r="Q19" s="554"/>
      <c r="R19" s="554"/>
      <c r="S19" s="606"/>
      <c r="T19" s="607"/>
      <c r="U19" s="554"/>
      <c r="V19" s="554"/>
      <c r="W19" s="554"/>
      <c r="X19" s="554"/>
      <c r="Y19" s="554"/>
      <c r="Z19" s="554"/>
      <c r="AA19" s="606"/>
    </row>
    <row r="20" spans="1:27" s="599" customFormat="1">
      <c r="A20" s="611" t="s">
        <v>501</v>
      </c>
      <c r="B20" s="612" t="s">
        <v>498</v>
      </c>
      <c r="C20" s="611"/>
      <c r="D20" s="554"/>
      <c r="E20" s="554"/>
      <c r="F20" s="554"/>
      <c r="G20" s="554"/>
      <c r="H20" s="554"/>
      <c r="I20" s="554"/>
      <c r="J20" s="554"/>
      <c r="K20" s="554"/>
      <c r="L20" s="554"/>
      <c r="M20" s="554"/>
      <c r="N20" s="554"/>
      <c r="O20" s="554"/>
      <c r="P20" s="554"/>
      <c r="Q20" s="554"/>
      <c r="R20" s="554"/>
      <c r="S20" s="606"/>
      <c r="T20" s="607"/>
      <c r="U20" s="554"/>
      <c r="V20" s="554"/>
      <c r="W20" s="554"/>
      <c r="X20" s="554"/>
      <c r="Y20" s="554"/>
      <c r="Z20" s="554"/>
      <c r="AA20" s="606"/>
    </row>
    <row r="21" spans="1:27" s="599" customFormat="1">
      <c r="A21" s="610">
        <v>1.4</v>
      </c>
      <c r="B21" s="609" t="s">
        <v>502</v>
      </c>
      <c r="C21" s="608"/>
      <c r="D21" s="554"/>
      <c r="E21" s="554"/>
      <c r="F21" s="554"/>
      <c r="G21" s="554"/>
      <c r="H21" s="554"/>
      <c r="I21" s="554"/>
      <c r="J21" s="554"/>
      <c r="K21" s="554"/>
      <c r="L21" s="554"/>
      <c r="M21" s="554"/>
      <c r="N21" s="554"/>
      <c r="O21" s="554"/>
      <c r="P21" s="554"/>
      <c r="Q21" s="554"/>
      <c r="R21" s="554"/>
      <c r="S21" s="606"/>
      <c r="T21" s="607"/>
      <c r="U21" s="554"/>
      <c r="V21" s="554"/>
      <c r="W21" s="554"/>
      <c r="X21" s="554"/>
      <c r="Y21" s="554"/>
      <c r="Z21" s="554"/>
      <c r="AA21" s="606"/>
    </row>
    <row r="22" spans="1:27" s="599" customFormat="1" ht="12.5" thickBot="1">
      <c r="A22" s="605">
        <v>1.5</v>
      </c>
      <c r="B22" s="604" t="s">
        <v>503</v>
      </c>
      <c r="C22" s="603"/>
      <c r="D22" s="601"/>
      <c r="E22" s="601"/>
      <c r="F22" s="601"/>
      <c r="G22" s="601"/>
      <c r="H22" s="601"/>
      <c r="I22" s="601"/>
      <c r="J22" s="601"/>
      <c r="K22" s="601"/>
      <c r="L22" s="601"/>
      <c r="M22" s="601"/>
      <c r="N22" s="601"/>
      <c r="O22" s="601"/>
      <c r="P22" s="601"/>
      <c r="Q22" s="601"/>
      <c r="R22" s="601"/>
      <c r="S22" s="600"/>
      <c r="T22" s="602"/>
      <c r="U22" s="601"/>
      <c r="V22" s="601"/>
      <c r="W22" s="601"/>
      <c r="X22" s="601"/>
      <c r="Y22" s="601"/>
      <c r="Z22" s="601"/>
      <c r="AA22" s="600"/>
    </row>
    <row r="23" spans="1:27">
      <c r="A23" s="586"/>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showGridLines="0" zoomScaleNormal="100" workbookViewId="0">
      <selection activeCell="B1" sqref="B1:B2"/>
    </sheetView>
  </sheetViews>
  <sheetFormatPr defaultColWidth="9.1796875" defaultRowHeight="12"/>
  <cols>
    <col min="1" max="1" width="11.81640625" style="565" bestFit="1" customWidth="1"/>
    <col min="2" max="2" width="93.453125" style="565" customWidth="1"/>
    <col min="3" max="3" width="14.6328125" style="565" customWidth="1"/>
    <col min="4" max="5" width="16.08984375" style="565" customWidth="1"/>
    <col min="6" max="6" width="16.08984375" style="642" customWidth="1"/>
    <col min="7" max="7" width="25.26953125" style="642" customWidth="1"/>
    <col min="8" max="8" width="16.08984375" style="565" customWidth="1"/>
    <col min="9" max="11" width="16.08984375" style="642" customWidth="1"/>
    <col min="12" max="12" width="26.26953125" style="642" customWidth="1"/>
    <col min="13" max="16384" width="9.1796875" style="565"/>
  </cols>
  <sheetData>
    <row r="1" spans="1:12" ht="13">
      <c r="A1" s="437" t="s">
        <v>32</v>
      </c>
      <c r="B1" s="550">
        <f>'Info '!C2</f>
        <v>0</v>
      </c>
      <c r="F1" s="565"/>
      <c r="G1" s="565"/>
      <c r="I1" s="565"/>
      <c r="J1" s="565"/>
      <c r="K1" s="565"/>
      <c r="L1" s="565"/>
    </row>
    <row r="2" spans="1:12">
      <c r="A2" s="438" t="s">
        <v>33</v>
      </c>
      <c r="B2" s="549">
        <f>'1. key ratios '!B2</f>
        <v>45016</v>
      </c>
      <c r="F2" s="565"/>
      <c r="G2" s="565"/>
      <c r="I2" s="565"/>
      <c r="J2" s="565"/>
      <c r="K2" s="565"/>
      <c r="L2" s="565"/>
    </row>
    <row r="3" spans="1:12">
      <c r="A3" s="439" t="s">
        <v>504</v>
      </c>
      <c r="F3" s="565"/>
      <c r="G3" s="565"/>
      <c r="I3" s="565"/>
      <c r="J3" s="565"/>
      <c r="K3" s="565"/>
      <c r="L3" s="565"/>
    </row>
    <row r="4" spans="1:12">
      <c r="F4" s="565"/>
      <c r="G4" s="565"/>
      <c r="I4" s="565"/>
      <c r="J4" s="565"/>
      <c r="K4" s="565"/>
      <c r="L4" s="565"/>
    </row>
    <row r="5" spans="1:12" ht="37.5" customHeight="1">
      <c r="A5" s="748" t="s">
        <v>521</v>
      </c>
      <c r="B5" s="749"/>
      <c r="C5" s="794" t="s">
        <v>505</v>
      </c>
      <c r="D5" s="795"/>
      <c r="E5" s="795"/>
      <c r="F5" s="795"/>
      <c r="G5" s="795"/>
      <c r="H5" s="796" t="s">
        <v>665</v>
      </c>
      <c r="I5" s="797"/>
      <c r="J5" s="797"/>
      <c r="K5" s="797"/>
      <c r="L5" s="798"/>
    </row>
    <row r="6" spans="1:12" ht="39.5" customHeight="1">
      <c r="A6" s="752"/>
      <c r="B6" s="753"/>
      <c r="C6" s="441"/>
      <c r="D6" s="563" t="s">
        <v>686</v>
      </c>
      <c r="E6" s="563" t="s">
        <v>685</v>
      </c>
      <c r="F6" s="563" t="s">
        <v>684</v>
      </c>
      <c r="G6" s="563" t="s">
        <v>683</v>
      </c>
      <c r="H6" s="646"/>
      <c r="I6" s="563" t="s">
        <v>686</v>
      </c>
      <c r="J6" s="563" t="s">
        <v>685</v>
      </c>
      <c r="K6" s="563" t="s">
        <v>684</v>
      </c>
      <c r="L6" s="563" t="s">
        <v>683</v>
      </c>
    </row>
    <row r="7" spans="1:12">
      <c r="A7" s="554">
        <v>1</v>
      </c>
      <c r="B7" s="571" t="s">
        <v>524</v>
      </c>
      <c r="C7" s="571"/>
      <c r="D7" s="553"/>
      <c r="E7" s="553"/>
      <c r="F7" s="645"/>
      <c r="G7" s="645"/>
      <c r="H7" s="553"/>
      <c r="I7" s="645"/>
      <c r="J7" s="645"/>
      <c r="K7" s="645"/>
      <c r="L7" s="645"/>
    </row>
    <row r="8" spans="1:12">
      <c r="A8" s="554">
        <v>2</v>
      </c>
      <c r="B8" s="571" t="s">
        <v>437</v>
      </c>
      <c r="C8" s="571"/>
      <c r="D8" s="553"/>
      <c r="E8" s="553"/>
      <c r="F8" s="562"/>
      <c r="G8" s="562"/>
      <c r="H8" s="553"/>
      <c r="I8" s="562"/>
      <c r="J8" s="562"/>
      <c r="K8" s="562"/>
      <c r="L8" s="562"/>
    </row>
    <row r="9" spans="1:12">
      <c r="A9" s="554">
        <v>3</v>
      </c>
      <c r="B9" s="571" t="s">
        <v>438</v>
      </c>
      <c r="C9" s="571"/>
      <c r="D9" s="553"/>
      <c r="E9" s="553"/>
      <c r="F9" s="564"/>
      <c r="G9" s="564"/>
      <c r="H9" s="553"/>
      <c r="I9" s="564"/>
      <c r="J9" s="564"/>
      <c r="K9" s="564"/>
      <c r="L9" s="564"/>
    </row>
    <row r="10" spans="1:12">
      <c r="A10" s="554">
        <v>4</v>
      </c>
      <c r="B10" s="571" t="s">
        <v>525</v>
      </c>
      <c r="C10" s="571"/>
      <c r="D10" s="553"/>
      <c r="E10" s="553"/>
      <c r="F10" s="564"/>
      <c r="G10" s="564"/>
      <c r="H10" s="553"/>
      <c r="I10" s="564"/>
      <c r="J10" s="564"/>
      <c r="K10" s="564"/>
      <c r="L10" s="564"/>
    </row>
    <row r="11" spans="1:12">
      <c r="A11" s="554">
        <v>5</v>
      </c>
      <c r="B11" s="571" t="s">
        <v>439</v>
      </c>
      <c r="C11" s="571"/>
      <c r="D11" s="553"/>
      <c r="E11" s="553"/>
      <c r="F11" s="564"/>
      <c r="G11" s="564"/>
      <c r="H11" s="553"/>
      <c r="I11" s="564"/>
      <c r="J11" s="564"/>
      <c r="K11" s="564"/>
      <c r="L11" s="564"/>
    </row>
    <row r="12" spans="1:12">
      <c r="A12" s="554">
        <v>6</v>
      </c>
      <c r="B12" s="571" t="s">
        <v>440</v>
      </c>
      <c r="C12" s="571"/>
      <c r="D12" s="553"/>
      <c r="E12" s="553"/>
      <c r="F12" s="564"/>
      <c r="G12" s="564"/>
      <c r="H12" s="553"/>
      <c r="I12" s="564"/>
      <c r="J12" s="564"/>
      <c r="K12" s="564"/>
      <c r="L12" s="564"/>
    </row>
    <row r="13" spans="1:12">
      <c r="A13" s="554">
        <v>7</v>
      </c>
      <c r="B13" s="571" t="s">
        <v>441</v>
      </c>
      <c r="C13" s="571"/>
      <c r="D13" s="553"/>
      <c r="E13" s="553"/>
      <c r="F13" s="564"/>
      <c r="G13" s="564"/>
      <c r="H13" s="553"/>
      <c r="I13" s="564"/>
      <c r="J13" s="564"/>
      <c r="K13" s="564"/>
      <c r="L13" s="564"/>
    </row>
    <row r="14" spans="1:12">
      <c r="A14" s="554">
        <v>8</v>
      </c>
      <c r="B14" s="571" t="s">
        <v>442</v>
      </c>
      <c r="C14" s="571"/>
      <c r="D14" s="553"/>
      <c r="E14" s="553"/>
      <c r="F14" s="564"/>
      <c r="G14" s="564"/>
      <c r="H14" s="553"/>
      <c r="I14" s="564"/>
      <c r="J14" s="564"/>
      <c r="K14" s="564"/>
      <c r="L14" s="564"/>
    </row>
    <row r="15" spans="1:12">
      <c r="A15" s="554">
        <v>9</v>
      </c>
      <c r="B15" s="571" t="s">
        <v>443</v>
      </c>
      <c r="C15" s="571"/>
      <c r="D15" s="553"/>
      <c r="E15" s="553"/>
      <c r="F15" s="564"/>
      <c r="G15" s="564"/>
      <c r="H15" s="553"/>
      <c r="I15" s="564"/>
      <c r="J15" s="564"/>
      <c r="K15" s="564"/>
      <c r="L15" s="564"/>
    </row>
    <row r="16" spans="1:12">
      <c r="A16" s="554">
        <v>10</v>
      </c>
      <c r="B16" s="571" t="s">
        <v>444</v>
      </c>
      <c r="C16" s="571"/>
      <c r="D16" s="553"/>
      <c r="E16" s="553"/>
      <c r="F16" s="564"/>
      <c r="G16" s="564"/>
      <c r="H16" s="553"/>
      <c r="I16" s="564"/>
      <c r="J16" s="564"/>
      <c r="K16" s="564"/>
      <c r="L16" s="564"/>
    </row>
    <row r="17" spans="1:12">
      <c r="A17" s="554">
        <v>11</v>
      </c>
      <c r="B17" s="571" t="s">
        <v>445</v>
      </c>
      <c r="C17" s="571"/>
      <c r="D17" s="553"/>
      <c r="E17" s="553"/>
      <c r="F17" s="564"/>
      <c r="G17" s="564"/>
      <c r="H17" s="553"/>
      <c r="I17" s="564"/>
      <c r="J17" s="564"/>
      <c r="K17" s="564"/>
      <c r="L17" s="564"/>
    </row>
    <row r="18" spans="1:12">
      <c r="A18" s="554">
        <v>12</v>
      </c>
      <c r="B18" s="571" t="s">
        <v>446</v>
      </c>
      <c r="C18" s="571"/>
      <c r="D18" s="553"/>
      <c r="E18" s="553"/>
      <c r="F18" s="564"/>
      <c r="G18" s="564"/>
      <c r="H18" s="553"/>
      <c r="I18" s="564"/>
      <c r="J18" s="564"/>
      <c r="K18" s="564"/>
      <c r="L18" s="564"/>
    </row>
    <row r="19" spans="1:12">
      <c r="A19" s="554">
        <v>13</v>
      </c>
      <c r="B19" s="571" t="s">
        <v>447</v>
      </c>
      <c r="C19" s="571"/>
      <c r="D19" s="553"/>
      <c r="E19" s="553"/>
      <c r="F19" s="564"/>
      <c r="G19" s="564"/>
      <c r="H19" s="553"/>
      <c r="I19" s="564"/>
      <c r="J19" s="564"/>
      <c r="K19" s="564"/>
      <c r="L19" s="564"/>
    </row>
    <row r="20" spans="1:12">
      <c r="A20" s="554">
        <v>14</v>
      </c>
      <c r="B20" s="571" t="s">
        <v>448</v>
      </c>
      <c r="C20" s="571"/>
      <c r="D20" s="553"/>
      <c r="E20" s="553"/>
      <c r="F20" s="564"/>
      <c r="G20" s="564"/>
      <c r="H20" s="553"/>
      <c r="I20" s="564"/>
      <c r="J20" s="564"/>
      <c r="K20" s="564"/>
      <c r="L20" s="564"/>
    </row>
    <row r="21" spans="1:12">
      <c r="A21" s="554">
        <v>15</v>
      </c>
      <c r="B21" s="571" t="s">
        <v>449</v>
      </c>
      <c r="C21" s="571"/>
      <c r="D21" s="553"/>
      <c r="E21" s="553"/>
      <c r="F21" s="564"/>
      <c r="G21" s="564"/>
      <c r="H21" s="553"/>
      <c r="I21" s="564"/>
      <c r="J21" s="564"/>
      <c r="K21" s="564"/>
      <c r="L21" s="564"/>
    </row>
    <row r="22" spans="1:12">
      <c r="A22" s="554">
        <v>16</v>
      </c>
      <c r="B22" s="571" t="s">
        <v>450</v>
      </c>
      <c r="C22" s="571"/>
      <c r="D22" s="553"/>
      <c r="E22" s="553"/>
      <c r="F22" s="564"/>
      <c r="G22" s="564"/>
      <c r="H22" s="553"/>
      <c r="I22" s="564"/>
      <c r="J22" s="564"/>
      <c r="K22" s="564"/>
      <c r="L22" s="564"/>
    </row>
    <row r="23" spans="1:12">
      <c r="A23" s="554">
        <v>17</v>
      </c>
      <c r="B23" s="571" t="s">
        <v>528</v>
      </c>
      <c r="C23" s="571"/>
      <c r="D23" s="553"/>
      <c r="E23" s="553"/>
      <c r="F23" s="564"/>
      <c r="G23" s="564"/>
      <c r="H23" s="553"/>
      <c r="I23" s="564"/>
      <c r="J23" s="564"/>
      <c r="K23" s="564"/>
      <c r="L23" s="564"/>
    </row>
    <row r="24" spans="1:12">
      <c r="A24" s="554">
        <v>18</v>
      </c>
      <c r="B24" s="571" t="s">
        <v>451</v>
      </c>
      <c r="C24" s="571"/>
      <c r="D24" s="553"/>
      <c r="E24" s="553"/>
      <c r="F24" s="564"/>
      <c r="G24" s="564"/>
      <c r="H24" s="553"/>
      <c r="I24" s="564"/>
      <c r="J24" s="564"/>
      <c r="K24" s="564"/>
      <c r="L24" s="564"/>
    </row>
    <row r="25" spans="1:12">
      <c r="A25" s="554">
        <v>19</v>
      </c>
      <c r="B25" s="571" t="s">
        <v>452</v>
      </c>
      <c r="C25" s="571"/>
      <c r="D25" s="553"/>
      <c r="E25" s="553"/>
      <c r="F25" s="564"/>
      <c r="G25" s="564"/>
      <c r="H25" s="553"/>
      <c r="I25" s="564"/>
      <c r="J25" s="564"/>
      <c r="K25" s="564"/>
      <c r="L25" s="564"/>
    </row>
    <row r="26" spans="1:12">
      <c r="A26" s="554">
        <v>20</v>
      </c>
      <c r="B26" s="571" t="s">
        <v>527</v>
      </c>
      <c r="C26" s="571"/>
      <c r="D26" s="553"/>
      <c r="E26" s="553"/>
      <c r="F26" s="564"/>
      <c r="G26" s="564"/>
      <c r="H26" s="553"/>
      <c r="I26" s="564"/>
      <c r="J26" s="564"/>
      <c r="K26" s="564"/>
      <c r="L26" s="564"/>
    </row>
    <row r="27" spans="1:12">
      <c r="A27" s="554">
        <v>21</v>
      </c>
      <c r="B27" s="571" t="s">
        <v>453</v>
      </c>
      <c r="C27" s="571"/>
      <c r="D27" s="553"/>
      <c r="E27" s="553"/>
      <c r="F27" s="564"/>
      <c r="G27" s="564"/>
      <c r="H27" s="553"/>
      <c r="I27" s="564"/>
      <c r="J27" s="564"/>
      <c r="K27" s="564"/>
      <c r="L27" s="564"/>
    </row>
    <row r="28" spans="1:12">
      <c r="A28" s="554">
        <v>22</v>
      </c>
      <c r="B28" s="571" t="s">
        <v>454</v>
      </c>
      <c r="C28" s="571"/>
      <c r="D28" s="553"/>
      <c r="E28" s="553"/>
      <c r="F28" s="564"/>
      <c r="G28" s="564"/>
      <c r="H28" s="553"/>
      <c r="I28" s="564"/>
      <c r="J28" s="564"/>
      <c r="K28" s="564"/>
      <c r="L28" s="564"/>
    </row>
    <row r="29" spans="1:12">
      <c r="A29" s="554">
        <v>23</v>
      </c>
      <c r="B29" s="571" t="s">
        <v>455</v>
      </c>
      <c r="C29" s="571"/>
      <c r="D29" s="553"/>
      <c r="E29" s="553"/>
      <c r="F29" s="564"/>
      <c r="G29" s="564"/>
      <c r="H29" s="553"/>
      <c r="I29" s="564"/>
      <c r="J29" s="564"/>
      <c r="K29" s="564"/>
      <c r="L29" s="564"/>
    </row>
    <row r="30" spans="1:12">
      <c r="A30" s="554">
        <v>24</v>
      </c>
      <c r="B30" s="571" t="s">
        <v>526</v>
      </c>
      <c r="C30" s="571"/>
      <c r="D30" s="553"/>
      <c r="E30" s="553"/>
      <c r="F30" s="564"/>
      <c r="G30" s="564"/>
      <c r="H30" s="553"/>
      <c r="I30" s="564"/>
      <c r="J30" s="564"/>
      <c r="K30" s="564"/>
      <c r="L30" s="564"/>
    </row>
    <row r="31" spans="1:12">
      <c r="A31" s="554">
        <v>25</v>
      </c>
      <c r="B31" s="571" t="s">
        <v>456</v>
      </c>
      <c r="C31" s="571"/>
      <c r="D31" s="553"/>
      <c r="E31" s="553"/>
      <c r="F31" s="564"/>
      <c r="G31" s="564"/>
      <c r="H31" s="553"/>
      <c r="I31" s="564"/>
      <c r="J31" s="564"/>
      <c r="K31" s="564"/>
      <c r="L31" s="564"/>
    </row>
    <row r="32" spans="1:12">
      <c r="A32" s="554">
        <v>26</v>
      </c>
      <c r="B32" s="571" t="s">
        <v>523</v>
      </c>
      <c r="C32" s="571"/>
      <c r="D32" s="553"/>
      <c r="E32" s="553"/>
      <c r="F32" s="564"/>
      <c r="G32" s="564"/>
      <c r="H32" s="553"/>
      <c r="I32" s="564"/>
      <c r="J32" s="564"/>
      <c r="K32" s="564"/>
      <c r="L32" s="564"/>
    </row>
    <row r="33" spans="1:12">
      <c r="A33" s="554">
        <v>27</v>
      </c>
      <c r="B33" s="644" t="s">
        <v>66</v>
      </c>
      <c r="C33" s="644"/>
      <c r="D33" s="553"/>
      <c r="E33" s="553"/>
      <c r="F33" s="564"/>
      <c r="G33" s="564"/>
      <c r="H33" s="554"/>
      <c r="I33" s="564"/>
      <c r="J33" s="564"/>
      <c r="K33" s="564"/>
      <c r="L33" s="564"/>
    </row>
    <row r="34" spans="1:12">
      <c r="A34" s="586"/>
      <c r="B34" s="586"/>
      <c r="C34" s="586"/>
      <c r="D34" s="586"/>
      <c r="E34" s="586"/>
      <c r="H34" s="586"/>
    </row>
    <row r="35" spans="1:12">
      <c r="A35" s="586"/>
      <c r="B35" s="643"/>
      <c r="C35" s="643"/>
      <c r="D35" s="586"/>
      <c r="E35" s="586"/>
      <c r="H35" s="586"/>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3"/>
  <sheetViews>
    <sheetView showGridLines="0" zoomScaleNormal="100" workbookViewId="0">
      <selection activeCell="D17" sqref="D17"/>
    </sheetView>
  </sheetViews>
  <sheetFormatPr defaultRowHeight="12"/>
  <cols>
    <col min="1" max="1" width="11.81640625" style="647" bestFit="1" customWidth="1"/>
    <col min="2" max="2" width="68.7265625" style="647" customWidth="1"/>
    <col min="3" max="11" width="28.26953125" style="647" customWidth="1"/>
    <col min="12" max="16384" width="8.7265625" style="647"/>
  </cols>
  <sheetData>
    <row r="1" spans="1:11" s="565" customFormat="1" ht="13">
      <c r="A1" s="437" t="s">
        <v>32</v>
      </c>
      <c r="B1" s="550">
        <f>'Info '!C2</f>
        <v>0</v>
      </c>
    </row>
    <row r="2" spans="1:11" s="565" customFormat="1">
      <c r="A2" s="438" t="s">
        <v>33</v>
      </c>
      <c r="B2" s="549">
        <f>'1. key ratios '!B2</f>
        <v>45016</v>
      </c>
    </row>
    <row r="3" spans="1:11" s="565" customFormat="1">
      <c r="A3" s="439" t="s">
        <v>506</v>
      </c>
    </row>
    <row r="4" spans="1:11">
      <c r="C4" s="651" t="s">
        <v>700</v>
      </c>
      <c r="D4" s="651" t="s">
        <v>699</v>
      </c>
      <c r="E4" s="651" t="s">
        <v>698</v>
      </c>
      <c r="F4" s="651" t="s">
        <v>697</v>
      </c>
      <c r="G4" s="651" t="s">
        <v>696</v>
      </c>
      <c r="H4" s="651" t="s">
        <v>695</v>
      </c>
      <c r="I4" s="651" t="s">
        <v>694</v>
      </c>
      <c r="J4" s="651" t="s">
        <v>693</v>
      </c>
      <c r="K4" s="651" t="s">
        <v>692</v>
      </c>
    </row>
    <row r="5" spans="1:11" ht="104" customHeight="1">
      <c r="A5" s="799" t="s">
        <v>691</v>
      </c>
      <c r="B5" s="800"/>
      <c r="C5" s="650" t="s">
        <v>507</v>
      </c>
      <c r="D5" s="650" t="s">
        <v>508</v>
      </c>
      <c r="E5" s="650" t="s">
        <v>509</v>
      </c>
      <c r="F5" s="650" t="s">
        <v>510</v>
      </c>
      <c r="G5" s="650" t="s">
        <v>511</v>
      </c>
      <c r="H5" s="650" t="s">
        <v>512</v>
      </c>
      <c r="I5" s="650" t="s">
        <v>513</v>
      </c>
      <c r="J5" s="650" t="s">
        <v>514</v>
      </c>
      <c r="K5" s="650" t="s">
        <v>515</v>
      </c>
    </row>
    <row r="6" spans="1:11">
      <c r="A6" s="553">
        <v>1</v>
      </c>
      <c r="B6" s="553" t="s">
        <v>475</v>
      </c>
      <c r="C6" s="553"/>
      <c r="D6" s="553"/>
      <c r="E6" s="553"/>
      <c r="F6" s="553"/>
      <c r="G6" s="553"/>
      <c r="H6" s="553"/>
      <c r="I6" s="553"/>
      <c r="J6" s="553"/>
      <c r="K6" s="553"/>
    </row>
    <row r="7" spans="1:11">
      <c r="A7" s="553">
        <v>2</v>
      </c>
      <c r="B7" s="554" t="s">
        <v>516</v>
      </c>
      <c r="C7" s="553"/>
      <c r="D7" s="553"/>
      <c r="E7" s="553"/>
      <c r="F7" s="553"/>
      <c r="G7" s="553"/>
      <c r="H7" s="553"/>
      <c r="I7" s="553"/>
      <c r="J7" s="553"/>
      <c r="K7" s="553"/>
    </row>
    <row r="8" spans="1:11">
      <c r="A8" s="553">
        <v>3</v>
      </c>
      <c r="B8" s="554" t="s">
        <v>483</v>
      </c>
      <c r="C8" s="553"/>
      <c r="D8" s="553"/>
      <c r="E8" s="553"/>
      <c r="F8" s="553"/>
      <c r="G8" s="553"/>
      <c r="H8" s="553"/>
      <c r="I8" s="553"/>
      <c r="J8" s="553"/>
      <c r="K8" s="553"/>
    </row>
    <row r="9" spans="1:11">
      <c r="A9" s="553">
        <v>4</v>
      </c>
      <c r="B9" s="588" t="s">
        <v>517</v>
      </c>
      <c r="C9" s="649"/>
      <c r="D9" s="649"/>
      <c r="E9" s="649"/>
      <c r="F9" s="649"/>
      <c r="G9" s="649"/>
      <c r="H9" s="649"/>
      <c r="I9" s="649"/>
      <c r="J9" s="649"/>
      <c r="K9" s="649"/>
    </row>
    <row r="10" spans="1:11">
      <c r="A10" s="553">
        <v>5</v>
      </c>
      <c r="B10" s="576" t="s">
        <v>518</v>
      </c>
      <c r="C10" s="649"/>
      <c r="D10" s="649"/>
      <c r="E10" s="649"/>
      <c r="F10" s="649"/>
      <c r="G10" s="649"/>
      <c r="H10" s="649"/>
      <c r="I10" s="649"/>
      <c r="J10" s="649"/>
      <c r="K10" s="649"/>
    </row>
    <row r="11" spans="1:11">
      <c r="A11" s="553">
        <v>6</v>
      </c>
      <c r="B11" s="576" t="s">
        <v>519</v>
      </c>
      <c r="C11" s="649"/>
      <c r="D11" s="649"/>
      <c r="E11" s="649"/>
      <c r="F11" s="649"/>
      <c r="G11" s="649"/>
      <c r="H11" s="649"/>
      <c r="I11" s="649"/>
      <c r="J11" s="649"/>
      <c r="K11" s="649"/>
    </row>
    <row r="13" spans="1:11" ht="13.5">
      <c r="B13" s="648"/>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0"/>
  <sheetViews>
    <sheetView showGridLines="0" topLeftCell="P1" zoomScaleNormal="100" workbookViewId="0">
      <selection activeCell="W5" sqref="W5"/>
    </sheetView>
  </sheetViews>
  <sheetFormatPr defaultRowHeight="14.5"/>
  <cols>
    <col min="1" max="1" width="10" style="652" bestFit="1" customWidth="1"/>
    <col min="2" max="2" width="71.7265625" style="652" customWidth="1"/>
    <col min="3" max="3" width="10.6328125" style="652" bestFit="1" customWidth="1"/>
    <col min="4" max="7" width="15.54296875" style="652" customWidth="1"/>
    <col min="8" max="8" width="10.6328125" style="652" bestFit="1" customWidth="1"/>
    <col min="9" max="12" width="17.26953125" style="652" customWidth="1"/>
    <col min="13" max="13" width="10.6328125" style="652" bestFit="1" customWidth="1"/>
    <col min="14" max="17" width="16.1796875" style="652" customWidth="1"/>
    <col min="18" max="18" width="12.26953125" style="652" bestFit="1" customWidth="1"/>
    <col min="19" max="19" width="46.90625" style="652" bestFit="1" customWidth="1"/>
    <col min="20" max="20" width="43.453125" style="652" bestFit="1" customWidth="1"/>
    <col min="21" max="21" width="45.90625" style="652" bestFit="1" customWidth="1"/>
    <col min="22" max="22" width="43.36328125" style="652" bestFit="1" customWidth="1"/>
    <col min="23" max="16384" width="8.7265625" style="652"/>
  </cols>
  <sheetData>
    <row r="1" spans="1:22">
      <c r="A1" s="437" t="s">
        <v>32</v>
      </c>
      <c r="B1" s="550">
        <f>'Info '!C2</f>
        <v>0</v>
      </c>
    </row>
    <row r="2" spans="1:22">
      <c r="A2" s="438" t="s">
        <v>33</v>
      </c>
      <c r="B2" s="549">
        <f>'1. key ratios '!B2</f>
        <v>45016</v>
      </c>
    </row>
    <row r="3" spans="1:22">
      <c r="A3" s="439" t="s">
        <v>534</v>
      </c>
      <c r="B3" s="565"/>
    </row>
    <row r="4" spans="1:22">
      <c r="A4" s="439"/>
      <c r="B4" s="565"/>
    </row>
    <row r="5" spans="1:22" ht="24" customHeight="1">
      <c r="A5" s="801" t="s">
        <v>535</v>
      </c>
      <c r="B5" s="802"/>
      <c r="C5" s="806" t="s">
        <v>701</v>
      </c>
      <c r="D5" s="806"/>
      <c r="E5" s="806"/>
      <c r="F5" s="806"/>
      <c r="G5" s="806"/>
      <c r="H5" s="806" t="s">
        <v>553</v>
      </c>
      <c r="I5" s="806"/>
      <c r="J5" s="806"/>
      <c r="K5" s="806"/>
      <c r="L5" s="806"/>
      <c r="M5" s="806" t="s">
        <v>665</v>
      </c>
      <c r="N5" s="806"/>
      <c r="O5" s="806"/>
      <c r="P5" s="806"/>
      <c r="Q5" s="806"/>
      <c r="R5" s="805" t="s">
        <v>536</v>
      </c>
      <c r="S5" s="805" t="s">
        <v>550</v>
      </c>
      <c r="T5" s="805" t="s">
        <v>551</v>
      </c>
      <c r="U5" s="805" t="s">
        <v>712</v>
      </c>
      <c r="V5" s="805" t="s">
        <v>713</v>
      </c>
    </row>
    <row r="6" spans="1:22" ht="36" customHeight="1">
      <c r="A6" s="803"/>
      <c r="B6" s="804"/>
      <c r="C6" s="663"/>
      <c r="D6" s="563" t="s">
        <v>686</v>
      </c>
      <c r="E6" s="563" t="s">
        <v>685</v>
      </c>
      <c r="F6" s="563" t="s">
        <v>684</v>
      </c>
      <c r="G6" s="563" t="s">
        <v>683</v>
      </c>
      <c r="H6" s="663"/>
      <c r="I6" s="563" t="s">
        <v>686</v>
      </c>
      <c r="J6" s="563" t="s">
        <v>685</v>
      </c>
      <c r="K6" s="563" t="s">
        <v>684</v>
      </c>
      <c r="L6" s="563" t="s">
        <v>683</v>
      </c>
      <c r="M6" s="663"/>
      <c r="N6" s="563" t="s">
        <v>686</v>
      </c>
      <c r="O6" s="563" t="s">
        <v>685</v>
      </c>
      <c r="P6" s="563" t="s">
        <v>684</v>
      </c>
      <c r="Q6" s="563" t="s">
        <v>683</v>
      </c>
      <c r="R6" s="805"/>
      <c r="S6" s="805"/>
      <c r="T6" s="805"/>
      <c r="U6" s="805"/>
      <c r="V6" s="805"/>
    </row>
    <row r="7" spans="1:22">
      <c r="A7" s="661">
        <v>1</v>
      </c>
      <c r="B7" s="662" t="s">
        <v>544</v>
      </c>
      <c r="C7" s="649"/>
      <c r="D7" s="649"/>
      <c r="E7" s="649"/>
      <c r="F7" s="649"/>
      <c r="G7" s="649"/>
      <c r="H7" s="649"/>
      <c r="I7" s="649"/>
      <c r="J7" s="649"/>
      <c r="K7" s="649"/>
      <c r="L7" s="649"/>
      <c r="M7" s="649"/>
      <c r="N7" s="649"/>
      <c r="O7" s="649"/>
      <c r="P7" s="649"/>
      <c r="Q7" s="649"/>
      <c r="R7" s="649"/>
      <c r="S7" s="649"/>
      <c r="T7" s="649"/>
      <c r="U7" s="649"/>
      <c r="V7" s="649"/>
    </row>
    <row r="8" spans="1:22">
      <c r="A8" s="661">
        <v>2</v>
      </c>
      <c r="B8" s="660" t="s">
        <v>543</v>
      </c>
      <c r="C8" s="649"/>
      <c r="D8" s="649"/>
      <c r="E8" s="649"/>
      <c r="F8" s="649"/>
      <c r="G8" s="649"/>
      <c r="H8" s="649"/>
      <c r="I8" s="649"/>
      <c r="J8" s="649"/>
      <c r="K8" s="649"/>
      <c r="L8" s="649"/>
      <c r="M8" s="649"/>
      <c r="N8" s="649"/>
      <c r="O8" s="649"/>
      <c r="P8" s="649"/>
      <c r="Q8" s="649"/>
      <c r="R8" s="649"/>
      <c r="S8" s="649"/>
      <c r="T8" s="649"/>
      <c r="U8" s="649"/>
      <c r="V8" s="649"/>
    </row>
    <row r="9" spans="1:22">
      <c r="A9" s="661">
        <v>3</v>
      </c>
      <c r="B9" s="660" t="s">
        <v>542</v>
      </c>
      <c r="C9" s="649"/>
      <c r="D9" s="649"/>
      <c r="E9" s="649"/>
      <c r="F9" s="649"/>
      <c r="G9" s="649"/>
      <c r="H9" s="649"/>
      <c r="I9" s="649"/>
      <c r="J9" s="649"/>
      <c r="K9" s="649"/>
      <c r="L9" s="649"/>
      <c r="M9" s="649"/>
      <c r="N9" s="649"/>
      <c r="O9" s="649"/>
      <c r="P9" s="649"/>
      <c r="Q9" s="649"/>
      <c r="R9" s="649"/>
      <c r="S9" s="649"/>
      <c r="T9" s="649"/>
      <c r="U9" s="649"/>
      <c r="V9" s="649"/>
    </row>
    <row r="10" spans="1:22">
      <c r="A10" s="661">
        <v>4</v>
      </c>
      <c r="B10" s="660" t="s">
        <v>541</v>
      </c>
      <c r="C10" s="649"/>
      <c r="D10" s="649"/>
      <c r="E10" s="649"/>
      <c r="F10" s="649"/>
      <c r="G10" s="649"/>
      <c r="H10" s="649"/>
      <c r="I10" s="649"/>
      <c r="J10" s="649"/>
      <c r="K10" s="649"/>
      <c r="L10" s="649"/>
      <c r="M10" s="649"/>
      <c r="N10" s="649"/>
      <c r="O10" s="649"/>
      <c r="P10" s="649"/>
      <c r="Q10" s="649"/>
      <c r="R10" s="649"/>
      <c r="S10" s="649"/>
      <c r="T10" s="649"/>
      <c r="U10" s="649"/>
      <c r="V10" s="649"/>
    </row>
    <row r="11" spans="1:22">
      <c r="A11" s="661">
        <v>5</v>
      </c>
      <c r="B11" s="660" t="s">
        <v>540</v>
      </c>
      <c r="C11" s="649"/>
      <c r="D11" s="649"/>
      <c r="E11" s="649"/>
      <c r="F11" s="649"/>
      <c r="G11" s="649"/>
      <c r="H11" s="649"/>
      <c r="I11" s="649"/>
      <c r="J11" s="649"/>
      <c r="K11" s="649"/>
      <c r="L11" s="649"/>
      <c r="M11" s="649"/>
      <c r="N11" s="649"/>
      <c r="O11" s="649"/>
      <c r="P11" s="649"/>
      <c r="Q11" s="649"/>
      <c r="R11" s="649"/>
      <c r="S11" s="649"/>
      <c r="T11" s="649"/>
      <c r="U11" s="649"/>
      <c r="V11" s="649"/>
    </row>
    <row r="12" spans="1:22">
      <c r="A12" s="661">
        <v>6</v>
      </c>
      <c r="B12" s="660" t="s">
        <v>539</v>
      </c>
      <c r="C12" s="649"/>
      <c r="D12" s="649"/>
      <c r="E12" s="649"/>
      <c r="F12" s="649"/>
      <c r="G12" s="649"/>
      <c r="H12" s="649"/>
      <c r="I12" s="649"/>
      <c r="J12" s="649"/>
      <c r="K12" s="649"/>
      <c r="L12" s="649"/>
      <c r="M12" s="649"/>
      <c r="N12" s="649"/>
      <c r="O12" s="649"/>
      <c r="P12" s="649"/>
      <c r="Q12" s="649"/>
      <c r="R12" s="649"/>
      <c r="S12" s="649"/>
      <c r="T12" s="649"/>
      <c r="U12" s="649"/>
      <c r="V12" s="649"/>
    </row>
    <row r="13" spans="1:22">
      <c r="A13" s="661">
        <v>7</v>
      </c>
      <c r="B13" s="660" t="s">
        <v>538</v>
      </c>
      <c r="C13" s="649"/>
      <c r="D13" s="649"/>
      <c r="E13" s="649"/>
      <c r="F13" s="649"/>
      <c r="G13" s="649"/>
      <c r="H13" s="649"/>
      <c r="I13" s="649"/>
      <c r="J13" s="649"/>
      <c r="K13" s="649"/>
      <c r="L13" s="649"/>
      <c r="M13" s="649"/>
      <c r="N13" s="649"/>
      <c r="O13" s="649"/>
      <c r="P13" s="649"/>
      <c r="Q13" s="649"/>
      <c r="R13" s="649"/>
      <c r="S13" s="649"/>
      <c r="T13" s="649"/>
      <c r="U13" s="649"/>
      <c r="V13" s="649"/>
    </row>
    <row r="14" spans="1:22">
      <c r="A14" s="654">
        <v>7.1</v>
      </c>
      <c r="B14" s="653" t="s">
        <v>547</v>
      </c>
      <c r="C14" s="649"/>
      <c r="D14" s="649"/>
      <c r="E14" s="649"/>
      <c r="F14" s="649"/>
      <c r="G14" s="649"/>
      <c r="H14" s="649"/>
      <c r="I14" s="649"/>
      <c r="J14" s="649"/>
      <c r="K14" s="649"/>
      <c r="L14" s="649"/>
      <c r="M14" s="649"/>
      <c r="N14" s="649"/>
      <c r="O14" s="649"/>
      <c r="P14" s="649"/>
      <c r="Q14" s="649"/>
      <c r="R14" s="649"/>
      <c r="S14" s="649"/>
      <c r="T14" s="649"/>
      <c r="U14" s="649"/>
      <c r="V14" s="649"/>
    </row>
    <row r="15" spans="1:22">
      <c r="A15" s="654">
        <v>7.2</v>
      </c>
      <c r="B15" s="653" t="s">
        <v>549</v>
      </c>
      <c r="C15" s="649"/>
      <c r="D15" s="649"/>
      <c r="E15" s="649"/>
      <c r="F15" s="649"/>
      <c r="G15" s="649"/>
      <c r="H15" s="649"/>
      <c r="I15" s="649"/>
      <c r="J15" s="649"/>
      <c r="K15" s="649"/>
      <c r="L15" s="649"/>
      <c r="M15" s="649"/>
      <c r="N15" s="649"/>
      <c r="O15" s="649"/>
      <c r="P15" s="649"/>
      <c r="Q15" s="649"/>
      <c r="R15" s="649"/>
      <c r="S15" s="649"/>
      <c r="T15" s="649"/>
      <c r="U15" s="649"/>
      <c r="V15" s="649"/>
    </row>
    <row r="16" spans="1:22">
      <c r="A16" s="654">
        <v>7.3</v>
      </c>
      <c r="B16" s="653" t="s">
        <v>546</v>
      </c>
      <c r="C16" s="649"/>
      <c r="D16" s="649"/>
      <c r="E16" s="649"/>
      <c r="F16" s="649"/>
      <c r="G16" s="649"/>
      <c r="H16" s="649"/>
      <c r="I16" s="649"/>
      <c r="J16" s="649"/>
      <c r="K16" s="649"/>
      <c r="L16" s="649"/>
      <c r="M16" s="649"/>
      <c r="N16" s="649"/>
      <c r="O16" s="649"/>
      <c r="P16" s="649"/>
      <c r="Q16" s="649"/>
      <c r="R16" s="649"/>
      <c r="S16" s="649"/>
      <c r="T16" s="649"/>
      <c r="U16" s="649"/>
      <c r="V16" s="649"/>
    </row>
    <row r="17" spans="1:22">
      <c r="A17" s="661">
        <v>8</v>
      </c>
      <c r="B17" s="660" t="s">
        <v>545</v>
      </c>
      <c r="C17" s="649"/>
      <c r="D17" s="649"/>
      <c r="E17" s="649"/>
      <c r="F17" s="649"/>
      <c r="G17" s="649"/>
      <c r="H17" s="649"/>
      <c r="I17" s="649"/>
      <c r="J17" s="649"/>
      <c r="K17" s="649"/>
      <c r="L17" s="649"/>
      <c r="M17" s="649"/>
      <c r="N17" s="649"/>
      <c r="O17" s="649"/>
      <c r="P17" s="649"/>
      <c r="Q17" s="649"/>
      <c r="R17" s="649"/>
      <c r="S17" s="649"/>
      <c r="T17" s="649"/>
      <c r="U17" s="649"/>
      <c r="V17" s="649"/>
    </row>
    <row r="18" spans="1:22">
      <c r="A18" s="659">
        <v>9</v>
      </c>
      <c r="B18" s="658" t="s">
        <v>537</v>
      </c>
      <c r="C18" s="657"/>
      <c r="D18" s="657"/>
      <c r="E18" s="657"/>
      <c r="F18" s="657"/>
      <c r="G18" s="657"/>
      <c r="H18" s="657"/>
      <c r="I18" s="657"/>
      <c r="J18" s="657"/>
      <c r="K18" s="657"/>
      <c r="L18" s="657"/>
      <c r="M18" s="657"/>
      <c r="N18" s="657"/>
      <c r="O18" s="657"/>
      <c r="P18" s="657"/>
      <c r="Q18" s="657"/>
      <c r="R18" s="657"/>
      <c r="S18" s="657"/>
      <c r="T18" s="657"/>
      <c r="U18" s="657"/>
      <c r="V18" s="657"/>
    </row>
    <row r="19" spans="1:22">
      <c r="A19" s="656">
        <v>10</v>
      </c>
      <c r="B19" s="655" t="s">
        <v>548</v>
      </c>
      <c r="C19" s="649"/>
      <c r="D19" s="649"/>
      <c r="E19" s="649"/>
      <c r="F19" s="649"/>
      <c r="G19" s="649"/>
      <c r="H19" s="649"/>
      <c r="I19" s="649"/>
      <c r="J19" s="649"/>
      <c r="K19" s="649"/>
      <c r="L19" s="649"/>
      <c r="M19" s="649"/>
      <c r="N19" s="649"/>
      <c r="O19" s="649"/>
      <c r="P19" s="649"/>
      <c r="Q19" s="649"/>
      <c r="R19" s="649"/>
      <c r="S19" s="649"/>
      <c r="T19" s="649"/>
      <c r="U19" s="649"/>
      <c r="V19" s="649"/>
    </row>
    <row r="20" spans="1:22">
      <c r="A20" s="654">
        <v>10.1</v>
      </c>
      <c r="B20" s="653" t="s">
        <v>552</v>
      </c>
      <c r="C20" s="649"/>
      <c r="D20" s="649"/>
      <c r="E20" s="649"/>
      <c r="F20" s="649"/>
      <c r="G20" s="649"/>
      <c r="H20" s="649"/>
      <c r="I20" s="649"/>
      <c r="J20" s="649"/>
      <c r="K20" s="649"/>
      <c r="L20" s="649"/>
      <c r="M20" s="649"/>
      <c r="N20" s="649"/>
      <c r="O20" s="649"/>
      <c r="P20" s="649"/>
      <c r="Q20" s="649"/>
      <c r="R20" s="649"/>
      <c r="S20" s="649"/>
      <c r="T20" s="649"/>
      <c r="U20" s="649"/>
      <c r="V20" s="649"/>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9"/>
  <sheetViews>
    <sheetView zoomScale="80" zoomScaleNormal="80" workbookViewId="0"/>
  </sheetViews>
  <sheetFormatPr defaultRowHeight="14.5"/>
  <cols>
    <col min="1" max="1" width="8.7265625" style="481"/>
    <col min="2" max="2" width="69.26953125" style="482" customWidth="1"/>
    <col min="3" max="3" width="13.6328125" customWidth="1"/>
    <col min="4" max="4" width="14.453125" customWidth="1"/>
    <col min="5" max="8" width="13.1796875" customWidth="1"/>
  </cols>
  <sheetData>
    <row r="1" spans="1:8" s="5" customFormat="1" ht="14">
      <c r="A1" s="2" t="s">
        <v>32</v>
      </c>
      <c r="B1" s="3">
        <f>'Info '!C2</f>
        <v>0</v>
      </c>
      <c r="C1" s="3"/>
      <c r="D1" s="4"/>
      <c r="E1" s="4"/>
      <c r="F1" s="4"/>
      <c r="G1" s="4"/>
    </row>
    <row r="2" spans="1:8" s="5" customFormat="1" ht="14">
      <c r="A2" s="2" t="s">
        <v>33</v>
      </c>
      <c r="B2" s="389">
        <f>'1. key ratios '!B2</f>
        <v>45016</v>
      </c>
      <c r="C2" s="6"/>
      <c r="D2" s="7"/>
      <c r="E2" s="7"/>
      <c r="F2" s="7"/>
      <c r="G2" s="7"/>
      <c r="H2" s="8"/>
    </row>
    <row r="3" spans="1:8" s="5" customFormat="1" ht="14">
      <c r="A3" s="2"/>
      <c r="B3" s="6"/>
      <c r="C3" s="6"/>
      <c r="D3" s="7"/>
      <c r="E3" s="7"/>
      <c r="F3" s="7"/>
      <c r="G3" s="7"/>
      <c r="H3" s="8"/>
    </row>
    <row r="4" spans="1:8" ht="21" customHeight="1">
      <c r="A4" s="694" t="s">
        <v>7</v>
      </c>
      <c r="B4" s="695" t="s">
        <v>559</v>
      </c>
      <c r="C4" s="697" t="s">
        <v>560</v>
      </c>
      <c r="D4" s="697"/>
      <c r="E4" s="697"/>
      <c r="F4" s="697" t="s">
        <v>561</v>
      </c>
      <c r="G4" s="697"/>
      <c r="H4" s="698"/>
    </row>
    <row r="5" spans="1:8" ht="21" customHeight="1">
      <c r="A5" s="694"/>
      <c r="B5" s="696"/>
      <c r="C5" s="446" t="s">
        <v>34</v>
      </c>
      <c r="D5" s="446" t="s">
        <v>35</v>
      </c>
      <c r="E5" s="446" t="s">
        <v>36</v>
      </c>
      <c r="F5" s="446" t="s">
        <v>34</v>
      </c>
      <c r="G5" s="446" t="s">
        <v>35</v>
      </c>
      <c r="H5" s="446" t="s">
        <v>36</v>
      </c>
    </row>
    <row r="6" spans="1:8" ht="26.5" customHeight="1">
      <c r="A6" s="694"/>
      <c r="B6" s="447" t="s">
        <v>562</v>
      </c>
      <c r="C6" s="699"/>
      <c r="D6" s="700"/>
      <c r="E6" s="700"/>
      <c r="F6" s="700"/>
      <c r="G6" s="700"/>
      <c r="H6" s="701"/>
    </row>
    <row r="7" spans="1:8" ht="23" customHeight="1">
      <c r="A7" s="448">
        <v>1</v>
      </c>
      <c r="B7" s="449" t="s">
        <v>563</v>
      </c>
      <c r="C7" s="444">
        <f>SUM(C8:C10)</f>
        <v>0</v>
      </c>
      <c r="D7" s="444">
        <f>SUM(D8:D10)</f>
        <v>0</v>
      </c>
      <c r="E7" s="450">
        <f>C7+D7</f>
        <v>0</v>
      </c>
      <c r="F7" s="444">
        <f>SUM(F8:F10)</f>
        <v>0</v>
      </c>
      <c r="G7" s="444">
        <f>SUM(G8:G10)</f>
        <v>0</v>
      </c>
      <c r="H7" s="450">
        <f>F7+G7</f>
        <v>0</v>
      </c>
    </row>
    <row r="8" spans="1:8">
      <c r="A8" s="448">
        <v>1.1000000000000001</v>
      </c>
      <c r="B8" s="451" t="s">
        <v>564</v>
      </c>
      <c r="C8" s="444"/>
      <c r="D8" s="444"/>
      <c r="E8" s="450">
        <f t="shared" ref="E8:E36" si="0">C8+D8</f>
        <v>0</v>
      </c>
      <c r="F8" s="444"/>
      <c r="G8" s="444"/>
      <c r="H8" s="450">
        <f t="shared" ref="H8:H36" si="1">F8+G8</f>
        <v>0</v>
      </c>
    </row>
    <row r="9" spans="1:8">
      <c r="A9" s="448">
        <v>1.2</v>
      </c>
      <c r="B9" s="451" t="s">
        <v>565</v>
      </c>
      <c r="C9" s="444"/>
      <c r="D9" s="444"/>
      <c r="E9" s="450">
        <f t="shared" si="0"/>
        <v>0</v>
      </c>
      <c r="F9" s="444"/>
      <c r="G9" s="444"/>
      <c r="H9" s="450">
        <f t="shared" si="1"/>
        <v>0</v>
      </c>
    </row>
    <row r="10" spans="1:8">
      <c r="A10" s="448">
        <v>1.3</v>
      </c>
      <c r="B10" s="451" t="s">
        <v>566</v>
      </c>
      <c r="C10" s="444"/>
      <c r="D10" s="444"/>
      <c r="E10" s="450">
        <f t="shared" si="0"/>
        <v>0</v>
      </c>
      <c r="F10" s="444"/>
      <c r="G10" s="444"/>
      <c r="H10" s="450">
        <f t="shared" si="1"/>
        <v>0</v>
      </c>
    </row>
    <row r="11" spans="1:8">
      <c r="A11" s="448">
        <v>2</v>
      </c>
      <c r="B11" s="452" t="s">
        <v>567</v>
      </c>
      <c r="C11" s="444"/>
      <c r="D11" s="444"/>
      <c r="E11" s="450">
        <f t="shared" si="0"/>
        <v>0</v>
      </c>
      <c r="F11" s="444"/>
      <c r="G11" s="444"/>
      <c r="H11" s="450">
        <f t="shared" si="1"/>
        <v>0</v>
      </c>
    </row>
    <row r="12" spans="1:8">
      <c r="A12" s="448">
        <v>2.1</v>
      </c>
      <c r="B12" s="453" t="s">
        <v>568</v>
      </c>
      <c r="C12" s="444"/>
      <c r="D12" s="444"/>
      <c r="E12" s="450">
        <f t="shared" si="0"/>
        <v>0</v>
      </c>
      <c r="F12" s="444"/>
      <c r="G12" s="444"/>
      <c r="H12" s="450">
        <f t="shared" si="1"/>
        <v>0</v>
      </c>
    </row>
    <row r="13" spans="1:8" ht="26.5" customHeight="1">
      <c r="A13" s="448">
        <v>3</v>
      </c>
      <c r="B13" s="454" t="s">
        <v>569</v>
      </c>
      <c r="C13" s="444"/>
      <c r="D13" s="444"/>
      <c r="E13" s="450">
        <f t="shared" si="0"/>
        <v>0</v>
      </c>
      <c r="F13" s="444"/>
      <c r="G13" s="444"/>
      <c r="H13" s="450">
        <f t="shared" si="1"/>
        <v>0</v>
      </c>
    </row>
    <row r="14" spans="1:8" ht="26.5" customHeight="1">
      <c r="A14" s="448">
        <v>4</v>
      </c>
      <c r="B14" s="455" t="s">
        <v>570</v>
      </c>
      <c r="C14" s="444"/>
      <c r="D14" s="444"/>
      <c r="E14" s="450">
        <f t="shared" si="0"/>
        <v>0</v>
      </c>
      <c r="F14" s="444"/>
      <c r="G14" s="444"/>
      <c r="H14" s="450">
        <f t="shared" si="1"/>
        <v>0</v>
      </c>
    </row>
    <row r="15" spans="1:8" ht="24.5" customHeight="1">
      <c r="A15" s="448">
        <v>5</v>
      </c>
      <c r="B15" s="456" t="s">
        <v>571</v>
      </c>
      <c r="C15" s="457">
        <f>SUM(C16:C18)</f>
        <v>0</v>
      </c>
      <c r="D15" s="457">
        <f>SUM(D16:D18)</f>
        <v>0</v>
      </c>
      <c r="E15" s="458">
        <f t="shared" si="0"/>
        <v>0</v>
      </c>
      <c r="F15" s="457">
        <f>SUM(F16:F18)</f>
        <v>0</v>
      </c>
      <c r="G15" s="457">
        <f>SUM(G16:G18)</f>
        <v>0</v>
      </c>
      <c r="H15" s="458">
        <f t="shared" si="1"/>
        <v>0</v>
      </c>
    </row>
    <row r="16" spans="1:8">
      <c r="A16" s="448">
        <v>5.0999999999999996</v>
      </c>
      <c r="B16" s="459" t="s">
        <v>572</v>
      </c>
      <c r="C16" s="444"/>
      <c r="D16" s="444"/>
      <c r="E16" s="450">
        <f t="shared" si="0"/>
        <v>0</v>
      </c>
      <c r="F16" s="444"/>
      <c r="G16" s="444"/>
      <c r="H16" s="450">
        <f t="shared" si="1"/>
        <v>0</v>
      </c>
    </row>
    <row r="17" spans="1:8">
      <c r="A17" s="448">
        <v>5.2</v>
      </c>
      <c r="B17" s="459" t="s">
        <v>573</v>
      </c>
      <c r="C17" s="444"/>
      <c r="D17" s="444"/>
      <c r="E17" s="450">
        <f t="shared" si="0"/>
        <v>0</v>
      </c>
      <c r="F17" s="444"/>
      <c r="G17" s="444"/>
      <c r="H17" s="450">
        <f t="shared" si="1"/>
        <v>0</v>
      </c>
    </row>
    <row r="18" spans="1:8">
      <c r="A18" s="448">
        <v>5.3</v>
      </c>
      <c r="B18" s="460" t="s">
        <v>574</v>
      </c>
      <c r="C18" s="444"/>
      <c r="D18" s="444"/>
      <c r="E18" s="450">
        <f t="shared" si="0"/>
        <v>0</v>
      </c>
      <c r="F18" s="444"/>
      <c r="G18" s="444"/>
      <c r="H18" s="450">
        <f t="shared" si="1"/>
        <v>0</v>
      </c>
    </row>
    <row r="19" spans="1:8">
      <c r="A19" s="448">
        <v>6</v>
      </c>
      <c r="B19" s="454" t="s">
        <v>575</v>
      </c>
      <c r="C19" s="444">
        <f>SUM(C20:C21)</f>
        <v>0</v>
      </c>
      <c r="D19" s="444">
        <f>SUM(D20:D21)</f>
        <v>0</v>
      </c>
      <c r="E19" s="450">
        <f t="shared" si="0"/>
        <v>0</v>
      </c>
      <c r="F19" s="444">
        <f>SUM(F20:F21)</f>
        <v>0</v>
      </c>
      <c r="G19" s="444">
        <f>SUM(G20:G21)</f>
        <v>0</v>
      </c>
      <c r="H19" s="450">
        <f t="shared" si="1"/>
        <v>0</v>
      </c>
    </row>
    <row r="20" spans="1:8">
      <c r="A20" s="448">
        <v>6.1</v>
      </c>
      <c r="B20" s="459" t="s">
        <v>573</v>
      </c>
      <c r="C20" s="444"/>
      <c r="D20" s="444"/>
      <c r="E20" s="450">
        <f t="shared" si="0"/>
        <v>0</v>
      </c>
      <c r="F20" s="444"/>
      <c r="G20" s="444"/>
      <c r="H20" s="450">
        <f t="shared" si="1"/>
        <v>0</v>
      </c>
    </row>
    <row r="21" spans="1:8">
      <c r="A21" s="448">
        <v>6.2</v>
      </c>
      <c r="B21" s="460" t="s">
        <v>574</v>
      </c>
      <c r="C21" s="444"/>
      <c r="D21" s="444"/>
      <c r="E21" s="450">
        <f t="shared" si="0"/>
        <v>0</v>
      </c>
      <c r="F21" s="444"/>
      <c r="G21" s="444"/>
      <c r="H21" s="450">
        <f t="shared" si="1"/>
        <v>0</v>
      </c>
    </row>
    <row r="22" spans="1:8">
      <c r="A22" s="448">
        <v>7</v>
      </c>
      <c r="B22" s="452" t="s">
        <v>576</v>
      </c>
      <c r="C22" s="444"/>
      <c r="D22" s="444"/>
      <c r="E22" s="450">
        <f t="shared" si="0"/>
        <v>0</v>
      </c>
      <c r="F22" s="444"/>
      <c r="G22" s="444"/>
      <c r="H22" s="450">
        <f t="shared" si="1"/>
        <v>0</v>
      </c>
    </row>
    <row r="23" spans="1:8">
      <c r="A23" s="448">
        <v>8</v>
      </c>
      <c r="B23" s="461" t="s">
        <v>577</v>
      </c>
      <c r="C23" s="444"/>
      <c r="D23" s="444"/>
      <c r="E23" s="450">
        <f t="shared" si="0"/>
        <v>0</v>
      </c>
      <c r="F23" s="444"/>
      <c r="G23" s="444"/>
      <c r="H23" s="450">
        <f t="shared" si="1"/>
        <v>0</v>
      </c>
    </row>
    <row r="24" spans="1:8">
      <c r="A24" s="448">
        <v>9</v>
      </c>
      <c r="B24" s="455" t="s">
        <v>578</v>
      </c>
      <c r="C24" s="444">
        <f>SUM(C25:C26)</f>
        <v>0</v>
      </c>
      <c r="D24" s="444">
        <f>SUM(D25:D26)</f>
        <v>0</v>
      </c>
      <c r="E24" s="450">
        <f t="shared" si="0"/>
        <v>0</v>
      </c>
      <c r="F24" s="444">
        <f>SUM(F25:F26)</f>
        <v>0</v>
      </c>
      <c r="G24" s="444">
        <f>SUM(G25:G26)</f>
        <v>0</v>
      </c>
      <c r="H24" s="450">
        <f t="shared" si="1"/>
        <v>0</v>
      </c>
    </row>
    <row r="25" spans="1:8">
      <c r="A25" s="448">
        <v>9.1</v>
      </c>
      <c r="B25" s="459" t="s">
        <v>579</v>
      </c>
      <c r="C25" s="444"/>
      <c r="D25" s="444"/>
      <c r="E25" s="450">
        <f t="shared" si="0"/>
        <v>0</v>
      </c>
      <c r="F25" s="444"/>
      <c r="G25" s="444"/>
      <c r="H25" s="450">
        <f t="shared" si="1"/>
        <v>0</v>
      </c>
    </row>
    <row r="26" spans="1:8">
      <c r="A26" s="448">
        <v>9.1999999999999993</v>
      </c>
      <c r="B26" s="459" t="s">
        <v>580</v>
      </c>
      <c r="C26" s="444"/>
      <c r="D26" s="444"/>
      <c r="E26" s="450">
        <f t="shared" si="0"/>
        <v>0</v>
      </c>
      <c r="F26" s="444"/>
      <c r="G26" s="444"/>
      <c r="H26" s="450">
        <f t="shared" si="1"/>
        <v>0</v>
      </c>
    </row>
    <row r="27" spans="1:8">
      <c r="A27" s="448">
        <v>10</v>
      </c>
      <c r="B27" s="455" t="s">
        <v>581</v>
      </c>
      <c r="C27" s="444">
        <f>SUM(C28:C29)</f>
        <v>0</v>
      </c>
      <c r="D27" s="444">
        <f>SUM(D28:D29)</f>
        <v>0</v>
      </c>
      <c r="E27" s="450">
        <f t="shared" si="0"/>
        <v>0</v>
      </c>
      <c r="F27" s="444">
        <f>SUM(F28:F29)</f>
        <v>0</v>
      </c>
      <c r="G27" s="444">
        <f>SUM(G28:G29)</f>
        <v>0</v>
      </c>
      <c r="H27" s="450">
        <f t="shared" si="1"/>
        <v>0</v>
      </c>
    </row>
    <row r="28" spans="1:8">
      <c r="A28" s="448">
        <v>10.1</v>
      </c>
      <c r="B28" s="459" t="s">
        <v>582</v>
      </c>
      <c r="C28" s="444"/>
      <c r="D28" s="444"/>
      <c r="E28" s="450">
        <f t="shared" si="0"/>
        <v>0</v>
      </c>
      <c r="F28" s="444"/>
      <c r="G28" s="444"/>
      <c r="H28" s="450">
        <f t="shared" si="1"/>
        <v>0</v>
      </c>
    </row>
    <row r="29" spans="1:8">
      <c r="A29" s="448">
        <v>10.199999999999999</v>
      </c>
      <c r="B29" s="459" t="s">
        <v>583</v>
      </c>
      <c r="C29" s="444"/>
      <c r="D29" s="444"/>
      <c r="E29" s="450">
        <f t="shared" si="0"/>
        <v>0</v>
      </c>
      <c r="F29" s="444"/>
      <c r="G29" s="444"/>
      <c r="H29" s="450">
        <f t="shared" si="1"/>
        <v>0</v>
      </c>
    </row>
    <row r="30" spans="1:8">
      <c r="A30" s="448">
        <v>11</v>
      </c>
      <c r="B30" s="455" t="s">
        <v>584</v>
      </c>
      <c r="C30" s="444">
        <f>SUM(C31:C32)</f>
        <v>0</v>
      </c>
      <c r="D30" s="444">
        <f>SUM(D31:D32)</f>
        <v>0</v>
      </c>
      <c r="E30" s="450">
        <f t="shared" si="0"/>
        <v>0</v>
      </c>
      <c r="F30" s="444">
        <f>SUM(F31:F32)</f>
        <v>0</v>
      </c>
      <c r="G30" s="444">
        <f>SUM(G31:G32)</f>
        <v>0</v>
      </c>
      <c r="H30" s="450">
        <f t="shared" si="1"/>
        <v>0</v>
      </c>
    </row>
    <row r="31" spans="1:8">
      <c r="A31" s="448">
        <v>11.1</v>
      </c>
      <c r="B31" s="459" t="s">
        <v>585</v>
      </c>
      <c r="C31" s="444"/>
      <c r="D31" s="444"/>
      <c r="E31" s="450">
        <f t="shared" si="0"/>
        <v>0</v>
      </c>
      <c r="F31" s="444"/>
      <c r="G31" s="444"/>
      <c r="H31" s="450">
        <f t="shared" si="1"/>
        <v>0</v>
      </c>
    </row>
    <row r="32" spans="1:8">
      <c r="A32" s="448">
        <v>11.2</v>
      </c>
      <c r="B32" s="459" t="s">
        <v>586</v>
      </c>
      <c r="C32" s="444"/>
      <c r="D32" s="444"/>
      <c r="E32" s="450">
        <f t="shared" si="0"/>
        <v>0</v>
      </c>
      <c r="F32" s="444"/>
      <c r="G32" s="444"/>
      <c r="H32" s="450">
        <f t="shared" si="1"/>
        <v>0</v>
      </c>
    </row>
    <row r="33" spans="1:8">
      <c r="A33" s="448">
        <v>13</v>
      </c>
      <c r="B33" s="455" t="s">
        <v>587</v>
      </c>
      <c r="C33" s="444"/>
      <c r="D33" s="444"/>
      <c r="E33" s="450">
        <f t="shared" si="0"/>
        <v>0</v>
      </c>
      <c r="F33" s="444"/>
      <c r="G33" s="444"/>
      <c r="H33" s="450">
        <f t="shared" si="1"/>
        <v>0</v>
      </c>
    </row>
    <row r="34" spans="1:8">
      <c r="A34" s="448">
        <v>13.1</v>
      </c>
      <c r="B34" s="462" t="s">
        <v>588</v>
      </c>
      <c r="C34" s="444"/>
      <c r="D34" s="444"/>
      <c r="E34" s="450">
        <f t="shared" si="0"/>
        <v>0</v>
      </c>
      <c r="F34" s="444"/>
      <c r="G34" s="444"/>
      <c r="H34" s="450">
        <f t="shared" si="1"/>
        <v>0</v>
      </c>
    </row>
    <row r="35" spans="1:8">
      <c r="A35" s="448">
        <v>13.2</v>
      </c>
      <c r="B35" s="462" t="s">
        <v>589</v>
      </c>
      <c r="C35" s="444"/>
      <c r="D35" s="444"/>
      <c r="E35" s="450">
        <f t="shared" si="0"/>
        <v>0</v>
      </c>
      <c r="F35" s="444"/>
      <c r="G35" s="444"/>
      <c r="H35" s="450">
        <f t="shared" si="1"/>
        <v>0</v>
      </c>
    </row>
    <row r="36" spans="1:8">
      <c r="A36" s="448">
        <v>14</v>
      </c>
      <c r="B36" s="463" t="s">
        <v>590</v>
      </c>
      <c r="C36" s="444">
        <f>SUM(C7,C11,C13,C14,C15,C19,C22,C23,C24,C27,C30,C33)</f>
        <v>0</v>
      </c>
      <c r="D36" s="444">
        <f>SUM(D7,D11,D13,D14,D15,D19,D22,D23,D24,D27,D30,D33)</f>
        <v>0</v>
      </c>
      <c r="E36" s="450">
        <f t="shared" si="0"/>
        <v>0</v>
      </c>
      <c r="F36" s="444">
        <f>SUM(F7,F11,F13,F14,F15,F19,F22,F23,F24,F27,F30,F33)</f>
        <v>0</v>
      </c>
      <c r="G36" s="444">
        <f>SUM(G7,G11,G13,G14,G15,G19,G22,G23,G24,G27,G30,G33)</f>
        <v>0</v>
      </c>
      <c r="H36" s="450">
        <f t="shared" si="1"/>
        <v>0</v>
      </c>
    </row>
    <row r="37" spans="1:8" ht="22.5" customHeight="1">
      <c r="A37" s="448"/>
      <c r="B37" s="464" t="s">
        <v>591</v>
      </c>
      <c r="C37" s="699"/>
      <c r="D37" s="700"/>
      <c r="E37" s="700"/>
      <c r="F37" s="700"/>
      <c r="G37" s="700"/>
      <c r="H37" s="701"/>
    </row>
    <row r="38" spans="1:8">
      <c r="A38" s="448">
        <v>15</v>
      </c>
      <c r="B38" s="465" t="s">
        <v>592</v>
      </c>
      <c r="C38" s="466"/>
      <c r="D38" s="466"/>
      <c r="E38" s="467">
        <f>C38+D38</f>
        <v>0</v>
      </c>
      <c r="F38" s="466"/>
      <c r="G38" s="466"/>
      <c r="H38" s="467">
        <f>F38+G38</f>
        <v>0</v>
      </c>
    </row>
    <row r="39" spans="1:8">
      <c r="A39" s="468">
        <v>15.1</v>
      </c>
      <c r="B39" s="469" t="s">
        <v>568</v>
      </c>
      <c r="C39" s="466"/>
      <c r="D39" s="466"/>
      <c r="E39" s="467">
        <f t="shared" ref="E39:E53" si="2">C39+D39</f>
        <v>0</v>
      </c>
      <c r="F39" s="466"/>
      <c r="G39" s="466"/>
      <c r="H39" s="467">
        <f t="shared" ref="H39:H53" si="3">F39+G39</f>
        <v>0</v>
      </c>
    </row>
    <row r="40" spans="1:8" ht="24" customHeight="1">
      <c r="A40" s="468">
        <v>16</v>
      </c>
      <c r="B40" s="452" t="s">
        <v>593</v>
      </c>
      <c r="C40" s="466"/>
      <c r="D40" s="466"/>
      <c r="E40" s="467">
        <f t="shared" si="2"/>
        <v>0</v>
      </c>
      <c r="F40" s="466"/>
      <c r="G40" s="466"/>
      <c r="H40" s="467">
        <f t="shared" si="3"/>
        <v>0</v>
      </c>
    </row>
    <row r="41" spans="1:8">
      <c r="A41" s="468">
        <v>17</v>
      </c>
      <c r="B41" s="452" t="s">
        <v>594</v>
      </c>
      <c r="C41" s="466">
        <f>SUM(C42:C45)</f>
        <v>0</v>
      </c>
      <c r="D41" s="466">
        <f>SUM(D42:D45)</f>
        <v>0</v>
      </c>
      <c r="E41" s="467">
        <f t="shared" si="2"/>
        <v>0</v>
      </c>
      <c r="F41" s="466">
        <f>SUM(F42:F45)</f>
        <v>0</v>
      </c>
      <c r="G41" s="466">
        <f>SUM(G42:G45)</f>
        <v>0</v>
      </c>
      <c r="H41" s="467">
        <f t="shared" si="3"/>
        <v>0</v>
      </c>
    </row>
    <row r="42" spans="1:8">
      <c r="A42" s="468">
        <v>17.100000000000001</v>
      </c>
      <c r="B42" s="470" t="s">
        <v>595</v>
      </c>
      <c r="C42" s="466"/>
      <c r="D42" s="466"/>
      <c r="E42" s="467">
        <f t="shared" si="2"/>
        <v>0</v>
      </c>
      <c r="F42" s="466"/>
      <c r="G42" s="466"/>
      <c r="H42" s="467">
        <f t="shared" si="3"/>
        <v>0</v>
      </c>
    </row>
    <row r="43" spans="1:8">
      <c r="A43" s="468">
        <v>17.2</v>
      </c>
      <c r="B43" s="471" t="s">
        <v>596</v>
      </c>
      <c r="C43" s="466"/>
      <c r="D43" s="466"/>
      <c r="E43" s="467">
        <f t="shared" si="2"/>
        <v>0</v>
      </c>
      <c r="F43" s="466"/>
      <c r="G43" s="466"/>
      <c r="H43" s="467">
        <f t="shared" si="3"/>
        <v>0</v>
      </c>
    </row>
    <row r="44" spans="1:8">
      <c r="A44" s="468">
        <v>17.3</v>
      </c>
      <c r="B44" s="470" t="s">
        <v>597</v>
      </c>
      <c r="C44" s="466"/>
      <c r="D44" s="466"/>
      <c r="E44" s="467">
        <f t="shared" si="2"/>
        <v>0</v>
      </c>
      <c r="F44" s="466"/>
      <c r="G44" s="466"/>
      <c r="H44" s="467">
        <f t="shared" si="3"/>
        <v>0</v>
      </c>
    </row>
    <row r="45" spans="1:8">
      <c r="A45" s="468">
        <v>17.399999999999999</v>
      </c>
      <c r="B45" s="470" t="s">
        <v>598</v>
      </c>
      <c r="C45" s="466"/>
      <c r="D45" s="466"/>
      <c r="E45" s="467">
        <f t="shared" si="2"/>
        <v>0</v>
      </c>
      <c r="F45" s="466"/>
      <c r="G45" s="466"/>
      <c r="H45" s="467">
        <f t="shared" si="3"/>
        <v>0</v>
      </c>
    </row>
    <row r="46" spans="1:8">
      <c r="A46" s="468">
        <v>18</v>
      </c>
      <c r="B46" s="472" t="s">
        <v>599</v>
      </c>
      <c r="C46" s="466"/>
      <c r="D46" s="466"/>
      <c r="E46" s="467">
        <f t="shared" si="2"/>
        <v>0</v>
      </c>
      <c r="F46" s="466"/>
      <c r="G46" s="466"/>
      <c r="H46" s="467">
        <f t="shared" si="3"/>
        <v>0</v>
      </c>
    </row>
    <row r="47" spans="1:8">
      <c r="A47" s="468">
        <v>19</v>
      </c>
      <c r="B47" s="472" t="s">
        <v>600</v>
      </c>
      <c r="C47" s="466">
        <f>SUM(C48:C49)</f>
        <v>0</v>
      </c>
      <c r="D47" s="466">
        <f>SUM(D48:D49)</f>
        <v>0</v>
      </c>
      <c r="E47" s="467">
        <f t="shared" si="2"/>
        <v>0</v>
      </c>
      <c r="F47" s="466">
        <f>SUM(F48:F49)</f>
        <v>0</v>
      </c>
      <c r="G47" s="466">
        <f>SUM(G48:G49)</f>
        <v>0</v>
      </c>
      <c r="H47" s="467">
        <f t="shared" si="3"/>
        <v>0</v>
      </c>
    </row>
    <row r="48" spans="1:8">
      <c r="A48" s="468">
        <v>19.100000000000001</v>
      </c>
      <c r="B48" s="473" t="s">
        <v>601</v>
      </c>
      <c r="C48" s="466"/>
      <c r="D48" s="466"/>
      <c r="E48" s="467">
        <f t="shared" si="2"/>
        <v>0</v>
      </c>
      <c r="F48" s="466"/>
      <c r="G48" s="466"/>
      <c r="H48" s="467">
        <f t="shared" si="3"/>
        <v>0</v>
      </c>
    </row>
    <row r="49" spans="1:8">
      <c r="A49" s="468">
        <v>19.2</v>
      </c>
      <c r="B49" s="474" t="s">
        <v>602</v>
      </c>
      <c r="C49" s="466"/>
      <c r="D49" s="466"/>
      <c r="E49" s="467">
        <f t="shared" si="2"/>
        <v>0</v>
      </c>
      <c r="F49" s="466"/>
      <c r="G49" s="466"/>
      <c r="H49" s="467">
        <f t="shared" si="3"/>
        <v>0</v>
      </c>
    </row>
    <row r="50" spans="1:8">
      <c r="A50" s="468">
        <v>20</v>
      </c>
      <c r="B50" s="475" t="s">
        <v>603</v>
      </c>
      <c r="C50" s="466"/>
      <c r="D50" s="466"/>
      <c r="E50" s="467">
        <f t="shared" si="2"/>
        <v>0</v>
      </c>
      <c r="F50" s="466"/>
      <c r="G50" s="466"/>
      <c r="H50" s="467">
        <f t="shared" si="3"/>
        <v>0</v>
      </c>
    </row>
    <row r="51" spans="1:8">
      <c r="A51" s="468">
        <v>21</v>
      </c>
      <c r="B51" s="461" t="s">
        <v>604</v>
      </c>
      <c r="C51" s="466"/>
      <c r="D51" s="466"/>
      <c r="E51" s="467">
        <f t="shared" si="2"/>
        <v>0</v>
      </c>
      <c r="F51" s="466"/>
      <c r="G51" s="466"/>
      <c r="H51" s="467">
        <f t="shared" si="3"/>
        <v>0</v>
      </c>
    </row>
    <row r="52" spans="1:8">
      <c r="A52" s="468">
        <v>21.1</v>
      </c>
      <c r="B52" s="471" t="s">
        <v>605</v>
      </c>
      <c r="C52" s="466"/>
      <c r="D52" s="466"/>
      <c r="E52" s="467">
        <f t="shared" si="2"/>
        <v>0</v>
      </c>
      <c r="F52" s="466"/>
      <c r="G52" s="466"/>
      <c r="H52" s="467">
        <f t="shared" si="3"/>
        <v>0</v>
      </c>
    </row>
    <row r="53" spans="1:8">
      <c r="A53" s="468">
        <v>22</v>
      </c>
      <c r="B53" s="476" t="s">
        <v>606</v>
      </c>
      <c r="C53" s="466">
        <f>SUM(C38,C40,C41,C46,C47,C50,C51)</f>
        <v>0</v>
      </c>
      <c r="D53" s="466">
        <f>SUM(D38,D40,D41,D46,D47,D50,D51)</f>
        <v>0</v>
      </c>
      <c r="E53" s="467">
        <f t="shared" si="2"/>
        <v>0</v>
      </c>
      <c r="F53" s="466">
        <f>SUM(F38,F40,F41,F46,F47,F50,F51)</f>
        <v>0</v>
      </c>
      <c r="G53" s="466">
        <f>SUM(G38,G40,G41,G46,G47,G50,G51)</f>
        <v>0</v>
      </c>
      <c r="H53" s="467">
        <f t="shared" si="3"/>
        <v>0</v>
      </c>
    </row>
    <row r="54" spans="1:8" ht="24" customHeight="1">
      <c r="A54" s="468"/>
      <c r="B54" s="477" t="s">
        <v>607</v>
      </c>
      <c r="C54" s="691"/>
      <c r="D54" s="692"/>
      <c r="E54" s="692"/>
      <c r="F54" s="692"/>
      <c r="G54" s="692"/>
      <c r="H54" s="693"/>
    </row>
    <row r="55" spans="1:8">
      <c r="A55" s="468">
        <v>23</v>
      </c>
      <c r="B55" s="475" t="s">
        <v>608</v>
      </c>
      <c r="C55" s="466"/>
      <c r="D55" s="466"/>
      <c r="E55" s="467">
        <f>C55+D55</f>
        <v>0</v>
      </c>
      <c r="F55" s="466"/>
      <c r="G55" s="466"/>
      <c r="H55" s="467">
        <f>F55+G55</f>
        <v>0</v>
      </c>
    </row>
    <row r="56" spans="1:8">
      <c r="A56" s="468">
        <v>24</v>
      </c>
      <c r="B56" s="475" t="s">
        <v>609</v>
      </c>
      <c r="C56" s="466"/>
      <c r="D56" s="466"/>
      <c r="E56" s="467">
        <f t="shared" ref="E56:E69" si="4">C56+D56</f>
        <v>0</v>
      </c>
      <c r="F56" s="466"/>
      <c r="G56" s="466"/>
      <c r="H56" s="467">
        <f t="shared" ref="H56:H69" si="5">F56+G56</f>
        <v>0</v>
      </c>
    </row>
    <row r="57" spans="1:8">
      <c r="A57" s="468">
        <v>25</v>
      </c>
      <c r="B57" s="472" t="s">
        <v>610</v>
      </c>
      <c r="C57" s="466"/>
      <c r="D57" s="466"/>
      <c r="E57" s="467">
        <f t="shared" si="4"/>
        <v>0</v>
      </c>
      <c r="F57" s="466"/>
      <c r="G57" s="466"/>
      <c r="H57" s="467">
        <f t="shared" si="5"/>
        <v>0</v>
      </c>
    </row>
    <row r="58" spans="1:8">
      <c r="A58" s="468">
        <v>26</v>
      </c>
      <c r="B58" s="472" t="s">
        <v>611</v>
      </c>
      <c r="C58" s="466"/>
      <c r="D58" s="466"/>
      <c r="E58" s="467">
        <f t="shared" si="4"/>
        <v>0</v>
      </c>
      <c r="F58" s="466"/>
      <c r="G58" s="466"/>
      <c r="H58" s="467">
        <f t="shared" si="5"/>
        <v>0</v>
      </c>
    </row>
    <row r="59" spans="1:8">
      <c r="A59" s="468">
        <v>27</v>
      </c>
      <c r="B59" s="472" t="s">
        <v>612</v>
      </c>
      <c r="C59" s="466">
        <f>SUM(C60:C61)</f>
        <v>0</v>
      </c>
      <c r="D59" s="466">
        <f>SUM(D60:D61)</f>
        <v>0</v>
      </c>
      <c r="E59" s="467">
        <f t="shared" si="4"/>
        <v>0</v>
      </c>
      <c r="F59" s="466"/>
      <c r="G59" s="466"/>
      <c r="H59" s="467">
        <f t="shared" si="5"/>
        <v>0</v>
      </c>
    </row>
    <row r="60" spans="1:8">
      <c r="A60" s="468">
        <v>27.1</v>
      </c>
      <c r="B60" s="470" t="s">
        <v>613</v>
      </c>
      <c r="C60" s="466"/>
      <c r="D60" s="466"/>
      <c r="E60" s="467">
        <f t="shared" si="4"/>
        <v>0</v>
      </c>
      <c r="F60" s="466"/>
      <c r="G60" s="466"/>
      <c r="H60" s="467">
        <f t="shared" si="5"/>
        <v>0</v>
      </c>
    </row>
    <row r="61" spans="1:8">
      <c r="A61" s="468">
        <v>27.2</v>
      </c>
      <c r="B61" s="470" t="s">
        <v>614</v>
      </c>
      <c r="C61" s="466"/>
      <c r="D61" s="466"/>
      <c r="E61" s="467">
        <f t="shared" si="4"/>
        <v>0</v>
      </c>
      <c r="F61" s="466"/>
      <c r="G61" s="466"/>
      <c r="H61" s="467">
        <f t="shared" si="5"/>
        <v>0</v>
      </c>
    </row>
    <row r="62" spans="1:8">
      <c r="A62" s="468">
        <v>28</v>
      </c>
      <c r="B62" s="478" t="s">
        <v>615</v>
      </c>
      <c r="C62" s="466"/>
      <c r="D62" s="466"/>
      <c r="E62" s="467">
        <f t="shared" si="4"/>
        <v>0</v>
      </c>
      <c r="F62" s="466"/>
      <c r="G62" s="466"/>
      <c r="H62" s="467">
        <f t="shared" si="5"/>
        <v>0</v>
      </c>
    </row>
    <row r="63" spans="1:8">
      <c r="A63" s="468">
        <v>29</v>
      </c>
      <c r="B63" s="472" t="s">
        <v>616</v>
      </c>
      <c r="C63" s="466">
        <f>SUM(C64:C66)</f>
        <v>0</v>
      </c>
      <c r="D63" s="466">
        <f>SUM(D64:D66)</f>
        <v>0</v>
      </c>
      <c r="E63" s="467">
        <f t="shared" si="4"/>
        <v>0</v>
      </c>
      <c r="F63" s="466"/>
      <c r="G63" s="466"/>
      <c r="H63" s="467">
        <f t="shared" si="5"/>
        <v>0</v>
      </c>
    </row>
    <row r="64" spans="1:8">
      <c r="A64" s="468">
        <v>29.1</v>
      </c>
      <c r="B64" s="460" t="s">
        <v>617</v>
      </c>
      <c r="C64" s="466"/>
      <c r="D64" s="466"/>
      <c r="E64" s="467">
        <f t="shared" si="4"/>
        <v>0</v>
      </c>
      <c r="F64" s="466"/>
      <c r="G64" s="466"/>
      <c r="H64" s="467">
        <f t="shared" si="5"/>
        <v>0</v>
      </c>
    </row>
    <row r="65" spans="1:8" ht="25" customHeight="1">
      <c r="A65" s="468">
        <v>29.2</v>
      </c>
      <c r="B65" s="486" t="s">
        <v>618</v>
      </c>
      <c r="C65" s="466"/>
      <c r="D65" s="466"/>
      <c r="E65" s="467">
        <f t="shared" si="4"/>
        <v>0</v>
      </c>
      <c r="F65" s="466"/>
      <c r="G65" s="466"/>
      <c r="H65" s="467">
        <f t="shared" si="5"/>
        <v>0</v>
      </c>
    </row>
    <row r="66" spans="1:8" ht="22.5" customHeight="1">
      <c r="A66" s="468">
        <v>29.3</v>
      </c>
      <c r="B66" s="486" t="s">
        <v>619</v>
      </c>
      <c r="C66" s="466"/>
      <c r="D66" s="466"/>
      <c r="E66" s="467">
        <f t="shared" si="4"/>
        <v>0</v>
      </c>
      <c r="F66" s="466"/>
      <c r="G66" s="466"/>
      <c r="H66" s="467">
        <f t="shared" si="5"/>
        <v>0</v>
      </c>
    </row>
    <row r="67" spans="1:8">
      <c r="A67" s="468">
        <v>30</v>
      </c>
      <c r="B67" s="455" t="s">
        <v>620</v>
      </c>
      <c r="C67" s="466"/>
      <c r="D67" s="466"/>
      <c r="E67" s="467">
        <f t="shared" si="4"/>
        <v>0</v>
      </c>
      <c r="F67" s="466"/>
      <c r="G67" s="466"/>
      <c r="H67" s="467">
        <f t="shared" si="5"/>
        <v>0</v>
      </c>
    </row>
    <row r="68" spans="1:8">
      <c r="A68" s="468">
        <v>31</v>
      </c>
      <c r="B68" s="479" t="s">
        <v>621</v>
      </c>
      <c r="C68" s="466">
        <f>SUM(C55,C56,C57,C58,C59,C62,C63,C67)</f>
        <v>0</v>
      </c>
      <c r="D68" s="466">
        <f>SUM(D55,D56,D57,D58,D59,D62,D63,D67)</f>
        <v>0</v>
      </c>
      <c r="E68" s="467">
        <f t="shared" si="4"/>
        <v>0</v>
      </c>
      <c r="F68" s="466">
        <f>SUM(F55,F56,F57,F58,F59,F62,F63,F67)</f>
        <v>0</v>
      </c>
      <c r="G68" s="466">
        <f>SUM(G55,G56,G57,G58,G59,G62,G63,G67)</f>
        <v>0</v>
      </c>
      <c r="H68" s="467">
        <f t="shared" si="5"/>
        <v>0</v>
      </c>
    </row>
    <row r="69" spans="1:8">
      <c r="A69" s="468">
        <v>32</v>
      </c>
      <c r="B69" s="480" t="s">
        <v>622</v>
      </c>
      <c r="C69" s="466">
        <f>SUM(C53,C68)</f>
        <v>0</v>
      </c>
      <c r="D69" s="466">
        <f>SUM(D53,D68)</f>
        <v>0</v>
      </c>
      <c r="E69" s="467">
        <f t="shared" si="4"/>
        <v>0</v>
      </c>
      <c r="F69" s="466">
        <f>SUM(F68)</f>
        <v>0</v>
      </c>
      <c r="G69" s="466">
        <f>SUM(G68)</f>
        <v>0</v>
      </c>
      <c r="H69" s="467">
        <f t="shared" si="5"/>
        <v>0</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5"/>
  <sheetViews>
    <sheetView zoomScale="80" zoomScaleNormal="80" workbookViewId="0"/>
  </sheetViews>
  <sheetFormatPr defaultRowHeight="14.5"/>
  <cols>
    <col min="2" max="2" width="66.6328125" customWidth="1"/>
    <col min="3" max="8" width="17.81640625" customWidth="1"/>
  </cols>
  <sheetData>
    <row r="1" spans="1:8" s="5" customFormat="1" ht="14">
      <c r="A1" s="2" t="s">
        <v>32</v>
      </c>
      <c r="B1" s="3">
        <f>'Info '!C2</f>
        <v>0</v>
      </c>
      <c r="C1" s="3"/>
      <c r="D1" s="4"/>
      <c r="E1" s="4"/>
      <c r="F1" s="4"/>
      <c r="G1" s="4"/>
    </row>
    <row r="2" spans="1:8" s="5" customFormat="1" ht="14">
      <c r="A2" s="2" t="s">
        <v>33</v>
      </c>
      <c r="B2" s="389">
        <f>'1. key ratios '!B2</f>
        <v>45016</v>
      </c>
      <c r="C2" s="6"/>
      <c r="D2" s="7"/>
      <c r="E2" s="7"/>
      <c r="F2" s="7"/>
      <c r="G2" s="7"/>
      <c r="H2" s="8"/>
    </row>
    <row r="4" spans="1:8">
      <c r="A4" s="702" t="s">
        <v>7</v>
      </c>
      <c r="B4" s="704" t="s">
        <v>623</v>
      </c>
      <c r="C4" s="697" t="s">
        <v>560</v>
      </c>
      <c r="D4" s="697"/>
      <c r="E4" s="697"/>
      <c r="F4" s="697" t="s">
        <v>561</v>
      </c>
      <c r="G4" s="697"/>
      <c r="H4" s="698"/>
    </row>
    <row r="5" spans="1:8" ht="15.5" customHeight="1">
      <c r="A5" s="703"/>
      <c r="B5" s="705"/>
      <c r="C5" s="483" t="s">
        <v>34</v>
      </c>
      <c r="D5" s="483" t="s">
        <v>35</v>
      </c>
      <c r="E5" s="483" t="s">
        <v>36</v>
      </c>
      <c r="F5" s="483" t="s">
        <v>34</v>
      </c>
      <c r="G5" s="483" t="s">
        <v>35</v>
      </c>
      <c r="H5" s="483" t="s">
        <v>36</v>
      </c>
    </row>
    <row r="6" spans="1:8">
      <c r="A6" s="484">
        <v>1</v>
      </c>
      <c r="B6" s="485" t="s">
        <v>624</v>
      </c>
      <c r="C6" s="466">
        <f>SUM(C7:C12)</f>
        <v>0</v>
      </c>
      <c r="D6" s="466">
        <f>SUM(D7:D12)</f>
        <v>0</v>
      </c>
      <c r="E6" s="467">
        <f>C6+D6</f>
        <v>0</v>
      </c>
      <c r="F6" s="466">
        <f>SUM(F7:F12)</f>
        <v>0</v>
      </c>
      <c r="G6" s="466">
        <f>SUM(G7:G12)</f>
        <v>0</v>
      </c>
      <c r="H6" s="467">
        <f>F6+G6</f>
        <v>0</v>
      </c>
    </row>
    <row r="7" spans="1:8">
      <c r="A7" s="484">
        <v>1.1000000000000001</v>
      </c>
      <c r="B7" s="486" t="s">
        <v>567</v>
      </c>
      <c r="C7" s="466"/>
      <c r="D7" s="466"/>
      <c r="E7" s="467">
        <f t="shared" ref="E7:E45" si="0">C7+D7</f>
        <v>0</v>
      </c>
      <c r="F7" s="466"/>
      <c r="G7" s="466"/>
      <c r="H7" s="467">
        <f t="shared" ref="H7:H45" si="1">F7+G7</f>
        <v>0</v>
      </c>
    </row>
    <row r="8" spans="1:8">
      <c r="A8" s="484">
        <v>1.2</v>
      </c>
      <c r="B8" s="486" t="s">
        <v>569</v>
      </c>
      <c r="C8" s="466"/>
      <c r="D8" s="466"/>
      <c r="E8" s="467">
        <f t="shared" si="0"/>
        <v>0</v>
      </c>
      <c r="F8" s="466"/>
      <c r="G8" s="466"/>
      <c r="H8" s="467">
        <f t="shared" si="1"/>
        <v>0</v>
      </c>
    </row>
    <row r="9" spans="1:8" ht="21.5" customHeight="1">
      <c r="A9" s="484">
        <v>1.3</v>
      </c>
      <c r="B9" s="486" t="s">
        <v>625</v>
      </c>
      <c r="C9" s="466"/>
      <c r="D9" s="466"/>
      <c r="E9" s="467">
        <f t="shared" si="0"/>
        <v>0</v>
      </c>
      <c r="F9" s="466"/>
      <c r="G9" s="466"/>
      <c r="H9" s="467">
        <f t="shared" si="1"/>
        <v>0</v>
      </c>
    </row>
    <row r="10" spans="1:8">
      <c r="A10" s="484">
        <v>1.4</v>
      </c>
      <c r="B10" s="486" t="s">
        <v>571</v>
      </c>
      <c r="C10" s="466"/>
      <c r="D10" s="466"/>
      <c r="E10" s="467">
        <f t="shared" si="0"/>
        <v>0</v>
      </c>
      <c r="F10" s="466"/>
      <c r="G10" s="466"/>
      <c r="H10" s="467">
        <f t="shared" si="1"/>
        <v>0</v>
      </c>
    </row>
    <row r="11" spans="1:8">
      <c r="A11" s="484">
        <v>1.5</v>
      </c>
      <c r="B11" s="486" t="s">
        <v>575</v>
      </c>
      <c r="C11" s="466"/>
      <c r="D11" s="466"/>
      <c r="E11" s="467">
        <f t="shared" si="0"/>
        <v>0</v>
      </c>
      <c r="F11" s="466"/>
      <c r="G11" s="466"/>
      <c r="H11" s="467">
        <f t="shared" si="1"/>
        <v>0</v>
      </c>
    </row>
    <row r="12" spans="1:8">
      <c r="A12" s="484">
        <v>1.6</v>
      </c>
      <c r="B12" s="487" t="s">
        <v>457</v>
      </c>
      <c r="C12" s="466"/>
      <c r="D12" s="466"/>
      <c r="E12" s="467">
        <f t="shared" si="0"/>
        <v>0</v>
      </c>
      <c r="F12" s="466"/>
      <c r="G12" s="466"/>
      <c r="H12" s="467">
        <f t="shared" si="1"/>
        <v>0</v>
      </c>
    </row>
    <row r="13" spans="1:8">
      <c r="A13" s="484">
        <v>2</v>
      </c>
      <c r="B13" s="488" t="s">
        <v>626</v>
      </c>
      <c r="C13" s="466">
        <f>SUM(C14:C17)</f>
        <v>0</v>
      </c>
      <c r="D13" s="466">
        <f>SUM(D14:D17)</f>
        <v>0</v>
      </c>
      <c r="E13" s="467">
        <f t="shared" si="0"/>
        <v>0</v>
      </c>
      <c r="F13" s="466">
        <f>SUM(F14:F17)</f>
        <v>0</v>
      </c>
      <c r="G13" s="466">
        <f>SUM(G14:G17)</f>
        <v>0</v>
      </c>
      <c r="H13" s="467">
        <f t="shared" si="1"/>
        <v>0</v>
      </c>
    </row>
    <row r="14" spans="1:8">
      <c r="A14" s="484">
        <v>2.1</v>
      </c>
      <c r="B14" s="486" t="s">
        <v>627</v>
      </c>
      <c r="C14" s="466"/>
      <c r="D14" s="466"/>
      <c r="E14" s="467">
        <f t="shared" si="0"/>
        <v>0</v>
      </c>
      <c r="F14" s="466"/>
      <c r="G14" s="466"/>
      <c r="H14" s="467">
        <f t="shared" si="1"/>
        <v>0</v>
      </c>
    </row>
    <row r="15" spans="1:8" ht="24.5" customHeight="1">
      <c r="A15" s="484">
        <v>2.2000000000000002</v>
      </c>
      <c r="B15" s="486" t="s">
        <v>628</v>
      </c>
      <c r="C15" s="466"/>
      <c r="D15" s="466"/>
      <c r="E15" s="467">
        <f t="shared" si="0"/>
        <v>0</v>
      </c>
      <c r="F15" s="466"/>
      <c r="G15" s="466"/>
      <c r="H15" s="467">
        <f t="shared" si="1"/>
        <v>0</v>
      </c>
    </row>
    <row r="16" spans="1:8" ht="20.5" customHeight="1">
      <c r="A16" s="484">
        <v>2.2999999999999998</v>
      </c>
      <c r="B16" s="486" t="s">
        <v>629</v>
      </c>
      <c r="C16" s="466"/>
      <c r="D16" s="466"/>
      <c r="E16" s="467">
        <f t="shared" si="0"/>
        <v>0</v>
      </c>
      <c r="F16" s="466"/>
      <c r="G16" s="466"/>
      <c r="H16" s="467">
        <f t="shared" si="1"/>
        <v>0</v>
      </c>
    </row>
    <row r="17" spans="1:8">
      <c r="A17" s="484">
        <v>2.4</v>
      </c>
      <c r="B17" s="486" t="s">
        <v>630</v>
      </c>
      <c r="C17" s="466"/>
      <c r="D17" s="466"/>
      <c r="E17" s="467">
        <f t="shared" si="0"/>
        <v>0</v>
      </c>
      <c r="F17" s="466"/>
      <c r="G17" s="466"/>
      <c r="H17" s="467">
        <f t="shared" si="1"/>
        <v>0</v>
      </c>
    </row>
    <row r="18" spans="1:8">
      <c r="A18" s="484">
        <v>3</v>
      </c>
      <c r="B18" s="488" t="s">
        <v>631</v>
      </c>
      <c r="C18" s="466"/>
      <c r="D18" s="466"/>
      <c r="E18" s="467">
        <f t="shared" si="0"/>
        <v>0</v>
      </c>
      <c r="F18" s="466"/>
      <c r="G18" s="466"/>
      <c r="H18" s="467">
        <f t="shared" si="1"/>
        <v>0</v>
      </c>
    </row>
    <row r="19" spans="1:8">
      <c r="A19" s="484">
        <v>4</v>
      </c>
      <c r="B19" s="488" t="s">
        <v>632</v>
      </c>
      <c r="C19" s="466"/>
      <c r="D19" s="466"/>
      <c r="E19" s="467">
        <f t="shared" si="0"/>
        <v>0</v>
      </c>
      <c r="F19" s="466"/>
      <c r="G19" s="466"/>
      <c r="H19" s="467">
        <f t="shared" si="1"/>
        <v>0</v>
      </c>
    </row>
    <row r="20" spans="1:8">
      <c r="A20" s="484">
        <v>5</v>
      </c>
      <c r="B20" s="488" t="s">
        <v>633</v>
      </c>
      <c r="C20" s="466"/>
      <c r="D20" s="466"/>
      <c r="E20" s="467">
        <f t="shared" si="0"/>
        <v>0</v>
      </c>
      <c r="F20" s="466"/>
      <c r="G20" s="466"/>
      <c r="H20" s="467">
        <f t="shared" si="1"/>
        <v>0</v>
      </c>
    </row>
    <row r="21" spans="1:8" ht="24" customHeight="1">
      <c r="A21" s="484">
        <v>6</v>
      </c>
      <c r="B21" s="488" t="s">
        <v>634</v>
      </c>
      <c r="C21" s="466"/>
      <c r="D21" s="466"/>
      <c r="E21" s="467">
        <f t="shared" si="0"/>
        <v>0</v>
      </c>
      <c r="F21" s="466"/>
      <c r="G21" s="466"/>
      <c r="H21" s="467">
        <f t="shared" si="1"/>
        <v>0</v>
      </c>
    </row>
    <row r="22" spans="1:8" ht="18.5" customHeight="1">
      <c r="A22" s="484">
        <v>7</v>
      </c>
      <c r="B22" s="488" t="s">
        <v>635</v>
      </c>
      <c r="C22" s="466"/>
      <c r="D22" s="466"/>
      <c r="E22" s="467">
        <f t="shared" si="0"/>
        <v>0</v>
      </c>
      <c r="F22" s="466"/>
      <c r="G22" s="466"/>
      <c r="H22" s="467">
        <f t="shared" si="1"/>
        <v>0</v>
      </c>
    </row>
    <row r="23" spans="1:8" ht="25.5" customHeight="1">
      <c r="A23" s="484">
        <v>8</v>
      </c>
      <c r="B23" s="489" t="s">
        <v>636</v>
      </c>
      <c r="C23" s="466"/>
      <c r="D23" s="466"/>
      <c r="E23" s="467">
        <f t="shared" si="0"/>
        <v>0</v>
      </c>
      <c r="F23" s="466"/>
      <c r="G23" s="466"/>
      <c r="H23" s="467">
        <f t="shared" si="1"/>
        <v>0</v>
      </c>
    </row>
    <row r="24" spans="1:8" ht="34.5" customHeight="1">
      <c r="A24" s="484">
        <v>9</v>
      </c>
      <c r="B24" s="489" t="s">
        <v>637</v>
      </c>
      <c r="C24" s="466"/>
      <c r="D24" s="466"/>
      <c r="E24" s="467">
        <f t="shared" si="0"/>
        <v>0</v>
      </c>
      <c r="F24" s="466"/>
      <c r="G24" s="466"/>
      <c r="H24" s="467">
        <f t="shared" si="1"/>
        <v>0</v>
      </c>
    </row>
    <row r="25" spans="1:8">
      <c r="A25" s="484">
        <v>10</v>
      </c>
      <c r="B25" s="488" t="s">
        <v>638</v>
      </c>
      <c r="C25" s="466"/>
      <c r="D25" s="466"/>
      <c r="E25" s="467">
        <f t="shared" si="0"/>
        <v>0</v>
      </c>
      <c r="F25" s="466"/>
      <c r="G25" s="466"/>
      <c r="H25" s="467">
        <f t="shared" si="1"/>
        <v>0</v>
      </c>
    </row>
    <row r="26" spans="1:8">
      <c r="A26" s="484">
        <v>11</v>
      </c>
      <c r="B26" s="490" t="s">
        <v>639</v>
      </c>
      <c r="C26" s="466"/>
      <c r="D26" s="466"/>
      <c r="E26" s="467">
        <f t="shared" si="0"/>
        <v>0</v>
      </c>
      <c r="F26" s="466"/>
      <c r="G26" s="466"/>
      <c r="H26" s="467">
        <f t="shared" si="1"/>
        <v>0</v>
      </c>
    </row>
    <row r="27" spans="1:8">
      <c r="A27" s="484">
        <v>12</v>
      </c>
      <c r="B27" s="488" t="s">
        <v>640</v>
      </c>
      <c r="C27" s="466"/>
      <c r="D27" s="466"/>
      <c r="E27" s="467">
        <f t="shared" si="0"/>
        <v>0</v>
      </c>
      <c r="F27" s="466"/>
      <c r="G27" s="466"/>
      <c r="H27" s="467">
        <f t="shared" si="1"/>
        <v>0</v>
      </c>
    </row>
    <row r="28" spans="1:8">
      <c r="A28" s="484">
        <v>13</v>
      </c>
      <c r="B28" s="491" t="s">
        <v>641</v>
      </c>
      <c r="C28" s="466"/>
      <c r="D28" s="466"/>
      <c r="E28" s="467">
        <f t="shared" si="0"/>
        <v>0</v>
      </c>
      <c r="F28" s="466"/>
      <c r="G28" s="466"/>
      <c r="H28" s="467">
        <f t="shared" si="1"/>
        <v>0</v>
      </c>
    </row>
    <row r="29" spans="1:8">
      <c r="A29" s="484">
        <v>14</v>
      </c>
      <c r="B29" s="492" t="s">
        <v>642</v>
      </c>
      <c r="C29" s="466">
        <f>SUM(C30:C31)</f>
        <v>0</v>
      </c>
      <c r="D29" s="466">
        <f>SUM(D30:D31)</f>
        <v>0</v>
      </c>
      <c r="E29" s="467">
        <f t="shared" si="0"/>
        <v>0</v>
      </c>
      <c r="F29" s="466">
        <f>SUM(F30:F31)</f>
        <v>0</v>
      </c>
      <c r="G29" s="466">
        <f>SUM(G30:G31)</f>
        <v>0</v>
      </c>
      <c r="H29" s="467">
        <f t="shared" si="1"/>
        <v>0</v>
      </c>
    </row>
    <row r="30" spans="1:8">
      <c r="A30" s="484">
        <v>14.1</v>
      </c>
      <c r="B30" s="459" t="s">
        <v>643</v>
      </c>
      <c r="C30" s="466"/>
      <c r="D30" s="466"/>
      <c r="E30" s="467">
        <f t="shared" si="0"/>
        <v>0</v>
      </c>
      <c r="F30" s="466"/>
      <c r="G30" s="466"/>
      <c r="H30" s="467">
        <f t="shared" si="1"/>
        <v>0</v>
      </c>
    </row>
    <row r="31" spans="1:8">
      <c r="A31" s="484">
        <v>14.2</v>
      </c>
      <c r="B31" s="459" t="s">
        <v>644</v>
      </c>
      <c r="C31" s="466"/>
      <c r="D31" s="466"/>
      <c r="E31" s="467">
        <f t="shared" si="0"/>
        <v>0</v>
      </c>
      <c r="F31" s="466"/>
      <c r="G31" s="466"/>
      <c r="H31" s="467">
        <f t="shared" si="1"/>
        <v>0</v>
      </c>
    </row>
    <row r="32" spans="1:8">
      <c r="A32" s="484">
        <v>15</v>
      </c>
      <c r="B32" s="488" t="s">
        <v>645</v>
      </c>
      <c r="C32" s="466"/>
      <c r="D32" s="466"/>
      <c r="E32" s="467">
        <f t="shared" si="0"/>
        <v>0</v>
      </c>
      <c r="F32" s="466"/>
      <c r="G32" s="466"/>
      <c r="H32" s="467">
        <f t="shared" si="1"/>
        <v>0</v>
      </c>
    </row>
    <row r="33" spans="1:8" ht="22.5" customHeight="1">
      <c r="A33" s="484">
        <v>16</v>
      </c>
      <c r="B33" s="455" t="s">
        <v>646</v>
      </c>
      <c r="C33" s="466"/>
      <c r="D33" s="466"/>
      <c r="E33" s="467">
        <f t="shared" si="0"/>
        <v>0</v>
      </c>
      <c r="F33" s="466"/>
      <c r="G33" s="466"/>
      <c r="H33" s="467">
        <f t="shared" si="1"/>
        <v>0</v>
      </c>
    </row>
    <row r="34" spans="1:8">
      <c r="A34" s="484">
        <v>17</v>
      </c>
      <c r="B34" s="488" t="s">
        <v>647</v>
      </c>
      <c r="C34" s="466">
        <f>SUM(C35:C36)</f>
        <v>0</v>
      </c>
      <c r="D34" s="466">
        <f>SUM(D35:D36)</f>
        <v>0</v>
      </c>
      <c r="E34" s="467">
        <f t="shared" si="0"/>
        <v>0</v>
      </c>
      <c r="F34" s="466">
        <f>SUM(F35:F36)</f>
        <v>0</v>
      </c>
      <c r="G34" s="466">
        <f>SUM(G35:G36)</f>
        <v>0</v>
      </c>
      <c r="H34" s="467">
        <f t="shared" si="1"/>
        <v>0</v>
      </c>
    </row>
    <row r="35" spans="1:8">
      <c r="A35" s="484">
        <v>17.100000000000001</v>
      </c>
      <c r="B35" s="459" t="s">
        <v>648</v>
      </c>
      <c r="C35" s="466"/>
      <c r="D35" s="466"/>
      <c r="E35" s="467">
        <f t="shared" si="0"/>
        <v>0</v>
      </c>
      <c r="F35" s="466"/>
      <c r="G35" s="466"/>
      <c r="H35" s="467">
        <f t="shared" si="1"/>
        <v>0</v>
      </c>
    </row>
    <row r="36" spans="1:8">
      <c r="A36" s="484">
        <v>17.2</v>
      </c>
      <c r="B36" s="459" t="s">
        <v>649</v>
      </c>
      <c r="C36" s="466"/>
      <c r="D36" s="466"/>
      <c r="E36" s="467">
        <f t="shared" si="0"/>
        <v>0</v>
      </c>
      <c r="F36" s="466"/>
      <c r="G36" s="466"/>
      <c r="H36" s="467">
        <f t="shared" si="1"/>
        <v>0</v>
      </c>
    </row>
    <row r="37" spans="1:8" ht="41.5" customHeight="1">
      <c r="A37" s="484">
        <v>18</v>
      </c>
      <c r="B37" s="493" t="s">
        <v>650</v>
      </c>
      <c r="C37" s="466">
        <f>SUM(C38:C39)</f>
        <v>0</v>
      </c>
      <c r="D37" s="466">
        <f>SUM(D38:D39)</f>
        <v>0</v>
      </c>
      <c r="E37" s="467">
        <f t="shared" si="0"/>
        <v>0</v>
      </c>
      <c r="F37" s="466">
        <f>SUM(F38:F39)</f>
        <v>0</v>
      </c>
      <c r="G37" s="494">
        <f>SUM(G38:G39)</f>
        <v>0</v>
      </c>
      <c r="H37" s="467">
        <f t="shared" si="1"/>
        <v>0</v>
      </c>
    </row>
    <row r="38" spans="1:8">
      <c r="A38" s="484">
        <v>18.100000000000001</v>
      </c>
      <c r="B38" s="495" t="s">
        <v>651</v>
      </c>
      <c r="C38" s="466"/>
      <c r="D38" s="466"/>
      <c r="E38" s="467">
        <f t="shared" si="0"/>
        <v>0</v>
      </c>
      <c r="F38" s="466"/>
      <c r="G38" s="466"/>
      <c r="H38" s="467">
        <f t="shared" si="1"/>
        <v>0</v>
      </c>
    </row>
    <row r="39" spans="1:8">
      <c r="A39" s="484">
        <v>18.2</v>
      </c>
      <c r="B39" s="495" t="s">
        <v>652</v>
      </c>
      <c r="C39" s="466"/>
      <c r="D39" s="466"/>
      <c r="E39" s="467">
        <f t="shared" si="0"/>
        <v>0</v>
      </c>
      <c r="F39" s="466"/>
      <c r="G39" s="466"/>
      <c r="H39" s="467">
        <f t="shared" si="1"/>
        <v>0</v>
      </c>
    </row>
    <row r="40" spans="1:8" ht="24.5" customHeight="1">
      <c r="A40" s="484">
        <v>19</v>
      </c>
      <c r="B40" s="493" t="s">
        <v>653</v>
      </c>
      <c r="C40" s="466"/>
      <c r="D40" s="466"/>
      <c r="E40" s="467">
        <f t="shared" si="0"/>
        <v>0</v>
      </c>
      <c r="F40" s="466"/>
      <c r="G40" s="466"/>
      <c r="H40" s="467">
        <f t="shared" si="1"/>
        <v>0</v>
      </c>
    </row>
    <row r="41" spans="1:8" ht="17.5" customHeight="1">
      <c r="A41" s="484">
        <v>20</v>
      </c>
      <c r="B41" s="493" t="s">
        <v>654</v>
      </c>
      <c r="C41" s="466"/>
      <c r="D41" s="466"/>
      <c r="E41" s="467">
        <f t="shared" si="0"/>
        <v>0</v>
      </c>
      <c r="F41" s="466"/>
      <c r="G41" s="466"/>
      <c r="H41" s="467">
        <f t="shared" si="1"/>
        <v>0</v>
      </c>
    </row>
    <row r="42" spans="1:8" ht="26.5" customHeight="1">
      <c r="A42" s="484">
        <v>21</v>
      </c>
      <c r="B42" s="493" t="s">
        <v>655</v>
      </c>
      <c r="C42" s="466"/>
      <c r="D42" s="466"/>
      <c r="E42" s="467">
        <f t="shared" si="0"/>
        <v>0</v>
      </c>
      <c r="F42" s="466"/>
      <c r="G42" s="466"/>
      <c r="H42" s="467">
        <f t="shared" si="1"/>
        <v>0</v>
      </c>
    </row>
    <row r="43" spans="1:8">
      <c r="A43" s="484">
        <v>22</v>
      </c>
      <c r="B43" s="496" t="s">
        <v>656</v>
      </c>
      <c r="C43" s="466">
        <f>SUM(C6,C13,C18,C19,C20,C21,C22,C23,C24,C25,C26,C27,C28,C29,C32,C33,C34,C37,C40,C41,C42)</f>
        <v>0</v>
      </c>
      <c r="D43" s="466">
        <f>SUM(D6,D13,D18,D19,D20,D21,D22,D23,D24,D25,D26,D27,D28,D29,D32,D33,D34,D37,D40,D41,D42)</f>
        <v>0</v>
      </c>
      <c r="E43" s="467">
        <f t="shared" si="0"/>
        <v>0</v>
      </c>
      <c r="F43" s="466">
        <f>SUM(F6,F13,F18,F19,F20,F21,F22,F23,F24,F25,F26,F27,F28,F29,F32,F33,F34,F37,F40,F41,F42)</f>
        <v>0</v>
      </c>
      <c r="G43" s="466">
        <f>SUM(G6,G13,G18,G19,G20,G21,G22,G23,G24,G25,G26,G27,G28,G29,G32,G33,G34,G37,G40,G41,G42)</f>
        <v>0</v>
      </c>
      <c r="H43" s="467">
        <f t="shared" si="1"/>
        <v>0</v>
      </c>
    </row>
    <row r="44" spans="1:8">
      <c r="A44" s="484">
        <v>23</v>
      </c>
      <c r="B44" s="496" t="s">
        <v>657</v>
      </c>
      <c r="C44" s="466"/>
      <c r="D44" s="466"/>
      <c r="E44" s="467">
        <f t="shared" si="0"/>
        <v>0</v>
      </c>
      <c r="F44" s="466"/>
      <c r="G44" s="466"/>
      <c r="H44" s="467">
        <f t="shared" si="1"/>
        <v>0</v>
      </c>
    </row>
    <row r="45" spans="1:8">
      <c r="A45" s="484">
        <v>24</v>
      </c>
      <c r="B45" s="497" t="s">
        <v>658</v>
      </c>
      <c r="C45" s="466">
        <f>C43-C44</f>
        <v>0</v>
      </c>
      <c r="D45" s="466">
        <f>D43-D44</f>
        <v>0</v>
      </c>
      <c r="E45" s="467">
        <f t="shared" si="0"/>
        <v>0</v>
      </c>
      <c r="F45" s="466">
        <f>F43-F44</f>
        <v>0</v>
      </c>
      <c r="G45" s="466">
        <f>G43-G44</f>
        <v>0</v>
      </c>
      <c r="H45" s="467">
        <f t="shared" si="1"/>
        <v>0</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7"/>
  <sheetViews>
    <sheetView zoomScale="70" zoomScaleNormal="70" workbookViewId="0"/>
  </sheetViews>
  <sheetFormatPr defaultRowHeight="14.5"/>
  <cols>
    <col min="1" max="1" width="8.7265625" style="481"/>
    <col min="2" max="2" width="87.6328125" bestFit="1" customWidth="1"/>
    <col min="3" max="8" width="15.453125" customWidth="1"/>
  </cols>
  <sheetData>
    <row r="1" spans="1:8" s="5" customFormat="1" ht="14">
      <c r="A1" s="2" t="s">
        <v>32</v>
      </c>
      <c r="B1" s="3">
        <f>'Info '!C2</f>
        <v>0</v>
      </c>
      <c r="C1" s="3"/>
      <c r="D1" s="4"/>
      <c r="E1" s="4"/>
      <c r="F1" s="4"/>
      <c r="G1" s="4"/>
    </row>
    <row r="2" spans="1:8" s="5" customFormat="1" ht="14">
      <c r="A2" s="2" t="s">
        <v>33</v>
      </c>
      <c r="B2" s="389">
        <f>'1. key ratios '!B2</f>
        <v>45016</v>
      </c>
      <c r="C2" s="6"/>
      <c r="D2" s="7"/>
      <c r="E2" s="7"/>
      <c r="F2" s="7"/>
      <c r="G2" s="7"/>
      <c r="H2" s="8"/>
    </row>
    <row r="3" spans="1:8" ht="15" thickBot="1">
      <c r="A3"/>
    </row>
    <row r="4" spans="1:8">
      <c r="A4" s="706" t="s">
        <v>7</v>
      </c>
      <c r="B4" s="707" t="s">
        <v>96</v>
      </c>
      <c r="C4" s="697" t="s">
        <v>560</v>
      </c>
      <c r="D4" s="697"/>
      <c r="E4" s="697"/>
      <c r="F4" s="697" t="s">
        <v>561</v>
      </c>
      <c r="G4" s="697"/>
      <c r="H4" s="698"/>
    </row>
    <row r="5" spans="1:8">
      <c r="A5" s="706"/>
      <c r="B5" s="707"/>
      <c r="C5" s="483" t="s">
        <v>34</v>
      </c>
      <c r="D5" s="483" t="s">
        <v>35</v>
      </c>
      <c r="E5" s="483" t="s">
        <v>36</v>
      </c>
      <c r="F5" s="483" t="s">
        <v>34</v>
      </c>
      <c r="G5" s="483" t="s">
        <v>35</v>
      </c>
      <c r="H5" s="483" t="s">
        <v>36</v>
      </c>
    </row>
    <row r="6" spans="1:8">
      <c r="A6" s="468">
        <v>1</v>
      </c>
      <c r="B6" s="498" t="s">
        <v>659</v>
      </c>
      <c r="C6" s="499"/>
      <c r="D6" s="499"/>
      <c r="E6" s="500">
        <f t="shared" ref="E6:E43" si="0">C6+D6</f>
        <v>0</v>
      </c>
      <c r="F6" s="499"/>
      <c r="G6" s="499"/>
      <c r="H6" s="501">
        <f t="shared" ref="H6:H43" si="1">F6+G6</f>
        <v>0</v>
      </c>
    </row>
    <row r="7" spans="1:8">
      <c r="A7" s="468">
        <v>2</v>
      </c>
      <c r="B7" s="498" t="s">
        <v>198</v>
      </c>
      <c r="C7" s="499"/>
      <c r="D7" s="499"/>
      <c r="E7" s="500">
        <f t="shared" si="0"/>
        <v>0</v>
      </c>
      <c r="F7" s="499"/>
      <c r="G7" s="499"/>
      <c r="H7" s="501">
        <f t="shared" si="1"/>
        <v>0</v>
      </c>
    </row>
    <row r="8" spans="1:8">
      <c r="A8" s="468">
        <v>3</v>
      </c>
      <c r="B8" s="498" t="s">
        <v>208</v>
      </c>
      <c r="C8" s="499">
        <f>C9+C10</f>
        <v>0</v>
      </c>
      <c r="D8" s="499">
        <f>D9+D10</f>
        <v>0</v>
      </c>
      <c r="E8" s="500">
        <f t="shared" si="0"/>
        <v>0</v>
      </c>
      <c r="F8" s="499">
        <f>F9+F10</f>
        <v>0</v>
      </c>
      <c r="G8" s="499">
        <f>G9+G10</f>
        <v>0</v>
      </c>
      <c r="H8" s="501">
        <f t="shared" si="1"/>
        <v>0</v>
      </c>
    </row>
    <row r="9" spans="1:8">
      <c r="A9" s="468">
        <v>3.1</v>
      </c>
      <c r="B9" s="502" t="s">
        <v>199</v>
      </c>
      <c r="C9" s="499"/>
      <c r="D9" s="499"/>
      <c r="E9" s="500">
        <f t="shared" si="0"/>
        <v>0</v>
      </c>
      <c r="F9" s="499"/>
      <c r="G9" s="499"/>
      <c r="H9" s="501">
        <f t="shared" si="1"/>
        <v>0</v>
      </c>
    </row>
    <row r="10" spans="1:8">
      <c r="A10" s="468">
        <v>3.2</v>
      </c>
      <c r="B10" s="502" t="s">
        <v>195</v>
      </c>
      <c r="C10" s="499"/>
      <c r="D10" s="499"/>
      <c r="E10" s="500">
        <f t="shared" si="0"/>
        <v>0</v>
      </c>
      <c r="F10" s="499"/>
      <c r="G10" s="499"/>
      <c r="H10" s="501">
        <f t="shared" si="1"/>
        <v>0</v>
      </c>
    </row>
    <row r="11" spans="1:8">
      <c r="A11" s="468">
        <v>4</v>
      </c>
      <c r="B11" s="503" t="s">
        <v>197</v>
      </c>
      <c r="C11" s="499">
        <f>C12+C13</f>
        <v>0</v>
      </c>
      <c r="D11" s="499">
        <f>D12+D13</f>
        <v>0</v>
      </c>
      <c r="E11" s="500">
        <f t="shared" si="0"/>
        <v>0</v>
      </c>
      <c r="F11" s="499">
        <f>F12+F13</f>
        <v>0</v>
      </c>
      <c r="G11" s="499">
        <f>G12+G13</f>
        <v>0</v>
      </c>
      <c r="H11" s="501">
        <f t="shared" si="1"/>
        <v>0</v>
      </c>
    </row>
    <row r="12" spans="1:8">
      <c r="A12" s="468">
        <v>4.0999999999999996</v>
      </c>
      <c r="B12" s="502" t="s">
        <v>181</v>
      </c>
      <c r="C12" s="499"/>
      <c r="D12" s="499"/>
      <c r="E12" s="500">
        <f t="shared" si="0"/>
        <v>0</v>
      </c>
      <c r="F12" s="499"/>
      <c r="G12" s="499"/>
      <c r="H12" s="501">
        <f t="shared" si="1"/>
        <v>0</v>
      </c>
    </row>
    <row r="13" spans="1:8">
      <c r="A13" s="468">
        <v>4.2</v>
      </c>
      <c r="B13" s="502" t="s">
        <v>182</v>
      </c>
      <c r="C13" s="499"/>
      <c r="D13" s="499"/>
      <c r="E13" s="500">
        <f t="shared" si="0"/>
        <v>0</v>
      </c>
      <c r="F13" s="499"/>
      <c r="G13" s="499"/>
      <c r="H13" s="501">
        <f t="shared" si="1"/>
        <v>0</v>
      </c>
    </row>
    <row r="14" spans="1:8">
      <c r="A14" s="468">
        <v>5</v>
      </c>
      <c r="B14" s="503" t="s">
        <v>207</v>
      </c>
      <c r="C14" s="499">
        <f>C15+C16+C17+C23+C24+C25+C26</f>
        <v>0</v>
      </c>
      <c r="D14" s="499">
        <f>D15+D16+D17+D23+D24+D25+D26</f>
        <v>0</v>
      </c>
      <c r="E14" s="500">
        <f t="shared" si="0"/>
        <v>0</v>
      </c>
      <c r="F14" s="499">
        <f>F15+F16+F17+F23+F24+F25+F26</f>
        <v>0</v>
      </c>
      <c r="G14" s="499">
        <f>G15+G16+G17+G23+G24+G25+G26</f>
        <v>0</v>
      </c>
      <c r="H14" s="501">
        <f t="shared" si="1"/>
        <v>0</v>
      </c>
    </row>
    <row r="15" spans="1:8">
      <c r="A15" s="468">
        <v>5.0999999999999996</v>
      </c>
      <c r="B15" s="504" t="s">
        <v>185</v>
      </c>
      <c r="C15" s="499"/>
      <c r="D15" s="499"/>
      <c r="E15" s="500">
        <f t="shared" si="0"/>
        <v>0</v>
      </c>
      <c r="F15" s="499"/>
      <c r="G15" s="499"/>
      <c r="H15" s="501">
        <f t="shared" si="1"/>
        <v>0</v>
      </c>
    </row>
    <row r="16" spans="1:8">
      <c r="A16" s="468">
        <v>5.2</v>
      </c>
      <c r="B16" s="504" t="s">
        <v>184</v>
      </c>
      <c r="C16" s="499"/>
      <c r="D16" s="499"/>
      <c r="E16" s="500">
        <f t="shared" si="0"/>
        <v>0</v>
      </c>
      <c r="F16" s="499"/>
      <c r="G16" s="499"/>
      <c r="H16" s="501">
        <f t="shared" si="1"/>
        <v>0</v>
      </c>
    </row>
    <row r="17" spans="1:8">
      <c r="A17" s="468">
        <v>5.3</v>
      </c>
      <c r="B17" s="504" t="s">
        <v>183</v>
      </c>
      <c r="C17" s="499">
        <f>C18+C19+C20+C21+C22</f>
        <v>0</v>
      </c>
      <c r="D17" s="499">
        <f>D18+D19+D20+D21+D22</f>
        <v>0</v>
      </c>
      <c r="E17" s="500">
        <f t="shared" si="0"/>
        <v>0</v>
      </c>
      <c r="F17" s="499"/>
      <c r="G17" s="499"/>
      <c r="H17" s="501">
        <f t="shared" si="1"/>
        <v>0</v>
      </c>
    </row>
    <row r="18" spans="1:8">
      <c r="A18" s="468" t="s">
        <v>17</v>
      </c>
      <c r="B18" s="505" t="s">
        <v>38</v>
      </c>
      <c r="C18" s="499"/>
      <c r="D18" s="499"/>
      <c r="E18" s="500">
        <f t="shared" si="0"/>
        <v>0</v>
      </c>
      <c r="F18" s="499"/>
      <c r="G18" s="499"/>
      <c r="H18" s="501">
        <f t="shared" si="1"/>
        <v>0</v>
      </c>
    </row>
    <row r="19" spans="1:8">
      <c r="A19" s="468" t="s">
        <v>18</v>
      </c>
      <c r="B19" s="505" t="s">
        <v>39</v>
      </c>
      <c r="C19" s="499"/>
      <c r="D19" s="499"/>
      <c r="E19" s="500">
        <f t="shared" si="0"/>
        <v>0</v>
      </c>
      <c r="F19" s="499"/>
      <c r="G19" s="499"/>
      <c r="H19" s="501">
        <f t="shared" si="1"/>
        <v>0</v>
      </c>
    </row>
    <row r="20" spans="1:8">
      <c r="A20" s="468" t="s">
        <v>19</v>
      </c>
      <c r="B20" s="505" t="s">
        <v>40</v>
      </c>
      <c r="C20" s="499"/>
      <c r="D20" s="499"/>
      <c r="E20" s="500">
        <f t="shared" si="0"/>
        <v>0</v>
      </c>
      <c r="F20" s="499"/>
      <c r="G20" s="499"/>
      <c r="H20" s="501">
        <f t="shared" si="1"/>
        <v>0</v>
      </c>
    </row>
    <row r="21" spans="1:8">
      <c r="A21" s="468" t="s">
        <v>20</v>
      </c>
      <c r="B21" s="505" t="s">
        <v>41</v>
      </c>
      <c r="C21" s="499"/>
      <c r="D21" s="499"/>
      <c r="E21" s="500">
        <f t="shared" si="0"/>
        <v>0</v>
      </c>
      <c r="F21" s="499"/>
      <c r="G21" s="499"/>
      <c r="H21" s="501">
        <f t="shared" si="1"/>
        <v>0</v>
      </c>
    </row>
    <row r="22" spans="1:8">
      <c r="A22" s="468" t="s">
        <v>21</v>
      </c>
      <c r="B22" s="505" t="s">
        <v>42</v>
      </c>
      <c r="C22" s="499"/>
      <c r="D22" s="499"/>
      <c r="E22" s="500">
        <f t="shared" si="0"/>
        <v>0</v>
      </c>
      <c r="F22" s="499"/>
      <c r="G22" s="499"/>
      <c r="H22" s="501">
        <f t="shared" si="1"/>
        <v>0</v>
      </c>
    </row>
    <row r="23" spans="1:8">
      <c r="A23" s="468">
        <v>5.4</v>
      </c>
      <c r="B23" s="504" t="s">
        <v>186</v>
      </c>
      <c r="C23" s="499"/>
      <c r="D23" s="499"/>
      <c r="E23" s="500">
        <f t="shared" si="0"/>
        <v>0</v>
      </c>
      <c r="F23" s="499"/>
      <c r="G23" s="499"/>
      <c r="H23" s="501">
        <f t="shared" si="1"/>
        <v>0</v>
      </c>
    </row>
    <row r="24" spans="1:8">
      <c r="A24" s="468">
        <v>5.5</v>
      </c>
      <c r="B24" s="504" t="s">
        <v>187</v>
      </c>
      <c r="C24" s="499"/>
      <c r="D24" s="499"/>
      <c r="E24" s="500">
        <f t="shared" si="0"/>
        <v>0</v>
      </c>
      <c r="F24" s="499"/>
      <c r="G24" s="499"/>
      <c r="H24" s="501">
        <f t="shared" si="1"/>
        <v>0</v>
      </c>
    </row>
    <row r="25" spans="1:8">
      <c r="A25" s="468">
        <v>5.6</v>
      </c>
      <c r="B25" s="504" t="s">
        <v>188</v>
      </c>
      <c r="C25" s="499"/>
      <c r="D25" s="499"/>
      <c r="E25" s="500">
        <f t="shared" si="0"/>
        <v>0</v>
      </c>
      <c r="F25" s="499"/>
      <c r="G25" s="499"/>
      <c r="H25" s="501">
        <f t="shared" si="1"/>
        <v>0</v>
      </c>
    </row>
    <row r="26" spans="1:8">
      <c r="A26" s="468">
        <v>5.7</v>
      </c>
      <c r="B26" s="504" t="s">
        <v>42</v>
      </c>
      <c r="C26" s="499"/>
      <c r="D26" s="499"/>
      <c r="E26" s="500">
        <f t="shared" si="0"/>
        <v>0</v>
      </c>
      <c r="F26" s="499"/>
      <c r="G26" s="499"/>
      <c r="H26" s="501">
        <f t="shared" si="1"/>
        <v>0</v>
      </c>
    </row>
    <row r="27" spans="1:8">
      <c r="A27" s="468">
        <v>6</v>
      </c>
      <c r="B27" s="506" t="s">
        <v>660</v>
      </c>
      <c r="C27" s="499"/>
      <c r="D27" s="499"/>
      <c r="E27" s="500">
        <f t="shared" si="0"/>
        <v>0</v>
      </c>
      <c r="F27" s="499"/>
      <c r="G27" s="499"/>
      <c r="H27" s="501">
        <f t="shared" si="1"/>
        <v>0</v>
      </c>
    </row>
    <row r="28" spans="1:8">
      <c r="A28" s="468">
        <v>7</v>
      </c>
      <c r="B28" s="506" t="s">
        <v>661</v>
      </c>
      <c r="C28" s="499"/>
      <c r="D28" s="499"/>
      <c r="E28" s="500">
        <f t="shared" si="0"/>
        <v>0</v>
      </c>
      <c r="F28" s="499"/>
      <c r="G28" s="499"/>
      <c r="H28" s="501">
        <f t="shared" si="1"/>
        <v>0</v>
      </c>
    </row>
    <row r="29" spans="1:8">
      <c r="A29" s="468">
        <v>8</v>
      </c>
      <c r="B29" s="506" t="s">
        <v>196</v>
      </c>
      <c r="C29" s="499"/>
      <c r="D29" s="499"/>
      <c r="E29" s="500">
        <f t="shared" si="0"/>
        <v>0</v>
      </c>
      <c r="F29" s="499"/>
      <c r="G29" s="499"/>
      <c r="H29" s="501">
        <f t="shared" si="1"/>
        <v>0</v>
      </c>
    </row>
    <row r="30" spans="1:8">
      <c r="A30" s="468">
        <v>9</v>
      </c>
      <c r="B30" s="507" t="s">
        <v>213</v>
      </c>
      <c r="C30" s="499">
        <f>C31+C32+C33+C34+C35+C36+C37</f>
        <v>0</v>
      </c>
      <c r="D30" s="499">
        <f>D31+D32+D33+D34+D35+D36+D37</f>
        <v>0</v>
      </c>
      <c r="E30" s="500">
        <f t="shared" si="0"/>
        <v>0</v>
      </c>
      <c r="F30" s="499">
        <f>F31+F32+F33+F34+F35+F36+F37</f>
        <v>0</v>
      </c>
      <c r="G30" s="499">
        <f>G31+G32+G33+G34+G35+G36+G37</f>
        <v>0</v>
      </c>
      <c r="H30" s="501">
        <f t="shared" si="1"/>
        <v>0</v>
      </c>
    </row>
    <row r="31" spans="1:8">
      <c r="A31" s="468">
        <v>9.1</v>
      </c>
      <c r="B31" s="508" t="s">
        <v>203</v>
      </c>
      <c r="C31" s="499"/>
      <c r="D31" s="499"/>
      <c r="E31" s="500">
        <f t="shared" si="0"/>
        <v>0</v>
      </c>
      <c r="F31" s="499"/>
      <c r="G31" s="499"/>
      <c r="H31" s="501">
        <f t="shared" si="1"/>
        <v>0</v>
      </c>
    </row>
    <row r="32" spans="1:8">
      <c r="A32" s="468">
        <v>9.1999999999999993</v>
      </c>
      <c r="B32" s="508" t="s">
        <v>204</v>
      </c>
      <c r="C32" s="499"/>
      <c r="D32" s="499"/>
      <c r="E32" s="500">
        <f t="shared" si="0"/>
        <v>0</v>
      </c>
      <c r="F32" s="499"/>
      <c r="G32" s="499"/>
      <c r="H32" s="501">
        <f t="shared" si="1"/>
        <v>0</v>
      </c>
    </row>
    <row r="33" spans="1:8">
      <c r="A33" s="468">
        <v>9.3000000000000007</v>
      </c>
      <c r="B33" s="508" t="s">
        <v>200</v>
      </c>
      <c r="C33" s="499"/>
      <c r="D33" s="499"/>
      <c r="E33" s="500">
        <f t="shared" si="0"/>
        <v>0</v>
      </c>
      <c r="F33" s="499"/>
      <c r="G33" s="499"/>
      <c r="H33" s="501">
        <f t="shared" si="1"/>
        <v>0</v>
      </c>
    </row>
    <row r="34" spans="1:8">
      <c r="A34" s="468">
        <v>9.4</v>
      </c>
      <c r="B34" s="508" t="s">
        <v>201</v>
      </c>
      <c r="C34" s="499"/>
      <c r="D34" s="499"/>
      <c r="E34" s="500">
        <f t="shared" si="0"/>
        <v>0</v>
      </c>
      <c r="F34" s="499"/>
      <c r="G34" s="499"/>
      <c r="H34" s="501">
        <f t="shared" si="1"/>
        <v>0</v>
      </c>
    </row>
    <row r="35" spans="1:8">
      <c r="A35" s="468">
        <v>9.5</v>
      </c>
      <c r="B35" s="508" t="s">
        <v>202</v>
      </c>
      <c r="C35" s="499"/>
      <c r="D35" s="499"/>
      <c r="E35" s="500">
        <f t="shared" si="0"/>
        <v>0</v>
      </c>
      <c r="F35" s="499"/>
      <c r="G35" s="499"/>
      <c r="H35" s="501">
        <f t="shared" si="1"/>
        <v>0</v>
      </c>
    </row>
    <row r="36" spans="1:8">
      <c r="A36" s="468">
        <v>9.6</v>
      </c>
      <c r="B36" s="508" t="s">
        <v>205</v>
      </c>
      <c r="C36" s="499"/>
      <c r="D36" s="499"/>
      <c r="E36" s="500">
        <f t="shared" si="0"/>
        <v>0</v>
      </c>
      <c r="F36" s="499"/>
      <c r="G36" s="499"/>
      <c r="H36" s="501">
        <f t="shared" si="1"/>
        <v>0</v>
      </c>
    </row>
    <row r="37" spans="1:8">
      <c r="A37" s="468">
        <v>9.6999999999999993</v>
      </c>
      <c r="B37" s="508" t="s">
        <v>206</v>
      </c>
      <c r="C37" s="499"/>
      <c r="D37" s="499"/>
      <c r="E37" s="500">
        <f t="shared" si="0"/>
        <v>0</v>
      </c>
      <c r="F37" s="499"/>
      <c r="G37" s="499"/>
      <c r="H37" s="501">
        <f t="shared" si="1"/>
        <v>0</v>
      </c>
    </row>
    <row r="38" spans="1:8">
      <c r="A38" s="468">
        <v>10</v>
      </c>
      <c r="B38" s="503" t="s">
        <v>209</v>
      </c>
      <c r="C38" s="499">
        <f>C39+C40+C41+C42</f>
        <v>0</v>
      </c>
      <c r="D38" s="499">
        <f>D39+D40+D41+D42</f>
        <v>0</v>
      </c>
      <c r="E38" s="500">
        <f t="shared" si="0"/>
        <v>0</v>
      </c>
      <c r="F38" s="499">
        <f>F39+F40+F41+F42</f>
        <v>0</v>
      </c>
      <c r="G38" s="499">
        <f>G39+G40+G41+G42</f>
        <v>0</v>
      </c>
      <c r="H38" s="501">
        <f t="shared" si="1"/>
        <v>0</v>
      </c>
    </row>
    <row r="39" spans="1:8">
      <c r="A39" s="468">
        <v>10.1</v>
      </c>
      <c r="B39" s="509" t="s">
        <v>210</v>
      </c>
      <c r="C39" s="499"/>
      <c r="D39" s="499"/>
      <c r="E39" s="500">
        <f t="shared" si="0"/>
        <v>0</v>
      </c>
      <c r="F39" s="499"/>
      <c r="G39" s="499"/>
      <c r="H39" s="501">
        <f t="shared" si="1"/>
        <v>0</v>
      </c>
    </row>
    <row r="40" spans="1:8">
      <c r="A40" s="468">
        <v>10.199999999999999</v>
      </c>
      <c r="B40" s="509" t="s">
        <v>211</v>
      </c>
      <c r="C40" s="499"/>
      <c r="D40" s="499"/>
      <c r="E40" s="500">
        <f t="shared" si="0"/>
        <v>0</v>
      </c>
      <c r="F40" s="499"/>
      <c r="G40" s="499"/>
      <c r="H40" s="501">
        <f t="shared" si="1"/>
        <v>0</v>
      </c>
    </row>
    <row r="41" spans="1:8">
      <c r="A41" s="468">
        <v>10.3</v>
      </c>
      <c r="B41" s="509" t="s">
        <v>214</v>
      </c>
      <c r="C41" s="499"/>
      <c r="D41" s="499"/>
      <c r="E41" s="500">
        <f t="shared" si="0"/>
        <v>0</v>
      </c>
      <c r="F41" s="499"/>
      <c r="G41" s="499"/>
      <c r="H41" s="501">
        <f t="shared" si="1"/>
        <v>0</v>
      </c>
    </row>
    <row r="42" spans="1:8" ht="25">
      <c r="A42" s="468">
        <v>10.4</v>
      </c>
      <c r="B42" s="509" t="s">
        <v>215</v>
      </c>
      <c r="C42" s="499"/>
      <c r="D42" s="499"/>
      <c r="E42" s="500">
        <f t="shared" si="0"/>
        <v>0</v>
      </c>
      <c r="F42" s="499"/>
      <c r="G42" s="499"/>
      <c r="H42" s="501">
        <f t="shared" si="1"/>
        <v>0</v>
      </c>
    </row>
    <row r="43" spans="1:8" ht="15" thickBot="1">
      <c r="A43" s="468">
        <v>11</v>
      </c>
      <c r="B43" s="167" t="s">
        <v>212</v>
      </c>
      <c r="C43" s="499"/>
      <c r="D43" s="499"/>
      <c r="E43" s="500">
        <f t="shared" si="0"/>
        <v>0</v>
      </c>
      <c r="F43" s="499"/>
      <c r="G43" s="499"/>
      <c r="H43" s="501">
        <f t="shared" si="1"/>
        <v>0</v>
      </c>
    </row>
    <row r="44" spans="1:8">
      <c r="C44" s="510"/>
      <c r="D44" s="510"/>
      <c r="E44" s="510"/>
      <c r="F44" s="510"/>
      <c r="G44" s="510"/>
      <c r="H44" s="510"/>
    </row>
    <row r="45" spans="1:8">
      <c r="C45" s="510"/>
      <c r="D45" s="510"/>
      <c r="E45" s="510"/>
      <c r="F45" s="510"/>
      <c r="G45" s="510"/>
      <c r="H45" s="510"/>
    </row>
    <row r="46" spans="1:8">
      <c r="C46" s="510"/>
      <c r="D46" s="510"/>
      <c r="E46" s="510"/>
      <c r="F46" s="510"/>
      <c r="G46" s="510"/>
      <c r="H46" s="510"/>
    </row>
    <row r="47" spans="1:8">
      <c r="C47" s="510"/>
      <c r="D47" s="510"/>
      <c r="E47" s="510"/>
      <c r="F47" s="510"/>
      <c r="G47" s="510"/>
      <c r="H47" s="510"/>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42" sqref="B42"/>
    </sheetView>
  </sheetViews>
  <sheetFormatPr defaultColWidth="9.1796875" defaultRowHeight="12.5"/>
  <cols>
    <col min="1" max="1" width="9.54296875" style="4" bestFit="1" customWidth="1"/>
    <col min="2" max="2" width="93.54296875" style="4" customWidth="1"/>
    <col min="3" max="4" width="10.7265625" style="4" customWidth="1"/>
    <col min="5" max="11" width="9.7265625" style="31" customWidth="1"/>
    <col min="12" max="16384" width="9.1796875" style="31"/>
  </cols>
  <sheetData>
    <row r="1" spans="1:8">
      <c r="A1" s="2" t="s">
        <v>32</v>
      </c>
      <c r="B1" s="3">
        <f>'Info '!C2</f>
        <v>0</v>
      </c>
      <c r="C1" s="3"/>
    </row>
    <row r="2" spans="1:8">
      <c r="A2" s="2" t="s">
        <v>33</v>
      </c>
      <c r="B2" s="389">
        <f>'1. key ratios '!B2</f>
        <v>45016</v>
      </c>
      <c r="C2" s="6"/>
      <c r="D2" s="7"/>
      <c r="E2" s="34"/>
      <c r="F2" s="34"/>
      <c r="G2" s="34"/>
      <c r="H2" s="34"/>
    </row>
    <row r="3" spans="1:8">
      <c r="A3" s="2"/>
      <c r="B3" s="3"/>
      <c r="C3" s="6"/>
      <c r="D3" s="7"/>
      <c r="E3" s="34"/>
      <c r="F3" s="34"/>
      <c r="G3" s="34"/>
      <c r="H3" s="34"/>
    </row>
    <row r="4" spans="1:8" ht="15" customHeight="1" thickBot="1">
      <c r="A4" s="7" t="s">
        <v>98</v>
      </c>
      <c r="B4" s="113" t="s">
        <v>189</v>
      </c>
      <c r="C4" s="35" t="s">
        <v>37</v>
      </c>
    </row>
    <row r="5" spans="1:8" ht="15" customHeight="1">
      <c r="A5" s="193" t="s">
        <v>7</v>
      </c>
      <c r="B5" s="194"/>
      <c r="C5" s="387" t="str">
        <f>INT((MONTH($B$2))/3)&amp;"Q"&amp;"-"&amp;YEAR($B$2)</f>
        <v>1Q-2023</v>
      </c>
      <c r="D5" s="387" t="str">
        <f>IF(INT(MONTH($B$2))=3, "4"&amp;"Q"&amp;"-"&amp;YEAR($B$2)-1, IF(INT(MONTH($B$2))=6, "1"&amp;"Q"&amp;"-"&amp;YEAR($B$2), IF(INT(MONTH($B$2))=9, "2"&amp;"Q"&amp;"-"&amp;YEAR($B$2),IF(INT(MONTH($B$2))=12, "3"&amp;"Q"&amp;"-"&amp;YEAR($B$2), 0))))</f>
        <v>4Q-2022</v>
      </c>
      <c r="E5" s="387" t="str">
        <f>IF(INT(MONTH($B$2))=3, "3"&amp;"Q"&amp;"-"&amp;YEAR($B$2)-1, IF(INT(MONTH($B$2))=6, "4"&amp;"Q"&amp;"-"&amp;YEAR($B$2)-1, IF(INT(MONTH($B$2))=9, "1"&amp;"Q"&amp;"-"&amp;YEAR($B$2),IF(INT(MONTH($B$2))=12, "2"&amp;"Q"&amp;"-"&amp;YEAR($B$2), 0))))</f>
        <v>3Q-2022</v>
      </c>
      <c r="F5" s="387" t="str">
        <f>IF(INT(MONTH($B$2))=3, "2"&amp;"Q"&amp;"-"&amp;YEAR($B$2)-1, IF(INT(MONTH($B$2))=6, "3"&amp;"Q"&amp;"-"&amp;YEAR($B$2)-1, IF(INT(MONTH($B$2))=9, "4"&amp;"Q"&amp;"-"&amp;YEAR($B$2)-1,IF(INT(MONTH($B$2))=12, "1"&amp;"Q"&amp;"-"&amp;YEAR($B$2), 0))))</f>
        <v>2Q-2022</v>
      </c>
      <c r="G5" s="388" t="str">
        <f>IF(INT(MONTH($B$2))=3, "1"&amp;"Q"&amp;"-"&amp;YEAR($B$2)-1, IF(INT(MONTH($B$2))=6, "2"&amp;"Q"&amp;"-"&amp;YEAR($B$2)-1, IF(INT(MONTH($B$2))=9, "3"&amp;"Q"&amp;"-"&amp;YEAR($B$2)-1,IF(INT(MONTH($B$2))=12, "4"&amp;"Q"&amp;"-"&amp;YEAR($B$2)-1, 0))))</f>
        <v>1Q-2022</v>
      </c>
    </row>
    <row r="6" spans="1:8" ht="15" customHeight="1">
      <c r="A6" s="36">
        <v>1</v>
      </c>
      <c r="B6" s="303" t="s">
        <v>193</v>
      </c>
      <c r="C6" s="377">
        <f>C7+C9+C10</f>
        <v>0</v>
      </c>
      <c r="D6" s="380">
        <f>D7+D9+D10</f>
        <v>0</v>
      </c>
      <c r="E6" s="305">
        <f t="shared" ref="E6:G6" si="0">E7+E9+E10</f>
        <v>0</v>
      </c>
      <c r="F6" s="377">
        <f t="shared" si="0"/>
        <v>0</v>
      </c>
      <c r="G6" s="383">
        <f t="shared" si="0"/>
        <v>0</v>
      </c>
    </row>
    <row r="7" spans="1:8" ht="15" customHeight="1">
      <c r="A7" s="36">
        <v>1.1000000000000001</v>
      </c>
      <c r="B7" s="303" t="s">
        <v>359</v>
      </c>
      <c r="C7" s="378"/>
      <c r="D7" s="381"/>
      <c r="E7" s="378"/>
      <c r="F7" s="378"/>
      <c r="G7" s="384"/>
    </row>
    <row r="8" spans="1:8" ht="13">
      <c r="A8" s="36" t="s">
        <v>16</v>
      </c>
      <c r="B8" s="303" t="s">
        <v>97</v>
      </c>
      <c r="C8" s="378"/>
      <c r="D8" s="381"/>
      <c r="E8" s="378"/>
      <c r="F8" s="378"/>
      <c r="G8" s="384"/>
    </row>
    <row r="9" spans="1:8" ht="15" customHeight="1">
      <c r="A9" s="36">
        <v>1.2</v>
      </c>
      <c r="B9" s="304" t="s">
        <v>96</v>
      </c>
      <c r="C9" s="378"/>
      <c r="D9" s="381"/>
      <c r="E9" s="378"/>
      <c r="F9" s="378"/>
      <c r="G9" s="384"/>
    </row>
    <row r="10" spans="1:8" ht="15" customHeight="1">
      <c r="A10" s="36">
        <v>1.3</v>
      </c>
      <c r="B10" s="303" t="s">
        <v>30</v>
      </c>
      <c r="C10" s="379"/>
      <c r="D10" s="381"/>
      <c r="E10" s="379"/>
      <c r="F10" s="378"/>
      <c r="G10" s="385"/>
    </row>
    <row r="11" spans="1:8" ht="15" customHeight="1">
      <c r="A11" s="36">
        <v>2</v>
      </c>
      <c r="B11" s="303" t="s">
        <v>190</v>
      </c>
      <c r="C11" s="378"/>
      <c r="D11" s="381"/>
      <c r="E11" s="378"/>
      <c r="F11" s="378"/>
      <c r="G11" s="384"/>
    </row>
    <row r="12" spans="1:8" ht="15" customHeight="1">
      <c r="A12" s="36">
        <v>3</v>
      </c>
      <c r="B12" s="303" t="s">
        <v>191</v>
      </c>
      <c r="C12" s="379"/>
      <c r="D12" s="381"/>
      <c r="E12" s="379"/>
      <c r="F12" s="378"/>
      <c r="G12" s="385"/>
    </row>
    <row r="13" spans="1:8" ht="15" customHeight="1" thickBot="1">
      <c r="A13" s="38">
        <v>4</v>
      </c>
      <c r="B13" s="39" t="s">
        <v>192</v>
      </c>
      <c r="C13" s="306">
        <f>C6+C11+C12</f>
        <v>0</v>
      </c>
      <c r="D13" s="382">
        <f>D6+D11+D12</f>
        <v>0</v>
      </c>
      <c r="E13" s="307">
        <f t="shared" ref="E13:G13" si="1">E6+E11+E12</f>
        <v>0</v>
      </c>
      <c r="F13" s="306">
        <f t="shared" si="1"/>
        <v>0</v>
      </c>
      <c r="G13" s="386">
        <f t="shared" si="1"/>
        <v>0</v>
      </c>
    </row>
    <row r="14" spans="1:8">
      <c r="B14" s="42"/>
    </row>
    <row r="15" spans="1:8" ht="25">
      <c r="B15" s="43" t="s">
        <v>360</v>
      </c>
    </row>
    <row r="16" spans="1:8">
      <c r="B16" s="43"/>
    </row>
    <row r="17" spans="1:4" ht="10">
      <c r="A17" s="31"/>
      <c r="B17" s="31"/>
      <c r="C17" s="31"/>
      <c r="D17" s="31"/>
    </row>
    <row r="18" spans="1:4" ht="10">
      <c r="A18" s="31"/>
      <c r="B18" s="31"/>
      <c r="C18" s="31"/>
      <c r="D18" s="31"/>
    </row>
    <row r="19" spans="1:4" ht="10">
      <c r="A19" s="31"/>
      <c r="B19" s="31"/>
      <c r="C19" s="31"/>
      <c r="D19" s="31"/>
    </row>
    <row r="20" spans="1:4" ht="10">
      <c r="A20" s="31"/>
      <c r="B20" s="31"/>
      <c r="C20" s="31"/>
      <c r="D20" s="31"/>
    </row>
    <row r="21" spans="1:4" ht="10">
      <c r="A21" s="31"/>
      <c r="B21" s="31"/>
      <c r="C21" s="31"/>
      <c r="D21" s="31"/>
    </row>
    <row r="22" spans="1:4" ht="10">
      <c r="A22" s="31"/>
      <c r="B22" s="31"/>
      <c r="C22" s="31"/>
      <c r="D22" s="31"/>
    </row>
    <row r="23" spans="1:4" ht="10">
      <c r="A23" s="31"/>
      <c r="B23" s="31"/>
      <c r="C23" s="31"/>
      <c r="D23" s="31"/>
    </row>
    <row r="24" spans="1:4" ht="10">
      <c r="A24" s="31"/>
      <c r="B24" s="31"/>
      <c r="C24" s="31"/>
      <c r="D24" s="31"/>
    </row>
    <row r="25" spans="1:4" ht="10">
      <c r="A25" s="31"/>
      <c r="B25" s="31"/>
      <c r="C25" s="31"/>
      <c r="D25" s="31"/>
    </row>
    <row r="26" spans="1:4" ht="10">
      <c r="A26" s="31"/>
      <c r="B26" s="31"/>
      <c r="C26" s="31"/>
      <c r="D26" s="31"/>
    </row>
    <row r="27" spans="1:4" ht="10">
      <c r="A27" s="31"/>
      <c r="B27" s="31"/>
      <c r="C27" s="31"/>
      <c r="D27" s="31"/>
    </row>
    <row r="28" spans="1:4" ht="10">
      <c r="A28" s="31"/>
      <c r="B28" s="31"/>
      <c r="C28" s="31"/>
      <c r="D28" s="31"/>
    </row>
    <row r="29" spans="1:4" ht="10">
      <c r="A29" s="31"/>
      <c r="B29" s="31"/>
      <c r="C29" s="31"/>
      <c r="D29" s="3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2" sqref="B2"/>
    </sheetView>
  </sheetViews>
  <sheetFormatPr defaultColWidth="9.1796875" defaultRowHeight="14"/>
  <cols>
    <col min="1" max="1" width="9.54296875" style="4" bestFit="1" customWidth="1"/>
    <col min="2" max="2" width="65.54296875" style="4" customWidth="1"/>
    <col min="3" max="3" width="27.54296875" style="4" customWidth="1"/>
    <col min="4" max="16384" width="9.1796875" style="5"/>
  </cols>
  <sheetData>
    <row r="1" spans="1:8">
      <c r="A1" s="2" t="s">
        <v>32</v>
      </c>
      <c r="B1" s="3">
        <f>'Info '!C2</f>
        <v>0</v>
      </c>
    </row>
    <row r="2" spans="1:8">
      <c r="A2" s="2" t="s">
        <v>33</v>
      </c>
      <c r="B2" s="389">
        <f>'1. key ratios '!B2</f>
        <v>45016</v>
      </c>
    </row>
    <row r="4" spans="1:8" ht="28" customHeight="1" thickBot="1">
      <c r="A4" s="44" t="s">
        <v>43</v>
      </c>
      <c r="B4" s="45" t="s">
        <v>165</v>
      </c>
      <c r="C4" s="46"/>
    </row>
    <row r="5" spans="1:8">
      <c r="A5" s="47"/>
      <c r="B5" s="371" t="s">
        <v>44</v>
      </c>
      <c r="C5" s="372" t="s">
        <v>373</v>
      </c>
    </row>
    <row r="6" spans="1:8">
      <c r="A6" s="48">
        <v>1</v>
      </c>
      <c r="B6" s="49"/>
      <c r="C6" s="50"/>
    </row>
    <row r="7" spans="1:8">
      <c r="A7" s="48">
        <v>2</v>
      </c>
      <c r="B7" s="49"/>
      <c r="C7" s="50"/>
    </row>
    <row r="8" spans="1:8">
      <c r="A8" s="48">
        <v>3</v>
      </c>
      <c r="B8" s="49"/>
      <c r="C8" s="50"/>
    </row>
    <row r="9" spans="1:8">
      <c r="A9" s="48">
        <v>4</v>
      </c>
      <c r="B9" s="49"/>
      <c r="C9" s="50"/>
    </row>
    <row r="10" spans="1:8">
      <c r="A10" s="48">
        <v>5</v>
      </c>
      <c r="B10" s="49"/>
      <c r="C10" s="50"/>
    </row>
    <row r="11" spans="1:8">
      <c r="A11" s="48">
        <v>6</v>
      </c>
      <c r="B11" s="49"/>
      <c r="C11" s="50"/>
    </row>
    <row r="12" spans="1:8">
      <c r="A12" s="48">
        <v>7</v>
      </c>
      <c r="B12" s="49"/>
      <c r="C12" s="50"/>
      <c r="H12" s="51"/>
    </row>
    <row r="13" spans="1:8">
      <c r="A13" s="48">
        <v>8</v>
      </c>
      <c r="B13" s="49"/>
      <c r="C13" s="50"/>
    </row>
    <row r="14" spans="1:8">
      <c r="A14" s="48">
        <v>9</v>
      </c>
      <c r="B14" s="49"/>
      <c r="C14" s="50"/>
    </row>
    <row r="15" spans="1:8">
      <c r="A15" s="48">
        <v>10</v>
      </c>
      <c r="B15" s="49"/>
      <c r="C15" s="50"/>
    </row>
    <row r="16" spans="1:8">
      <c r="A16" s="48"/>
      <c r="B16" s="373"/>
      <c r="C16" s="374"/>
    </row>
    <row r="17" spans="1:3" ht="26">
      <c r="A17" s="48"/>
      <c r="B17" s="375" t="s">
        <v>45</v>
      </c>
      <c r="C17" s="376" t="s">
        <v>374</v>
      </c>
    </row>
    <row r="18" spans="1:3">
      <c r="A18" s="48">
        <v>1</v>
      </c>
      <c r="B18" s="49"/>
      <c r="C18" s="52"/>
    </row>
    <row r="19" spans="1:3">
      <c r="A19" s="48">
        <v>2</v>
      </c>
      <c r="B19" s="49"/>
      <c r="C19" s="52"/>
    </row>
    <row r="20" spans="1:3">
      <c r="A20" s="48">
        <v>3</v>
      </c>
      <c r="B20" s="49"/>
      <c r="C20" s="52"/>
    </row>
    <row r="21" spans="1:3">
      <c r="A21" s="48">
        <v>4</v>
      </c>
      <c r="B21" s="49"/>
      <c r="C21" s="52"/>
    </row>
    <row r="22" spans="1:3">
      <c r="A22" s="48">
        <v>5</v>
      </c>
      <c r="B22" s="49"/>
      <c r="C22" s="52"/>
    </row>
    <row r="23" spans="1:3">
      <c r="A23" s="48">
        <v>6</v>
      </c>
      <c r="B23" s="49"/>
      <c r="C23" s="52"/>
    </row>
    <row r="24" spans="1:3">
      <c r="A24" s="48">
        <v>7</v>
      </c>
      <c r="B24" s="49"/>
      <c r="C24" s="52"/>
    </row>
    <row r="25" spans="1:3">
      <c r="A25" s="48">
        <v>8</v>
      </c>
      <c r="B25" s="49"/>
      <c r="C25" s="52"/>
    </row>
    <row r="26" spans="1:3">
      <c r="A26" s="48">
        <v>9</v>
      </c>
      <c r="B26" s="49"/>
      <c r="C26" s="52"/>
    </row>
    <row r="27" spans="1:3" ht="15.75" customHeight="1">
      <c r="A27" s="48">
        <v>10</v>
      </c>
      <c r="B27" s="49"/>
      <c r="C27" s="53"/>
    </row>
    <row r="28" spans="1:3" ht="15.75" customHeight="1">
      <c r="A28" s="48"/>
      <c r="B28" s="49"/>
      <c r="C28" s="53"/>
    </row>
    <row r="29" spans="1:3" ht="30" customHeight="1">
      <c r="A29" s="48"/>
      <c r="B29" s="708" t="s">
        <v>46</v>
      </c>
      <c r="C29" s="709"/>
    </row>
    <row r="30" spans="1:3">
      <c r="A30" s="48">
        <v>1</v>
      </c>
      <c r="B30" s="49"/>
      <c r="C30" s="50" t="s">
        <v>15</v>
      </c>
    </row>
    <row r="31" spans="1:3" ht="15.75" customHeight="1">
      <c r="A31" s="48"/>
      <c r="B31" s="49"/>
      <c r="C31" s="50"/>
    </row>
    <row r="32" spans="1:3" ht="29.25" customHeight="1">
      <c r="A32" s="48"/>
      <c r="B32" s="708" t="s">
        <v>47</v>
      </c>
      <c r="C32" s="709"/>
    </row>
    <row r="33" spans="1:3">
      <c r="A33" s="48">
        <v>1</v>
      </c>
      <c r="B33" s="49"/>
      <c r="C33" s="50" t="s">
        <v>15</v>
      </c>
    </row>
    <row r="34" spans="1:3" ht="14.5" thickBot="1">
      <c r="A34" s="54"/>
      <c r="B34" s="55"/>
      <c r="C34" s="56"/>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3"/>
  <sheetViews>
    <sheetView zoomScale="70" zoomScaleNormal="70" workbookViewId="0">
      <pane xSplit="1" ySplit="5" topLeftCell="B6" activePane="bottomRight" state="frozen"/>
      <selection activeCell="B61" sqref="B61"/>
      <selection pane="topRight" activeCell="B61" sqref="B61"/>
      <selection pane="bottomLeft" activeCell="B61" sqref="B61"/>
      <selection pane="bottomRight" activeCell="B2" sqref="B2"/>
    </sheetView>
  </sheetViews>
  <sheetFormatPr defaultColWidth="9.1796875" defaultRowHeight="14"/>
  <cols>
    <col min="1" max="1" width="9.54296875" style="4" bestFit="1" customWidth="1"/>
    <col min="2" max="2" width="54.26953125" style="4" customWidth="1"/>
    <col min="3" max="3" width="28" style="4" customWidth="1"/>
    <col min="4" max="4" width="22.453125" style="4" customWidth="1"/>
    <col min="5" max="5" width="22.26953125" style="4" customWidth="1"/>
    <col min="6" max="6" width="12" style="5" bestFit="1" customWidth="1"/>
    <col min="7" max="7" width="12.54296875" style="5" bestFit="1" customWidth="1"/>
    <col min="8" max="16384" width="9.1796875" style="5"/>
  </cols>
  <sheetData>
    <row r="1" spans="1:7">
      <c r="A1" s="235" t="s">
        <v>32</v>
      </c>
      <c r="B1" s="3">
        <f>'Info '!C2</f>
        <v>0</v>
      </c>
      <c r="C1" s="68"/>
      <c r="D1" s="68"/>
      <c r="E1" s="68"/>
      <c r="F1" s="21"/>
    </row>
    <row r="2" spans="1:7" s="57" customFormat="1" ht="15.75" customHeight="1">
      <c r="A2" s="235" t="s">
        <v>33</v>
      </c>
      <c r="B2" s="389">
        <f>'1. key ratios '!B2</f>
        <v>45016</v>
      </c>
    </row>
    <row r="3" spans="1:7" s="57" customFormat="1" ht="15.75" customHeight="1">
      <c r="A3" s="235"/>
    </row>
    <row r="4" spans="1:7" s="57" customFormat="1" ht="15.75" customHeight="1" thickBot="1">
      <c r="A4" s="236" t="s">
        <v>101</v>
      </c>
      <c r="B4" s="714" t="s">
        <v>227</v>
      </c>
      <c r="C4" s="715"/>
      <c r="D4" s="715"/>
      <c r="E4" s="715"/>
    </row>
    <row r="5" spans="1:7" s="61" customFormat="1" ht="17.5" customHeight="1">
      <c r="A5" s="176"/>
      <c r="B5" s="177"/>
      <c r="C5" s="59" t="s">
        <v>0</v>
      </c>
      <c r="D5" s="59" t="s">
        <v>1</v>
      </c>
      <c r="E5" s="60" t="s">
        <v>2</v>
      </c>
    </row>
    <row r="6" spans="1:7" s="21" customFormat="1" ht="14.5" customHeight="1">
      <c r="A6" s="237"/>
      <c r="B6" s="710" t="s">
        <v>234</v>
      </c>
      <c r="C6" s="710" t="s">
        <v>662</v>
      </c>
      <c r="D6" s="712" t="s">
        <v>100</v>
      </c>
      <c r="E6" s="713"/>
      <c r="G6" s="5"/>
    </row>
    <row r="7" spans="1:7" s="21" customFormat="1" ht="99.65" customHeight="1">
      <c r="A7" s="237"/>
      <c r="B7" s="711"/>
      <c r="C7" s="710"/>
      <c r="D7" s="287" t="s">
        <v>99</v>
      </c>
      <c r="E7" s="288" t="s">
        <v>235</v>
      </c>
      <c r="G7" s="5"/>
    </row>
    <row r="8" spans="1:7" ht="20">
      <c r="A8" s="448">
        <v>1</v>
      </c>
      <c r="B8" s="449" t="s">
        <v>563</v>
      </c>
      <c r="C8" s="511">
        <f>SUM(C9:C11)</f>
        <v>0</v>
      </c>
      <c r="D8" s="511">
        <f>SUM(D9:D11)</f>
        <v>0</v>
      </c>
      <c r="E8" s="511">
        <f>SUM(E9:E11)</f>
        <v>0</v>
      </c>
      <c r="F8" s="21"/>
    </row>
    <row r="9" spans="1:7" ht="14.5">
      <c r="A9" s="448">
        <v>1.1000000000000001</v>
      </c>
      <c r="B9" s="451" t="s">
        <v>564</v>
      </c>
      <c r="C9" s="511"/>
      <c r="D9" s="511"/>
      <c r="E9" s="511"/>
      <c r="F9" s="21"/>
    </row>
    <row r="10" spans="1:7" ht="14.5">
      <c r="A10" s="448">
        <v>1.2</v>
      </c>
      <c r="B10" s="451" t="s">
        <v>565</v>
      </c>
      <c r="C10" s="511"/>
      <c r="D10" s="511"/>
      <c r="E10" s="511"/>
      <c r="F10" s="21"/>
    </row>
    <row r="11" spans="1:7" ht="14.5">
      <c r="A11" s="448">
        <v>1.3</v>
      </c>
      <c r="B11" s="451" t="s">
        <v>566</v>
      </c>
      <c r="C11" s="511"/>
      <c r="D11" s="511"/>
      <c r="E11" s="511"/>
      <c r="F11" s="21"/>
    </row>
    <row r="12" spans="1:7" ht="14.5">
      <c r="A12" s="448">
        <v>2</v>
      </c>
      <c r="B12" s="452" t="s">
        <v>567</v>
      </c>
      <c r="C12" s="511"/>
      <c r="D12" s="511"/>
      <c r="E12" s="511"/>
      <c r="F12" s="21"/>
    </row>
    <row r="13" spans="1:7" ht="14.5">
      <c r="A13" s="448">
        <v>2.1</v>
      </c>
      <c r="B13" s="453" t="s">
        <v>568</v>
      </c>
      <c r="C13" s="512"/>
      <c r="D13" s="512"/>
      <c r="E13" s="512"/>
      <c r="F13" s="21"/>
    </row>
    <row r="14" spans="1:7" ht="20">
      <c r="A14" s="448">
        <v>3</v>
      </c>
      <c r="B14" s="454" t="s">
        <v>569</v>
      </c>
      <c r="C14" s="512"/>
      <c r="D14" s="512"/>
      <c r="E14" s="512"/>
      <c r="F14" s="21"/>
    </row>
    <row r="15" spans="1:7" ht="14.5">
      <c r="A15" s="448">
        <v>4</v>
      </c>
      <c r="B15" s="455" t="s">
        <v>570</v>
      </c>
      <c r="C15" s="512"/>
      <c r="D15" s="512"/>
      <c r="E15" s="512"/>
      <c r="F15" s="21"/>
    </row>
    <row r="16" spans="1:7" ht="20">
      <c r="A16" s="448">
        <v>5</v>
      </c>
      <c r="B16" s="456" t="s">
        <v>571</v>
      </c>
      <c r="C16" s="512">
        <f>SUM(C17:C19)</f>
        <v>0</v>
      </c>
      <c r="D16" s="512">
        <f>SUM(D17:D19)</f>
        <v>0</v>
      </c>
      <c r="E16" s="512">
        <f>SUM(E17:E19)</f>
        <v>0</v>
      </c>
      <c r="F16" s="21"/>
    </row>
    <row r="17" spans="1:6" ht="14.5">
      <c r="A17" s="448">
        <v>5.0999999999999996</v>
      </c>
      <c r="B17" s="459" t="s">
        <v>572</v>
      </c>
      <c r="C17" s="512"/>
      <c r="D17" s="512"/>
      <c r="E17" s="512"/>
      <c r="F17" s="21"/>
    </row>
    <row r="18" spans="1:6" ht="14.5">
      <c r="A18" s="448">
        <v>5.2</v>
      </c>
      <c r="B18" s="459" t="s">
        <v>573</v>
      </c>
      <c r="C18" s="512"/>
      <c r="D18" s="512"/>
      <c r="E18" s="512"/>
      <c r="F18" s="21"/>
    </row>
    <row r="19" spans="1:6" ht="14.5">
      <c r="A19" s="448">
        <v>5.3</v>
      </c>
      <c r="B19" s="460" t="s">
        <v>574</v>
      </c>
      <c r="C19" s="512"/>
      <c r="D19" s="512"/>
      <c r="E19" s="512"/>
      <c r="F19" s="21"/>
    </row>
    <row r="20" spans="1:6" ht="14.5">
      <c r="A20" s="448">
        <v>6</v>
      </c>
      <c r="B20" s="454" t="s">
        <v>575</v>
      </c>
      <c r="C20" s="512">
        <f>SUM(C21:C22)</f>
        <v>0</v>
      </c>
      <c r="D20" s="512">
        <f>SUM(D21:D22)</f>
        <v>0</v>
      </c>
      <c r="E20" s="512">
        <f>SUM(E21:E22)</f>
        <v>0</v>
      </c>
      <c r="F20" s="21"/>
    </row>
    <row r="21" spans="1:6" ht="14.5">
      <c r="A21" s="448">
        <v>6.1</v>
      </c>
      <c r="B21" s="459" t="s">
        <v>573</v>
      </c>
      <c r="C21" s="512"/>
      <c r="D21" s="512"/>
      <c r="E21" s="512"/>
      <c r="F21" s="21"/>
    </row>
    <row r="22" spans="1:6" ht="14.5">
      <c r="A22" s="448">
        <v>6.2</v>
      </c>
      <c r="B22" s="460" t="s">
        <v>574</v>
      </c>
      <c r="C22" s="512"/>
      <c r="D22" s="512"/>
      <c r="E22" s="512"/>
      <c r="F22" s="21"/>
    </row>
    <row r="23" spans="1:6" ht="14.5">
      <c r="A23" s="448">
        <v>7</v>
      </c>
      <c r="B23" s="452" t="s">
        <v>576</v>
      </c>
      <c r="C23" s="512"/>
      <c r="D23" s="512"/>
      <c r="E23" s="512"/>
      <c r="F23" s="21"/>
    </row>
    <row r="24" spans="1:6" ht="14.5">
      <c r="A24" s="448">
        <v>8</v>
      </c>
      <c r="B24" s="461" t="s">
        <v>577</v>
      </c>
      <c r="C24" s="512"/>
      <c r="D24" s="512"/>
      <c r="E24" s="512"/>
      <c r="F24" s="21"/>
    </row>
    <row r="25" spans="1:6" ht="14.5">
      <c r="A25" s="448">
        <v>9</v>
      </c>
      <c r="B25" s="455" t="s">
        <v>578</v>
      </c>
      <c r="C25" s="512">
        <f>SUM(C26:C27)</f>
        <v>0</v>
      </c>
      <c r="D25" s="512">
        <f>SUM(D26:D27)</f>
        <v>0</v>
      </c>
      <c r="E25" s="512">
        <f>SUM(E26:E27)</f>
        <v>0</v>
      </c>
      <c r="F25" s="21"/>
    </row>
    <row r="26" spans="1:6" ht="14.5">
      <c r="A26" s="448">
        <v>9.1</v>
      </c>
      <c r="B26" s="459" t="s">
        <v>579</v>
      </c>
      <c r="C26" s="512"/>
      <c r="D26" s="512"/>
      <c r="E26" s="512"/>
      <c r="F26" s="21"/>
    </row>
    <row r="27" spans="1:6" ht="14.5">
      <c r="A27" s="448">
        <v>9.1999999999999993</v>
      </c>
      <c r="B27" s="459" t="s">
        <v>580</v>
      </c>
      <c r="C27" s="512"/>
      <c r="D27" s="512"/>
      <c r="E27" s="512"/>
      <c r="F27" s="21"/>
    </row>
    <row r="28" spans="1:6" ht="14.5">
      <c r="A28" s="448">
        <v>10</v>
      </c>
      <c r="B28" s="455" t="s">
        <v>581</v>
      </c>
      <c r="C28" s="512">
        <f>SUM(C29:C30)</f>
        <v>0</v>
      </c>
      <c r="D28" s="512">
        <f>SUM(D29:D30)</f>
        <v>0</v>
      </c>
      <c r="E28" s="512">
        <f>SUM(E29:E30)</f>
        <v>0</v>
      </c>
      <c r="F28" s="21"/>
    </row>
    <row r="29" spans="1:6" ht="14.5">
      <c r="A29" s="448">
        <v>10.1</v>
      </c>
      <c r="B29" s="459" t="s">
        <v>582</v>
      </c>
      <c r="C29" s="512"/>
      <c r="D29" s="512"/>
      <c r="E29" s="512"/>
      <c r="F29" s="21"/>
    </row>
    <row r="30" spans="1:6" ht="14.5">
      <c r="A30" s="448">
        <v>10.199999999999999</v>
      </c>
      <c r="B30" s="459" t="s">
        <v>583</v>
      </c>
      <c r="C30" s="512"/>
      <c r="D30" s="512"/>
      <c r="E30" s="512"/>
      <c r="F30" s="21"/>
    </row>
    <row r="31" spans="1:6" ht="14.5">
      <c r="A31" s="448">
        <v>11</v>
      </c>
      <c r="B31" s="455" t="s">
        <v>584</v>
      </c>
      <c r="C31" s="512">
        <f>SUM(C32:C33)</f>
        <v>0</v>
      </c>
      <c r="D31" s="512">
        <f>SUM(D32:D33)</f>
        <v>0</v>
      </c>
      <c r="E31" s="512">
        <f>SUM(E32:E33)</f>
        <v>0</v>
      </c>
      <c r="F31" s="21"/>
    </row>
    <row r="32" spans="1:6" ht="14.5">
      <c r="A32" s="448">
        <v>11.1</v>
      </c>
      <c r="B32" s="459" t="s">
        <v>585</v>
      </c>
      <c r="C32" s="512"/>
      <c r="D32" s="512"/>
      <c r="E32" s="512"/>
      <c r="F32" s="21"/>
    </row>
    <row r="33" spans="1:7" ht="14.5">
      <c r="A33" s="448">
        <v>11.2</v>
      </c>
      <c r="B33" s="459" t="s">
        <v>586</v>
      </c>
      <c r="C33" s="512"/>
      <c r="D33" s="512"/>
      <c r="E33" s="512"/>
      <c r="F33" s="21"/>
    </row>
    <row r="34" spans="1:7" ht="14.5">
      <c r="A34" s="448">
        <v>13</v>
      </c>
      <c r="B34" s="455" t="s">
        <v>587</v>
      </c>
      <c r="C34" s="512"/>
      <c r="D34" s="512"/>
      <c r="E34" s="512"/>
      <c r="F34" s="21"/>
    </row>
    <row r="35" spans="1:7" ht="14.5">
      <c r="A35" s="448">
        <v>13.1</v>
      </c>
      <c r="B35" s="462" t="s">
        <v>588</v>
      </c>
      <c r="C35" s="512"/>
      <c r="D35" s="512"/>
      <c r="E35" s="512"/>
      <c r="F35" s="21"/>
    </row>
    <row r="36" spans="1:7" ht="14.5">
      <c r="A36" s="448">
        <v>13.2</v>
      </c>
      <c r="B36" s="462" t="s">
        <v>589</v>
      </c>
      <c r="C36" s="512"/>
      <c r="D36" s="512"/>
      <c r="E36" s="512"/>
      <c r="F36" s="21"/>
    </row>
    <row r="37" spans="1:7" ht="26.5" thickBot="1">
      <c r="A37" s="134"/>
      <c r="B37" s="238" t="s">
        <v>236</v>
      </c>
      <c r="C37" s="178">
        <f>SUM(C8,C12,C14,C15,C16,C20,C23,C24,C25,C28,C31,C34)</f>
        <v>0</v>
      </c>
      <c r="D37" s="178">
        <f>SUM(D8,D12,D14,D15,D16,D20,D23,D24,D25,D28,D31,D34)</f>
        <v>0</v>
      </c>
      <c r="E37" s="178">
        <f>SUM(E8,E12,E14,E15,E16,E20,E23,E24,E25,E28,E31,E34)</f>
        <v>0</v>
      </c>
    </row>
    <row r="38" spans="1:7">
      <c r="A38" s="5"/>
      <c r="B38" s="5"/>
      <c r="C38" s="5"/>
      <c r="D38" s="5"/>
      <c r="E38" s="5"/>
    </row>
    <row r="39" spans="1:7">
      <c r="A39" s="5"/>
      <c r="B39" s="5"/>
      <c r="C39" s="5"/>
      <c r="D39" s="5"/>
      <c r="E39" s="5"/>
    </row>
    <row r="41" spans="1:7" s="4" customFormat="1">
      <c r="B41" s="63"/>
      <c r="F41" s="5"/>
      <c r="G41" s="5"/>
    </row>
    <row r="42" spans="1:7" s="4" customFormat="1">
      <c r="B42" s="63"/>
      <c r="F42" s="5"/>
      <c r="G42" s="5"/>
    </row>
    <row r="43" spans="1:7" s="4" customFormat="1">
      <c r="B43" s="63"/>
      <c r="F43" s="5"/>
      <c r="G43" s="5"/>
    </row>
    <row r="44" spans="1:7" s="4" customFormat="1">
      <c r="B44" s="63"/>
      <c r="F44" s="5"/>
      <c r="G44" s="5"/>
    </row>
    <row r="45" spans="1:7" s="4" customFormat="1">
      <c r="B45" s="63"/>
      <c r="F45" s="5"/>
      <c r="G45" s="5"/>
    </row>
    <row r="46" spans="1:7" s="4" customFormat="1">
      <c r="B46" s="63"/>
      <c r="F46" s="5"/>
      <c r="G46" s="5"/>
    </row>
    <row r="47" spans="1:7" s="4" customFormat="1">
      <c r="B47" s="63"/>
      <c r="F47" s="5"/>
      <c r="G47" s="5"/>
    </row>
    <row r="48" spans="1:7" s="4" customFormat="1">
      <c r="B48" s="63"/>
      <c r="F48" s="5"/>
      <c r="G48" s="5"/>
    </row>
    <row r="49" spans="2:7" s="4" customFormat="1">
      <c r="B49" s="63"/>
      <c r="F49" s="5"/>
      <c r="G49" s="5"/>
    </row>
    <row r="50" spans="2:7" s="4" customFormat="1">
      <c r="B50" s="63"/>
      <c r="F50" s="5"/>
      <c r="G50" s="5"/>
    </row>
    <row r="51" spans="2:7" s="4" customFormat="1">
      <c r="B51" s="63"/>
      <c r="F51" s="5"/>
      <c r="G51" s="5"/>
    </row>
    <row r="52" spans="2:7" s="4" customFormat="1">
      <c r="B52" s="63"/>
      <c r="F52" s="5"/>
      <c r="G52" s="5"/>
    </row>
    <row r="53" spans="2:7" s="4" customFormat="1">
      <c r="B53" s="63"/>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2" sqref="B2"/>
    </sheetView>
  </sheetViews>
  <sheetFormatPr defaultColWidth="9.1796875" defaultRowHeight="12.5" outlineLevelRow="1"/>
  <cols>
    <col min="1" max="1" width="9.54296875" style="4" bestFit="1" customWidth="1"/>
    <col min="2" max="2" width="114.26953125" style="4" customWidth="1"/>
    <col min="3" max="3" width="18.81640625" style="4" customWidth="1"/>
    <col min="4" max="4" width="25.453125" style="4" customWidth="1"/>
    <col min="5" max="5" width="24.26953125" style="4" customWidth="1"/>
    <col min="6" max="6" width="24" style="4" customWidth="1"/>
    <col min="7" max="7" width="10" style="4" bestFit="1" customWidth="1"/>
    <col min="8" max="8" width="12" style="4" bestFit="1" customWidth="1"/>
    <col min="9" max="9" width="12.54296875" style="4" bestFit="1" customWidth="1"/>
    <col min="10" max="16384" width="9.1796875" style="4"/>
  </cols>
  <sheetData>
    <row r="1" spans="1:6">
      <c r="A1" s="2" t="s">
        <v>32</v>
      </c>
      <c r="B1" s="3">
        <f>'Info '!C2</f>
        <v>0</v>
      </c>
    </row>
    <row r="2" spans="1:6" s="57" customFormat="1" ht="15.75" customHeight="1">
      <c r="A2" s="2" t="s">
        <v>33</v>
      </c>
      <c r="B2" s="389">
        <f>'1. key ratios '!B2</f>
        <v>45016</v>
      </c>
      <c r="C2" s="4"/>
      <c r="D2" s="4"/>
      <c r="E2" s="4"/>
      <c r="F2" s="4"/>
    </row>
    <row r="3" spans="1:6" s="57" customFormat="1" ht="15.75" customHeight="1">
      <c r="C3" s="4"/>
      <c r="D3" s="4"/>
      <c r="E3" s="4"/>
      <c r="F3" s="4"/>
    </row>
    <row r="4" spans="1:6" s="57" customFormat="1" ht="13.5" thickBot="1">
      <c r="A4" s="57" t="s">
        <v>48</v>
      </c>
      <c r="B4" s="239" t="s">
        <v>556</v>
      </c>
      <c r="C4" s="58" t="s">
        <v>37</v>
      </c>
      <c r="D4" s="4"/>
      <c r="E4" s="4"/>
      <c r="F4" s="4"/>
    </row>
    <row r="5" spans="1:6" ht="13">
      <c r="A5" s="183">
        <v>1</v>
      </c>
      <c r="B5" s="240" t="s">
        <v>558</v>
      </c>
      <c r="C5" s="184">
        <f>'7. LI1 '!E37</f>
        <v>0</v>
      </c>
    </row>
    <row r="6" spans="1:6" s="185" customFormat="1">
      <c r="A6" s="64">
        <v>2.1</v>
      </c>
      <c r="B6" s="180" t="s">
        <v>216</v>
      </c>
      <c r="C6" s="122"/>
    </row>
    <row r="7" spans="1:6" s="42" customFormat="1" outlineLevel="1">
      <c r="A7" s="36">
        <v>2.2000000000000002</v>
      </c>
      <c r="B7" s="37" t="s">
        <v>217</v>
      </c>
      <c r="C7" s="186"/>
    </row>
    <row r="8" spans="1:6" s="42" customFormat="1" ht="13">
      <c r="A8" s="36">
        <v>3</v>
      </c>
      <c r="B8" s="181" t="s">
        <v>557</v>
      </c>
      <c r="C8" s="187">
        <f>SUM(C5:C7)</f>
        <v>0</v>
      </c>
    </row>
    <row r="9" spans="1:6" s="185" customFormat="1">
      <c r="A9" s="64">
        <v>4</v>
      </c>
      <c r="B9" s="66" t="s">
        <v>50</v>
      </c>
      <c r="C9" s="122"/>
    </row>
    <row r="10" spans="1:6" s="42" customFormat="1" outlineLevel="1">
      <c r="A10" s="36">
        <v>5.0999999999999996</v>
      </c>
      <c r="B10" s="37" t="s">
        <v>218</v>
      </c>
      <c r="C10" s="186"/>
    </row>
    <row r="11" spans="1:6" s="42" customFormat="1" outlineLevel="1">
      <c r="A11" s="36">
        <v>5.2</v>
      </c>
      <c r="B11" s="37" t="s">
        <v>219</v>
      </c>
      <c r="C11" s="186"/>
    </row>
    <row r="12" spans="1:6" s="42" customFormat="1">
      <c r="A12" s="36">
        <v>6</v>
      </c>
      <c r="B12" s="179" t="s">
        <v>361</v>
      </c>
      <c r="C12" s="186"/>
    </row>
    <row r="13" spans="1:6" s="42" customFormat="1" ht="13.5" thickBot="1">
      <c r="A13" s="38">
        <v>7</v>
      </c>
      <c r="B13" s="182" t="s">
        <v>179</v>
      </c>
      <c r="C13" s="188">
        <f>SUM(C8:C12)</f>
        <v>0</v>
      </c>
    </row>
    <row r="15" spans="1:6" ht="25">
      <c r="A15" s="200"/>
      <c r="B15" s="43" t="s">
        <v>362</v>
      </c>
    </row>
    <row r="16" spans="1:6">
      <c r="A16" s="200"/>
      <c r="B16" s="200"/>
    </row>
    <row r="17" spans="1:5" ht="13.5">
      <c r="A17" s="195"/>
      <c r="B17" s="196"/>
      <c r="C17" s="200"/>
      <c r="D17" s="200"/>
      <c r="E17" s="200"/>
    </row>
    <row r="18" spans="1:5" ht="14.5">
      <c r="A18" s="201"/>
      <c r="B18" s="202"/>
      <c r="C18" s="200"/>
      <c r="D18" s="200"/>
      <c r="E18" s="200"/>
    </row>
    <row r="19" spans="1:5" ht="13">
      <c r="A19" s="203"/>
      <c r="B19" s="197"/>
      <c r="C19" s="200"/>
      <c r="D19" s="200"/>
      <c r="E19" s="200"/>
    </row>
    <row r="20" spans="1:5" ht="13">
      <c r="A20" s="204"/>
      <c r="B20" s="198"/>
      <c r="C20" s="200"/>
      <c r="D20" s="200"/>
      <c r="E20" s="200"/>
    </row>
    <row r="21" spans="1:5" ht="13">
      <c r="A21" s="204"/>
      <c r="B21" s="202"/>
      <c r="C21" s="200"/>
      <c r="D21" s="200"/>
      <c r="E21" s="200"/>
    </row>
    <row r="22" spans="1:5" ht="13">
      <c r="A22" s="203"/>
      <c r="B22" s="199"/>
      <c r="C22" s="200"/>
      <c r="D22" s="200"/>
      <c r="E22" s="200"/>
    </row>
    <row r="23" spans="1:5" ht="13">
      <c r="A23" s="204"/>
      <c r="B23" s="198"/>
      <c r="C23" s="200"/>
      <c r="D23" s="200"/>
      <c r="E23" s="200"/>
    </row>
    <row r="24" spans="1:5" ht="13">
      <c r="A24" s="204"/>
      <c r="B24" s="198"/>
      <c r="C24" s="200"/>
      <c r="D24" s="200"/>
      <c r="E24" s="200"/>
    </row>
    <row r="25" spans="1:5" ht="13">
      <c r="A25" s="204"/>
      <c r="B25" s="205"/>
      <c r="C25" s="200"/>
      <c r="D25" s="200"/>
      <c r="E25" s="200"/>
    </row>
    <row r="26" spans="1:5" ht="13">
      <c r="A26" s="204"/>
      <c r="B26" s="202"/>
      <c r="C26" s="200"/>
      <c r="D26" s="200"/>
      <c r="E26" s="200"/>
    </row>
    <row r="27" spans="1:5">
      <c r="A27" s="200"/>
      <c r="B27" s="206"/>
      <c r="C27" s="200"/>
      <c r="D27" s="200"/>
      <c r="E27" s="200"/>
    </row>
    <row r="28" spans="1:5">
      <c r="A28" s="200"/>
      <c r="B28" s="206"/>
      <c r="C28" s="200"/>
      <c r="D28" s="200"/>
      <c r="E28" s="200"/>
    </row>
    <row r="29" spans="1:5">
      <c r="A29" s="200"/>
      <c r="B29" s="206"/>
      <c r="C29" s="200"/>
      <c r="D29" s="200"/>
      <c r="E29" s="200"/>
    </row>
    <row r="30" spans="1:5">
      <c r="A30" s="200"/>
      <c r="B30" s="206"/>
      <c r="C30" s="200"/>
      <c r="D30" s="200"/>
      <c r="E30" s="200"/>
    </row>
    <row r="31" spans="1:5">
      <c r="A31" s="200"/>
      <c r="B31" s="206"/>
      <c r="C31" s="200"/>
      <c r="D31" s="200"/>
      <c r="E31" s="200"/>
    </row>
    <row r="32" spans="1:5">
      <c r="A32" s="200"/>
      <c r="B32" s="206"/>
      <c r="C32" s="200"/>
      <c r="D32" s="200"/>
      <c r="E32" s="200"/>
    </row>
    <row r="33" spans="1:5">
      <c r="A33" s="200"/>
      <c r="B33" s="206"/>
      <c r="C33" s="200"/>
      <c r="D33" s="200"/>
      <c r="E33" s="200"/>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2023-04-27T11:18:24Z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