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ebanidze\Desktop\"/>
    </mc:Choice>
  </mc:AlternateContent>
  <bookViews>
    <workbookView xWindow="7635" yWindow="-15" windowWidth="7680" windowHeight="9090"/>
  </bookViews>
  <sheets>
    <sheet name="RC" sheetId="1" r:id="rId1"/>
    <sheet name="RI" sheetId="3" r:id="rId2"/>
    <sheet name="RC-O" sheetId="2" r:id="rId3"/>
    <sheet name="Sheet1" sheetId="4" r:id="rId4"/>
    <sheet name="Sheet2" sheetId="5" r:id="rId5"/>
  </sheets>
  <externalReferences>
    <externalReference r:id="rId6"/>
  </externalReferences>
  <definedNames>
    <definedName name="_xlnm.Print_Area" localSheetId="2">'RC-O'!$A:$H</definedName>
    <definedName name="_xlnm.Print_Area" localSheetId="1">RI!$A:$H</definedName>
    <definedName name="_xlnm.Print_Area" localSheetId="3">Sheet1!$A:$D</definedName>
  </definedNames>
  <calcPr calcId="162913"/>
</workbook>
</file>

<file path=xl/calcChain.xml><?xml version="1.0" encoding="utf-8"?>
<calcChain xmlns="http://schemas.openxmlformats.org/spreadsheetml/2006/main">
  <c r="E67" i="2" l="1"/>
  <c r="E66" i="2"/>
  <c r="E65" i="2"/>
  <c r="E64" i="2"/>
  <c r="E62" i="2"/>
  <c r="E61" i="2"/>
  <c r="E60" i="2"/>
  <c r="E59" i="2"/>
  <c r="E58" i="2"/>
  <c r="E57" i="2"/>
  <c r="E56" i="2"/>
  <c r="E55" i="2"/>
  <c r="E54" i="2"/>
  <c r="E52" i="2"/>
  <c r="E51" i="2"/>
  <c r="E50" i="2"/>
  <c r="E49" i="2"/>
  <c r="E47" i="2"/>
  <c r="E46" i="2"/>
  <c r="E45" i="2"/>
  <c r="E44" i="2"/>
  <c r="E42" i="2"/>
  <c r="E41" i="2"/>
  <c r="E40" i="2"/>
  <c r="E38" i="2"/>
  <c r="E37" i="2"/>
  <c r="E36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5" i="2"/>
  <c r="E14" i="2"/>
  <c r="E12" i="2"/>
  <c r="E11" i="2"/>
  <c r="E10" i="2"/>
  <c r="D63" i="2"/>
  <c r="C63" i="2"/>
  <c r="D57" i="2"/>
  <c r="C57" i="2"/>
  <c r="D53" i="2"/>
  <c r="C53" i="2"/>
  <c r="D48" i="2"/>
  <c r="C48" i="2"/>
  <c r="E48" i="2" s="1"/>
  <c r="D43" i="2"/>
  <c r="C43" i="2"/>
  <c r="D39" i="2"/>
  <c r="C39" i="2"/>
  <c r="D35" i="2"/>
  <c r="C35" i="2"/>
  <c r="D27" i="2"/>
  <c r="C27" i="2"/>
  <c r="D16" i="2"/>
  <c r="D13" i="2" s="1"/>
  <c r="C16" i="2"/>
  <c r="E16" i="2" s="1"/>
  <c r="C13" i="2"/>
  <c r="D9" i="2"/>
  <c r="C9" i="2"/>
  <c r="F6" i="2"/>
  <c r="F68" i="2" s="1"/>
  <c r="G6" i="2"/>
  <c r="F27" i="2"/>
  <c r="G27" i="2"/>
  <c r="F35" i="2"/>
  <c r="G35" i="2"/>
  <c r="F39" i="2"/>
  <c r="G39" i="2"/>
  <c r="F43" i="2"/>
  <c r="G43" i="2"/>
  <c r="F48" i="2"/>
  <c r="G48" i="2"/>
  <c r="F53" i="2"/>
  <c r="G53" i="2"/>
  <c r="F57" i="2"/>
  <c r="G57" i="2"/>
  <c r="F63" i="2"/>
  <c r="G63" i="2"/>
  <c r="L63" i="2"/>
  <c r="K63" i="2"/>
  <c r="L57" i="2"/>
  <c r="K57" i="2"/>
  <c r="L53" i="2"/>
  <c r="K53" i="2"/>
  <c r="L48" i="2"/>
  <c r="K48" i="2"/>
  <c r="L43" i="2"/>
  <c r="K43" i="2"/>
  <c r="L39" i="2"/>
  <c r="K39" i="2"/>
  <c r="L35" i="2"/>
  <c r="K35" i="2"/>
  <c r="L27" i="2"/>
  <c r="K27" i="2"/>
  <c r="L16" i="2"/>
  <c r="L13" i="2" s="1"/>
  <c r="K16" i="2"/>
  <c r="K13" i="2"/>
  <c r="K6" i="2" s="1"/>
  <c r="K68" i="2" s="1"/>
  <c r="L9" i="2"/>
  <c r="K9" i="2"/>
  <c r="B28" i="4"/>
  <c r="A28" i="4"/>
  <c r="C6" i="2" l="1"/>
  <c r="C68" i="2" s="1"/>
  <c r="E43" i="2"/>
  <c r="E27" i="2"/>
  <c r="E35" i="2"/>
  <c r="E63" i="2"/>
  <c r="E13" i="2"/>
  <c r="E53" i="2"/>
  <c r="E39" i="2"/>
  <c r="D6" i="2"/>
  <c r="D68" i="2" s="1"/>
  <c r="G68" i="2"/>
  <c r="L6" i="2"/>
  <c r="L68" i="2" s="1"/>
  <c r="C60" i="3" l="1"/>
  <c r="D52" i="3"/>
  <c r="C52" i="3"/>
  <c r="D33" i="3"/>
  <c r="D44" i="3" s="1"/>
  <c r="D53" i="3" s="1"/>
  <c r="C33" i="3"/>
  <c r="C44" i="3" s="1"/>
  <c r="C53" i="3" s="1"/>
  <c r="D29" i="3"/>
  <c r="C29" i="3"/>
  <c r="D8" i="3"/>
  <c r="D21" i="3" s="1"/>
  <c r="D30" i="3" s="1"/>
  <c r="C8" i="3"/>
  <c r="C21" i="3" s="1"/>
  <c r="C30" i="3" s="1"/>
  <c r="D55" i="3" l="1"/>
  <c r="D62" i="3" s="1"/>
  <c r="D64" i="3" s="1"/>
  <c r="D66" i="3" s="1"/>
  <c r="C55" i="3"/>
  <c r="C62" i="3" s="1"/>
  <c r="C64" i="3" s="1"/>
  <c r="C66" i="3" s="1"/>
  <c r="F39" i="1" l="1"/>
  <c r="H39" i="1" s="1"/>
  <c r="H38" i="1"/>
  <c r="H37" i="1"/>
  <c r="H36" i="1"/>
  <c r="H35" i="1"/>
  <c r="H34" i="1"/>
  <c r="H33" i="1"/>
  <c r="H32" i="1"/>
  <c r="G30" i="1"/>
  <c r="F30" i="1"/>
  <c r="H30" i="1" s="1"/>
  <c r="H40" i="1" s="1"/>
  <c r="H29" i="1"/>
  <c r="H28" i="1"/>
  <c r="H27" i="1"/>
  <c r="H26" i="1"/>
  <c r="H25" i="1"/>
  <c r="H24" i="1"/>
  <c r="H23" i="1"/>
  <c r="H22" i="1"/>
  <c r="H21" i="1"/>
  <c r="G19" i="1"/>
  <c r="F19" i="1"/>
  <c r="H19" i="1" s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60" i="3"/>
  <c r="G52" i="3"/>
  <c r="F52" i="3"/>
  <c r="G33" i="3"/>
  <c r="G44" i="3" s="1"/>
  <c r="F33" i="3"/>
  <c r="F44" i="3" s="1"/>
  <c r="F53" i="3" s="1"/>
  <c r="G29" i="3"/>
  <c r="F29" i="3"/>
  <c r="G8" i="3"/>
  <c r="G21" i="3" s="1"/>
  <c r="G30" i="3" s="1"/>
  <c r="F8" i="3"/>
  <c r="F21" i="3" s="1"/>
  <c r="F30" i="3" s="1"/>
  <c r="F55" i="3" l="1"/>
  <c r="F62" i="3" s="1"/>
  <c r="F64" i="3" s="1"/>
  <c r="F66" i="3" s="1"/>
  <c r="G53" i="3"/>
  <c r="G40" i="1"/>
  <c r="G55" i="3"/>
  <c r="G62" i="3" s="1"/>
  <c r="G64" i="3" s="1"/>
  <c r="G66" i="3" s="1"/>
  <c r="F40" i="1"/>
  <c r="D30" i="1" l="1"/>
  <c r="C30" i="1"/>
  <c r="D19" i="1"/>
  <c r="C19" i="1"/>
  <c r="H18" i="3" l="1"/>
  <c r="E18" i="3"/>
  <c r="H52" i="3" l="1"/>
  <c r="H29" i="3"/>
  <c r="C39" i="1"/>
  <c r="E39" i="1" s="1"/>
  <c r="E19" i="1"/>
  <c r="D40" i="1"/>
  <c r="H37" i="3"/>
  <c r="H38" i="3"/>
  <c r="H40" i="3"/>
  <c r="H41" i="3"/>
  <c r="E37" i="3"/>
  <c r="E38" i="3"/>
  <c r="E40" i="3"/>
  <c r="E41" i="3"/>
  <c r="E52" i="3"/>
  <c r="E29" i="3"/>
  <c r="L8" i="3"/>
  <c r="L29" i="3"/>
  <c r="L33" i="3"/>
  <c r="L44" i="3" s="1"/>
  <c r="L53" i="3" s="1"/>
  <c r="L52" i="3"/>
  <c r="K8" i="3"/>
  <c r="K29" i="3"/>
  <c r="K33" i="3"/>
  <c r="K44" i="3" s="1"/>
  <c r="K52" i="3"/>
  <c r="K60" i="3"/>
  <c r="E22" i="1"/>
  <c r="E23" i="1"/>
  <c r="E21" i="1"/>
  <c r="E11" i="1"/>
  <c r="E12" i="1"/>
  <c r="B2" i="4"/>
  <c r="B2" i="5"/>
  <c r="B2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13" i="2"/>
  <c r="H12" i="2"/>
  <c r="H9" i="2"/>
  <c r="H8" i="2"/>
  <c r="H7" i="2"/>
  <c r="E9" i="2"/>
  <c r="E8" i="2"/>
  <c r="E7" i="2"/>
  <c r="E6" i="2"/>
  <c r="B2" i="3"/>
  <c r="H65" i="3"/>
  <c r="H63" i="3"/>
  <c r="H60" i="3"/>
  <c r="H59" i="3"/>
  <c r="H58" i="3"/>
  <c r="H57" i="3"/>
  <c r="H51" i="3"/>
  <c r="H50" i="3"/>
  <c r="H49" i="3"/>
  <c r="H48" i="3"/>
  <c r="H47" i="3"/>
  <c r="H46" i="3"/>
  <c r="H43" i="3"/>
  <c r="H42" i="3"/>
  <c r="H39" i="3"/>
  <c r="H36" i="3"/>
  <c r="H35" i="3"/>
  <c r="H34" i="3"/>
  <c r="H33" i="3"/>
  <c r="H28" i="3"/>
  <c r="H27" i="3"/>
  <c r="H26" i="3"/>
  <c r="H25" i="3"/>
  <c r="H24" i="3"/>
  <c r="H23" i="3"/>
  <c r="H20" i="3"/>
  <c r="H19" i="3"/>
  <c r="H17" i="3"/>
  <c r="H16" i="3"/>
  <c r="H15" i="3"/>
  <c r="H14" i="3"/>
  <c r="H13" i="3"/>
  <c r="H12" i="3"/>
  <c r="H11" i="3"/>
  <c r="H10" i="3"/>
  <c r="H9" i="3"/>
  <c r="H8" i="3"/>
  <c r="H7" i="3"/>
  <c r="E65" i="3"/>
  <c r="E63" i="3"/>
  <c r="E60" i="3"/>
  <c r="E59" i="3"/>
  <c r="E58" i="3"/>
  <c r="E57" i="3"/>
  <c r="E51" i="3"/>
  <c r="E50" i="3"/>
  <c r="E49" i="3"/>
  <c r="E48" i="3"/>
  <c r="E47" i="3"/>
  <c r="E46" i="3"/>
  <c r="E43" i="3"/>
  <c r="E42" i="3"/>
  <c r="E39" i="3"/>
  <c r="E36" i="3"/>
  <c r="E35" i="3"/>
  <c r="E34" i="3"/>
  <c r="E33" i="3"/>
  <c r="E28" i="3"/>
  <c r="E27" i="3"/>
  <c r="E26" i="3"/>
  <c r="E25" i="3"/>
  <c r="E24" i="3"/>
  <c r="E23" i="3"/>
  <c r="E20" i="3"/>
  <c r="E19" i="3"/>
  <c r="E17" i="3"/>
  <c r="E16" i="3"/>
  <c r="E15" i="3"/>
  <c r="E14" i="3"/>
  <c r="E13" i="3"/>
  <c r="E12" i="3"/>
  <c r="E11" i="3"/>
  <c r="E10" i="3"/>
  <c r="E9" i="3"/>
  <c r="E8" i="3"/>
  <c r="E7" i="3"/>
  <c r="E33" i="1"/>
  <c r="E34" i="1"/>
  <c r="E35" i="1"/>
  <c r="E36" i="1"/>
  <c r="E37" i="1"/>
  <c r="E38" i="1"/>
  <c r="E32" i="1"/>
  <c r="E17" i="1"/>
  <c r="E15" i="1"/>
  <c r="E29" i="1"/>
  <c r="E28" i="1"/>
  <c r="E27" i="1"/>
  <c r="E26" i="1"/>
  <c r="E25" i="1"/>
  <c r="E24" i="1"/>
  <c r="E7" i="1"/>
  <c r="E8" i="1"/>
  <c r="E9" i="1"/>
  <c r="E10" i="1"/>
  <c r="E13" i="1"/>
  <c r="E14" i="1"/>
  <c r="E16" i="1"/>
  <c r="E18" i="1"/>
  <c r="E6" i="1"/>
  <c r="E21" i="3"/>
  <c r="K53" i="3" l="1"/>
  <c r="H6" i="2"/>
  <c r="L21" i="3"/>
  <c r="L30" i="3" s="1"/>
  <c r="L55" i="3" s="1"/>
  <c r="L62" i="3" s="1"/>
  <c r="L64" i="3" s="1"/>
  <c r="L66" i="3" s="1"/>
  <c r="E30" i="1"/>
  <c r="K21" i="3"/>
  <c r="K30" i="3" s="1"/>
  <c r="K55" i="3" s="1"/>
  <c r="K62" i="3" s="1"/>
  <c r="K64" i="3" s="1"/>
  <c r="K66" i="3" s="1"/>
  <c r="E68" i="2"/>
  <c r="C40" i="1"/>
  <c r="H68" i="2"/>
  <c r="H43" i="1"/>
  <c r="H30" i="3"/>
  <c r="H21" i="3"/>
  <c r="H44" i="3"/>
  <c r="E30" i="3"/>
  <c r="E53" i="3"/>
  <c r="E44" i="3"/>
  <c r="H53" i="3"/>
  <c r="E40" i="1" l="1"/>
  <c r="E43" i="1" s="1"/>
  <c r="H62" i="3"/>
  <c r="E55" i="3"/>
  <c r="H55" i="3"/>
  <c r="H66" i="3" l="1"/>
  <c r="H64" i="3"/>
  <c r="E62" i="3"/>
  <c r="E66" i="3" l="1"/>
  <c r="E64" i="3"/>
</calcChain>
</file>

<file path=xl/sharedStrings.xml><?xml version="1.0" encoding="utf-8"?>
<sst xmlns="http://schemas.openxmlformats.org/spreadsheetml/2006/main" count="307" uniqueCount="223">
  <si>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</si>
  <si>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</si>
  <si>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</si>
  <si>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</si>
  <si>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</si>
  <si>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</si>
  <si>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</si>
  <si>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</si>
  <si>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</si>
  <si>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</si>
  <si>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</si>
  <si>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</si>
  <si>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</si>
  <si>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X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</si>
  <si>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</si>
  <si>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 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</si>
  <si>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</si>
  <si>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ეკონომიკური მაჩვენებლები</t>
  </si>
  <si>
    <t>კაპიტალი</t>
  </si>
  <si>
    <t>რისკის მიხედვით შეწონილი აქტივები / მთლიან აქტივებთან</t>
  </si>
  <si>
    <t>ფულადი დივიდენდები / წმინდა მოგებასთან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</si>
  <si>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</si>
  <si>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</si>
  <si>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</si>
  <si>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</si>
  <si>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</si>
  <si>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</si>
  <si>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</si>
  <si>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</si>
  <si>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</si>
  <si>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</si>
  <si>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</si>
  <si>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</si>
  <si>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</si>
  <si>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ლიკვიდობა</t>
  </si>
  <si>
    <t xml:space="preserve">ლიკვიდური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</si>
  <si>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</si>
  <si>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</si>
  <si>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საანგარიშგებო პერიოდი</t>
  </si>
  <si>
    <t>წინა წლის შესაბამისი პერიოდი</t>
  </si>
  <si>
    <t>ბანკი:</t>
  </si>
  <si>
    <t>თარიღი:</t>
  </si>
  <si>
    <t>პირობითი ვალდებულებები</t>
  </si>
  <si>
    <t>აქცეპტები და ინდოსამენტები</t>
  </si>
  <si>
    <t>გაცემული გარანტიები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</si>
  <si>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</si>
  <si>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</si>
  <si>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ფორმალური ვალდებულებები</t>
  </si>
  <si>
    <t>აღებული ფინანსური ვალდებულებები</t>
  </si>
  <si>
    <t>მესამე მხარის მიერ მიღებული ფინანსური ვალდებულებები</t>
  </si>
  <si>
    <t>მისაღებად მოსალოდნელი ფასიანი ქაღალდები</t>
  </si>
  <si>
    <t>გასაყიდად განკუთვნილი ფასიანი ქაღალდები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</si>
  <si>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</si>
  <si>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</si>
  <si>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დანარჩენი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</si>
  <si>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</si>
  <si>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</si>
  <si>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მესამე მხარის კლიენტის ვალდებულება ბანკის მიმართ</t>
  </si>
  <si>
    <t>ძვირფასი ლითონები</t>
  </si>
  <si>
    <t>ფასიანი ქაღალდები</t>
  </si>
  <si>
    <t>სხვა ქონება</t>
  </si>
  <si>
    <t>საპროცენტო განაკვეთის კონტრაქტები</t>
  </si>
  <si>
    <t>ფინანსურ ინსტრუმენტებზე დადებული ფორვარდული კონტრაქტები</t>
  </si>
  <si>
    <t>ოფციონები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</si>
  <si>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</si>
  <si>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</si>
  <si>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ფორვარდული კონტრაქტები</t>
  </si>
  <si>
    <t>ფიუჩერსული კონტრაქტები</t>
  </si>
  <si>
    <t>გაუნაღდებელი დოკუმენტები</t>
  </si>
  <si>
    <t>ვადაში გაუნაღდებელი დოკუმენტები გადამხდელის მიზეზით</t>
  </si>
  <si>
    <t>ვადაში გაუნაღდებელი დოკუმენტები ბანკის მიზეზით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</si>
  <si>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</si>
  <si>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</si>
  <si>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</si>
  <si>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სხვა აქტივები</t>
  </si>
  <si>
    <t>სხვა ფასეულობა და დოკუმენტები</t>
  </si>
  <si>
    <t>გაურჩეველი ფულიანი ამანათები</t>
  </si>
  <si>
    <t>მცირეფასიანი ინვენტარი</t>
  </si>
  <si>
    <t>მკაცრი აღრიცხვის ბლანკები</t>
  </si>
  <si>
    <t>სპეცლატარიის ანაზღაურება</t>
  </si>
  <si>
    <t>სულ</t>
  </si>
  <si>
    <t>ლარებით</t>
  </si>
  <si>
    <t>ლარი</t>
  </si>
  <si>
    <t>უცხ.ვალუტა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</si>
  <si>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</si>
  <si>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</si>
  <si>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</si>
  <si>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</si>
  <si>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</si>
  <si>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</si>
  <si>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</si>
  <si>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</si>
  <si>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</si>
  <si>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</si>
  <si>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</si>
  <si>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</si>
  <si>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</si>
  <si>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</si>
  <si>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</si>
  <si>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</si>
  <si>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</si>
  <si>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</si>
  <si>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</si>
  <si>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</si>
  <si>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</si>
  <si>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</si>
  <si>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</si>
  <si>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</si>
  <si>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</si>
  <si>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</si>
  <si>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</si>
  <si>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</si>
  <si>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</si>
  <si>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</si>
  <si>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</si>
  <si>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</si>
  <si>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</si>
  <si>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</si>
  <si>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</si>
  <si>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</si>
  <si>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</si>
  <si>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</si>
  <si>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</si>
  <si>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</si>
  <si>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</si>
  <si>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</si>
  <si>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</si>
  <si>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</si>
  <si>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</si>
  <si>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</si>
  <si>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</si>
  <si>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</si>
  <si>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</si>
  <si>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</si>
  <si>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</si>
  <si>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</si>
  <si>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</si>
  <si>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</si>
  <si>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</si>
  <si>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</si>
  <si>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</si>
  <si>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</si>
  <si>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</si>
  <si>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</si>
  <si>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</si>
  <si>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</si>
  <si>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</si>
  <si>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</si>
  <si>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</si>
  <si>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</si>
  <si>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</si>
  <si>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</si>
  <si>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</si>
  <si>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</si>
  <si>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</si>
  <si>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</si>
  <si>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</si>
  <si>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</si>
  <si>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</si>
  <si>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</si>
  <si>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</si>
  <si>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</si>
  <si>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</si>
  <si>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</si>
  <si>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</si>
  <si>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</si>
  <si>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</si>
  <si>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</si>
  <si>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</si>
  <si>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</si>
  <si>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</si>
  <si>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</si>
  <si>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</si>
  <si>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</si>
  <si>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</si>
  <si>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</si>
  <si>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</si>
  <si>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</si>
  <si>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</si>
  <si>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სს "ბანკი ქართუ"</t>
  </si>
  <si>
    <t>ეთერ დემინაშვილი</t>
  </si>
  <si>
    <t>ნათელა ყალიჩავა</t>
  </si>
  <si>
    <t>ნატო ხაინდრავა</t>
  </si>
  <si>
    <t>ზურაბ გოგუა</t>
  </si>
  <si>
    <t>ბექა კვარაცხელია</t>
  </si>
  <si>
    <t>გენერალური დირექტორი:</t>
  </si>
  <si>
    <t>მთავარი ბუღალტერი:</t>
  </si>
  <si>
    <t xml:space="preserve"> საბალანსო უწყისი *</t>
  </si>
  <si>
    <t>*</t>
  </si>
  <si>
    <t>მოგება - ზარალის უწყისი *</t>
  </si>
  <si>
    <t>ბალანსგარეშე ანგარიშგების უწყისი *</t>
  </si>
  <si>
    <t>დავით გალუაშვილი</t>
  </si>
  <si>
    <t>ნიკოლოზ ჩხეტიანი</t>
  </si>
  <si>
    <t>გივი ლებანიძე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</si>
  <si>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</si>
  <si>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მოგება გადასახადის გადახდამდე და გაუთვალისწინებელ სემოსავალ–ხარჯებამდე</t>
  </si>
  <si>
    <t>სს "ჯგუფი ქართუ"</t>
  </si>
  <si>
    <t xml:space="preserve">უტა ივანიშვილი </t>
  </si>
  <si>
    <t>მიღებული გარანტიები: **</t>
  </si>
  <si>
    <t xml:space="preserve">                          თავდებობა, სოლიდარული პასუხისმგებლობა 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</si>
  <si>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</si>
  <si>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</si>
  <si>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 xml:space="preserve">                          ფულადი სახსრები</t>
  </si>
  <si>
    <t xml:space="preserve">                          ძვირფასი ლითონები და ქვები</t>
  </si>
  <si>
    <t xml:space="preserve">                          უძრავი ქონება:</t>
  </si>
  <si>
    <t>საცხოვრებელი</t>
  </si>
  <si>
    <t>კომერციული</t>
  </si>
  <si>
    <t>კომპლექსური ტიპის უძრავი ქონება</t>
  </si>
  <si>
    <t>მიწის ნაკვეთები (შენობა ნაგებობების გარეშე)</t>
  </si>
  <si>
    <t>სხვა</t>
  </si>
  <si>
    <t xml:space="preserve">                         მოძრავი ქონება</t>
  </si>
  <si>
    <t xml:space="preserve">                         წილის გირავნობა</t>
  </si>
  <si>
    <t xml:space="preserve">                         ფასიანი ქაღალდები  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</si>
  <si>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</si>
  <si>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</si>
  <si>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</si>
  <si>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</si>
  <si>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</si>
  <si>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</si>
  <si>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</si>
  <si>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</si>
  <si>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პირველადი კაპიტალის კოეფიციენტი ≥ 6.4%</t>
  </si>
  <si>
    <t>საზედამხედველო კაპიტალის კოეფიციენტი ≥ 9.6%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</si>
</sst>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;[Red]#,##0"/>
    <numFmt numFmtId="166" formatCode="_-* #,##0_-;\-* #,##0_-;_-* &quot;-&quot;??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Geo_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i/>
      <sz val="10"/>
      <name val="Geo_Arial"/>
      <family val="2"/>
    </font>
    <font>
      <sz val="9"/>
      <name val="Geo_Arial"/>
      <family val="2"/>
    </font>
    <font>
      <sz val="10"/>
      <color indexed="10"/>
      <name val="Arial"/>
      <family val="2"/>
    </font>
    <font>
      <b/>
      <sz val="9"/>
      <name val="Geo_Arial"/>
      <family val="2"/>
    </font>
    <font>
      <b/>
      <sz val="9"/>
      <name val="Arial"/>
      <family val="2"/>
    </font>
    <font>
      <sz val="10"/>
      <color rgb="FF0000CC"/>
      <name val="Geo_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0"/>
      <name val="AcadNusx"/>
    </font>
    <font>
      <sz val="10"/>
      <color theme="0"/>
      <name val="Geo_Arial"/>
      <family val="2"/>
    </font>
    <font>
      <sz val="10"/>
      <color theme="0"/>
      <name val="Arial"/>
      <family val="2"/>
    </font>
    <font>
      <b/>
      <sz val="1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Sylfaen"/>
      <family val="1"/>
    </font>
    <font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1" xfId="2" applyFont="1" applyFill="1" applyBorder="1" applyAlignment="1" applyProtection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Border="1" applyProtection="1"/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14" fontId="5" fillId="0" borderId="0" xfId="0" applyNumberFormat="1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10" fontId="0" fillId="0" borderId="1" xfId="4" applyNumberFormat="1" applyFont="1" applyBorder="1"/>
    <xf numFmtId="164" fontId="5" fillId="0" borderId="0" xfId="1" applyFont="1" applyFill="1" applyBorder="1" applyProtection="1">
      <protection locked="0"/>
    </xf>
    <xf numFmtId="10" fontId="16" fillId="0" borderId="0" xfId="4" applyNumberFormat="1" applyFont="1" applyBorder="1"/>
    <xf numFmtId="166" fontId="5" fillId="0" borderId="0" xfId="1" applyNumberFormat="1" applyFont="1" applyFill="1" applyBorder="1" applyProtection="1">
      <protection locked="0"/>
    </xf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10" fontId="1" fillId="0" borderId="1" xfId="4" applyNumberFormat="1" applyFont="1" applyBorder="1"/>
    <xf numFmtId="0" fontId="0" fillId="0" borderId="4" xfId="0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0" fillId="0" borderId="1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5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/>
    <xf numFmtId="0" fontId="23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3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6" fillId="0" borderId="0" xfId="0" applyFont="1" applyFill="1" applyBorder="1" applyAlignment="1">
      <alignment horizontal="left" vertical="center" indent="2"/>
    </xf>
    <xf numFmtId="0" fontId="27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wrapText="1" indent="1"/>
    </xf>
    <xf numFmtId="0" fontId="27" fillId="0" borderId="13" xfId="0" applyFont="1" applyFill="1" applyBorder="1" applyAlignment="1">
      <alignment horizontal="left" wrapText="1" indent="2"/>
    </xf>
    <xf numFmtId="0" fontId="28" fillId="0" borderId="13" xfId="0" applyFont="1" applyFill="1" applyBorder="1" applyAlignment="1"/>
    <xf numFmtId="0" fontId="28" fillId="0" borderId="13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 indent="1"/>
    </xf>
    <xf numFmtId="0" fontId="27" fillId="0" borderId="14" xfId="0" applyFont="1" applyFill="1" applyBorder="1" applyAlignment="1">
      <alignment horizontal="left" wrapText="1" indent="1"/>
    </xf>
    <xf numFmtId="0" fontId="28" fillId="0" borderId="15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wrapText="1" indent="1"/>
    </xf>
    <xf numFmtId="0" fontId="28" fillId="0" borderId="13" xfId="0" applyFont="1" applyFill="1" applyBorder="1" applyAlignment="1">
      <alignment horizontal="left" inden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/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 vertical="center" indent="3"/>
    </xf>
    <xf numFmtId="0" fontId="20" fillId="0" borderId="8" xfId="0" applyFont="1" applyFill="1" applyBorder="1" applyProtection="1"/>
    <xf numFmtId="0" fontId="26" fillId="0" borderId="5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left" indent="1"/>
    </xf>
    <xf numFmtId="0" fontId="20" fillId="0" borderId="5" xfId="0" applyFont="1" applyFill="1" applyBorder="1" applyAlignment="1" applyProtection="1">
      <alignment horizontal="left" indent="2"/>
    </xf>
    <xf numFmtId="0" fontId="22" fillId="0" borderId="5" xfId="0" applyFont="1" applyFill="1" applyBorder="1" applyAlignment="1" applyProtection="1"/>
    <xf numFmtId="0" fontId="22" fillId="0" borderId="17" xfId="0" applyFont="1" applyFill="1" applyBorder="1" applyAlignment="1" applyProtection="1"/>
    <xf numFmtId="0" fontId="26" fillId="0" borderId="0" xfId="0" applyFont="1" applyFill="1" applyBorder="1" applyAlignment="1">
      <alignment horizontal="center" wrapText="1"/>
    </xf>
    <xf numFmtId="0" fontId="20" fillId="0" borderId="1" xfId="0" applyFont="1" applyFill="1" applyBorder="1" applyProtection="1">
      <protection locked="0"/>
    </xf>
    <xf numFmtId="10" fontId="20" fillId="0" borderId="7" xfId="4" applyNumberFormat="1" applyFont="1" applyBorder="1" applyAlignment="1">
      <alignment horizontal="center"/>
    </xf>
    <xf numFmtId="0" fontId="20" fillId="0" borderId="0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 wrapText="1"/>
    </xf>
    <xf numFmtId="38" fontId="27" fillId="2" borderId="1" xfId="0" applyNumberFormat="1" applyFont="1" applyFill="1" applyBorder="1" applyAlignment="1" applyProtection="1">
      <alignment horizontal="right"/>
    </xf>
    <xf numFmtId="38" fontId="27" fillId="0" borderId="1" xfId="0" applyNumberFormat="1" applyFont="1" applyFill="1" applyBorder="1" applyAlignment="1" applyProtection="1">
      <alignment horizontal="right"/>
      <protection locked="0"/>
    </xf>
    <xf numFmtId="38" fontId="27" fillId="2" borderId="1" xfId="0" applyNumberFormat="1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38" fontId="27" fillId="0" borderId="13" xfId="0" applyNumberFormat="1" applyFont="1" applyFill="1" applyBorder="1" applyAlignment="1" applyProtection="1">
      <alignment horizontal="right"/>
      <protection locked="0"/>
    </xf>
    <xf numFmtId="38" fontId="27" fillId="0" borderId="19" xfId="0" applyNumberFormat="1" applyFont="1" applyFill="1" applyBorder="1" applyAlignment="1" applyProtection="1">
      <alignment horizontal="right"/>
      <protection locked="0"/>
    </xf>
    <xf numFmtId="38" fontId="27" fillId="2" borderId="19" xfId="0" applyNumberFormat="1" applyFont="1" applyFill="1" applyBorder="1" applyAlignment="1">
      <alignment horizontal="right"/>
    </xf>
    <xf numFmtId="38" fontId="27" fillId="2" borderId="13" xfId="0" applyNumberFormat="1" applyFont="1" applyFill="1" applyBorder="1" applyAlignment="1">
      <alignment horizontal="right"/>
    </xf>
    <xf numFmtId="38" fontId="27" fillId="2" borderId="19" xfId="0" applyNumberFormat="1" applyFont="1" applyFill="1" applyBorder="1" applyAlignment="1" applyProtection="1">
      <alignment horizontal="right"/>
    </xf>
    <xf numFmtId="38" fontId="27" fillId="3" borderId="19" xfId="0" applyNumberFormat="1" applyFont="1" applyFill="1" applyBorder="1" applyAlignment="1" applyProtection="1">
      <alignment horizontal="right"/>
      <protection locked="0"/>
    </xf>
    <xf numFmtId="38" fontId="27" fillId="2" borderId="13" xfId="0" applyNumberFormat="1" applyFont="1" applyFill="1" applyBorder="1" applyAlignment="1" applyProtection="1">
      <alignment horizontal="right"/>
      <protection locked="0"/>
    </xf>
    <xf numFmtId="38" fontId="27" fillId="2" borderId="19" xfId="0" applyNumberFormat="1" applyFont="1" applyFill="1" applyBorder="1" applyAlignment="1" applyProtection="1">
      <alignment horizontal="right"/>
      <protection locked="0"/>
    </xf>
    <xf numFmtId="38" fontId="27" fillId="0" borderId="14" xfId="0" applyNumberFormat="1" applyFont="1" applyFill="1" applyBorder="1" applyAlignment="1" applyProtection="1">
      <alignment horizontal="right"/>
      <protection locked="0"/>
    </xf>
    <xf numFmtId="38" fontId="27" fillId="2" borderId="20" xfId="0" applyNumberFormat="1" applyFont="1" applyFill="1" applyBorder="1" applyAlignment="1">
      <alignment horizontal="right"/>
    </xf>
    <xf numFmtId="38" fontId="27" fillId="2" borderId="15" xfId="0" applyNumberFormat="1" applyFont="1" applyFill="1" applyBorder="1" applyAlignment="1">
      <alignment horizontal="right"/>
    </xf>
    <xf numFmtId="38" fontId="27" fillId="2" borderId="21" xfId="0" applyNumberFormat="1" applyFont="1" applyFill="1" applyBorder="1" applyAlignment="1">
      <alignment horizontal="right"/>
    </xf>
    <xf numFmtId="38" fontId="27" fillId="0" borderId="12" xfId="0" applyNumberFormat="1" applyFont="1" applyFill="1" applyBorder="1" applyAlignment="1" applyProtection="1">
      <alignment horizontal="right"/>
      <protection locked="0"/>
    </xf>
    <xf numFmtId="38" fontId="27" fillId="3" borderId="18" xfId="0" applyNumberFormat="1" applyFont="1" applyFill="1" applyBorder="1" applyAlignment="1" applyProtection="1">
      <alignment horizontal="right"/>
      <protection locked="0"/>
    </xf>
    <xf numFmtId="38" fontId="27" fillId="0" borderId="16" xfId="0" applyNumberFormat="1" applyFont="1" applyFill="1" applyBorder="1" applyAlignment="1" applyProtection="1">
      <alignment horizontal="right"/>
      <protection locked="0"/>
    </xf>
    <xf numFmtId="38" fontId="27" fillId="2" borderId="22" xfId="0" applyNumberFormat="1" applyFont="1" applyFill="1" applyBorder="1" applyAlignment="1">
      <alignment horizontal="right"/>
    </xf>
    <xf numFmtId="38" fontId="27" fillId="0" borderId="13" xfId="0" applyNumberFormat="1" applyFont="1" applyFill="1" applyBorder="1" applyAlignment="1">
      <alignment horizontal="right"/>
    </xf>
    <xf numFmtId="38" fontId="27" fillId="0" borderId="19" xfId="0" applyNumberFormat="1" applyFont="1" applyFill="1" applyBorder="1" applyAlignment="1">
      <alignment horizontal="right"/>
    </xf>
    <xf numFmtId="38" fontId="27" fillId="2" borderId="14" xfId="0" applyNumberFormat="1" applyFont="1" applyFill="1" applyBorder="1" applyAlignment="1">
      <alignment horizontal="right"/>
    </xf>
    <xf numFmtId="38" fontId="27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7" xfId="0" applyFont="1" applyFill="1" applyBorder="1" applyAlignment="1" applyProtection="1">
      <alignment horizontal="center" vertical="center" wrapText="1"/>
    </xf>
    <xf numFmtId="38" fontId="20" fillId="2" borderId="1" xfId="0" applyNumberFormat="1" applyFont="1" applyFill="1" applyBorder="1" applyAlignment="1" applyProtection="1">
      <alignment horizontal="right"/>
    </xf>
    <xf numFmtId="38" fontId="22" fillId="2" borderId="1" xfId="0" applyNumberFormat="1" applyFont="1" applyFill="1" applyBorder="1" applyAlignment="1" applyProtection="1">
      <alignment horizontal="right"/>
    </xf>
    <xf numFmtId="38" fontId="20" fillId="2" borderId="23" xfId="0" applyNumberFormat="1" applyFont="1" applyFill="1" applyBorder="1" applyAlignment="1" applyProtection="1">
      <alignment horizontal="right"/>
    </xf>
    <xf numFmtId="38" fontId="22" fillId="2" borderId="7" xfId="0" applyNumberFormat="1" applyFont="1" applyFill="1" applyBorder="1" applyAlignment="1" applyProtection="1">
      <alignment horizontal="right"/>
    </xf>
    <xf numFmtId="38" fontId="20" fillId="0" borderId="1" xfId="0" applyNumberFormat="1" applyFont="1" applyFill="1" applyBorder="1" applyAlignment="1" applyProtection="1">
      <alignment horizontal="right"/>
      <protection locked="0"/>
    </xf>
    <xf numFmtId="38" fontId="22" fillId="0" borderId="1" xfId="0" applyNumberFormat="1" applyFont="1" applyFill="1" applyBorder="1" applyAlignment="1" applyProtection="1">
      <alignment horizontal="right"/>
      <protection locked="0"/>
    </xf>
    <xf numFmtId="38" fontId="20" fillId="0" borderId="23" xfId="0" applyNumberFormat="1" applyFont="1" applyFill="1" applyBorder="1" applyAlignment="1" applyProtection="1">
      <alignment horizontal="right"/>
      <protection locked="0"/>
    </xf>
    <xf numFmtId="38" fontId="22" fillId="0" borderId="7" xfId="0" applyNumberFormat="1" applyFont="1" applyFill="1" applyBorder="1" applyAlignment="1" applyProtection="1">
      <alignment horizontal="right"/>
      <protection locked="0"/>
    </xf>
    <xf numFmtId="38" fontId="20" fillId="2" borderId="1" xfId="0" applyNumberFormat="1" applyFont="1" applyFill="1" applyBorder="1" applyAlignment="1" applyProtection="1">
      <alignment horizontal="right"/>
      <protection locked="0"/>
    </xf>
    <xf numFmtId="38" fontId="20" fillId="2" borderId="10" xfId="0" applyNumberFormat="1" applyFont="1" applyFill="1" applyBorder="1" applyAlignment="1" applyProtection="1">
      <alignment horizontal="right"/>
    </xf>
    <xf numFmtId="38" fontId="22" fillId="2" borderId="10" xfId="0" applyNumberFormat="1" applyFont="1" applyFill="1" applyBorder="1" applyAlignment="1" applyProtection="1">
      <alignment horizontal="right"/>
    </xf>
    <xf numFmtId="38" fontId="20" fillId="2" borderId="24" xfId="0" applyNumberFormat="1" applyFont="1" applyFill="1" applyBorder="1" applyAlignment="1" applyProtection="1">
      <alignment horizontal="right"/>
    </xf>
    <xf numFmtId="38" fontId="22" fillId="2" borderId="11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indent="1"/>
    </xf>
    <xf numFmtId="0" fontId="9" fillId="0" borderId="4" xfId="0" applyFont="1" applyFill="1" applyBorder="1" applyAlignment="1" applyProtection="1">
      <alignment horizontal="left" indent="1"/>
    </xf>
    <xf numFmtId="0" fontId="30" fillId="0" borderId="25" xfId="0" applyFont="1" applyFill="1" applyBorder="1" applyAlignment="1" applyProtection="1">
      <alignment horizontal="center"/>
    </xf>
    <xf numFmtId="0" fontId="30" fillId="0" borderId="8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7" xfId="0" applyBorder="1" applyAlignment="1"/>
    <xf numFmtId="0" fontId="4" fillId="0" borderId="5" xfId="0" applyFont="1" applyBorder="1" applyAlignment="1">
      <alignment wrapText="1"/>
    </xf>
    <xf numFmtId="0" fontId="0" fillId="0" borderId="6" xfId="0" applyBorder="1" applyAlignment="1"/>
    <xf numFmtId="0" fontId="11" fillId="0" borderId="8" xfId="0" applyFont="1" applyBorder="1" applyAlignment="1">
      <alignment wrapText="1"/>
    </xf>
    <xf numFmtId="0" fontId="0" fillId="0" borderId="9" xfId="0" applyBorder="1" applyAlignment="1"/>
    <xf numFmtId="0" fontId="4" fillId="0" borderId="10" xfId="0" applyFont="1" applyBorder="1" applyAlignment="1">
      <alignment wrapText="1"/>
    </xf>
    <xf numFmtId="0" fontId="0" fillId="0" borderId="11" xfId="0" applyBorder="1" applyAlignment="1"/>
    <xf numFmtId="0" fontId="22" fillId="0" borderId="1" xfId="0" applyFont="1" applyBorder="1" applyAlignment="1">
      <alignment wrapText="1"/>
    </xf>
    <xf numFmtId="0" fontId="20" fillId="0" borderId="7" xfId="0" applyFont="1" applyBorder="1" applyAlignment="1"/>
    <xf numFmtId="0" fontId="11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17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</cellXfs>
  <cellStyles count="6">
    <cellStyle name="Comma" xfId="1" builtinId="3"/>
    <cellStyle name="Hyperlink" xfId="2" builtinId="8"/>
    <cellStyle name="Normal" xfId="0" builtinId="0"/>
    <cellStyle name="Normal 18" xfId="5"/>
    <cellStyle name="Normal_Casestdy draft" xfId="3"/>
    <cellStyle name="Percent" xfId="4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satiani%20s%20Documents/NORMAT/NBG_Form/NBG_Form_2016/TRG-BCR-QQ-201609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"/>
      <sheetName val="RI"/>
      <sheetName val="RC-O"/>
      <sheetName val="ratio"/>
      <sheetName val="info"/>
    </sheetNames>
    <sheetDataSet>
      <sheetData sheetId="0">
        <row r="42">
          <cell r="A42" t="str">
            <v>*</v>
          </cell>
          <cell r="B42" t="str">
    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F166"/>
  <sheetViews>
    <sheetView tabSelected="1" zoomScaleNormal="100" workbookViewId="0">
      <selection activeCell="B1" sqref="B1"/>
    </sheetView>
  </sheetViews>
  <sheetFormatPr defaultColWidth="9.140625" defaultRowHeight="13.5" x14ac:dyDescent="0.25"/>
  <cols>
    <col min="1" max="1" width="7.5703125" style="3" bestFit="1" customWidth="1"/>
    <col min="2" max="2" width="51.140625" style="3" customWidth="1"/>
    <col min="3" max="3" width="13.7109375" style="3" customWidth="1"/>
    <col min="4" max="4" width="12.7109375" style="3" customWidth="1"/>
    <col min="5" max="5" width="14.85546875" style="3" customWidth="1"/>
    <col min="6" max="7" width="13.42578125" style="3" customWidth="1"/>
    <col min="8" max="8" width="15.5703125" style="3" customWidth="1"/>
    <col min="9" max="16384" width="9.140625" style="3"/>
  </cols>
  <sheetData>
    <row r="1" spans="1:26" ht="15" customHeight="1" x14ac:dyDescent="0.25">
      <c r="A1" s="9" t="s">
        <v>40</v>
      </c>
      <c r="B1" s="1" t="s">
        <v>179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9" t="s">
        <v>41</v>
      </c>
      <c r="B2" s="51">
        <v>42825</v>
      </c>
      <c r="C2" s="2"/>
      <c r="D2" s="2"/>
      <c r="E2" s="1"/>
      <c r="F2" s="2"/>
      <c r="G2" s="2"/>
      <c r="H2" s="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 x14ac:dyDescent="0.35">
      <c r="A3" s="4"/>
      <c r="B3" s="99" t="s">
        <v>187</v>
      </c>
      <c r="C3" s="65"/>
      <c r="D3" s="65"/>
      <c r="E3" s="65"/>
      <c r="F3" s="66"/>
      <c r="G3" s="66"/>
      <c r="H3" s="67" t="s">
        <v>81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5">
      <c r="A4" s="150"/>
      <c r="B4" s="100"/>
      <c r="C4" s="153" t="s">
        <v>38</v>
      </c>
      <c r="D4" s="153"/>
      <c r="E4" s="153"/>
      <c r="F4" s="154" t="s">
        <v>39</v>
      </c>
      <c r="G4" s="154"/>
      <c r="H4" s="15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25">
      <c r="A5" s="151" t="s">
        <v>0</v>
      </c>
      <c r="B5" s="101" t="s">
        <v>139</v>
      </c>
      <c r="C5" s="68" t="s">
        <v>82</v>
      </c>
      <c r="D5" s="68" t="s">
        <v>83</v>
      </c>
      <c r="E5" s="68" t="s">
        <v>80</v>
      </c>
      <c r="F5" s="68" t="s">
        <v>82</v>
      </c>
      <c r="G5" s="68" t="s">
        <v>83</v>
      </c>
      <c r="H5" s="136" t="s">
        <v>80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51">
        <v>1</v>
      </c>
      <c r="B6" s="102" t="s">
        <v>140</v>
      </c>
      <c r="C6" s="137">
        <v>8368685</v>
      </c>
      <c r="D6" s="137">
        <v>5715655</v>
      </c>
      <c r="E6" s="138">
        <f>C6+D6</f>
        <v>14084340</v>
      </c>
      <c r="F6" s="139">
        <v>8490573</v>
      </c>
      <c r="G6" s="137">
        <v>6212998</v>
      </c>
      <c r="H6" s="140">
        <f>F6+G6</f>
        <v>14703571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51">
        <v>2</v>
      </c>
      <c r="B7" s="102" t="s">
        <v>141</v>
      </c>
      <c r="C7" s="137">
        <v>379694</v>
      </c>
      <c r="D7" s="137">
        <v>278585839</v>
      </c>
      <c r="E7" s="138">
        <f t="shared" ref="E7:E30" si="0">C7+D7</f>
        <v>278965533</v>
      </c>
      <c r="F7" s="139">
        <v>152875</v>
      </c>
      <c r="G7" s="137">
        <v>86448983</v>
      </c>
      <c r="H7" s="140">
        <f t="shared" ref="H7:H14" si="1">F7+G7</f>
        <v>86601858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51">
        <v>3</v>
      </c>
      <c r="B8" s="102" t="s">
        <v>142</v>
      </c>
      <c r="C8" s="137">
        <v>56064987</v>
      </c>
      <c r="D8" s="137">
        <v>20606873</v>
      </c>
      <c r="E8" s="138">
        <f t="shared" si="0"/>
        <v>76671860</v>
      </c>
      <c r="F8" s="139">
        <v>48559796</v>
      </c>
      <c r="G8" s="137">
        <v>137238650</v>
      </c>
      <c r="H8" s="140">
        <f t="shared" si="1"/>
        <v>185798446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51">
        <v>4</v>
      </c>
      <c r="B9" s="102" t="s">
        <v>143</v>
      </c>
      <c r="C9" s="137">
        <v>0</v>
      </c>
      <c r="D9" s="137">
        <v>2040517</v>
      </c>
      <c r="E9" s="138">
        <f t="shared" si="0"/>
        <v>2040517</v>
      </c>
      <c r="F9" s="139">
        <v>0</v>
      </c>
      <c r="G9" s="137">
        <v>12073147</v>
      </c>
      <c r="H9" s="140">
        <f t="shared" si="1"/>
        <v>12073147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51">
        <v>5</v>
      </c>
      <c r="B10" s="102" t="s">
        <v>144</v>
      </c>
      <c r="C10" s="137">
        <v>19115225</v>
      </c>
      <c r="D10" s="137">
        <v>0</v>
      </c>
      <c r="E10" s="138">
        <f t="shared" si="0"/>
        <v>19115225</v>
      </c>
      <c r="F10" s="139">
        <v>23090297</v>
      </c>
      <c r="G10" s="137">
        <v>0</v>
      </c>
      <c r="H10" s="140">
        <f t="shared" si="1"/>
        <v>23090297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3">
      <c r="A11" s="151">
        <v>6.1</v>
      </c>
      <c r="B11" s="103" t="s">
        <v>145</v>
      </c>
      <c r="C11" s="137">
        <v>208786350</v>
      </c>
      <c r="D11" s="137">
        <v>626075842</v>
      </c>
      <c r="E11" s="138">
        <f t="shared" si="0"/>
        <v>834862192</v>
      </c>
      <c r="F11" s="139">
        <v>256927527</v>
      </c>
      <c r="G11" s="137">
        <v>648052349</v>
      </c>
      <c r="H11" s="140">
        <f t="shared" si="1"/>
        <v>904979876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51">
        <v>6.2</v>
      </c>
      <c r="B12" s="103" t="s">
        <v>146</v>
      </c>
      <c r="C12" s="137">
        <v>-23443370</v>
      </c>
      <c r="D12" s="137">
        <v>-86623175</v>
      </c>
      <c r="E12" s="138">
        <f t="shared" si="0"/>
        <v>-110066545</v>
      </c>
      <c r="F12" s="139">
        <v>-25460450</v>
      </c>
      <c r="G12" s="137">
        <v>-55662463</v>
      </c>
      <c r="H12" s="140">
        <f t="shared" si="1"/>
        <v>-81122913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51">
        <v>6</v>
      </c>
      <c r="B13" s="102" t="s">
        <v>147</v>
      </c>
      <c r="C13" s="137">
        <v>185342980</v>
      </c>
      <c r="D13" s="137">
        <v>539452667</v>
      </c>
      <c r="E13" s="138">
        <f t="shared" si="0"/>
        <v>724795647</v>
      </c>
      <c r="F13" s="139">
        <v>231467077</v>
      </c>
      <c r="G13" s="137">
        <v>592389886</v>
      </c>
      <c r="H13" s="140">
        <f t="shared" si="1"/>
        <v>823856963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51">
        <v>7</v>
      </c>
      <c r="B14" s="102" t="s">
        <v>148</v>
      </c>
      <c r="C14" s="137">
        <v>4932289</v>
      </c>
      <c r="D14" s="137">
        <v>11213797</v>
      </c>
      <c r="E14" s="138">
        <f t="shared" si="0"/>
        <v>16146086</v>
      </c>
      <c r="F14" s="139">
        <v>4833815</v>
      </c>
      <c r="G14" s="137">
        <v>11511584</v>
      </c>
      <c r="H14" s="140">
        <f t="shared" si="1"/>
        <v>16345399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51">
        <v>8</v>
      </c>
      <c r="B15" s="102" t="s">
        <v>149</v>
      </c>
      <c r="C15" s="137">
        <v>16366700</v>
      </c>
      <c r="D15" s="137" t="s">
        <v>13</v>
      </c>
      <c r="E15" s="138">
        <f>C15</f>
        <v>16366700</v>
      </c>
      <c r="F15" s="139">
        <v>5223198</v>
      </c>
      <c r="G15" s="137" t="s">
        <v>13</v>
      </c>
      <c r="H15" s="140">
        <f>F15</f>
        <v>5223198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51">
        <v>9</v>
      </c>
      <c r="B16" s="102" t="s">
        <v>150</v>
      </c>
      <c r="C16" s="137">
        <v>6978160</v>
      </c>
      <c r="D16" s="137">
        <v>0</v>
      </c>
      <c r="E16" s="138">
        <f t="shared" si="0"/>
        <v>6978160</v>
      </c>
      <c r="F16" s="139">
        <v>4478160</v>
      </c>
      <c r="G16" s="137">
        <v>9709696</v>
      </c>
      <c r="H16" s="140">
        <f t="shared" ref="H16" si="2">F16+G16</f>
        <v>14187856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51">
        <v>10</v>
      </c>
      <c r="B17" s="102" t="s">
        <v>151</v>
      </c>
      <c r="C17" s="137">
        <v>19290559</v>
      </c>
      <c r="D17" s="137" t="s">
        <v>13</v>
      </c>
      <c r="E17" s="138">
        <f>C17</f>
        <v>19290559</v>
      </c>
      <c r="F17" s="139">
        <v>20457582</v>
      </c>
      <c r="G17" s="137" t="s">
        <v>13</v>
      </c>
      <c r="H17" s="140">
        <f>F17</f>
        <v>20457582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">
      <c r="A18" s="151">
        <v>11</v>
      </c>
      <c r="B18" s="102" t="s">
        <v>152</v>
      </c>
      <c r="C18" s="137">
        <v>3742525</v>
      </c>
      <c r="D18" s="137">
        <v>972211</v>
      </c>
      <c r="E18" s="138">
        <f t="shared" si="0"/>
        <v>4714736</v>
      </c>
      <c r="F18" s="139">
        <v>2164780</v>
      </c>
      <c r="G18" s="137">
        <v>659961</v>
      </c>
      <c r="H18" s="140">
        <f t="shared" ref="H18:H19" si="3">F18+G18</f>
        <v>2824741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3">
      <c r="A19" s="151">
        <v>12</v>
      </c>
      <c r="B19" s="104" t="s">
        <v>153</v>
      </c>
      <c r="C19" s="137">
        <f>SUM(C6+C7+C8+C9+C10+C13+C14+C15+C16+C17+C18)</f>
        <v>320581804</v>
      </c>
      <c r="D19" s="137">
        <f>SUM(D6+D7+D8+D9+D10+D13+D14+D16+D18)</f>
        <v>858587559</v>
      </c>
      <c r="E19" s="138">
        <f t="shared" si="0"/>
        <v>1179169363</v>
      </c>
      <c r="F19" s="139">
        <f>SUM(F6+F7+F8+F9+F10+F13+F14+F15+F16+F17+F18)</f>
        <v>348918153</v>
      </c>
      <c r="G19" s="137">
        <f>SUM(G6+G7+G8+G9+G10+G13+G14+G16+G18)</f>
        <v>856244905</v>
      </c>
      <c r="H19" s="140">
        <f t="shared" si="3"/>
        <v>1205163058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151"/>
      <c r="B20" s="101" t="s">
        <v>154</v>
      </c>
      <c r="C20" s="141" t="s">
        <v>15</v>
      </c>
      <c r="D20" s="141"/>
      <c r="E20" s="142"/>
      <c r="F20" s="143" t="s">
        <v>15</v>
      </c>
      <c r="G20" s="141"/>
      <c r="H20" s="14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">
      <c r="A21" s="151">
        <v>13</v>
      </c>
      <c r="B21" s="102" t="s">
        <v>155</v>
      </c>
      <c r="C21" s="137">
        <v>52838</v>
      </c>
      <c r="D21" s="137">
        <v>13523588</v>
      </c>
      <c r="E21" s="138">
        <f t="shared" si="0"/>
        <v>13576426</v>
      </c>
      <c r="F21" s="139">
        <v>73796</v>
      </c>
      <c r="G21" s="137">
        <v>149777575</v>
      </c>
      <c r="H21" s="140">
        <f t="shared" ref="H21:H30" si="4">F21+G21</f>
        <v>149851371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">
      <c r="A22" s="151">
        <v>14</v>
      </c>
      <c r="B22" s="102" t="s">
        <v>156</v>
      </c>
      <c r="C22" s="137">
        <v>34527287</v>
      </c>
      <c r="D22" s="137">
        <v>217590756</v>
      </c>
      <c r="E22" s="138">
        <f t="shared" si="0"/>
        <v>252118043</v>
      </c>
      <c r="F22" s="139">
        <v>43479148</v>
      </c>
      <c r="G22" s="137">
        <v>107421028</v>
      </c>
      <c r="H22" s="140">
        <f t="shared" si="4"/>
        <v>150900176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3">
      <c r="A23" s="151">
        <v>15</v>
      </c>
      <c r="B23" s="102" t="s">
        <v>157</v>
      </c>
      <c r="C23" s="137">
        <v>17473008</v>
      </c>
      <c r="D23" s="137">
        <v>57097372</v>
      </c>
      <c r="E23" s="138">
        <f t="shared" si="0"/>
        <v>74570380</v>
      </c>
      <c r="F23" s="139">
        <v>11178390</v>
      </c>
      <c r="G23" s="137">
        <v>177938918</v>
      </c>
      <c r="H23" s="140">
        <f t="shared" si="4"/>
        <v>189117308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151">
        <v>16</v>
      </c>
      <c r="B24" s="102" t="s">
        <v>158</v>
      </c>
      <c r="C24" s="137">
        <v>7472886</v>
      </c>
      <c r="D24" s="137">
        <v>293746524</v>
      </c>
      <c r="E24" s="138">
        <f t="shared" si="0"/>
        <v>301219410</v>
      </c>
      <c r="F24" s="139">
        <v>5567175</v>
      </c>
      <c r="G24" s="137">
        <v>275307921</v>
      </c>
      <c r="H24" s="140">
        <f t="shared" si="4"/>
        <v>280875096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151">
        <v>17</v>
      </c>
      <c r="B25" s="102" t="s">
        <v>159</v>
      </c>
      <c r="C25" s="141"/>
      <c r="D25" s="141"/>
      <c r="E25" s="138">
        <f t="shared" si="0"/>
        <v>0</v>
      </c>
      <c r="F25" s="143"/>
      <c r="G25" s="141"/>
      <c r="H25" s="140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151">
        <v>18</v>
      </c>
      <c r="B26" s="102" t="s">
        <v>160</v>
      </c>
      <c r="C26" s="137">
        <v>0</v>
      </c>
      <c r="D26" s="137">
        <v>114924400</v>
      </c>
      <c r="E26" s="138">
        <f t="shared" si="0"/>
        <v>114924400</v>
      </c>
      <c r="F26" s="139">
        <v>0</v>
      </c>
      <c r="G26" s="137">
        <v>11839500</v>
      </c>
      <c r="H26" s="140">
        <f t="shared" si="4"/>
        <v>11839500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">
      <c r="A27" s="151">
        <v>19</v>
      </c>
      <c r="B27" s="102" t="s">
        <v>161</v>
      </c>
      <c r="C27" s="137">
        <v>185210</v>
      </c>
      <c r="D27" s="137">
        <v>9510564</v>
      </c>
      <c r="E27" s="138">
        <f t="shared" si="0"/>
        <v>9695774</v>
      </c>
      <c r="F27" s="139">
        <v>54546</v>
      </c>
      <c r="G27" s="137">
        <v>6853990</v>
      </c>
      <c r="H27" s="140">
        <f t="shared" si="4"/>
        <v>6908536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151">
        <v>20</v>
      </c>
      <c r="B28" s="102" t="s">
        <v>162</v>
      </c>
      <c r="C28" s="137">
        <v>3880364</v>
      </c>
      <c r="D28" s="137">
        <v>3075801</v>
      </c>
      <c r="E28" s="138">
        <f t="shared" si="0"/>
        <v>6956165</v>
      </c>
      <c r="F28" s="139">
        <v>4432338</v>
      </c>
      <c r="G28" s="137">
        <v>1942121</v>
      </c>
      <c r="H28" s="140">
        <f t="shared" si="4"/>
        <v>6374459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151">
        <v>21</v>
      </c>
      <c r="B29" s="102" t="s">
        <v>163</v>
      </c>
      <c r="C29" s="137">
        <v>0</v>
      </c>
      <c r="D29" s="137">
        <v>208453300</v>
      </c>
      <c r="E29" s="138">
        <f t="shared" si="0"/>
        <v>208453300</v>
      </c>
      <c r="F29" s="139">
        <v>0</v>
      </c>
      <c r="G29" s="137">
        <v>185288175</v>
      </c>
      <c r="H29" s="140">
        <f t="shared" si="4"/>
        <v>185288175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151">
        <v>22</v>
      </c>
      <c r="B30" s="104" t="s">
        <v>164</v>
      </c>
      <c r="C30" s="137">
        <f>SUM(C21:C29)</f>
        <v>63591593</v>
      </c>
      <c r="D30" s="137">
        <f>SUM(D21:D29)</f>
        <v>917922305</v>
      </c>
      <c r="E30" s="138">
        <f t="shared" si="0"/>
        <v>981513898</v>
      </c>
      <c r="F30" s="139">
        <f>SUM(F21:F29)</f>
        <v>64785393</v>
      </c>
      <c r="G30" s="137">
        <f>SUM(G21:G29)</f>
        <v>916369228</v>
      </c>
      <c r="H30" s="140">
        <f t="shared" si="4"/>
        <v>981154621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151"/>
      <c r="B31" s="101" t="s">
        <v>165</v>
      </c>
      <c r="C31" s="141"/>
      <c r="D31" s="141"/>
      <c r="E31" s="142"/>
      <c r="F31" s="143"/>
      <c r="G31" s="141"/>
      <c r="H31" s="14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151">
        <v>23</v>
      </c>
      <c r="B32" s="102" t="s">
        <v>166</v>
      </c>
      <c r="C32" s="137">
        <v>114430000</v>
      </c>
      <c r="D32" s="145" t="s">
        <v>13</v>
      </c>
      <c r="E32" s="138">
        <f>C32</f>
        <v>114430000</v>
      </c>
      <c r="F32" s="139">
        <v>114430000</v>
      </c>
      <c r="G32" s="145" t="s">
        <v>13</v>
      </c>
      <c r="H32" s="140">
        <f>F32</f>
        <v>114430000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3">
      <c r="A33" s="151">
        <v>24</v>
      </c>
      <c r="B33" s="102" t="s">
        <v>167</v>
      </c>
      <c r="C33" s="137">
        <v>0</v>
      </c>
      <c r="D33" s="145" t="s">
        <v>13</v>
      </c>
      <c r="E33" s="138">
        <f t="shared" ref="E33:E39" si="5">C33</f>
        <v>0</v>
      </c>
      <c r="F33" s="139">
        <v>0</v>
      </c>
      <c r="G33" s="145" t="s">
        <v>13</v>
      </c>
      <c r="H33" s="140">
        <f t="shared" ref="H33:H39" si="6">F33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3">
      <c r="A34" s="151">
        <v>25</v>
      </c>
      <c r="B34" s="103" t="s">
        <v>168</v>
      </c>
      <c r="C34" s="137">
        <v>0</v>
      </c>
      <c r="D34" s="145" t="s">
        <v>13</v>
      </c>
      <c r="E34" s="138">
        <f t="shared" si="5"/>
        <v>0</v>
      </c>
      <c r="F34" s="139">
        <v>0</v>
      </c>
      <c r="G34" s="145" t="s">
        <v>13</v>
      </c>
      <c r="H34" s="140">
        <f t="shared" si="6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3">
      <c r="A35" s="151">
        <v>26</v>
      </c>
      <c r="B35" s="102" t="s">
        <v>169</v>
      </c>
      <c r="C35" s="137">
        <v>0</v>
      </c>
      <c r="D35" s="145" t="s">
        <v>13</v>
      </c>
      <c r="E35" s="138">
        <f t="shared" si="5"/>
        <v>0</v>
      </c>
      <c r="F35" s="139">
        <v>0</v>
      </c>
      <c r="G35" s="145" t="s">
        <v>13</v>
      </c>
      <c r="H35" s="140">
        <f t="shared" si="6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3">
      <c r="A36" s="151">
        <v>27</v>
      </c>
      <c r="B36" s="102" t="s">
        <v>170</v>
      </c>
      <c r="C36" s="137">
        <v>7438034</v>
      </c>
      <c r="D36" s="145" t="s">
        <v>13</v>
      </c>
      <c r="E36" s="138">
        <f t="shared" si="5"/>
        <v>7438034</v>
      </c>
      <c r="F36" s="139">
        <v>7438034</v>
      </c>
      <c r="G36" s="145" t="s">
        <v>13</v>
      </c>
      <c r="H36" s="140">
        <f t="shared" si="6"/>
        <v>7438034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3">
      <c r="A37" s="151">
        <v>28</v>
      </c>
      <c r="B37" s="102" t="s">
        <v>171</v>
      </c>
      <c r="C37" s="137">
        <v>75787431</v>
      </c>
      <c r="D37" s="145" t="s">
        <v>13</v>
      </c>
      <c r="E37" s="138">
        <f t="shared" si="5"/>
        <v>75787431</v>
      </c>
      <c r="F37" s="139">
        <v>102140403</v>
      </c>
      <c r="G37" s="145" t="s">
        <v>13</v>
      </c>
      <c r="H37" s="140">
        <f t="shared" si="6"/>
        <v>102140403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3">
      <c r="A38" s="151">
        <v>29</v>
      </c>
      <c r="B38" s="102" t="s">
        <v>172</v>
      </c>
      <c r="C38" s="137">
        <v>0</v>
      </c>
      <c r="D38" s="145" t="s">
        <v>13</v>
      </c>
      <c r="E38" s="138">
        <f t="shared" si="5"/>
        <v>0</v>
      </c>
      <c r="F38" s="139">
        <v>0</v>
      </c>
      <c r="G38" s="145" t="s">
        <v>13</v>
      </c>
      <c r="H38" s="140">
        <f t="shared" si="6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x14ac:dyDescent="0.3">
      <c r="A39" s="151">
        <v>30</v>
      </c>
      <c r="B39" s="104" t="s">
        <v>173</v>
      </c>
      <c r="C39" s="137">
        <f>SUM(C32:C38)</f>
        <v>197655465</v>
      </c>
      <c r="D39" s="145" t="s">
        <v>13</v>
      </c>
      <c r="E39" s="138">
        <f t="shared" si="5"/>
        <v>197655465</v>
      </c>
      <c r="F39" s="139">
        <f>SUM(F32:F38)</f>
        <v>224008437</v>
      </c>
      <c r="G39" s="145" t="s">
        <v>13</v>
      </c>
      <c r="H39" s="140">
        <f t="shared" si="6"/>
        <v>224008437</v>
      </c>
    </row>
    <row r="40" spans="1:58" ht="18" customHeight="1" thickBot="1" x14ac:dyDescent="0.35">
      <c r="A40" s="152">
        <v>31</v>
      </c>
      <c r="B40" s="105" t="s">
        <v>174</v>
      </c>
      <c r="C40" s="146">
        <f>C30+C39</f>
        <v>261247058</v>
      </c>
      <c r="D40" s="146">
        <f>D30</f>
        <v>917922305</v>
      </c>
      <c r="E40" s="147">
        <f>E30+E39</f>
        <v>1179169363</v>
      </c>
      <c r="F40" s="148">
        <f>F30+F39</f>
        <v>288793830</v>
      </c>
      <c r="G40" s="146">
        <f>G30</f>
        <v>916369228</v>
      </c>
      <c r="H40" s="149">
        <f>H30+H39</f>
        <v>1205163058</v>
      </c>
    </row>
    <row r="41" spans="1:58" ht="13.15" customHeight="1" x14ac:dyDescent="0.25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" customHeight="1" x14ac:dyDescent="0.3">
      <c r="A42" s="97" t="s">
        <v>188</v>
      </c>
      <c r="B42" s="98" t="s">
        <v>194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36" customHeight="1" x14ac:dyDescent="0.25">
      <c r="B43" s="71" t="s">
        <v>185</v>
      </c>
      <c r="C43" s="2"/>
      <c r="D43" s="8"/>
      <c r="E43" s="54">
        <f>E19-E40</f>
        <v>0</v>
      </c>
      <c r="F43" s="2"/>
      <c r="G43" s="2"/>
      <c r="H43" s="56">
        <f>H19-H40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37.9" customHeight="1" x14ac:dyDescent="0.25">
      <c r="B44" s="71" t="s">
        <v>186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/>
    <row r="48" spans="1:5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25" right="0.16" top="0.33" bottom="0.24" header="0.2" footer="0.17"/>
  <pageSetup scale="78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F72"/>
  <sheetViews>
    <sheetView zoomScaleNormal="100" workbookViewId="0">
      <selection activeCell="B2" sqref="B2"/>
    </sheetView>
  </sheetViews>
  <sheetFormatPr defaultColWidth="9.140625" defaultRowHeight="13.5" x14ac:dyDescent="0.25"/>
  <cols>
    <col min="1" max="1" width="8" style="12" customWidth="1"/>
    <col min="2" max="2" width="52.140625" style="12" customWidth="1"/>
    <col min="3" max="3" width="11.85546875" style="12" customWidth="1"/>
    <col min="4" max="4" width="12.7109375" style="12" customWidth="1"/>
    <col min="5" max="5" width="11.7109375" style="12" customWidth="1"/>
    <col min="6" max="6" width="11.28515625" style="13" customWidth="1"/>
    <col min="7" max="7" width="12.7109375" style="13" customWidth="1"/>
    <col min="8" max="8" width="11.28515625" style="13" customWidth="1"/>
    <col min="9" max="10" width="9.140625" style="13"/>
    <col min="11" max="11" width="11.28515625" style="12" customWidth="1"/>
    <col min="12" max="12" width="12.28515625" style="12" customWidth="1"/>
    <col min="13" max="16384" width="9.140625" style="13"/>
  </cols>
  <sheetData>
    <row r="1" spans="1:12" x14ac:dyDescent="0.25">
      <c r="A1" s="9" t="s">
        <v>40</v>
      </c>
      <c r="B1" s="10" t="s">
        <v>179</v>
      </c>
      <c r="C1" s="2"/>
      <c r="D1" s="2"/>
      <c r="E1" s="2"/>
      <c r="H1" s="1"/>
      <c r="K1" s="2"/>
      <c r="L1" s="2"/>
    </row>
    <row r="2" spans="1:12" x14ac:dyDescent="0.25">
      <c r="A2" s="9" t="s">
        <v>41</v>
      </c>
      <c r="B2" s="51">
        <f>'RC'!B2</f>
        <v>42825</v>
      </c>
      <c r="C2" s="50"/>
      <c r="D2" s="2"/>
      <c r="E2" s="1"/>
      <c r="H2" s="31"/>
      <c r="K2" s="50"/>
      <c r="L2" s="2"/>
    </row>
    <row r="3" spans="1:12" ht="15" x14ac:dyDescent="0.3">
      <c r="A3" s="17"/>
      <c r="B3" s="82" t="s">
        <v>189</v>
      </c>
      <c r="C3" s="65"/>
      <c r="D3" s="65"/>
      <c r="E3" s="65"/>
      <c r="F3" s="66"/>
      <c r="G3" s="66"/>
      <c r="H3" s="67" t="s">
        <v>81</v>
      </c>
      <c r="K3" s="2"/>
      <c r="L3" s="2"/>
    </row>
    <row r="4" spans="1:12" ht="18" x14ac:dyDescent="0.35">
      <c r="A4" s="33"/>
      <c r="B4" s="83"/>
      <c r="C4" s="156" t="s">
        <v>38</v>
      </c>
      <c r="D4" s="157"/>
      <c r="E4" s="157"/>
      <c r="F4" s="156" t="s">
        <v>39</v>
      </c>
      <c r="G4" s="157"/>
      <c r="H4" s="157"/>
      <c r="K4" s="13"/>
      <c r="L4" s="13"/>
    </row>
    <row r="5" spans="1:12" s="17" customFormat="1" ht="27" x14ac:dyDescent="0.25">
      <c r="A5" s="27" t="s">
        <v>0</v>
      </c>
      <c r="B5" s="83"/>
      <c r="C5" s="114" t="s">
        <v>82</v>
      </c>
      <c r="D5" s="114" t="s">
        <v>83</v>
      </c>
      <c r="E5" s="115" t="s">
        <v>80</v>
      </c>
      <c r="F5" s="114" t="s">
        <v>82</v>
      </c>
      <c r="G5" s="114" t="s">
        <v>83</v>
      </c>
      <c r="H5" s="115" t="s">
        <v>80</v>
      </c>
      <c r="K5" s="61" t="s">
        <v>82</v>
      </c>
      <c r="L5" s="61" t="s">
        <v>83</v>
      </c>
    </row>
    <row r="6" spans="1:12" x14ac:dyDescent="0.25">
      <c r="A6" s="21"/>
      <c r="B6" s="84" t="s">
        <v>84</v>
      </c>
      <c r="C6" s="116"/>
      <c r="D6" s="116"/>
      <c r="E6" s="117"/>
      <c r="F6" s="116"/>
      <c r="G6" s="116"/>
      <c r="H6" s="117"/>
      <c r="K6" s="5"/>
      <c r="L6" s="5"/>
    </row>
    <row r="7" spans="1:12" ht="26.25" x14ac:dyDescent="0.25">
      <c r="A7" s="21">
        <v>1</v>
      </c>
      <c r="B7" s="85" t="s">
        <v>85</v>
      </c>
      <c r="C7" s="116">
        <v>1015356</v>
      </c>
      <c r="D7" s="116">
        <v>15797</v>
      </c>
      <c r="E7" s="118">
        <f t="shared" ref="E7:E20" si="0">C7+D7</f>
        <v>1031153</v>
      </c>
      <c r="F7" s="116">
        <v>1141500</v>
      </c>
      <c r="G7" s="116">
        <v>96638</v>
      </c>
      <c r="H7" s="118">
        <f t="shared" ref="H7:H20" si="1">F7+G7</f>
        <v>1238138</v>
      </c>
      <c r="K7" s="5"/>
      <c r="L7" s="5"/>
    </row>
    <row r="8" spans="1:12" x14ac:dyDescent="0.25">
      <c r="A8" s="21">
        <v>2</v>
      </c>
      <c r="B8" s="85" t="s">
        <v>86</v>
      </c>
      <c r="C8" s="119">
        <f>SUM(C9:C17)</f>
        <v>5184581</v>
      </c>
      <c r="D8" s="119">
        <f>SUM(D9:D17)</f>
        <v>13843983</v>
      </c>
      <c r="E8" s="118">
        <f t="shared" si="0"/>
        <v>19028564</v>
      </c>
      <c r="F8" s="119">
        <f>SUM(F9:F17)</f>
        <v>5327165</v>
      </c>
      <c r="G8" s="119">
        <f>SUM(G9:G17)</f>
        <v>16022117</v>
      </c>
      <c r="H8" s="118">
        <f t="shared" si="1"/>
        <v>21349282</v>
      </c>
      <c r="K8" s="25">
        <f>SUM(K9:K17)</f>
        <v>0</v>
      </c>
      <c r="L8" s="25">
        <f>SUM(L9:L17)</f>
        <v>0</v>
      </c>
    </row>
    <row r="9" spans="1:12" x14ac:dyDescent="0.25">
      <c r="A9" s="21">
        <v>2.1</v>
      </c>
      <c r="B9" s="86" t="s">
        <v>87</v>
      </c>
      <c r="C9" s="116">
        <v>29158</v>
      </c>
      <c r="D9" s="116">
        <v>0</v>
      </c>
      <c r="E9" s="118">
        <f t="shared" si="0"/>
        <v>29158</v>
      </c>
      <c r="F9" s="116">
        <v>453143</v>
      </c>
      <c r="G9" s="116">
        <v>0</v>
      </c>
      <c r="H9" s="118">
        <f t="shared" si="1"/>
        <v>453143</v>
      </c>
      <c r="K9" s="5"/>
      <c r="L9" s="5"/>
    </row>
    <row r="10" spans="1:12" ht="26.25" x14ac:dyDescent="0.25">
      <c r="A10" s="21">
        <v>2.2000000000000002</v>
      </c>
      <c r="B10" s="86" t="s">
        <v>88</v>
      </c>
      <c r="C10" s="116">
        <v>2074993.7</v>
      </c>
      <c r="D10" s="116">
        <v>6985845.9300000006</v>
      </c>
      <c r="E10" s="118">
        <f t="shared" si="0"/>
        <v>9060839.6300000008</v>
      </c>
      <c r="F10" s="116">
        <v>3243959.1899999995</v>
      </c>
      <c r="G10" s="116">
        <v>9934644.8900000025</v>
      </c>
      <c r="H10" s="118">
        <f t="shared" si="1"/>
        <v>13178604.080000002</v>
      </c>
      <c r="K10" s="5"/>
      <c r="L10" s="5"/>
    </row>
    <row r="11" spans="1:12" x14ac:dyDescent="0.25">
      <c r="A11" s="21">
        <v>2.2999999999999998</v>
      </c>
      <c r="B11" s="86" t="s">
        <v>89</v>
      </c>
      <c r="C11" s="116">
        <v>0</v>
      </c>
      <c r="D11" s="116">
        <v>103339.14</v>
      </c>
      <c r="E11" s="118">
        <f t="shared" si="0"/>
        <v>103339.14</v>
      </c>
      <c r="F11" s="116">
        <v>0</v>
      </c>
      <c r="G11" s="116">
        <v>102475.02</v>
      </c>
      <c r="H11" s="118">
        <f t="shared" si="1"/>
        <v>102475.02</v>
      </c>
      <c r="K11" s="5"/>
      <c r="L11" s="5"/>
    </row>
    <row r="12" spans="1:12" ht="26.25" x14ac:dyDescent="0.25">
      <c r="A12" s="21">
        <v>2.4</v>
      </c>
      <c r="B12" s="86" t="s">
        <v>90</v>
      </c>
      <c r="C12" s="116">
        <v>276298.38</v>
      </c>
      <c r="D12" s="116">
        <v>1069616.19</v>
      </c>
      <c r="E12" s="118">
        <f t="shared" si="0"/>
        <v>1345914.5699999998</v>
      </c>
      <c r="F12" s="116">
        <v>201599.19999999998</v>
      </c>
      <c r="G12" s="116">
        <v>1008648.13</v>
      </c>
      <c r="H12" s="118">
        <f t="shared" si="1"/>
        <v>1210247.33</v>
      </c>
      <c r="K12" s="5"/>
      <c r="L12" s="5"/>
    </row>
    <row r="13" spans="1:12" x14ac:dyDescent="0.25">
      <c r="A13" s="21">
        <v>2.5</v>
      </c>
      <c r="B13" s="86" t="s">
        <v>91</v>
      </c>
      <c r="C13" s="116">
        <v>1765536.7799999998</v>
      </c>
      <c r="D13" s="116">
        <v>1088099.44</v>
      </c>
      <c r="E13" s="118">
        <f t="shared" si="0"/>
        <v>2853636.2199999997</v>
      </c>
      <c r="F13" s="116">
        <v>361093.37</v>
      </c>
      <c r="G13" s="116">
        <v>1229696.0499999998</v>
      </c>
      <c r="H13" s="118">
        <f t="shared" si="1"/>
        <v>1590789.42</v>
      </c>
      <c r="K13" s="5"/>
      <c r="L13" s="5"/>
    </row>
    <row r="14" spans="1:12" ht="26.25" x14ac:dyDescent="0.25">
      <c r="A14" s="21">
        <v>2.6</v>
      </c>
      <c r="B14" s="86" t="s">
        <v>92</v>
      </c>
      <c r="C14" s="116">
        <v>730994.03</v>
      </c>
      <c r="D14" s="116">
        <v>1818757.1500000001</v>
      </c>
      <c r="E14" s="118">
        <f t="shared" si="0"/>
        <v>2549751.1800000002</v>
      </c>
      <c r="F14" s="116">
        <v>424934.01</v>
      </c>
      <c r="G14" s="116">
        <v>1790223.59</v>
      </c>
      <c r="H14" s="118">
        <f t="shared" si="1"/>
        <v>2215157.6</v>
      </c>
      <c r="K14" s="5"/>
      <c r="L14" s="5"/>
    </row>
    <row r="15" spans="1:12" ht="26.25" x14ac:dyDescent="0.25">
      <c r="A15" s="21">
        <v>2.7</v>
      </c>
      <c r="B15" s="86" t="s">
        <v>93</v>
      </c>
      <c r="C15" s="116">
        <v>404.36</v>
      </c>
      <c r="D15" s="116">
        <v>514.79</v>
      </c>
      <c r="E15" s="118">
        <f t="shared" si="0"/>
        <v>919.15</v>
      </c>
      <c r="F15" s="116">
        <v>587.76</v>
      </c>
      <c r="G15" s="116">
        <v>1022.1300000000001</v>
      </c>
      <c r="H15" s="118">
        <f t="shared" si="1"/>
        <v>1609.89</v>
      </c>
      <c r="K15" s="5"/>
      <c r="L15" s="5"/>
    </row>
    <row r="16" spans="1:12" x14ac:dyDescent="0.25">
      <c r="A16" s="21">
        <v>2.8</v>
      </c>
      <c r="B16" s="86" t="s">
        <v>94</v>
      </c>
      <c r="C16" s="116">
        <v>151863</v>
      </c>
      <c r="D16" s="116">
        <v>1384022</v>
      </c>
      <c r="E16" s="118">
        <f t="shared" si="0"/>
        <v>1535885</v>
      </c>
      <c r="F16" s="116">
        <v>79425</v>
      </c>
      <c r="G16" s="116">
        <v>1682815</v>
      </c>
      <c r="H16" s="118">
        <f t="shared" si="1"/>
        <v>1762240</v>
      </c>
      <c r="K16" s="5"/>
      <c r="L16" s="5"/>
    </row>
    <row r="17" spans="1:12" x14ac:dyDescent="0.25">
      <c r="A17" s="21">
        <v>2.9</v>
      </c>
      <c r="B17" s="86" t="s">
        <v>95</v>
      </c>
      <c r="C17" s="116">
        <v>155332.75</v>
      </c>
      <c r="D17" s="116">
        <v>1393788.3600000013</v>
      </c>
      <c r="E17" s="118">
        <f t="shared" si="0"/>
        <v>1549121.1100000013</v>
      </c>
      <c r="F17" s="116">
        <v>562423.47000000067</v>
      </c>
      <c r="G17" s="116">
        <v>272592.18999999575</v>
      </c>
      <c r="H17" s="118">
        <f t="shared" si="1"/>
        <v>835015.65999999642</v>
      </c>
      <c r="K17" s="5"/>
      <c r="L17" s="5"/>
    </row>
    <row r="18" spans="1:12" ht="26.25" x14ac:dyDescent="0.25">
      <c r="A18" s="21">
        <v>3</v>
      </c>
      <c r="B18" s="85" t="s">
        <v>16</v>
      </c>
      <c r="C18" s="116">
        <v>592426</v>
      </c>
      <c r="D18" s="116">
        <v>635079</v>
      </c>
      <c r="E18" s="118">
        <f t="shared" si="0"/>
        <v>1227505</v>
      </c>
      <c r="F18" s="116">
        <v>-8656</v>
      </c>
      <c r="G18" s="116">
        <v>447743</v>
      </c>
      <c r="H18" s="118">
        <f t="shared" si="1"/>
        <v>439087</v>
      </c>
      <c r="K18" s="5"/>
      <c r="L18" s="5"/>
    </row>
    <row r="19" spans="1:12" ht="26.25" x14ac:dyDescent="0.25">
      <c r="A19" s="21">
        <v>4</v>
      </c>
      <c r="B19" s="85" t="s">
        <v>96</v>
      </c>
      <c r="C19" s="116">
        <v>331271</v>
      </c>
      <c r="D19" s="116">
        <v>0</v>
      </c>
      <c r="E19" s="118">
        <f t="shared" si="0"/>
        <v>331271</v>
      </c>
      <c r="F19" s="116">
        <v>539252</v>
      </c>
      <c r="G19" s="116">
        <v>0</v>
      </c>
      <c r="H19" s="118">
        <f t="shared" si="1"/>
        <v>539252</v>
      </c>
      <c r="K19" s="5"/>
      <c r="L19" s="5"/>
    </row>
    <row r="20" spans="1:12" x14ac:dyDescent="0.25">
      <c r="A20" s="21">
        <v>5</v>
      </c>
      <c r="B20" s="85" t="s">
        <v>97</v>
      </c>
      <c r="C20" s="116">
        <v>0</v>
      </c>
      <c r="D20" s="116">
        <v>0</v>
      </c>
      <c r="E20" s="118">
        <f t="shared" si="0"/>
        <v>0</v>
      </c>
      <c r="F20" s="116">
        <v>0</v>
      </c>
      <c r="G20" s="116">
        <v>0</v>
      </c>
      <c r="H20" s="118">
        <f t="shared" si="1"/>
        <v>0</v>
      </c>
      <c r="K20" s="5"/>
      <c r="L20" s="5"/>
    </row>
    <row r="21" spans="1:12" x14ac:dyDescent="0.25">
      <c r="A21" s="21">
        <v>6</v>
      </c>
      <c r="B21" s="87" t="s">
        <v>98</v>
      </c>
      <c r="C21" s="119">
        <f>C7+C8+C18+C19+C20</f>
        <v>7123634</v>
      </c>
      <c r="D21" s="119">
        <f>D7+D8+D18+D19+D20</f>
        <v>14494859</v>
      </c>
      <c r="E21" s="118">
        <f>C21+D21</f>
        <v>21618493</v>
      </c>
      <c r="F21" s="119">
        <f>F7+F8+F18+F19+F20</f>
        <v>6999261</v>
      </c>
      <c r="G21" s="119">
        <f>G7+G8+G18+G19+G20</f>
        <v>16566498</v>
      </c>
      <c r="H21" s="118">
        <f>F21+G21</f>
        <v>23565759</v>
      </c>
      <c r="K21" s="25">
        <f>K7+K8+K18+K19+K20</f>
        <v>0</v>
      </c>
      <c r="L21" s="25">
        <f>L7+L8+L18+L19+L20</f>
        <v>0</v>
      </c>
    </row>
    <row r="22" spans="1:12" x14ac:dyDescent="0.25">
      <c r="A22" s="21"/>
      <c r="B22" s="84" t="s">
        <v>99</v>
      </c>
      <c r="C22" s="116"/>
      <c r="D22" s="116"/>
      <c r="E22" s="117"/>
      <c r="F22" s="116"/>
      <c r="G22" s="116"/>
      <c r="H22" s="117"/>
      <c r="K22" s="5"/>
      <c r="L22" s="5"/>
    </row>
    <row r="23" spans="1:12" ht="26.25" x14ac:dyDescent="0.25">
      <c r="A23" s="21">
        <v>7</v>
      </c>
      <c r="B23" s="85" t="s">
        <v>100</v>
      </c>
      <c r="C23" s="116">
        <v>176077</v>
      </c>
      <c r="D23" s="116">
        <v>489429</v>
      </c>
      <c r="E23" s="120">
        <f t="shared" ref="E23:E28" si="2">C23+D23</f>
        <v>665506</v>
      </c>
      <c r="F23" s="116">
        <v>143899</v>
      </c>
      <c r="G23" s="116">
        <v>739096</v>
      </c>
      <c r="H23" s="120">
        <f t="shared" ref="H23:H28" si="3">F23+G23</f>
        <v>882995</v>
      </c>
      <c r="K23" s="5"/>
      <c r="L23" s="5"/>
    </row>
    <row r="24" spans="1:12" x14ac:dyDescent="0.25">
      <c r="A24" s="21">
        <v>8</v>
      </c>
      <c r="B24" s="85" t="s">
        <v>101</v>
      </c>
      <c r="C24" s="116">
        <v>118961</v>
      </c>
      <c r="D24" s="116">
        <v>5134410</v>
      </c>
      <c r="E24" s="120">
        <f t="shared" si="2"/>
        <v>5253371</v>
      </c>
      <c r="F24" s="116">
        <v>64294</v>
      </c>
      <c r="G24" s="116">
        <v>5265104</v>
      </c>
      <c r="H24" s="120">
        <f t="shared" si="3"/>
        <v>5329398</v>
      </c>
      <c r="K24" s="5"/>
      <c r="L24" s="5"/>
    </row>
    <row r="25" spans="1:12" x14ac:dyDescent="0.25">
      <c r="A25" s="21">
        <v>9</v>
      </c>
      <c r="B25" s="85" t="s">
        <v>102</v>
      </c>
      <c r="C25" s="116">
        <v>62</v>
      </c>
      <c r="D25" s="116">
        <v>177953</v>
      </c>
      <c r="E25" s="120">
        <f t="shared" si="2"/>
        <v>178015</v>
      </c>
      <c r="F25" s="116">
        <v>62</v>
      </c>
      <c r="G25" s="116">
        <v>330399</v>
      </c>
      <c r="H25" s="120">
        <f t="shared" si="3"/>
        <v>330461</v>
      </c>
      <c r="K25" s="5"/>
      <c r="L25" s="5"/>
    </row>
    <row r="26" spans="1:12" ht="26.25" x14ac:dyDescent="0.25">
      <c r="A26" s="21">
        <v>10</v>
      </c>
      <c r="B26" s="85" t="s">
        <v>103</v>
      </c>
      <c r="C26" s="116">
        <v>0</v>
      </c>
      <c r="D26" s="116">
        <v>0</v>
      </c>
      <c r="E26" s="120">
        <f t="shared" si="2"/>
        <v>0</v>
      </c>
      <c r="F26" s="116">
        <v>0</v>
      </c>
      <c r="G26" s="116">
        <v>0</v>
      </c>
      <c r="H26" s="120">
        <f t="shared" si="3"/>
        <v>0</v>
      </c>
      <c r="K26" s="5"/>
      <c r="L26" s="5"/>
    </row>
    <row r="27" spans="1:12" x14ac:dyDescent="0.25">
      <c r="A27" s="21">
        <v>11</v>
      </c>
      <c r="B27" s="85" t="s">
        <v>104</v>
      </c>
      <c r="C27" s="116">
        <v>0</v>
      </c>
      <c r="D27" s="116">
        <v>2542045</v>
      </c>
      <c r="E27" s="120">
        <f t="shared" si="2"/>
        <v>2542045</v>
      </c>
      <c r="F27" s="116">
        <v>0</v>
      </c>
      <c r="G27" s="116">
        <v>2853070</v>
      </c>
      <c r="H27" s="120">
        <f t="shared" si="3"/>
        <v>2853070</v>
      </c>
      <c r="K27" s="5"/>
      <c r="L27" s="5"/>
    </row>
    <row r="28" spans="1:12" x14ac:dyDescent="0.25">
      <c r="A28" s="21">
        <v>12</v>
      </c>
      <c r="B28" s="85" t="s">
        <v>105</v>
      </c>
      <c r="C28" s="116"/>
      <c r="D28" s="116"/>
      <c r="E28" s="120">
        <f t="shared" si="2"/>
        <v>0</v>
      </c>
      <c r="F28" s="116"/>
      <c r="G28" s="116"/>
      <c r="H28" s="120">
        <f t="shared" si="3"/>
        <v>0</v>
      </c>
      <c r="K28" s="5"/>
      <c r="L28" s="5"/>
    </row>
    <row r="29" spans="1:12" x14ac:dyDescent="0.25">
      <c r="A29" s="21">
        <v>13</v>
      </c>
      <c r="B29" s="88" t="s">
        <v>106</v>
      </c>
      <c r="C29" s="119">
        <f>SUM(C23:C28)</f>
        <v>295100</v>
      </c>
      <c r="D29" s="119">
        <f>SUM(D23:D28)</f>
        <v>8343837</v>
      </c>
      <c r="E29" s="120">
        <f>C29+D29</f>
        <v>8638937</v>
      </c>
      <c r="F29" s="119">
        <f>SUM(F23:F28)</f>
        <v>208255</v>
      </c>
      <c r="G29" s="119">
        <f>SUM(G23:G28)</f>
        <v>9187669</v>
      </c>
      <c r="H29" s="120">
        <f>F29+G29</f>
        <v>9395924</v>
      </c>
      <c r="K29" s="25">
        <f>SUM(K23:K28)</f>
        <v>0</v>
      </c>
      <c r="L29" s="25">
        <f>SUM(L23:L28)</f>
        <v>0</v>
      </c>
    </row>
    <row r="30" spans="1:12" x14ac:dyDescent="0.25">
      <c r="A30" s="21">
        <v>14</v>
      </c>
      <c r="B30" s="88" t="s">
        <v>107</v>
      </c>
      <c r="C30" s="119">
        <f>C21-C29</f>
        <v>6828534</v>
      </c>
      <c r="D30" s="119">
        <f>D21-D29</f>
        <v>6151022</v>
      </c>
      <c r="E30" s="118">
        <f>C30+D30</f>
        <v>12979556</v>
      </c>
      <c r="F30" s="119">
        <f>F21-F29</f>
        <v>6791006</v>
      </c>
      <c r="G30" s="119">
        <f>G21-G29</f>
        <v>7378829</v>
      </c>
      <c r="H30" s="118">
        <f>F30+G30</f>
        <v>14169835</v>
      </c>
      <c r="K30" s="25">
        <f>K21-K29</f>
        <v>0</v>
      </c>
      <c r="L30" s="25">
        <f>L21-L29</f>
        <v>0</v>
      </c>
    </row>
    <row r="31" spans="1:12" x14ac:dyDescent="0.25">
      <c r="A31" s="21"/>
      <c r="B31" s="84"/>
      <c r="C31" s="116"/>
      <c r="D31" s="116"/>
      <c r="E31" s="117"/>
      <c r="F31" s="116"/>
      <c r="G31" s="116"/>
      <c r="H31" s="117"/>
      <c r="K31" s="5"/>
      <c r="L31" s="5"/>
    </row>
    <row r="32" spans="1:12" x14ac:dyDescent="0.25">
      <c r="A32" s="21"/>
      <c r="B32" s="84" t="s">
        <v>108</v>
      </c>
      <c r="C32" s="116"/>
      <c r="D32" s="116"/>
      <c r="E32" s="121"/>
      <c r="F32" s="116"/>
      <c r="G32" s="116"/>
      <c r="H32" s="121"/>
      <c r="K32" s="5"/>
      <c r="L32" s="5"/>
    </row>
    <row r="33" spans="1:12" x14ac:dyDescent="0.25">
      <c r="A33" s="21">
        <v>15</v>
      </c>
      <c r="B33" s="89" t="s">
        <v>109</v>
      </c>
      <c r="C33" s="122">
        <f>C34-C35</f>
        <v>225794</v>
      </c>
      <c r="D33" s="122">
        <f>D34-D35</f>
        <v>-730187</v>
      </c>
      <c r="E33" s="123">
        <f>C33+D33</f>
        <v>-504393</v>
      </c>
      <c r="F33" s="122">
        <f>F34-F35</f>
        <v>382082</v>
      </c>
      <c r="G33" s="122">
        <f>G34-G35</f>
        <v>-604789</v>
      </c>
      <c r="H33" s="123">
        <f>F33+G33</f>
        <v>-222707</v>
      </c>
      <c r="K33" s="6">
        <f>K34-K35</f>
        <v>0</v>
      </c>
      <c r="L33" s="6">
        <f>L34-L35</f>
        <v>0</v>
      </c>
    </row>
    <row r="34" spans="1:12" ht="26.25" x14ac:dyDescent="0.25">
      <c r="A34" s="21">
        <v>15.1</v>
      </c>
      <c r="B34" s="86" t="s">
        <v>110</v>
      </c>
      <c r="C34" s="116">
        <v>805941</v>
      </c>
      <c r="D34" s="116">
        <v>444522</v>
      </c>
      <c r="E34" s="123">
        <f>C34+D34</f>
        <v>1250463</v>
      </c>
      <c r="F34" s="116">
        <v>968970</v>
      </c>
      <c r="G34" s="116">
        <v>406786</v>
      </c>
      <c r="H34" s="123">
        <f>F34+G34</f>
        <v>1375756</v>
      </c>
      <c r="K34" s="5"/>
      <c r="L34" s="5"/>
    </row>
    <row r="35" spans="1:12" ht="26.25" x14ac:dyDescent="0.25">
      <c r="A35" s="21">
        <v>15.2</v>
      </c>
      <c r="B35" s="86" t="s">
        <v>111</v>
      </c>
      <c r="C35" s="116">
        <v>580147</v>
      </c>
      <c r="D35" s="116">
        <v>1174709</v>
      </c>
      <c r="E35" s="123">
        <f>C35+D35</f>
        <v>1754856</v>
      </c>
      <c r="F35" s="116">
        <v>586888</v>
      </c>
      <c r="G35" s="116">
        <v>1011575</v>
      </c>
      <c r="H35" s="123">
        <f>F35+G35</f>
        <v>1598463</v>
      </c>
      <c r="K35" s="5"/>
      <c r="L35" s="5"/>
    </row>
    <row r="36" spans="1:12" x14ac:dyDescent="0.25">
      <c r="A36" s="21">
        <v>16</v>
      </c>
      <c r="B36" s="85" t="s">
        <v>112</v>
      </c>
      <c r="C36" s="116">
        <v>0</v>
      </c>
      <c r="D36" s="116">
        <v>7318</v>
      </c>
      <c r="E36" s="118">
        <f t="shared" ref="E36:E65" si="4">C36+D36</f>
        <v>7318</v>
      </c>
      <c r="F36" s="116">
        <v>0</v>
      </c>
      <c r="G36" s="116">
        <v>36988</v>
      </c>
      <c r="H36" s="118">
        <f t="shared" ref="H36:H44" si="5">F36+G36</f>
        <v>36988</v>
      </c>
      <c r="K36" s="5"/>
      <c r="L36" s="5"/>
    </row>
    <row r="37" spans="1:12" x14ac:dyDescent="0.25">
      <c r="A37" s="21">
        <v>17</v>
      </c>
      <c r="B37" s="85" t="s">
        <v>113</v>
      </c>
      <c r="C37" s="116">
        <v>0</v>
      </c>
      <c r="D37" s="116">
        <v>98728</v>
      </c>
      <c r="E37" s="118">
        <f t="shared" si="4"/>
        <v>98728</v>
      </c>
      <c r="F37" s="116">
        <v>0</v>
      </c>
      <c r="G37" s="116">
        <v>-2064131</v>
      </c>
      <c r="H37" s="118">
        <f t="shared" si="5"/>
        <v>-2064131</v>
      </c>
      <c r="K37" s="5"/>
      <c r="L37" s="5"/>
    </row>
    <row r="38" spans="1:12" ht="26.25" x14ac:dyDescent="0.25">
      <c r="A38" s="21">
        <v>18</v>
      </c>
      <c r="B38" s="85" t="s">
        <v>114</v>
      </c>
      <c r="C38" s="116">
        <v>0</v>
      </c>
      <c r="D38" s="116">
        <v>0</v>
      </c>
      <c r="E38" s="118">
        <f t="shared" si="4"/>
        <v>0</v>
      </c>
      <c r="F38" s="116">
        <v>0</v>
      </c>
      <c r="G38" s="116">
        <v>0</v>
      </c>
      <c r="H38" s="118">
        <f t="shared" si="5"/>
        <v>0</v>
      </c>
      <c r="K38" s="5"/>
      <c r="L38" s="5"/>
    </row>
    <row r="39" spans="1:12" ht="26.25" x14ac:dyDescent="0.25">
      <c r="A39" s="21">
        <v>19</v>
      </c>
      <c r="B39" s="85" t="s">
        <v>115</v>
      </c>
      <c r="C39" s="116">
        <v>2556845</v>
      </c>
      <c r="D39" s="116"/>
      <c r="E39" s="118">
        <f t="shared" si="4"/>
        <v>2556845</v>
      </c>
      <c r="F39" s="116">
        <v>1559150</v>
      </c>
      <c r="G39" s="116"/>
      <c r="H39" s="118">
        <f t="shared" si="5"/>
        <v>1559150</v>
      </c>
      <c r="K39" s="5"/>
      <c r="L39" s="5"/>
    </row>
    <row r="40" spans="1:12" ht="26.25" x14ac:dyDescent="0.25">
      <c r="A40" s="21">
        <v>20</v>
      </c>
      <c r="B40" s="85" t="s">
        <v>116</v>
      </c>
      <c r="C40" s="116">
        <v>-2416338</v>
      </c>
      <c r="D40" s="116"/>
      <c r="E40" s="118">
        <f t="shared" si="4"/>
        <v>-2416338</v>
      </c>
      <c r="F40" s="116">
        <v>68433</v>
      </c>
      <c r="G40" s="116"/>
      <c r="H40" s="118">
        <f t="shared" si="5"/>
        <v>68433</v>
      </c>
      <c r="K40" s="5"/>
      <c r="L40" s="5"/>
    </row>
    <row r="41" spans="1:12" x14ac:dyDescent="0.25">
      <c r="A41" s="21">
        <v>21</v>
      </c>
      <c r="B41" s="85" t="s">
        <v>117</v>
      </c>
      <c r="C41" s="116">
        <v>454</v>
      </c>
      <c r="D41" s="116">
        <v>0</v>
      </c>
      <c r="E41" s="118">
        <f t="shared" si="4"/>
        <v>454</v>
      </c>
      <c r="F41" s="116">
        <v>883</v>
      </c>
      <c r="G41" s="116">
        <v>0</v>
      </c>
      <c r="H41" s="118">
        <f t="shared" si="5"/>
        <v>883</v>
      </c>
      <c r="K41" s="5"/>
      <c r="L41" s="5"/>
    </row>
    <row r="42" spans="1:12" ht="26.25" x14ac:dyDescent="0.25">
      <c r="A42" s="21">
        <v>22</v>
      </c>
      <c r="B42" s="85" t="s">
        <v>118</v>
      </c>
      <c r="C42" s="116">
        <v>2628132</v>
      </c>
      <c r="D42" s="116">
        <v>294988</v>
      </c>
      <c r="E42" s="118">
        <f t="shared" si="4"/>
        <v>2923120</v>
      </c>
      <c r="F42" s="116">
        <v>1293605</v>
      </c>
      <c r="G42" s="116">
        <v>308024</v>
      </c>
      <c r="H42" s="118">
        <f t="shared" si="5"/>
        <v>1601629</v>
      </c>
      <c r="K42" s="5"/>
      <c r="L42" s="5"/>
    </row>
    <row r="43" spans="1:12" x14ac:dyDescent="0.25">
      <c r="A43" s="21">
        <v>23</v>
      </c>
      <c r="B43" s="90" t="s">
        <v>119</v>
      </c>
      <c r="C43" s="124">
        <v>452991</v>
      </c>
      <c r="D43" s="124">
        <v>4140</v>
      </c>
      <c r="E43" s="125">
        <f t="shared" si="4"/>
        <v>457131</v>
      </c>
      <c r="F43" s="124">
        <v>359080</v>
      </c>
      <c r="G43" s="124">
        <v>1301</v>
      </c>
      <c r="H43" s="125">
        <f t="shared" si="5"/>
        <v>360381</v>
      </c>
      <c r="K43" s="5"/>
      <c r="L43" s="5"/>
    </row>
    <row r="44" spans="1:12" x14ac:dyDescent="0.25">
      <c r="A44" s="21">
        <v>24</v>
      </c>
      <c r="B44" s="91" t="s">
        <v>120</v>
      </c>
      <c r="C44" s="126">
        <f>C33+C36+C37+C38+C39+C40+C41+C42+C43</f>
        <v>3447878</v>
      </c>
      <c r="D44" s="126">
        <f>D33+D36+D37+D38+D39+D40+D41+D42+D43</f>
        <v>-325013</v>
      </c>
      <c r="E44" s="127">
        <f t="shared" si="4"/>
        <v>3122865</v>
      </c>
      <c r="F44" s="126">
        <f>F33+F36+F37+F38+F39+F40+F41+F42+F43</f>
        <v>3663233</v>
      </c>
      <c r="G44" s="126">
        <f>G33+G36+G37+G38+G39+G40+G41+G42+G43</f>
        <v>-2322607</v>
      </c>
      <c r="H44" s="127">
        <f t="shared" si="5"/>
        <v>1340626</v>
      </c>
      <c r="K44" s="25">
        <f>K33+K36+K37+K38+K39+K40+K41+K42+K43</f>
        <v>0</v>
      </c>
      <c r="L44" s="25">
        <f>L33+L36+L37+L38+L39+L40+L41+L42+L43</f>
        <v>0</v>
      </c>
    </row>
    <row r="45" spans="1:12" x14ac:dyDescent="0.25">
      <c r="A45" s="21"/>
      <c r="B45" s="92" t="s">
        <v>121</v>
      </c>
      <c r="C45" s="128"/>
      <c r="D45" s="128"/>
      <c r="E45" s="129"/>
      <c r="F45" s="128"/>
      <c r="G45" s="128"/>
      <c r="H45" s="129"/>
      <c r="K45" s="5"/>
      <c r="L45" s="5"/>
    </row>
    <row r="46" spans="1:12" ht="26.25" x14ac:dyDescent="0.25">
      <c r="A46" s="21">
        <v>25</v>
      </c>
      <c r="B46" s="93" t="s">
        <v>122</v>
      </c>
      <c r="C46" s="130">
        <v>529576</v>
      </c>
      <c r="D46" s="130">
        <v>13758</v>
      </c>
      <c r="E46" s="131">
        <f t="shared" si="4"/>
        <v>543334</v>
      </c>
      <c r="F46" s="130">
        <v>501209</v>
      </c>
      <c r="G46" s="130">
        <v>84589</v>
      </c>
      <c r="H46" s="131">
        <f t="shared" ref="H46:H53" si="6">F46+G46</f>
        <v>585798</v>
      </c>
      <c r="K46" s="5"/>
      <c r="L46" s="5"/>
    </row>
    <row r="47" spans="1:12" ht="26.25" x14ac:dyDescent="0.25">
      <c r="A47" s="21">
        <v>26</v>
      </c>
      <c r="B47" s="85" t="s">
        <v>123</v>
      </c>
      <c r="C47" s="116">
        <v>219830</v>
      </c>
      <c r="D47" s="116">
        <v>717</v>
      </c>
      <c r="E47" s="118">
        <f t="shared" si="4"/>
        <v>220547</v>
      </c>
      <c r="F47" s="116">
        <v>187187</v>
      </c>
      <c r="G47" s="116">
        <v>19639</v>
      </c>
      <c r="H47" s="118">
        <f t="shared" si="6"/>
        <v>206826</v>
      </c>
      <c r="K47" s="5"/>
      <c r="L47" s="5"/>
    </row>
    <row r="48" spans="1:12" x14ac:dyDescent="0.25">
      <c r="A48" s="21">
        <v>27</v>
      </c>
      <c r="B48" s="85" t="s">
        <v>124</v>
      </c>
      <c r="C48" s="116">
        <v>2246114</v>
      </c>
      <c r="D48" s="116"/>
      <c r="E48" s="118">
        <f t="shared" si="4"/>
        <v>2246114</v>
      </c>
      <c r="F48" s="116">
        <v>2060278</v>
      </c>
      <c r="G48" s="116"/>
      <c r="H48" s="118">
        <f t="shared" si="6"/>
        <v>2060278</v>
      </c>
      <c r="K48" s="5"/>
      <c r="L48" s="5"/>
    </row>
    <row r="49" spans="1:12" x14ac:dyDescent="0.25">
      <c r="A49" s="21">
        <v>28</v>
      </c>
      <c r="B49" s="85" t="s">
        <v>125</v>
      </c>
      <c r="C49" s="116">
        <v>11422</v>
      </c>
      <c r="D49" s="116"/>
      <c r="E49" s="118">
        <f t="shared" si="4"/>
        <v>11422</v>
      </c>
      <c r="F49" s="116">
        <v>60412</v>
      </c>
      <c r="G49" s="116"/>
      <c r="H49" s="118">
        <f t="shared" si="6"/>
        <v>60412</v>
      </c>
      <c r="K49" s="5"/>
      <c r="L49" s="5"/>
    </row>
    <row r="50" spans="1:12" x14ac:dyDescent="0.25">
      <c r="A50" s="21">
        <v>29</v>
      </c>
      <c r="B50" s="85" t="s">
        <v>126</v>
      </c>
      <c r="C50" s="116">
        <v>635830</v>
      </c>
      <c r="D50" s="116"/>
      <c r="E50" s="118">
        <f t="shared" si="4"/>
        <v>635830</v>
      </c>
      <c r="F50" s="116">
        <v>610292</v>
      </c>
      <c r="G50" s="116"/>
      <c r="H50" s="118">
        <f t="shared" si="6"/>
        <v>610292</v>
      </c>
      <c r="K50" s="5"/>
      <c r="L50" s="5"/>
    </row>
    <row r="51" spans="1:12" x14ac:dyDescent="0.25">
      <c r="A51" s="21">
        <v>30</v>
      </c>
      <c r="B51" s="85" t="s">
        <v>127</v>
      </c>
      <c r="C51" s="116">
        <v>766574</v>
      </c>
      <c r="D51" s="116">
        <v>129119</v>
      </c>
      <c r="E51" s="118">
        <f t="shared" si="4"/>
        <v>895693</v>
      </c>
      <c r="F51" s="116">
        <v>774129</v>
      </c>
      <c r="G51" s="116">
        <v>84615</v>
      </c>
      <c r="H51" s="118">
        <f t="shared" si="6"/>
        <v>858744</v>
      </c>
      <c r="K51" s="5"/>
      <c r="L51" s="5"/>
    </row>
    <row r="52" spans="1:12" x14ac:dyDescent="0.25">
      <c r="A52" s="21">
        <v>31</v>
      </c>
      <c r="B52" s="88" t="s">
        <v>128</v>
      </c>
      <c r="C52" s="119">
        <f>SUM(C46:C51)</f>
        <v>4409346</v>
      </c>
      <c r="D52" s="119">
        <f>SUM(D46:D51)</f>
        <v>143594</v>
      </c>
      <c r="E52" s="118">
        <f t="shared" si="4"/>
        <v>4552940</v>
      </c>
      <c r="F52" s="119">
        <f>SUM(F46:F51)</f>
        <v>4193507</v>
      </c>
      <c r="G52" s="119">
        <f>SUM(G46:G51)</f>
        <v>188843</v>
      </c>
      <c r="H52" s="118">
        <f t="shared" si="6"/>
        <v>4382350</v>
      </c>
      <c r="K52" s="25">
        <f>SUM(K46:K51)</f>
        <v>0</v>
      </c>
      <c r="L52" s="25">
        <f>SUM(L46:L51)</f>
        <v>0</v>
      </c>
    </row>
    <row r="53" spans="1:12" x14ac:dyDescent="0.25">
      <c r="A53" s="21">
        <v>32</v>
      </c>
      <c r="B53" s="88" t="s">
        <v>129</v>
      </c>
      <c r="C53" s="119">
        <f>C44-C52</f>
        <v>-961468</v>
      </c>
      <c r="D53" s="119">
        <f>D44-D52</f>
        <v>-468607</v>
      </c>
      <c r="E53" s="118">
        <f t="shared" si="4"/>
        <v>-1430075</v>
      </c>
      <c r="F53" s="119">
        <f>F44-F52</f>
        <v>-530274</v>
      </c>
      <c r="G53" s="119">
        <f>G44-G52</f>
        <v>-2511450</v>
      </c>
      <c r="H53" s="118">
        <f t="shared" si="6"/>
        <v>-3041724</v>
      </c>
      <c r="K53" s="25">
        <f>K44-K52</f>
        <v>0</v>
      </c>
      <c r="L53" s="25">
        <f>L44-L52</f>
        <v>0</v>
      </c>
    </row>
    <row r="54" spans="1:12" x14ac:dyDescent="0.25">
      <c r="A54" s="21"/>
      <c r="B54" s="84"/>
      <c r="C54" s="132"/>
      <c r="D54" s="132"/>
      <c r="E54" s="133"/>
      <c r="F54" s="132"/>
      <c r="G54" s="132"/>
      <c r="H54" s="133"/>
      <c r="K54" s="34"/>
      <c r="L54" s="34"/>
    </row>
    <row r="55" spans="1:12" x14ac:dyDescent="0.25">
      <c r="A55" s="21">
        <v>33</v>
      </c>
      <c r="B55" s="88" t="s">
        <v>130</v>
      </c>
      <c r="C55" s="119">
        <f>C30+C53</f>
        <v>5867066</v>
      </c>
      <c r="D55" s="119">
        <f>D30+D53</f>
        <v>5682415</v>
      </c>
      <c r="E55" s="118">
        <f t="shared" si="4"/>
        <v>11549481</v>
      </c>
      <c r="F55" s="119">
        <f>F30+F53</f>
        <v>6260732</v>
      </c>
      <c r="G55" s="119">
        <f>G30+G53</f>
        <v>4867379</v>
      </c>
      <c r="H55" s="118">
        <f>F55+G55</f>
        <v>11128111</v>
      </c>
      <c r="K55" s="25">
        <f>K30+K53</f>
        <v>0</v>
      </c>
      <c r="L55" s="25">
        <f>L30+L53</f>
        <v>0</v>
      </c>
    </row>
    <row r="56" spans="1:12" x14ac:dyDescent="0.25">
      <c r="A56" s="21"/>
      <c r="B56" s="84"/>
      <c r="C56" s="132"/>
      <c r="D56" s="132"/>
      <c r="E56" s="133"/>
      <c r="F56" s="132"/>
      <c r="G56" s="132"/>
      <c r="H56" s="133"/>
      <c r="K56" s="25"/>
      <c r="L56" s="25"/>
    </row>
    <row r="57" spans="1:12" x14ac:dyDescent="0.25">
      <c r="A57" s="21">
        <v>34</v>
      </c>
      <c r="B57" s="85" t="s">
        <v>131</v>
      </c>
      <c r="C57" s="116">
        <v>3036589</v>
      </c>
      <c r="D57" s="116" t="s">
        <v>13</v>
      </c>
      <c r="E57" s="118">
        <f>C57</f>
        <v>3036589</v>
      </c>
      <c r="F57" s="116">
        <v>2714396</v>
      </c>
      <c r="G57" s="116" t="s">
        <v>13</v>
      </c>
      <c r="H57" s="118">
        <f>F57</f>
        <v>2714396</v>
      </c>
      <c r="K57" s="5"/>
      <c r="L57" s="5" t="s">
        <v>13</v>
      </c>
    </row>
    <row r="58" spans="1:12" ht="26.25" x14ac:dyDescent="0.25">
      <c r="A58" s="21">
        <v>35</v>
      </c>
      <c r="B58" s="85" t="s">
        <v>132</v>
      </c>
      <c r="C58" s="116">
        <v>0</v>
      </c>
      <c r="D58" s="116" t="s">
        <v>13</v>
      </c>
      <c r="E58" s="118">
        <f>C58</f>
        <v>0</v>
      </c>
      <c r="F58" s="116">
        <v>0</v>
      </c>
      <c r="G58" s="116" t="s">
        <v>13</v>
      </c>
      <c r="H58" s="118">
        <f>F58</f>
        <v>0</v>
      </c>
      <c r="K58" s="5"/>
      <c r="L58" s="5" t="s">
        <v>13</v>
      </c>
    </row>
    <row r="59" spans="1:12" ht="26.25" x14ac:dyDescent="0.25">
      <c r="A59" s="21">
        <v>36</v>
      </c>
      <c r="B59" s="85" t="s">
        <v>133</v>
      </c>
      <c r="C59" s="116">
        <v>1902619</v>
      </c>
      <c r="D59" s="116" t="s">
        <v>13</v>
      </c>
      <c r="E59" s="118">
        <f>C59</f>
        <v>1902619</v>
      </c>
      <c r="F59" s="116">
        <v>564771</v>
      </c>
      <c r="G59" s="116" t="s">
        <v>13</v>
      </c>
      <c r="H59" s="118">
        <f>F59</f>
        <v>564771</v>
      </c>
      <c r="K59" s="5"/>
      <c r="L59" s="5" t="s">
        <v>13</v>
      </c>
    </row>
    <row r="60" spans="1:12" x14ac:dyDescent="0.25">
      <c r="A60" s="21">
        <v>37</v>
      </c>
      <c r="B60" s="88" t="s">
        <v>134</v>
      </c>
      <c r="C60" s="119">
        <f>SUM(C57:C59)</f>
        <v>4939208</v>
      </c>
      <c r="D60" s="119">
        <v>0</v>
      </c>
      <c r="E60" s="118">
        <f>C60</f>
        <v>4939208</v>
      </c>
      <c r="F60" s="119">
        <f>SUM(F57:F59)</f>
        <v>3279167</v>
      </c>
      <c r="G60" s="119">
        <v>0</v>
      </c>
      <c r="H60" s="118">
        <f>F60</f>
        <v>3279167</v>
      </c>
      <c r="K60" s="25">
        <f>SUM(K57:K59)</f>
        <v>0</v>
      </c>
      <c r="L60" s="25">
        <v>0</v>
      </c>
    </row>
    <row r="61" spans="1:12" x14ac:dyDescent="0.25">
      <c r="A61" s="21"/>
      <c r="B61" s="94"/>
      <c r="C61" s="116"/>
      <c r="D61" s="116"/>
      <c r="E61" s="121"/>
      <c r="F61" s="116"/>
      <c r="G61" s="116"/>
      <c r="H61" s="121"/>
      <c r="K61" s="5"/>
      <c r="L61" s="5"/>
    </row>
    <row r="62" spans="1:12" ht="25.5" x14ac:dyDescent="0.25">
      <c r="A62" s="27">
        <v>38</v>
      </c>
      <c r="B62" s="95" t="s">
        <v>195</v>
      </c>
      <c r="C62" s="134">
        <f>C55-C60</f>
        <v>927858</v>
      </c>
      <c r="D62" s="134">
        <f>D55-D60</f>
        <v>5682415</v>
      </c>
      <c r="E62" s="118">
        <f t="shared" si="4"/>
        <v>6610273</v>
      </c>
      <c r="F62" s="134">
        <f>F55-F60</f>
        <v>2981565</v>
      </c>
      <c r="G62" s="134">
        <f>G55-G60</f>
        <v>4867379</v>
      </c>
      <c r="H62" s="118">
        <f>F62+G62</f>
        <v>7848944</v>
      </c>
      <c r="K62" s="25">
        <f>K55-K60</f>
        <v>0</v>
      </c>
      <c r="L62" s="25">
        <f>L55-L60</f>
        <v>0</v>
      </c>
    </row>
    <row r="63" spans="1:12" s="18" customFormat="1" x14ac:dyDescent="0.2">
      <c r="A63" s="21">
        <v>39</v>
      </c>
      <c r="B63" s="85" t="s">
        <v>135</v>
      </c>
      <c r="C63" s="135">
        <v>1216043</v>
      </c>
      <c r="D63" s="135"/>
      <c r="E63" s="118">
        <f t="shared" si="4"/>
        <v>1216043</v>
      </c>
      <c r="F63" s="135">
        <v>1506534</v>
      </c>
      <c r="G63" s="135"/>
      <c r="H63" s="118">
        <f>F63+G63</f>
        <v>1506534</v>
      </c>
      <c r="K63" s="26"/>
      <c r="L63" s="26"/>
    </row>
    <row r="64" spans="1:12" x14ac:dyDescent="0.25">
      <c r="A64" s="27">
        <v>40</v>
      </c>
      <c r="B64" s="88" t="s">
        <v>136</v>
      </c>
      <c r="C64" s="119">
        <f>C62-C63</f>
        <v>-288185</v>
      </c>
      <c r="D64" s="119">
        <f>D62-D63</f>
        <v>5682415</v>
      </c>
      <c r="E64" s="118">
        <f t="shared" si="4"/>
        <v>5394230</v>
      </c>
      <c r="F64" s="119">
        <f>F62-F63</f>
        <v>1475031</v>
      </c>
      <c r="G64" s="119">
        <f>G62-G63</f>
        <v>4867379</v>
      </c>
      <c r="H64" s="118">
        <f>F64+G64</f>
        <v>6342410</v>
      </c>
      <c r="K64" s="25">
        <f>K62-K63</f>
        <v>0</v>
      </c>
      <c r="L64" s="25">
        <f>L62-L63</f>
        <v>0</v>
      </c>
    </row>
    <row r="65" spans="1:58" s="18" customFormat="1" x14ac:dyDescent="0.2">
      <c r="A65" s="27">
        <v>41</v>
      </c>
      <c r="B65" s="85" t="s">
        <v>137</v>
      </c>
      <c r="C65" s="135">
        <v>0</v>
      </c>
      <c r="D65" s="135"/>
      <c r="E65" s="118">
        <f t="shared" si="4"/>
        <v>0</v>
      </c>
      <c r="F65" s="135">
        <v>0</v>
      </c>
      <c r="G65" s="135"/>
      <c r="H65" s="118">
        <f>F65+G65</f>
        <v>0</v>
      </c>
      <c r="K65" s="5">
        <v>0</v>
      </c>
      <c r="L65" s="5"/>
    </row>
    <row r="66" spans="1:58" x14ac:dyDescent="0.25">
      <c r="A66" s="27">
        <v>42</v>
      </c>
      <c r="B66" s="96" t="s">
        <v>138</v>
      </c>
      <c r="C66" s="126">
        <f>C64+C65</f>
        <v>-288185</v>
      </c>
      <c r="D66" s="126">
        <f>D64+D65</f>
        <v>5682415</v>
      </c>
      <c r="E66" s="127">
        <f>C66+D66</f>
        <v>5394230</v>
      </c>
      <c r="F66" s="126">
        <f>F64+F65</f>
        <v>1475031</v>
      </c>
      <c r="G66" s="126">
        <f>G64+G65</f>
        <v>4867379</v>
      </c>
      <c r="H66" s="127">
        <f>F66+G66</f>
        <v>6342410</v>
      </c>
      <c r="K66" s="25">
        <f>K64+K65</f>
        <v>0</v>
      </c>
      <c r="L66" s="25">
        <f>L64+L65</f>
        <v>0</v>
      </c>
    </row>
    <row r="67" spans="1:58" s="3" customFormat="1" ht="13.15" customHeight="1" x14ac:dyDescent="0.25"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s="3" customFormat="1" ht="12" customHeight="1" x14ac:dyDescent="0.3">
      <c r="A68" s="80" t="s">
        <v>188</v>
      </c>
      <c r="B68" s="81" t="s">
        <v>194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23.25" customHeight="1" x14ac:dyDescent="0.25">
      <c r="A69" s="35"/>
      <c r="B69" s="36"/>
      <c r="C69" s="37"/>
      <c r="D69" s="37"/>
      <c r="E69" s="37"/>
      <c r="F69" s="37"/>
      <c r="G69" s="37"/>
      <c r="H69" s="37"/>
      <c r="K69" s="37"/>
      <c r="L69" s="37"/>
    </row>
    <row r="70" spans="1:58" ht="19.5" customHeight="1" x14ac:dyDescent="0.25">
      <c r="B70" s="71" t="s">
        <v>185</v>
      </c>
      <c r="C70" s="11"/>
      <c r="D70" s="11"/>
      <c r="E70" s="11"/>
      <c r="K70" s="11"/>
      <c r="L70" s="11"/>
    </row>
    <row r="71" spans="1:58" ht="25.5" customHeight="1" x14ac:dyDescent="0.25">
      <c r="B71" s="71" t="s">
        <v>186</v>
      </c>
      <c r="C71" s="11"/>
      <c r="D71" s="11"/>
      <c r="E71" s="11"/>
      <c r="K71" s="11"/>
      <c r="L71" s="11"/>
    </row>
    <row r="72" spans="1:58" ht="14.1" customHeight="1" x14ac:dyDescent="0.25">
      <c r="A72" s="11"/>
      <c r="B72" s="11"/>
      <c r="C72" s="11"/>
      <c r="D72" s="11"/>
      <c r="E72" s="11"/>
      <c r="K72" s="11"/>
      <c r="L72" s="11"/>
    </row>
  </sheetData>
  <mergeCells count="2">
    <mergeCell ref="C4:E4"/>
    <mergeCell ref="F4:H4"/>
  </mergeCells>
  <phoneticPr fontId="2" type="noConversion"/>
  <printOptions horizontalCentered="1"/>
  <pageMargins left="0.39" right="0.25" top="0.35" bottom="0" header="0.17" footer="0.2"/>
  <pageSetup scale="61" orientation="portrait" r:id="rId1"/>
  <headerFooter alignWithMargins="0">
    <oddHeader>&amp;R&amp;"Geo_Arial,Regular"ÊÏÌÄÒÝÉÖËÉ ÁÀÍÊÉÓ ×ÉÍÀÍÓÖÒÉ ÌÃÂÏÌÀÒÄÏÁÉÓ ÂÀÌàÅÉÒÅÀËÏÁÉÓ ßÄÓÉÓ ÃÀÍÀÒÈÉ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F74"/>
  <sheetViews>
    <sheetView workbookViewId="0">
      <selection activeCell="B2" sqref="B2"/>
    </sheetView>
  </sheetViews>
  <sheetFormatPr defaultColWidth="9.140625" defaultRowHeight="15" x14ac:dyDescent="0.3"/>
  <cols>
    <col min="1" max="1" width="8" style="12" customWidth="1"/>
    <col min="2" max="2" width="56.7109375" style="12" customWidth="1"/>
    <col min="3" max="3" width="13.5703125" style="12" customWidth="1"/>
    <col min="4" max="4" width="13.42578125" style="12" bestFit="1" customWidth="1"/>
    <col min="5" max="5" width="13.7109375" style="12" customWidth="1"/>
    <col min="6" max="6" width="14" style="12" customWidth="1"/>
    <col min="7" max="7" width="13.140625" style="12" customWidth="1"/>
    <col min="8" max="8" width="12.85546875" style="12" customWidth="1"/>
    <col min="9" max="10" width="9.140625" style="12"/>
    <col min="11" max="11" width="16.5703125" style="66" customWidth="1"/>
    <col min="12" max="12" width="15.28515625" style="66" customWidth="1"/>
    <col min="13" max="16384" width="9.140625" style="12"/>
  </cols>
  <sheetData>
    <row r="1" spans="1:48" ht="15" customHeight="1" x14ac:dyDescent="0.3">
      <c r="A1" s="9" t="s">
        <v>40</v>
      </c>
      <c r="B1" s="10" t="s">
        <v>179</v>
      </c>
      <c r="C1" s="2"/>
      <c r="D1" s="2"/>
      <c r="E1" s="2"/>
      <c r="F1" s="11"/>
      <c r="G1" s="11"/>
      <c r="H1" s="1"/>
      <c r="I1" s="11"/>
      <c r="J1" s="11"/>
      <c r="K1" s="109"/>
      <c r="L1" s="10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15" customHeight="1" x14ac:dyDescent="0.3">
      <c r="A2" s="9" t="s">
        <v>41</v>
      </c>
      <c r="B2" s="51">
        <f>'RC'!B2</f>
        <v>42825</v>
      </c>
      <c r="C2" s="2"/>
      <c r="D2" s="2"/>
      <c r="E2" s="2"/>
      <c r="F2" s="11"/>
      <c r="G2" s="11"/>
      <c r="H2" s="40"/>
      <c r="I2" s="11"/>
      <c r="J2" s="11"/>
      <c r="K2" s="109"/>
      <c r="L2" s="109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6.5" customHeight="1" x14ac:dyDescent="0.3">
      <c r="B3" s="14" t="s">
        <v>190</v>
      </c>
      <c r="C3" s="65"/>
      <c r="D3" s="65"/>
      <c r="E3" s="65"/>
      <c r="F3" s="66"/>
      <c r="G3" s="66"/>
      <c r="H3" s="67" t="s">
        <v>81</v>
      </c>
      <c r="K3" s="65"/>
      <c r="L3" s="65"/>
    </row>
    <row r="4" spans="1:48" ht="16.5" customHeight="1" x14ac:dyDescent="0.35">
      <c r="A4" s="19"/>
      <c r="B4" s="20"/>
      <c r="C4" s="156" t="s">
        <v>38</v>
      </c>
      <c r="D4" s="157"/>
      <c r="E4" s="157"/>
      <c r="F4" s="156" t="s">
        <v>39</v>
      </c>
      <c r="G4" s="157"/>
      <c r="H4" s="157"/>
    </row>
    <row r="5" spans="1:48" s="16" customFormat="1" ht="13.5" customHeight="1" x14ac:dyDescent="0.25">
      <c r="A5" s="21" t="s">
        <v>0</v>
      </c>
      <c r="B5" s="22"/>
      <c r="C5" s="68" t="s">
        <v>82</v>
      </c>
      <c r="D5" s="68" t="s">
        <v>83</v>
      </c>
      <c r="E5" s="68" t="s">
        <v>80</v>
      </c>
      <c r="F5" s="68" t="s">
        <v>82</v>
      </c>
      <c r="G5" s="68" t="s">
        <v>83</v>
      </c>
      <c r="H5" s="68" t="s">
        <v>80</v>
      </c>
      <c r="I5" s="15"/>
      <c r="J5" s="15"/>
      <c r="K5" s="110" t="s">
        <v>82</v>
      </c>
      <c r="L5" s="110" t="s">
        <v>83</v>
      </c>
    </row>
    <row r="6" spans="1:48" ht="15.75" customHeight="1" x14ac:dyDescent="0.25">
      <c r="A6" s="21">
        <v>1</v>
      </c>
      <c r="B6" s="23" t="s">
        <v>42</v>
      </c>
      <c r="C6" s="111">
        <f>SUM(C7:C8)+C9+C12+C13+C26</f>
        <v>363975961.25826496</v>
      </c>
      <c r="D6" s="111">
        <f t="shared" ref="D6" si="0">SUM(D7:D8)+D9+D12+D13+D26</f>
        <v>2673268701.1713262</v>
      </c>
      <c r="E6" s="111">
        <f t="shared" ref="E6:E67" si="1">C6+D6</f>
        <v>3037244662.4295912</v>
      </c>
      <c r="F6" s="111">
        <f>SUM(F7:F26)</f>
        <v>308533507</v>
      </c>
      <c r="G6" s="111">
        <f>SUM(G7:G26)</f>
        <v>3482599243</v>
      </c>
      <c r="H6" s="111">
        <f t="shared" ref="H6:H67" si="2">F6+G6</f>
        <v>3791132750</v>
      </c>
      <c r="I6" s="11"/>
      <c r="J6" s="11"/>
      <c r="K6" s="111">
        <f>SUM(K7:K8)+K9+K12+K13+K26</f>
        <v>0</v>
      </c>
      <c r="L6" s="111">
        <f t="shared" ref="L6" si="3">SUM(L7:L8)+L9+L12+L13+L26</f>
        <v>0</v>
      </c>
    </row>
    <row r="7" spans="1:48" ht="15.75" customHeight="1" x14ac:dyDescent="0.25">
      <c r="A7" s="21">
        <v>1.1000000000000001</v>
      </c>
      <c r="B7" s="24" t="s">
        <v>43</v>
      </c>
      <c r="C7" s="112">
        <v>0</v>
      </c>
      <c r="D7" s="112">
        <v>0</v>
      </c>
      <c r="E7" s="111">
        <f t="shared" si="1"/>
        <v>0</v>
      </c>
      <c r="F7" s="112">
        <v>0</v>
      </c>
      <c r="G7" s="112">
        <v>0</v>
      </c>
      <c r="H7" s="111">
        <f t="shared" si="2"/>
        <v>0</v>
      </c>
      <c r="I7" s="11"/>
      <c r="J7" s="11"/>
      <c r="K7" s="112"/>
      <c r="L7" s="112"/>
    </row>
    <row r="8" spans="1:48" ht="15.75" customHeight="1" x14ac:dyDescent="0.25">
      <c r="A8" s="21">
        <v>1.2</v>
      </c>
      <c r="B8" s="24" t="s">
        <v>44</v>
      </c>
      <c r="C8" s="112">
        <v>27068996</v>
      </c>
      <c r="D8" s="112">
        <v>36246090</v>
      </c>
      <c r="E8" s="111">
        <f t="shared" si="1"/>
        <v>63315086</v>
      </c>
      <c r="F8" s="112">
        <v>25681385</v>
      </c>
      <c r="G8" s="112">
        <v>31533138</v>
      </c>
      <c r="H8" s="111">
        <f t="shared" si="2"/>
        <v>57214523</v>
      </c>
      <c r="I8" s="11"/>
      <c r="J8" s="11"/>
      <c r="K8" s="112"/>
      <c r="L8" s="112"/>
    </row>
    <row r="9" spans="1:48" ht="15.75" customHeight="1" x14ac:dyDescent="0.25">
      <c r="A9" s="21">
        <v>1.3</v>
      </c>
      <c r="B9" s="24" t="s">
        <v>198</v>
      </c>
      <c r="C9" s="111">
        <f>SUM(C10:C11)</f>
        <v>103080452.09946503</v>
      </c>
      <c r="D9" s="111">
        <f>SUM(D10:D11)</f>
        <v>357091586.2173788</v>
      </c>
      <c r="E9" s="111">
        <f t="shared" si="1"/>
        <v>460172038.31684381</v>
      </c>
      <c r="F9" s="111">
        <v>27970146</v>
      </c>
      <c r="G9" s="111">
        <v>1098045647</v>
      </c>
      <c r="H9" s="111">
        <f t="shared" si="2"/>
        <v>1126015793</v>
      </c>
      <c r="I9" s="11"/>
      <c r="J9" s="11"/>
      <c r="K9" s="111">
        <f>SUM(K10:K11)</f>
        <v>0</v>
      </c>
      <c r="L9" s="111">
        <f>SUM(L10:L11)</f>
        <v>0</v>
      </c>
    </row>
    <row r="10" spans="1:48" ht="15.75" customHeight="1" x14ac:dyDescent="0.25">
      <c r="A10" s="21"/>
      <c r="B10" s="24" t="s">
        <v>199</v>
      </c>
      <c r="C10" s="112">
        <v>97866667.88810645</v>
      </c>
      <c r="D10" s="112">
        <v>338958746.00699341</v>
      </c>
      <c r="E10" s="111">
        <f t="shared" si="1"/>
        <v>436825413.89509988</v>
      </c>
      <c r="F10" s="112"/>
      <c r="G10" s="112"/>
      <c r="H10" s="111"/>
      <c r="I10" s="11"/>
      <c r="J10" s="11"/>
      <c r="K10" s="112"/>
      <c r="L10" s="112"/>
    </row>
    <row r="11" spans="1:48" ht="15.75" customHeight="1" x14ac:dyDescent="0.25">
      <c r="A11" s="21"/>
      <c r="B11" s="24" t="s">
        <v>200</v>
      </c>
      <c r="C11" s="112">
        <v>5213784.2113585826</v>
      </c>
      <c r="D11" s="112">
        <v>18132840.210385408</v>
      </c>
      <c r="E11" s="111">
        <f t="shared" si="1"/>
        <v>23346624.421743989</v>
      </c>
      <c r="F11" s="112"/>
      <c r="G11" s="112"/>
      <c r="H11" s="111"/>
      <c r="I11" s="11"/>
      <c r="J11" s="11"/>
      <c r="K11" s="112"/>
      <c r="L11" s="112"/>
    </row>
    <row r="12" spans="1:48" ht="15.75" customHeight="1" x14ac:dyDescent="0.25">
      <c r="A12" s="21">
        <v>1.4</v>
      </c>
      <c r="B12" s="24" t="s">
        <v>45</v>
      </c>
      <c r="C12" s="112"/>
      <c r="D12" s="112"/>
      <c r="E12" s="111">
        <f t="shared" si="1"/>
        <v>0</v>
      </c>
      <c r="F12" s="112">
        <v>0</v>
      </c>
      <c r="G12" s="112">
        <v>0</v>
      </c>
      <c r="H12" s="111">
        <f t="shared" si="2"/>
        <v>0</v>
      </c>
      <c r="I12" s="11"/>
      <c r="J12" s="11"/>
      <c r="K12" s="112"/>
      <c r="L12" s="112"/>
    </row>
    <row r="13" spans="1:48" ht="15.75" customHeight="1" x14ac:dyDescent="0.25">
      <c r="A13" s="21">
        <v>1.5</v>
      </c>
      <c r="B13" s="24" t="s">
        <v>201</v>
      </c>
      <c r="C13" s="111">
        <f>SUM(C14:C16)+SUM(C22:C25)</f>
        <v>233818465.15879995</v>
      </c>
      <c r="D13" s="111">
        <f>SUM(D14:D16)+SUM(D22:D25)</f>
        <v>2279240383.9539475</v>
      </c>
      <c r="E13" s="111">
        <f t="shared" si="1"/>
        <v>2513058849.1127477</v>
      </c>
      <c r="F13" s="111">
        <v>254873522</v>
      </c>
      <c r="G13" s="111">
        <v>2353020458</v>
      </c>
      <c r="H13" s="111">
        <f t="shared" si="2"/>
        <v>2607893980</v>
      </c>
      <c r="I13" s="11"/>
      <c r="J13" s="11"/>
      <c r="K13" s="111">
        <f>SUM(K14:K16)+SUM(K22:K25)</f>
        <v>0</v>
      </c>
      <c r="L13" s="111">
        <f>SUM(L14:L16)+SUM(L22:L25)</f>
        <v>0</v>
      </c>
    </row>
    <row r="14" spans="1:48" ht="15.75" customHeight="1" x14ac:dyDescent="0.25">
      <c r="A14" s="21"/>
      <c r="B14" s="24" t="s">
        <v>202</v>
      </c>
      <c r="C14" s="112">
        <v>55000</v>
      </c>
      <c r="D14" s="112">
        <v>50355503.842531994</v>
      </c>
      <c r="E14" s="111">
        <f t="shared" si="1"/>
        <v>50410503.842531994</v>
      </c>
      <c r="F14" s="112"/>
      <c r="G14" s="112"/>
      <c r="H14" s="111"/>
      <c r="I14" s="11"/>
      <c r="J14" s="11"/>
      <c r="K14" s="112"/>
      <c r="L14" s="112"/>
    </row>
    <row r="15" spans="1:48" ht="15.75" customHeight="1" x14ac:dyDescent="0.25">
      <c r="A15" s="21"/>
      <c r="B15" s="24" t="s">
        <v>203</v>
      </c>
      <c r="C15" s="112">
        <v>0</v>
      </c>
      <c r="D15" s="112">
        <v>0</v>
      </c>
      <c r="E15" s="111">
        <f t="shared" si="1"/>
        <v>0</v>
      </c>
      <c r="F15" s="112"/>
      <c r="G15" s="112"/>
      <c r="H15" s="111"/>
      <c r="I15" s="11"/>
      <c r="J15" s="11"/>
      <c r="K15" s="112"/>
      <c r="L15" s="112"/>
    </row>
    <row r="16" spans="1:48" ht="15.75" customHeight="1" x14ac:dyDescent="0.25">
      <c r="A16" s="21"/>
      <c r="B16" s="24" t="s">
        <v>204</v>
      </c>
      <c r="C16" s="111">
        <f>SUM(C17:C21)</f>
        <v>5919930.8200000003</v>
      </c>
      <c r="D16" s="111">
        <f>SUM(D17:D21)</f>
        <v>1751528667.4147997</v>
      </c>
      <c r="E16" s="111">
        <f t="shared" si="1"/>
        <v>1757448598.2347996</v>
      </c>
      <c r="F16" s="111"/>
      <c r="G16" s="111"/>
      <c r="H16" s="111"/>
      <c r="I16" s="11"/>
      <c r="J16" s="11"/>
      <c r="K16" s="111">
        <f>SUM(K17:K21)</f>
        <v>0</v>
      </c>
      <c r="L16" s="111">
        <f>SUM(L17:L21)</f>
        <v>0</v>
      </c>
    </row>
    <row r="17" spans="1:12" ht="15.75" customHeight="1" x14ac:dyDescent="0.25">
      <c r="A17" s="21"/>
      <c r="B17" s="24" t="s">
        <v>205</v>
      </c>
      <c r="C17" s="112">
        <v>219535.82</v>
      </c>
      <c r="D17" s="112">
        <v>163026093.20199996</v>
      </c>
      <c r="E17" s="111">
        <f t="shared" si="1"/>
        <v>163245629.02199996</v>
      </c>
      <c r="F17" s="112"/>
      <c r="G17" s="112"/>
      <c r="H17" s="111"/>
      <c r="I17" s="11"/>
      <c r="J17" s="11"/>
      <c r="K17" s="112"/>
      <c r="L17" s="112"/>
    </row>
    <row r="18" spans="1:12" ht="15.75" customHeight="1" x14ac:dyDescent="0.25">
      <c r="A18" s="21"/>
      <c r="B18" s="24" t="s">
        <v>206</v>
      </c>
      <c r="C18" s="112">
        <v>810060</v>
      </c>
      <c r="D18" s="112">
        <v>869565207.65039992</v>
      </c>
      <c r="E18" s="111">
        <f t="shared" si="1"/>
        <v>870375267.65039992</v>
      </c>
      <c r="F18" s="112"/>
      <c r="G18" s="112"/>
      <c r="H18" s="111"/>
      <c r="I18" s="11"/>
      <c r="J18" s="11"/>
      <c r="K18" s="112"/>
      <c r="L18" s="112"/>
    </row>
    <row r="19" spans="1:12" ht="15.75" customHeight="1" x14ac:dyDescent="0.25">
      <c r="A19" s="21"/>
      <c r="B19" s="24" t="s">
        <v>207</v>
      </c>
      <c r="C19" s="112">
        <v>0</v>
      </c>
      <c r="D19" s="112">
        <v>222530030.31160003</v>
      </c>
      <c r="E19" s="111">
        <f t="shared" si="1"/>
        <v>222530030.31160003</v>
      </c>
      <c r="F19" s="112"/>
      <c r="G19" s="112"/>
      <c r="H19" s="111"/>
      <c r="I19" s="11"/>
      <c r="J19" s="11"/>
      <c r="K19" s="112"/>
      <c r="L19" s="112"/>
    </row>
    <row r="20" spans="1:12" ht="15.75" customHeight="1" x14ac:dyDescent="0.25">
      <c r="A20" s="21"/>
      <c r="B20" s="24" t="s">
        <v>208</v>
      </c>
      <c r="C20" s="112">
        <v>4890335</v>
      </c>
      <c r="D20" s="112">
        <v>451042763.25079995</v>
      </c>
      <c r="E20" s="111">
        <f t="shared" si="1"/>
        <v>455933098.25079995</v>
      </c>
      <c r="F20" s="112"/>
      <c r="G20" s="112"/>
      <c r="H20" s="111"/>
      <c r="I20" s="11"/>
      <c r="J20" s="11"/>
      <c r="K20" s="112"/>
      <c r="L20" s="112"/>
    </row>
    <row r="21" spans="1:12" ht="15.75" customHeight="1" x14ac:dyDescent="0.25">
      <c r="A21" s="21"/>
      <c r="B21" s="24" t="s">
        <v>209</v>
      </c>
      <c r="C21" s="112">
        <v>0</v>
      </c>
      <c r="D21" s="112">
        <v>45364572.999999993</v>
      </c>
      <c r="E21" s="111">
        <f t="shared" si="1"/>
        <v>45364572.999999993</v>
      </c>
      <c r="F21" s="112"/>
      <c r="G21" s="112"/>
      <c r="H21" s="111"/>
      <c r="I21" s="11"/>
      <c r="J21" s="11"/>
      <c r="K21" s="112"/>
      <c r="L21" s="112"/>
    </row>
    <row r="22" spans="1:12" ht="15.75" customHeight="1" x14ac:dyDescent="0.25">
      <c r="A22" s="21"/>
      <c r="B22" s="24" t="s">
        <v>210</v>
      </c>
      <c r="C22" s="112">
        <v>214979851.33879995</v>
      </c>
      <c r="D22" s="112">
        <v>267558385.24381602</v>
      </c>
      <c r="E22" s="111">
        <f t="shared" si="1"/>
        <v>482538236.58261597</v>
      </c>
      <c r="F22" s="112"/>
      <c r="G22" s="112"/>
      <c r="H22" s="111"/>
      <c r="I22" s="11"/>
      <c r="J22" s="11"/>
      <c r="K22" s="112"/>
      <c r="L22" s="112"/>
    </row>
    <row r="23" spans="1:12" ht="15.75" customHeight="1" x14ac:dyDescent="0.25">
      <c r="A23" s="21"/>
      <c r="B23" s="24" t="s">
        <v>211</v>
      </c>
      <c r="C23" s="112">
        <v>12731043</v>
      </c>
      <c r="D23" s="112">
        <v>106500686</v>
      </c>
      <c r="E23" s="111">
        <f t="shared" si="1"/>
        <v>119231729</v>
      </c>
      <c r="F23" s="112"/>
      <c r="G23" s="112"/>
      <c r="H23" s="111"/>
      <c r="I23" s="11"/>
      <c r="J23" s="11"/>
      <c r="K23" s="112"/>
      <c r="L23" s="112"/>
    </row>
    <row r="24" spans="1:12" ht="15.75" customHeight="1" x14ac:dyDescent="0.25">
      <c r="A24" s="21"/>
      <c r="B24" s="24" t="s">
        <v>212</v>
      </c>
      <c r="C24" s="112">
        <v>0</v>
      </c>
      <c r="D24" s="112">
        <v>5599009.1791999992</v>
      </c>
      <c r="E24" s="111">
        <f t="shared" si="1"/>
        <v>5599009.1791999992</v>
      </c>
      <c r="F24" s="112"/>
      <c r="G24" s="112"/>
      <c r="H24" s="111"/>
      <c r="I24" s="11"/>
      <c r="J24" s="11"/>
      <c r="K24" s="112"/>
      <c r="L24" s="112"/>
    </row>
    <row r="25" spans="1:12" ht="15.75" customHeight="1" x14ac:dyDescent="0.25">
      <c r="A25" s="21"/>
      <c r="B25" s="24" t="s">
        <v>213</v>
      </c>
      <c r="C25" s="112">
        <v>132640</v>
      </c>
      <c r="D25" s="112">
        <v>97698132.273599982</v>
      </c>
      <c r="E25" s="111">
        <f t="shared" si="1"/>
        <v>97830772.273599982</v>
      </c>
      <c r="F25" s="112"/>
      <c r="G25" s="112"/>
      <c r="H25" s="111"/>
      <c r="I25" s="11"/>
      <c r="J25" s="11"/>
      <c r="K25" s="112"/>
      <c r="L25" s="112"/>
    </row>
    <row r="26" spans="1:12" ht="15.75" customHeight="1" x14ac:dyDescent="0.25">
      <c r="A26" s="21">
        <v>1.6</v>
      </c>
      <c r="B26" s="24" t="s">
        <v>46</v>
      </c>
      <c r="C26" s="112">
        <v>8048</v>
      </c>
      <c r="D26" s="112">
        <v>690641</v>
      </c>
      <c r="E26" s="111">
        <f t="shared" si="1"/>
        <v>698689</v>
      </c>
      <c r="F26" s="112">
        <v>8454</v>
      </c>
      <c r="G26" s="112">
        <v>0</v>
      </c>
      <c r="H26" s="111">
        <f t="shared" si="2"/>
        <v>8454</v>
      </c>
      <c r="I26" s="11"/>
      <c r="J26" s="11"/>
      <c r="K26" s="112"/>
      <c r="L26" s="112"/>
    </row>
    <row r="27" spans="1:12" ht="15.75" customHeight="1" x14ac:dyDescent="0.25">
      <c r="A27" s="21">
        <v>2</v>
      </c>
      <c r="B27" s="23" t="s">
        <v>47</v>
      </c>
      <c r="C27" s="111">
        <f>SUM(C28:C34)</f>
        <v>7399491</v>
      </c>
      <c r="D27" s="111">
        <f>SUM(D28:D34)</f>
        <v>25024479</v>
      </c>
      <c r="E27" s="111">
        <f t="shared" si="1"/>
        <v>32423970</v>
      </c>
      <c r="F27" s="111">
        <f>SUM(F28:F34)</f>
        <v>2625348</v>
      </c>
      <c r="G27" s="111">
        <f>SUM(G28:G34)</f>
        <v>36032848</v>
      </c>
      <c r="H27" s="111">
        <f t="shared" si="2"/>
        <v>38658196</v>
      </c>
      <c r="I27" s="11"/>
      <c r="J27" s="11"/>
      <c r="K27" s="111">
        <f>SUM(K28:K34)</f>
        <v>0</v>
      </c>
      <c r="L27" s="111">
        <f>SUM(L28:L34)</f>
        <v>0</v>
      </c>
    </row>
    <row r="28" spans="1:12" ht="15.75" customHeight="1" x14ac:dyDescent="0.25">
      <c r="A28" s="21">
        <v>2.1</v>
      </c>
      <c r="B28" s="24" t="s">
        <v>48</v>
      </c>
      <c r="C28" s="112">
        <v>7399491</v>
      </c>
      <c r="D28" s="112">
        <v>16864847</v>
      </c>
      <c r="E28" s="111">
        <f t="shared" si="1"/>
        <v>24264338</v>
      </c>
      <c r="F28" s="112">
        <v>2625348</v>
      </c>
      <c r="G28" s="112">
        <v>33314499</v>
      </c>
      <c r="H28" s="111">
        <f t="shared" si="2"/>
        <v>35939847</v>
      </c>
      <c r="I28" s="11"/>
      <c r="J28" s="11"/>
      <c r="K28" s="112"/>
      <c r="L28" s="112"/>
    </row>
    <row r="29" spans="1:12" ht="15.75" customHeight="1" x14ac:dyDescent="0.25">
      <c r="A29" s="21">
        <v>2.2000000000000002</v>
      </c>
      <c r="B29" s="24" t="s">
        <v>49</v>
      </c>
      <c r="C29" s="112">
        <v>0</v>
      </c>
      <c r="D29" s="112">
        <v>8159632</v>
      </c>
      <c r="E29" s="111">
        <f t="shared" si="1"/>
        <v>8159632</v>
      </c>
      <c r="F29" s="112">
        <v>0</v>
      </c>
      <c r="G29" s="112">
        <v>2718349</v>
      </c>
      <c r="H29" s="111">
        <f t="shared" si="2"/>
        <v>2718349</v>
      </c>
      <c r="I29" s="11"/>
      <c r="J29" s="11"/>
      <c r="K29" s="112"/>
      <c r="L29" s="112"/>
    </row>
    <row r="30" spans="1:12" ht="15.75" customHeight="1" x14ac:dyDescent="0.25">
      <c r="A30" s="21">
        <v>2.2999999999999998</v>
      </c>
      <c r="B30" s="24" t="s">
        <v>50</v>
      </c>
      <c r="C30" s="112">
        <v>0</v>
      </c>
      <c r="D30" s="112">
        <v>0</v>
      </c>
      <c r="E30" s="111">
        <f t="shared" si="1"/>
        <v>0</v>
      </c>
      <c r="F30" s="112">
        <v>0</v>
      </c>
      <c r="G30" s="112">
        <v>0</v>
      </c>
      <c r="H30" s="111">
        <f t="shared" si="2"/>
        <v>0</v>
      </c>
      <c r="I30" s="11"/>
      <c r="J30" s="11"/>
      <c r="K30" s="112"/>
      <c r="L30" s="112"/>
    </row>
    <row r="31" spans="1:12" ht="15.75" customHeight="1" x14ac:dyDescent="0.25">
      <c r="A31" s="21">
        <v>2.4</v>
      </c>
      <c r="B31" s="24" t="s">
        <v>51</v>
      </c>
      <c r="C31" s="112">
        <v>0</v>
      </c>
      <c r="D31" s="112">
        <v>0</v>
      </c>
      <c r="E31" s="111">
        <f t="shared" si="1"/>
        <v>0</v>
      </c>
      <c r="F31" s="112">
        <v>0</v>
      </c>
      <c r="G31" s="112">
        <v>0</v>
      </c>
      <c r="H31" s="111">
        <f t="shared" si="2"/>
        <v>0</v>
      </c>
      <c r="I31" s="11"/>
      <c r="J31" s="11"/>
      <c r="K31" s="112"/>
      <c r="L31" s="112"/>
    </row>
    <row r="32" spans="1:12" ht="15.75" customHeight="1" x14ac:dyDescent="0.25">
      <c r="A32" s="21">
        <v>2.5</v>
      </c>
      <c r="B32" s="24" t="s">
        <v>52</v>
      </c>
      <c r="C32" s="112">
        <v>0</v>
      </c>
      <c r="D32" s="112">
        <v>0</v>
      </c>
      <c r="E32" s="111">
        <f t="shared" si="1"/>
        <v>0</v>
      </c>
      <c r="F32" s="112">
        <v>0</v>
      </c>
      <c r="G32" s="112">
        <v>0</v>
      </c>
      <c r="H32" s="111">
        <f t="shared" si="2"/>
        <v>0</v>
      </c>
      <c r="I32" s="11"/>
      <c r="J32" s="11"/>
      <c r="K32" s="112"/>
      <c r="L32" s="112"/>
    </row>
    <row r="33" spans="1:12" ht="15.75" customHeight="1" x14ac:dyDescent="0.25">
      <c r="A33" s="21">
        <v>2.6</v>
      </c>
      <c r="B33" s="24" t="s">
        <v>53</v>
      </c>
      <c r="C33" s="112">
        <v>0</v>
      </c>
      <c r="D33" s="112">
        <v>0</v>
      </c>
      <c r="E33" s="111">
        <f t="shared" si="1"/>
        <v>0</v>
      </c>
      <c r="F33" s="112">
        <v>0</v>
      </c>
      <c r="G33" s="112">
        <v>0</v>
      </c>
      <c r="H33" s="111">
        <f t="shared" si="2"/>
        <v>0</v>
      </c>
      <c r="I33" s="11"/>
      <c r="J33" s="11"/>
      <c r="K33" s="112"/>
      <c r="L33" s="112"/>
    </row>
    <row r="34" spans="1:12" ht="15.75" customHeight="1" x14ac:dyDescent="0.25">
      <c r="A34" s="21">
        <v>2.7</v>
      </c>
      <c r="B34" s="24" t="s">
        <v>54</v>
      </c>
      <c r="C34" s="112">
        <v>0</v>
      </c>
      <c r="D34" s="112">
        <v>0</v>
      </c>
      <c r="E34" s="111">
        <f t="shared" si="1"/>
        <v>0</v>
      </c>
      <c r="F34" s="112">
        <v>0</v>
      </c>
      <c r="G34" s="112">
        <v>0</v>
      </c>
      <c r="H34" s="111">
        <f t="shared" si="2"/>
        <v>0</v>
      </c>
      <c r="I34" s="11"/>
      <c r="J34" s="11"/>
      <c r="K34" s="112"/>
      <c r="L34" s="112"/>
    </row>
    <row r="35" spans="1:12" ht="15.75" customHeight="1" x14ac:dyDescent="0.25">
      <c r="A35" s="21">
        <v>3</v>
      </c>
      <c r="B35" s="23" t="s">
        <v>162</v>
      </c>
      <c r="C35" s="111">
        <f>SUM(C36:C38)</f>
        <v>27077044</v>
      </c>
      <c r="D35" s="111">
        <f>SUM(D36:D38)</f>
        <v>36936731</v>
      </c>
      <c r="E35" s="111">
        <f t="shared" si="1"/>
        <v>64013775</v>
      </c>
      <c r="F35" s="111">
        <f>SUM(F36:F38)</f>
        <v>25689839</v>
      </c>
      <c r="G35" s="111">
        <f>SUM(G36:G38)</f>
        <v>31533138</v>
      </c>
      <c r="H35" s="111">
        <f t="shared" si="2"/>
        <v>57222977</v>
      </c>
      <c r="I35" s="11"/>
      <c r="J35" s="11"/>
      <c r="K35" s="111">
        <f>SUM(K36:K38)</f>
        <v>0</v>
      </c>
      <c r="L35" s="111">
        <f>SUM(L36:L38)</f>
        <v>0</v>
      </c>
    </row>
    <row r="36" spans="1:12" ht="15.75" customHeight="1" x14ac:dyDescent="0.25">
      <c r="A36" s="21">
        <v>3.1</v>
      </c>
      <c r="B36" s="24" t="s">
        <v>55</v>
      </c>
      <c r="C36" s="112">
        <v>0</v>
      </c>
      <c r="D36" s="112">
        <v>0</v>
      </c>
      <c r="E36" s="111">
        <f t="shared" si="1"/>
        <v>0</v>
      </c>
      <c r="F36" s="112">
        <v>0</v>
      </c>
      <c r="G36" s="112">
        <v>0</v>
      </c>
      <c r="H36" s="111">
        <f t="shared" si="2"/>
        <v>0</v>
      </c>
      <c r="I36" s="11"/>
      <c r="J36" s="11"/>
      <c r="K36" s="112"/>
      <c r="L36" s="112"/>
    </row>
    <row r="37" spans="1:12" ht="15.75" customHeight="1" x14ac:dyDescent="0.25">
      <c r="A37" s="21">
        <v>3.2</v>
      </c>
      <c r="B37" s="24" t="s">
        <v>56</v>
      </c>
      <c r="C37" s="112">
        <v>27068996</v>
      </c>
      <c r="D37" s="112">
        <v>36246090</v>
      </c>
      <c r="E37" s="111">
        <f t="shared" si="1"/>
        <v>63315086</v>
      </c>
      <c r="F37" s="112">
        <v>25681385</v>
      </c>
      <c r="G37" s="112">
        <v>31533138</v>
      </c>
      <c r="H37" s="111">
        <f t="shared" si="2"/>
        <v>57214523</v>
      </c>
      <c r="I37" s="11"/>
      <c r="J37" s="11"/>
      <c r="K37" s="112"/>
      <c r="L37" s="112"/>
    </row>
    <row r="38" spans="1:12" ht="15.75" customHeight="1" x14ac:dyDescent="0.25">
      <c r="A38" s="21">
        <v>3.3</v>
      </c>
      <c r="B38" s="24" t="s">
        <v>57</v>
      </c>
      <c r="C38" s="112">
        <v>8048</v>
      </c>
      <c r="D38" s="112">
        <v>690641</v>
      </c>
      <c r="E38" s="111">
        <f t="shared" si="1"/>
        <v>698689</v>
      </c>
      <c r="F38" s="112">
        <v>8454</v>
      </c>
      <c r="G38" s="112">
        <v>0</v>
      </c>
      <c r="H38" s="111">
        <f t="shared" si="2"/>
        <v>8454</v>
      </c>
      <c r="I38" s="11"/>
      <c r="J38" s="11"/>
      <c r="K38" s="112"/>
      <c r="L38" s="112"/>
    </row>
    <row r="39" spans="1:12" ht="27" customHeight="1" x14ac:dyDescent="0.25">
      <c r="A39" s="21">
        <v>4</v>
      </c>
      <c r="B39" s="32" t="s">
        <v>214</v>
      </c>
      <c r="C39" s="111">
        <f>SUM(C40:C42)</f>
        <v>42</v>
      </c>
      <c r="D39" s="111">
        <f>SUM(D40:D42)</f>
        <v>0</v>
      </c>
      <c r="E39" s="111">
        <f t="shared" si="1"/>
        <v>42</v>
      </c>
      <c r="F39" s="111">
        <f>SUM(F40:F42)</f>
        <v>36</v>
      </c>
      <c r="G39" s="111">
        <f>SUM(G40:G42)</f>
        <v>0</v>
      </c>
      <c r="H39" s="111">
        <f t="shared" si="2"/>
        <v>36</v>
      </c>
      <c r="I39" s="11"/>
      <c r="J39" s="11"/>
      <c r="K39" s="111">
        <f>SUM(K40:K42)</f>
        <v>0</v>
      </c>
      <c r="L39" s="111">
        <f>SUM(L40:L42)</f>
        <v>0</v>
      </c>
    </row>
    <row r="40" spans="1:12" ht="15.75" customHeight="1" x14ac:dyDescent="0.25">
      <c r="A40" s="21">
        <v>4.0999999999999996</v>
      </c>
      <c r="B40" s="24" t="s">
        <v>58</v>
      </c>
      <c r="C40" s="112">
        <v>1</v>
      </c>
      <c r="D40" s="112">
        <v>0</v>
      </c>
      <c r="E40" s="111">
        <f t="shared" si="1"/>
        <v>1</v>
      </c>
      <c r="F40" s="112">
        <v>1</v>
      </c>
      <c r="G40" s="112">
        <v>0</v>
      </c>
      <c r="H40" s="111">
        <f t="shared" si="2"/>
        <v>1</v>
      </c>
      <c r="I40" s="11"/>
      <c r="J40" s="11"/>
      <c r="K40" s="112"/>
      <c r="L40" s="112"/>
    </row>
    <row r="41" spans="1:12" ht="15.75" customHeight="1" x14ac:dyDescent="0.25">
      <c r="A41" s="21">
        <v>4.2</v>
      </c>
      <c r="B41" s="24" t="s">
        <v>59</v>
      </c>
      <c r="C41" s="112">
        <v>1</v>
      </c>
      <c r="D41" s="112">
        <v>0</v>
      </c>
      <c r="E41" s="111">
        <f t="shared" si="1"/>
        <v>1</v>
      </c>
      <c r="F41" s="112">
        <v>1</v>
      </c>
      <c r="G41" s="112">
        <v>0</v>
      </c>
      <c r="H41" s="111">
        <f t="shared" si="2"/>
        <v>1</v>
      </c>
      <c r="I41" s="11"/>
      <c r="J41" s="11"/>
      <c r="K41" s="112"/>
      <c r="L41" s="112"/>
    </row>
    <row r="42" spans="1:12" ht="15.75" customHeight="1" x14ac:dyDescent="0.25">
      <c r="A42" s="21">
        <v>4.3</v>
      </c>
      <c r="B42" s="24" t="s">
        <v>60</v>
      </c>
      <c r="C42" s="112">
        <v>40</v>
      </c>
      <c r="D42" s="112">
        <v>0</v>
      </c>
      <c r="E42" s="111">
        <f t="shared" si="1"/>
        <v>40</v>
      </c>
      <c r="F42" s="112">
        <v>34</v>
      </c>
      <c r="G42" s="112">
        <v>0</v>
      </c>
      <c r="H42" s="111">
        <f t="shared" si="2"/>
        <v>34</v>
      </c>
      <c r="I42" s="11"/>
      <c r="J42" s="11"/>
      <c r="K42" s="112"/>
      <c r="L42" s="112"/>
    </row>
    <row r="43" spans="1:12" ht="15.75" customHeight="1" x14ac:dyDescent="0.25">
      <c r="A43" s="21">
        <v>5</v>
      </c>
      <c r="B43" s="23" t="s">
        <v>61</v>
      </c>
      <c r="C43" s="111">
        <f>SUM(C44:C47)</f>
        <v>0</v>
      </c>
      <c r="D43" s="111">
        <f>SUM(D44:D47)</f>
        <v>12226000</v>
      </c>
      <c r="E43" s="111">
        <f t="shared" si="1"/>
        <v>12226000</v>
      </c>
      <c r="F43" s="111">
        <f>SUM(F44:F47)</f>
        <v>0</v>
      </c>
      <c r="G43" s="111">
        <f>SUM(G44:G47)</f>
        <v>0</v>
      </c>
      <c r="H43" s="111">
        <f t="shared" si="2"/>
        <v>0</v>
      </c>
      <c r="I43" s="11"/>
      <c r="J43" s="11"/>
      <c r="K43" s="111">
        <f>SUM(K44:K47)</f>
        <v>0</v>
      </c>
      <c r="L43" s="111">
        <f>SUM(L44:L47)</f>
        <v>0</v>
      </c>
    </row>
    <row r="44" spans="1:12" ht="15.75" customHeight="1" x14ac:dyDescent="0.25">
      <c r="A44" s="21">
        <v>5.0999999999999996</v>
      </c>
      <c r="B44" s="24" t="s">
        <v>215</v>
      </c>
      <c r="C44" s="112">
        <v>0</v>
      </c>
      <c r="D44" s="112">
        <v>12226000</v>
      </c>
      <c r="E44" s="111">
        <f t="shared" si="1"/>
        <v>12226000</v>
      </c>
      <c r="F44" s="112">
        <v>0</v>
      </c>
      <c r="G44" s="112">
        <v>0</v>
      </c>
      <c r="H44" s="111">
        <f t="shared" si="2"/>
        <v>0</v>
      </c>
      <c r="I44" s="11"/>
      <c r="J44" s="11"/>
      <c r="K44" s="112"/>
      <c r="L44" s="112"/>
    </row>
    <row r="45" spans="1:12" s="30" customFormat="1" ht="27" customHeight="1" x14ac:dyDescent="0.2">
      <c r="A45" s="27">
        <v>5.2</v>
      </c>
      <c r="B45" s="28" t="s">
        <v>62</v>
      </c>
      <c r="C45" s="112">
        <v>0</v>
      </c>
      <c r="D45" s="112">
        <v>0</v>
      </c>
      <c r="E45" s="111">
        <f t="shared" si="1"/>
        <v>0</v>
      </c>
      <c r="F45" s="112">
        <v>0</v>
      </c>
      <c r="G45" s="112">
        <v>0</v>
      </c>
      <c r="H45" s="111">
        <f t="shared" si="2"/>
        <v>0</v>
      </c>
      <c r="I45" s="29"/>
      <c r="J45" s="29"/>
      <c r="K45" s="112"/>
      <c r="L45" s="112"/>
    </row>
    <row r="46" spans="1:12" s="30" customFormat="1" ht="27" customHeight="1" x14ac:dyDescent="0.2">
      <c r="A46" s="27">
        <v>5.3</v>
      </c>
      <c r="B46" s="28" t="s">
        <v>216</v>
      </c>
      <c r="C46" s="112">
        <v>0</v>
      </c>
      <c r="D46" s="112">
        <v>0</v>
      </c>
      <c r="E46" s="111">
        <f t="shared" si="1"/>
        <v>0</v>
      </c>
      <c r="F46" s="112">
        <v>0</v>
      </c>
      <c r="G46" s="112">
        <v>0</v>
      </c>
      <c r="H46" s="111">
        <f t="shared" si="2"/>
        <v>0</v>
      </c>
      <c r="I46" s="29"/>
      <c r="J46" s="29"/>
      <c r="K46" s="112"/>
      <c r="L46" s="112"/>
    </row>
    <row r="47" spans="1:12" ht="15.75" customHeight="1" x14ac:dyDescent="0.25">
      <c r="A47" s="21">
        <v>5.4</v>
      </c>
      <c r="B47" s="24" t="s">
        <v>63</v>
      </c>
      <c r="C47" s="112">
        <v>0</v>
      </c>
      <c r="D47" s="112">
        <v>0</v>
      </c>
      <c r="E47" s="111">
        <f t="shared" si="1"/>
        <v>0</v>
      </c>
      <c r="F47" s="112">
        <v>0</v>
      </c>
      <c r="G47" s="112">
        <v>0</v>
      </c>
      <c r="H47" s="111">
        <f t="shared" si="2"/>
        <v>0</v>
      </c>
      <c r="I47" s="11"/>
      <c r="J47" s="11"/>
      <c r="K47" s="112"/>
      <c r="L47" s="112"/>
    </row>
    <row r="48" spans="1:12" ht="27" customHeight="1" x14ac:dyDescent="0.25">
      <c r="A48" s="21">
        <v>6</v>
      </c>
      <c r="B48" s="32" t="s">
        <v>64</v>
      </c>
      <c r="C48" s="111">
        <f>SUM(C49:C52)</f>
        <v>0</v>
      </c>
      <c r="D48" s="111">
        <f>SUM(D49:D52)</f>
        <v>0</v>
      </c>
      <c r="E48" s="111">
        <f t="shared" si="1"/>
        <v>0</v>
      </c>
      <c r="F48" s="111">
        <f>SUM(F49:F52)</f>
        <v>0</v>
      </c>
      <c r="G48" s="111">
        <f>SUM(G49:G52)</f>
        <v>0</v>
      </c>
      <c r="H48" s="111">
        <f t="shared" si="2"/>
        <v>0</v>
      </c>
      <c r="I48" s="11"/>
      <c r="J48" s="11"/>
      <c r="K48" s="111">
        <f>SUM(K49:K52)</f>
        <v>0</v>
      </c>
      <c r="L48" s="111">
        <f>SUM(L49:L52)</f>
        <v>0</v>
      </c>
    </row>
    <row r="49" spans="1:12" ht="15.75" customHeight="1" x14ac:dyDescent="0.25">
      <c r="A49" s="21">
        <v>6.1</v>
      </c>
      <c r="B49" s="24" t="s">
        <v>65</v>
      </c>
      <c r="C49" s="112">
        <v>0</v>
      </c>
      <c r="D49" s="112">
        <v>0</v>
      </c>
      <c r="E49" s="111">
        <f t="shared" si="1"/>
        <v>0</v>
      </c>
      <c r="F49" s="112">
        <v>0</v>
      </c>
      <c r="G49" s="112">
        <v>0</v>
      </c>
      <c r="H49" s="111">
        <f t="shared" si="2"/>
        <v>0</v>
      </c>
      <c r="I49" s="11"/>
      <c r="J49" s="11"/>
      <c r="K49" s="112"/>
      <c r="L49" s="112"/>
    </row>
    <row r="50" spans="1:12" ht="15.75" customHeight="1" x14ac:dyDescent="0.25">
      <c r="A50" s="21">
        <v>6.2</v>
      </c>
      <c r="B50" s="24" t="s">
        <v>66</v>
      </c>
      <c r="C50" s="112">
        <v>0</v>
      </c>
      <c r="D50" s="112">
        <v>0</v>
      </c>
      <c r="E50" s="111">
        <f t="shared" si="1"/>
        <v>0</v>
      </c>
      <c r="F50" s="112">
        <v>0</v>
      </c>
      <c r="G50" s="112">
        <v>0</v>
      </c>
      <c r="H50" s="111">
        <f t="shared" si="2"/>
        <v>0</v>
      </c>
      <c r="I50" s="11"/>
      <c r="J50" s="11"/>
      <c r="K50" s="112"/>
      <c r="L50" s="112"/>
    </row>
    <row r="51" spans="1:12" ht="15.75" customHeight="1" x14ac:dyDescent="0.25">
      <c r="A51" s="21">
        <v>6.3</v>
      </c>
      <c r="B51" s="24" t="s">
        <v>67</v>
      </c>
      <c r="C51" s="112">
        <v>0</v>
      </c>
      <c r="D51" s="112">
        <v>0</v>
      </c>
      <c r="E51" s="111">
        <f t="shared" si="1"/>
        <v>0</v>
      </c>
      <c r="F51" s="112">
        <v>0</v>
      </c>
      <c r="G51" s="112">
        <v>0</v>
      </c>
      <c r="H51" s="111">
        <f t="shared" si="2"/>
        <v>0</v>
      </c>
      <c r="I51" s="11"/>
      <c r="J51" s="11"/>
      <c r="K51" s="112"/>
      <c r="L51" s="112"/>
    </row>
    <row r="52" spans="1:12" ht="15.75" customHeight="1" x14ac:dyDescent="0.25">
      <c r="A52" s="21">
        <v>6.4</v>
      </c>
      <c r="B52" s="24" t="s">
        <v>63</v>
      </c>
      <c r="C52" s="112">
        <v>0</v>
      </c>
      <c r="D52" s="112">
        <v>0</v>
      </c>
      <c r="E52" s="111">
        <f t="shared" si="1"/>
        <v>0</v>
      </c>
      <c r="F52" s="112">
        <v>0</v>
      </c>
      <c r="G52" s="112">
        <v>0</v>
      </c>
      <c r="H52" s="111">
        <f t="shared" si="2"/>
        <v>0</v>
      </c>
      <c r="I52" s="11"/>
      <c r="J52" s="11"/>
      <c r="K52" s="112"/>
      <c r="L52" s="112"/>
    </row>
    <row r="53" spans="1:12" ht="15.75" customHeight="1" x14ac:dyDescent="0.25">
      <c r="A53" s="21">
        <v>7</v>
      </c>
      <c r="B53" s="23" t="s">
        <v>68</v>
      </c>
      <c r="C53" s="113">
        <f>SUM(C54:C56)</f>
        <v>913889209</v>
      </c>
      <c r="D53" s="113">
        <f>SUM(D54:D56)</f>
        <v>4931679</v>
      </c>
      <c r="E53" s="111">
        <f t="shared" si="1"/>
        <v>918820888</v>
      </c>
      <c r="F53" s="113">
        <f>SUM(F54:F56)</f>
        <v>491960403</v>
      </c>
      <c r="G53" s="113">
        <f>SUM(G54:G56)</f>
        <v>2039468</v>
      </c>
      <c r="H53" s="111">
        <f t="shared" si="2"/>
        <v>493999871</v>
      </c>
      <c r="I53" s="11"/>
      <c r="J53" s="11"/>
      <c r="K53" s="113">
        <f>SUM(K54:K56)</f>
        <v>0</v>
      </c>
      <c r="L53" s="113">
        <f>SUM(L54:L56)</f>
        <v>0</v>
      </c>
    </row>
    <row r="54" spans="1:12" ht="15.75" customHeight="1" x14ac:dyDescent="0.25">
      <c r="A54" s="21" t="s">
        <v>1</v>
      </c>
      <c r="B54" s="24" t="s">
        <v>69</v>
      </c>
      <c r="C54" s="112">
        <v>908319209</v>
      </c>
      <c r="D54" s="112">
        <v>4931679</v>
      </c>
      <c r="E54" s="111">
        <f t="shared" si="1"/>
        <v>913250888</v>
      </c>
      <c r="F54" s="112">
        <v>486390403</v>
      </c>
      <c r="G54" s="112">
        <v>2039468</v>
      </c>
      <c r="H54" s="111">
        <f t="shared" si="2"/>
        <v>488429871</v>
      </c>
      <c r="I54" s="11"/>
      <c r="J54" s="11"/>
      <c r="K54" s="112"/>
      <c r="L54" s="112"/>
    </row>
    <row r="55" spans="1:12" ht="15.75" customHeight="1" x14ac:dyDescent="0.25">
      <c r="A55" s="21" t="s">
        <v>2</v>
      </c>
      <c r="B55" s="24" t="s">
        <v>70</v>
      </c>
      <c r="C55" s="112">
        <v>0</v>
      </c>
      <c r="D55" s="112">
        <v>0</v>
      </c>
      <c r="E55" s="111">
        <f t="shared" si="1"/>
        <v>0</v>
      </c>
      <c r="F55" s="112">
        <v>0</v>
      </c>
      <c r="G55" s="112">
        <v>0</v>
      </c>
      <c r="H55" s="111">
        <f t="shared" si="2"/>
        <v>0</v>
      </c>
      <c r="I55" s="11"/>
      <c r="J55" s="11"/>
      <c r="K55" s="112"/>
      <c r="L55" s="112"/>
    </row>
    <row r="56" spans="1:12" ht="15.75" customHeight="1" x14ac:dyDescent="0.25">
      <c r="A56" s="21" t="s">
        <v>3</v>
      </c>
      <c r="B56" s="24" t="s">
        <v>71</v>
      </c>
      <c r="C56" s="112">
        <v>5570000</v>
      </c>
      <c r="D56" s="112">
        <v>0</v>
      </c>
      <c r="E56" s="111">
        <f t="shared" si="1"/>
        <v>5570000</v>
      </c>
      <c r="F56" s="112">
        <v>5570000</v>
      </c>
      <c r="G56" s="112">
        <v>0</v>
      </c>
      <c r="H56" s="111">
        <f t="shared" si="2"/>
        <v>5570000</v>
      </c>
      <c r="I56" s="11"/>
      <c r="J56" s="11"/>
      <c r="K56" s="112"/>
      <c r="L56" s="112"/>
    </row>
    <row r="57" spans="1:12" ht="15.75" customHeight="1" x14ac:dyDescent="0.25">
      <c r="A57" s="21">
        <v>8</v>
      </c>
      <c r="B57" s="23" t="s">
        <v>72</v>
      </c>
      <c r="C57" s="113">
        <f>SUM(C58:C62)</f>
        <v>32993215</v>
      </c>
      <c r="D57" s="113">
        <f>SUM(D58:D62)</f>
        <v>107125843</v>
      </c>
      <c r="E57" s="111">
        <f t="shared" si="1"/>
        <v>140119058</v>
      </c>
      <c r="F57" s="113">
        <f>SUM(F58:F62)</f>
        <v>42509183</v>
      </c>
      <c r="G57" s="113">
        <f>SUM(G58:G62)</f>
        <v>99144969</v>
      </c>
      <c r="H57" s="111">
        <f t="shared" si="2"/>
        <v>141654152</v>
      </c>
      <c r="I57" s="11"/>
      <c r="J57" s="11"/>
      <c r="K57" s="113">
        <f>SUM(K58:K62)</f>
        <v>0</v>
      </c>
      <c r="L57" s="113">
        <f>SUM(L58:L62)</f>
        <v>0</v>
      </c>
    </row>
    <row r="58" spans="1:12" ht="15.75" customHeight="1" x14ac:dyDescent="0.25">
      <c r="A58" s="21" t="s">
        <v>4</v>
      </c>
      <c r="B58" s="24" t="s">
        <v>217</v>
      </c>
      <c r="C58" s="112">
        <v>0</v>
      </c>
      <c r="D58" s="112">
        <v>0</v>
      </c>
      <c r="E58" s="111">
        <f t="shared" si="1"/>
        <v>0</v>
      </c>
      <c r="F58" s="112">
        <v>0</v>
      </c>
      <c r="G58" s="112">
        <v>0</v>
      </c>
      <c r="H58" s="111">
        <f t="shared" si="2"/>
        <v>0</v>
      </c>
      <c r="I58" s="11"/>
      <c r="J58" s="11"/>
      <c r="K58" s="112"/>
      <c r="L58" s="112"/>
    </row>
    <row r="59" spans="1:12" ht="15.75" customHeight="1" x14ac:dyDescent="0.25">
      <c r="A59" s="21" t="s">
        <v>5</v>
      </c>
      <c r="B59" s="24" t="s">
        <v>218</v>
      </c>
      <c r="C59" s="112">
        <v>11353352</v>
      </c>
      <c r="D59" s="112">
        <v>56017279</v>
      </c>
      <c r="E59" s="111">
        <f t="shared" si="1"/>
        <v>67370631</v>
      </c>
      <c r="F59" s="112">
        <v>16508898</v>
      </c>
      <c r="G59" s="112">
        <v>45781388</v>
      </c>
      <c r="H59" s="111">
        <f t="shared" si="2"/>
        <v>62290286</v>
      </c>
      <c r="I59" s="11"/>
      <c r="J59" s="11"/>
      <c r="K59" s="112"/>
      <c r="L59" s="112"/>
    </row>
    <row r="60" spans="1:12" ht="15.75" customHeight="1" x14ac:dyDescent="0.25">
      <c r="A60" s="21" t="s">
        <v>6</v>
      </c>
      <c r="B60" s="24" t="s">
        <v>73</v>
      </c>
      <c r="C60" s="112">
        <v>0</v>
      </c>
      <c r="D60" s="112">
        <v>0</v>
      </c>
      <c r="E60" s="111">
        <f t="shared" si="1"/>
        <v>0</v>
      </c>
      <c r="F60" s="112">
        <v>0</v>
      </c>
      <c r="G60" s="112">
        <v>0</v>
      </c>
      <c r="H60" s="111">
        <f t="shared" si="2"/>
        <v>0</v>
      </c>
      <c r="I60" s="11"/>
      <c r="J60" s="11"/>
      <c r="K60" s="112"/>
      <c r="L60" s="112"/>
    </row>
    <row r="61" spans="1:12" ht="15.75" customHeight="1" x14ac:dyDescent="0.25">
      <c r="A61" s="21" t="s">
        <v>7</v>
      </c>
      <c r="B61" s="24" t="s">
        <v>219</v>
      </c>
      <c r="C61" s="112">
        <v>7812938</v>
      </c>
      <c r="D61" s="112">
        <v>51105068</v>
      </c>
      <c r="E61" s="111">
        <f t="shared" si="1"/>
        <v>58918006</v>
      </c>
      <c r="F61" s="112">
        <v>17906817</v>
      </c>
      <c r="G61" s="112">
        <v>53274439</v>
      </c>
      <c r="H61" s="111">
        <f t="shared" si="2"/>
        <v>71181256</v>
      </c>
      <c r="I61" s="11"/>
      <c r="J61" s="11"/>
      <c r="K61" s="112"/>
      <c r="L61" s="112"/>
    </row>
    <row r="62" spans="1:12" ht="15.75" customHeight="1" x14ac:dyDescent="0.25">
      <c r="A62" s="21" t="s">
        <v>8</v>
      </c>
      <c r="B62" s="24" t="s">
        <v>74</v>
      </c>
      <c r="C62" s="112">
        <v>13826925</v>
      </c>
      <c r="D62" s="112">
        <v>3496</v>
      </c>
      <c r="E62" s="111">
        <f t="shared" si="1"/>
        <v>13830421</v>
      </c>
      <c r="F62" s="112">
        <v>8093468</v>
      </c>
      <c r="G62" s="112">
        <v>89142</v>
      </c>
      <c r="H62" s="111">
        <f t="shared" si="2"/>
        <v>8182610</v>
      </c>
      <c r="I62" s="11"/>
      <c r="J62" s="11"/>
      <c r="K62" s="112"/>
      <c r="L62" s="112"/>
    </row>
    <row r="63" spans="1:12" ht="15.75" customHeight="1" x14ac:dyDescent="0.25">
      <c r="A63" s="21">
        <v>9</v>
      </c>
      <c r="B63" s="23" t="s">
        <v>75</v>
      </c>
      <c r="C63" s="113">
        <f>SUM(C64:C67)</f>
        <v>492412</v>
      </c>
      <c r="D63" s="113">
        <f>SUM(D64:D67)</f>
        <v>0</v>
      </c>
      <c r="E63" s="111">
        <f t="shared" si="1"/>
        <v>492412</v>
      </c>
      <c r="F63" s="113">
        <f>SUM(F64:F67)</f>
        <v>446740</v>
      </c>
      <c r="G63" s="113">
        <f>SUM(G64:G67)</f>
        <v>0</v>
      </c>
      <c r="H63" s="111">
        <f t="shared" si="2"/>
        <v>446740</v>
      </c>
      <c r="I63" s="11"/>
      <c r="J63" s="11"/>
      <c r="K63" s="113">
        <f>SUM(K64:K67)</f>
        <v>0</v>
      </c>
      <c r="L63" s="113">
        <f>SUM(L64:L67)</f>
        <v>0</v>
      </c>
    </row>
    <row r="64" spans="1:12" ht="15.75" customHeight="1" x14ac:dyDescent="0.25">
      <c r="A64" s="21" t="s">
        <v>9</v>
      </c>
      <c r="B64" s="24" t="s">
        <v>76</v>
      </c>
      <c r="C64" s="112">
        <v>0</v>
      </c>
      <c r="D64" s="112">
        <v>0</v>
      </c>
      <c r="E64" s="111">
        <f t="shared" si="1"/>
        <v>0</v>
      </c>
      <c r="F64" s="112">
        <v>0</v>
      </c>
      <c r="G64" s="112">
        <v>0</v>
      </c>
      <c r="H64" s="111">
        <f t="shared" si="2"/>
        <v>0</v>
      </c>
      <c r="I64" s="11"/>
      <c r="J64" s="11"/>
      <c r="K64" s="112"/>
      <c r="L64" s="112"/>
    </row>
    <row r="65" spans="1:58" ht="15.75" customHeight="1" x14ac:dyDescent="0.25">
      <c r="A65" s="21" t="s">
        <v>10</v>
      </c>
      <c r="B65" s="24" t="s">
        <v>77</v>
      </c>
      <c r="C65" s="112">
        <v>472817</v>
      </c>
      <c r="D65" s="112">
        <v>0</v>
      </c>
      <c r="E65" s="111">
        <f t="shared" si="1"/>
        <v>472817</v>
      </c>
      <c r="F65" s="112">
        <v>416243</v>
      </c>
      <c r="G65" s="112">
        <v>0</v>
      </c>
      <c r="H65" s="111">
        <f t="shared" si="2"/>
        <v>416243</v>
      </c>
      <c r="I65" s="11"/>
      <c r="J65" s="11"/>
      <c r="K65" s="112"/>
      <c r="L65" s="112"/>
    </row>
    <row r="66" spans="1:58" ht="15.75" customHeight="1" x14ac:dyDescent="0.25">
      <c r="A66" s="21" t="s">
        <v>11</v>
      </c>
      <c r="B66" s="24" t="s">
        <v>78</v>
      </c>
      <c r="C66" s="112">
        <v>19595</v>
      </c>
      <c r="D66" s="112">
        <v>0</v>
      </c>
      <c r="E66" s="111">
        <f t="shared" si="1"/>
        <v>19595</v>
      </c>
      <c r="F66" s="112">
        <v>30497</v>
      </c>
      <c r="G66" s="112">
        <v>0</v>
      </c>
      <c r="H66" s="111">
        <f t="shared" si="2"/>
        <v>30497</v>
      </c>
      <c r="I66" s="11"/>
      <c r="J66" s="11"/>
      <c r="K66" s="112"/>
      <c r="L66" s="112"/>
    </row>
    <row r="67" spans="1:58" ht="15.75" customHeight="1" x14ac:dyDescent="0.25">
      <c r="A67" s="21" t="s">
        <v>12</v>
      </c>
      <c r="B67" s="24" t="s">
        <v>79</v>
      </c>
      <c r="C67" s="112">
        <v>0</v>
      </c>
      <c r="D67" s="112">
        <v>0</v>
      </c>
      <c r="E67" s="111">
        <f t="shared" si="1"/>
        <v>0</v>
      </c>
      <c r="F67" s="112">
        <v>0</v>
      </c>
      <c r="G67" s="112">
        <v>0</v>
      </c>
      <c r="H67" s="111">
        <f t="shared" si="2"/>
        <v>0</v>
      </c>
      <c r="I67" s="11"/>
      <c r="J67" s="11"/>
      <c r="K67" s="112"/>
      <c r="L67" s="112"/>
    </row>
    <row r="68" spans="1:58" ht="15.75" customHeight="1" x14ac:dyDescent="0.25">
      <c r="A68" s="21">
        <v>10</v>
      </c>
      <c r="B68" s="23" t="s">
        <v>80</v>
      </c>
      <c r="C68" s="113">
        <f>C6+C27+C35+C39+C43+C48+C53+C57+C63</f>
        <v>1345827374.258265</v>
      </c>
      <c r="D68" s="113">
        <f>D6+D27+D35+D39+D43+D48+D53+D57+D63</f>
        <v>2859513433.1713262</v>
      </c>
      <c r="E68" s="111">
        <f>C68+D68</f>
        <v>4205340807.4295912</v>
      </c>
      <c r="F68" s="113">
        <f>F6+F27+F35+F39+F43+F48+F53+F57+F63</f>
        <v>871765056</v>
      </c>
      <c r="G68" s="113">
        <f>G6+G27+G35+G39+G43+G48+G53+G57+G63</f>
        <v>3651349666</v>
      </c>
      <c r="H68" s="111">
        <f>F68+G68</f>
        <v>4523114722</v>
      </c>
      <c r="I68" s="11"/>
      <c r="J68" s="11"/>
      <c r="K68" s="113">
        <f>K6+K27+K35+K39+K43+K48+K53+K57+K63</f>
        <v>0</v>
      </c>
      <c r="L68" s="113">
        <f>L6+L27+L35+L39+L43+L48+L53+L57+L63</f>
        <v>0</v>
      </c>
    </row>
    <row r="69" spans="1:58" s="3" customFormat="1" ht="13.15" customHeight="1" x14ac:dyDescent="0.3">
      <c r="B69" s="7"/>
      <c r="C69" s="2"/>
      <c r="D69" s="2"/>
      <c r="E69" s="2"/>
      <c r="F69" s="2"/>
      <c r="G69" s="2"/>
      <c r="H69" s="2"/>
      <c r="I69" s="2"/>
      <c r="J69" s="2"/>
      <c r="K69" s="66"/>
      <c r="L69" s="6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s="3" customFormat="1" ht="12" customHeight="1" x14ac:dyDescent="0.3">
      <c r="A70" s="70" t="s">
        <v>188</v>
      </c>
      <c r="B70" s="69" t="s">
        <v>194</v>
      </c>
      <c r="C70" s="2"/>
      <c r="D70" s="2"/>
      <c r="E70" s="2"/>
      <c r="F70" s="2"/>
      <c r="G70" s="2"/>
      <c r="H70" s="2"/>
      <c r="I70" s="2"/>
      <c r="J70" s="2"/>
      <c r="K70" s="66"/>
      <c r="L70" s="6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3">
      <c r="A71" s="70"/>
      <c r="B71" s="69" t="s">
        <v>220</v>
      </c>
      <c r="C71" s="11"/>
      <c r="D71" s="11"/>
      <c r="E71" s="11"/>
      <c r="F71" s="11"/>
      <c r="G71" s="11"/>
      <c r="H71" s="11"/>
      <c r="I71" s="11"/>
    </row>
    <row r="72" spans="1:58" ht="28.5" customHeight="1" x14ac:dyDescent="0.3">
      <c r="B72" s="71" t="s">
        <v>186</v>
      </c>
      <c r="C72" s="11"/>
      <c r="D72" s="11"/>
      <c r="E72" s="11"/>
      <c r="F72" s="11"/>
      <c r="G72" s="11"/>
      <c r="H72" s="11"/>
      <c r="I72" s="11"/>
    </row>
    <row r="73" spans="1:58" ht="12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</row>
    <row r="74" spans="1:58" ht="12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</row>
  </sheetData>
  <mergeCells count="2">
    <mergeCell ref="C4:E4"/>
    <mergeCell ref="F4:H4"/>
  </mergeCells>
  <phoneticPr fontId="2" type="noConversion"/>
  <printOptions horizontalCentered="1"/>
  <pageMargins left="0.42" right="0.26" top="0.32" bottom="0.16" header="0.17" footer="0.16"/>
  <pageSetup scale="78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44"/>
  <sheetViews>
    <sheetView zoomScaleNormal="100" workbookViewId="0">
      <selection activeCell="B2" sqref="B2"/>
    </sheetView>
  </sheetViews>
  <sheetFormatPr defaultRowHeight="12.75" x14ac:dyDescent="0.2"/>
  <cols>
    <col min="1" max="1" width="7.7109375" customWidth="1"/>
    <col min="2" max="2" width="65.28515625" customWidth="1"/>
    <col min="3" max="3" width="15.140625" customWidth="1"/>
    <col min="4" max="4" width="15.7109375" customWidth="1"/>
  </cols>
  <sheetData>
    <row r="1" spans="1:4" ht="13.5" x14ac:dyDescent="0.25">
      <c r="A1" s="9" t="s">
        <v>40</v>
      </c>
      <c r="B1" s="31" t="s">
        <v>179</v>
      </c>
      <c r="C1" s="2"/>
      <c r="D1" s="39"/>
    </row>
    <row r="2" spans="1:4" ht="13.5" x14ac:dyDescent="0.25">
      <c r="A2" s="9" t="s">
        <v>41</v>
      </c>
      <c r="B2" s="52">
        <f>'RC'!B2</f>
        <v>42825</v>
      </c>
      <c r="C2" s="2"/>
      <c r="D2" s="40"/>
    </row>
    <row r="3" spans="1:4" ht="18" customHeight="1" x14ac:dyDescent="0.3">
      <c r="B3" s="45" t="s">
        <v>17</v>
      </c>
      <c r="C3" s="2"/>
      <c r="D3" s="41"/>
    </row>
    <row r="4" spans="1:4" ht="47.45" customHeight="1" x14ac:dyDescent="0.2">
      <c r="A4" s="38"/>
      <c r="B4" s="33"/>
      <c r="C4" s="61" t="s">
        <v>38</v>
      </c>
      <c r="D4" s="61" t="s">
        <v>39</v>
      </c>
    </row>
    <row r="5" spans="1:4" ht="18" customHeight="1" x14ac:dyDescent="0.2">
      <c r="A5" s="49"/>
      <c r="B5" s="75" t="s">
        <v>18</v>
      </c>
      <c r="C5" s="38"/>
      <c r="D5" s="38"/>
    </row>
    <row r="6" spans="1:4" ht="18" customHeight="1" x14ac:dyDescent="0.3">
      <c r="A6" s="49">
        <v>1</v>
      </c>
      <c r="B6" s="76" t="s">
        <v>221</v>
      </c>
      <c r="C6" s="62">
        <v>0.14431348572316985</v>
      </c>
      <c r="D6" s="62">
        <v>0.15367225765869549</v>
      </c>
    </row>
    <row r="7" spans="1:4" ht="18" customHeight="1" x14ac:dyDescent="0.3">
      <c r="A7" s="49">
        <v>2</v>
      </c>
      <c r="B7" s="76" t="s">
        <v>222</v>
      </c>
      <c r="C7" s="62">
        <v>0.28331433289915753</v>
      </c>
      <c r="D7" s="62">
        <v>0.29827070829613517</v>
      </c>
    </row>
    <row r="8" spans="1:4" ht="18" customHeight="1" x14ac:dyDescent="0.3">
      <c r="A8" s="49">
        <v>3</v>
      </c>
      <c r="B8" s="77" t="s">
        <v>19</v>
      </c>
      <c r="C8" s="53">
        <v>1.1050042819469474</v>
      </c>
      <c r="D8" s="53">
        <v>1.1531732150580432</v>
      </c>
    </row>
    <row r="9" spans="1:4" ht="18" customHeight="1" x14ac:dyDescent="0.3">
      <c r="A9" s="49">
        <v>4</v>
      </c>
      <c r="B9" s="77" t="s">
        <v>20</v>
      </c>
      <c r="C9" s="53">
        <v>0</v>
      </c>
      <c r="D9" s="53">
        <v>0</v>
      </c>
    </row>
    <row r="10" spans="1:4" ht="18" customHeight="1" x14ac:dyDescent="0.3">
      <c r="A10" s="49"/>
      <c r="B10" s="74" t="s">
        <v>21</v>
      </c>
      <c r="C10" s="53"/>
      <c r="D10" s="53"/>
    </row>
    <row r="11" spans="1:4" ht="32.450000000000003" customHeight="1" x14ac:dyDescent="0.3">
      <c r="A11" s="49">
        <v>5</v>
      </c>
      <c r="B11" s="77" t="s">
        <v>22</v>
      </c>
      <c r="C11" s="53">
        <v>7.0932734655047791E-2</v>
      </c>
      <c r="D11" s="53">
        <v>7.7519694795991703E-2</v>
      </c>
    </row>
    <row r="12" spans="1:4" ht="18" customHeight="1" x14ac:dyDescent="0.3">
      <c r="A12" s="49">
        <v>6</v>
      </c>
      <c r="B12" s="77" t="s">
        <v>23</v>
      </c>
      <c r="C12" s="53">
        <v>2.8345334983464136E-2</v>
      </c>
      <c r="D12" s="53">
        <v>3.0907944055879277E-2</v>
      </c>
    </row>
    <row r="13" spans="1:4" ht="18" customHeight="1" x14ac:dyDescent="0.3">
      <c r="A13" s="49">
        <v>7</v>
      </c>
      <c r="B13" s="77" t="s">
        <v>24</v>
      </c>
      <c r="C13" s="62">
        <v>4.5498013338805245E-2</v>
      </c>
      <c r="D13" s="62">
        <v>4.3167937784239593E-2</v>
      </c>
    </row>
    <row r="14" spans="1:4" ht="18" customHeight="1" x14ac:dyDescent="0.3">
      <c r="A14" s="49">
        <v>8</v>
      </c>
      <c r="B14" s="77" t="s">
        <v>25</v>
      </c>
      <c r="C14" s="53">
        <v>4.2587399671583648E-2</v>
      </c>
      <c r="D14" s="53">
        <v>4.661175074011243E-2</v>
      </c>
    </row>
    <row r="15" spans="1:4" ht="18" customHeight="1" x14ac:dyDescent="0.3">
      <c r="A15" s="49">
        <v>9</v>
      </c>
      <c r="B15" s="77" t="s">
        <v>26</v>
      </c>
      <c r="C15" s="53">
        <v>1.7699082228270879E-2</v>
      </c>
      <c r="D15" s="53">
        <v>2.0863392834962191E-2</v>
      </c>
    </row>
    <row r="16" spans="1:4" ht="18" customHeight="1" x14ac:dyDescent="0.3">
      <c r="A16" s="49">
        <v>10</v>
      </c>
      <c r="B16" s="77" t="s">
        <v>27</v>
      </c>
      <c r="C16" s="53">
        <v>0.11202318472311612</v>
      </c>
      <c r="D16" s="53">
        <v>0.11584584600255116</v>
      </c>
    </row>
    <row r="17" spans="1:36" ht="18" customHeight="1" x14ac:dyDescent="0.3">
      <c r="A17" s="49"/>
      <c r="B17" s="74" t="s">
        <v>28</v>
      </c>
      <c r="C17" s="53"/>
      <c r="D17" s="53"/>
    </row>
    <row r="18" spans="1:36" ht="18" customHeight="1" x14ac:dyDescent="0.3">
      <c r="A18" s="49">
        <v>11</v>
      </c>
      <c r="B18" s="77" t="s">
        <v>29</v>
      </c>
      <c r="C18" s="53">
        <v>0.29286511276102917</v>
      </c>
      <c r="D18" s="53">
        <v>0.1525516518778369</v>
      </c>
    </row>
    <row r="19" spans="1:36" ht="18" customHeight="1" x14ac:dyDescent="0.3">
      <c r="A19" s="49">
        <v>12</v>
      </c>
      <c r="B19" s="77" t="s">
        <v>30</v>
      </c>
      <c r="C19" s="53">
        <v>0.13183798003395511</v>
      </c>
      <c r="D19" s="53">
        <v>8.9640571189894616E-2</v>
      </c>
    </row>
    <row r="20" spans="1:36" ht="18" customHeight="1" x14ac:dyDescent="0.3">
      <c r="A20" s="49">
        <v>13</v>
      </c>
      <c r="B20" s="77" t="s">
        <v>31</v>
      </c>
      <c r="C20" s="53">
        <v>0.74991519318915334</v>
      </c>
      <c r="D20" s="53">
        <v>0.71609586708644113</v>
      </c>
    </row>
    <row r="21" spans="1:36" ht="18" customHeight="1" x14ac:dyDescent="0.3">
      <c r="A21" s="49">
        <v>14</v>
      </c>
      <c r="B21" s="77" t="s">
        <v>32</v>
      </c>
      <c r="C21" s="53">
        <v>0.72812912711335431</v>
      </c>
      <c r="D21" s="53">
        <v>0.71048054395308224</v>
      </c>
    </row>
    <row r="22" spans="1:36" ht="18" customHeight="1" x14ac:dyDescent="0.3">
      <c r="A22" s="49">
        <v>15</v>
      </c>
      <c r="B22" s="77" t="s">
        <v>33</v>
      </c>
      <c r="C22" s="53">
        <v>-7.9306297814456972E-2</v>
      </c>
      <c r="D22" s="53">
        <v>6.1307843696857489E-2</v>
      </c>
    </row>
    <row r="23" spans="1:36" ht="18" customHeight="1" x14ac:dyDescent="0.3">
      <c r="A23" s="49"/>
      <c r="B23" s="74" t="s">
        <v>34</v>
      </c>
      <c r="C23" s="53"/>
      <c r="D23" s="53"/>
    </row>
    <row r="24" spans="1:36" ht="18" customHeight="1" x14ac:dyDescent="0.3">
      <c r="A24" s="49">
        <v>16</v>
      </c>
      <c r="B24" s="77" t="s">
        <v>35</v>
      </c>
      <c r="C24" s="53">
        <v>0.28960532448976117</v>
      </c>
      <c r="D24" s="53">
        <v>0.14465594912053797</v>
      </c>
    </row>
    <row r="25" spans="1:36" ht="30" x14ac:dyDescent="0.3">
      <c r="A25" s="49">
        <v>17</v>
      </c>
      <c r="B25" s="77" t="s">
        <v>36</v>
      </c>
      <c r="C25" s="53">
        <v>0.93521070549324004</v>
      </c>
      <c r="D25" s="53">
        <v>0.93397025136163525</v>
      </c>
    </row>
    <row r="26" spans="1:36" ht="18" customHeight="1" x14ac:dyDescent="0.3">
      <c r="A26" s="49">
        <v>18</v>
      </c>
      <c r="B26" s="77" t="s">
        <v>37</v>
      </c>
      <c r="C26" s="53">
        <v>0.2770496192072453</v>
      </c>
      <c r="D26" s="53">
        <v>0.28213400812689032</v>
      </c>
    </row>
    <row r="27" spans="1:36" s="3" customFormat="1" ht="13.15" customHeight="1" x14ac:dyDescent="0.25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3" customFormat="1" ht="37.9" customHeight="1" x14ac:dyDescent="0.3">
      <c r="A28" s="78" t="str">
        <f>[1]RC!A42</f>
        <v>*</v>
      </c>
      <c r="B28" s="79" t="str">
        <f>[1]RC!B42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8" s="73"/>
      <c r="D28" s="7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33.6" customHeight="1" x14ac:dyDescent="0.25">
      <c r="A29" s="44"/>
      <c r="B29" s="64"/>
      <c r="C29" s="44"/>
      <c r="D29" s="44"/>
    </row>
    <row r="30" spans="1:36" ht="15" customHeight="1" x14ac:dyDescent="0.25">
      <c r="A30" s="44"/>
      <c r="B30" s="71" t="s">
        <v>185</v>
      </c>
      <c r="C30" s="55"/>
      <c r="D30" s="55"/>
    </row>
    <row r="31" spans="1:36" ht="15" customHeight="1" x14ac:dyDescent="0.2">
      <c r="A31" s="44"/>
      <c r="B31" s="72"/>
      <c r="C31" s="44"/>
      <c r="D31" s="44"/>
    </row>
    <row r="32" spans="1:36" ht="15" customHeight="1" x14ac:dyDescent="0.2">
      <c r="A32" s="44"/>
      <c r="B32" s="72" t="s">
        <v>186</v>
      </c>
      <c r="C32" s="44"/>
      <c r="D32" s="44"/>
    </row>
    <row r="33" spans="1:4" ht="15" customHeight="1" x14ac:dyDescent="0.25">
      <c r="A33" s="44"/>
      <c r="B33" s="7"/>
      <c r="C33" s="44"/>
      <c r="D33" s="44"/>
    </row>
    <row r="34" spans="1:4" ht="15" customHeight="1" x14ac:dyDescent="0.25">
      <c r="A34" s="44"/>
      <c r="B34" s="46"/>
      <c r="C34" s="44"/>
      <c r="D34" s="44"/>
    </row>
    <row r="35" spans="1:4" ht="15" customHeight="1" x14ac:dyDescent="0.25">
      <c r="A35" s="44"/>
      <c r="B35" s="46"/>
      <c r="C35" s="44"/>
      <c r="D35" s="44"/>
    </row>
    <row r="36" spans="1:4" ht="15" customHeight="1" x14ac:dyDescent="0.25">
      <c r="A36" s="44"/>
      <c r="B36" s="46"/>
      <c r="C36" s="44"/>
      <c r="D36" s="44"/>
    </row>
    <row r="37" spans="1:4" ht="15" customHeight="1" x14ac:dyDescent="0.25">
      <c r="A37" s="44"/>
      <c r="B37" s="46"/>
      <c r="C37" s="44"/>
      <c r="D37" s="44"/>
    </row>
    <row r="38" spans="1:4" ht="17.25" customHeight="1" x14ac:dyDescent="0.25">
      <c r="A38" s="44"/>
      <c r="B38" s="46"/>
      <c r="C38" s="44"/>
      <c r="D38" s="44"/>
    </row>
    <row r="39" spans="1:4" ht="19.5" customHeight="1" x14ac:dyDescent="0.2">
      <c r="C39" s="44"/>
      <c r="D39" s="44"/>
    </row>
    <row r="40" spans="1:4" ht="19.5" customHeight="1" x14ac:dyDescent="0.2">
      <c r="C40" s="44"/>
      <c r="D40" s="44"/>
    </row>
    <row r="41" spans="1:4" x14ac:dyDescent="0.2">
      <c r="C41" s="44"/>
      <c r="D41" s="44"/>
    </row>
    <row r="42" spans="1:4" ht="13.5" x14ac:dyDescent="0.25">
      <c r="B42" s="42"/>
      <c r="C42" s="44"/>
      <c r="D42" s="44"/>
    </row>
    <row r="43" spans="1:4" ht="13.5" x14ac:dyDescent="0.25">
      <c r="B43" s="43"/>
      <c r="C43" s="44"/>
      <c r="D43" s="44"/>
    </row>
    <row r="44" spans="1:4" x14ac:dyDescent="0.2">
      <c r="C44" s="44"/>
      <c r="D44" s="44"/>
    </row>
  </sheetData>
  <phoneticPr fontId="2" type="noConversion"/>
  <pageMargins left="0.47" right="0.38" top="0.39" bottom="0.26" header="0.18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F41"/>
  <sheetViews>
    <sheetView workbookViewId="0"/>
  </sheetViews>
  <sheetFormatPr defaultRowHeight="12.75" x14ac:dyDescent="0.2"/>
  <cols>
    <col min="1" max="1" width="7" customWidth="1"/>
    <col min="2" max="2" width="57.85546875" customWidth="1"/>
    <col min="3" max="3" width="21.85546875" customWidth="1"/>
  </cols>
  <sheetData>
    <row r="1" spans="1:4" ht="13.5" x14ac:dyDescent="0.25">
      <c r="A1" s="9" t="s">
        <v>40</v>
      </c>
      <c r="B1" s="31" t="s">
        <v>179</v>
      </c>
    </row>
    <row r="2" spans="1:4" ht="13.5" x14ac:dyDescent="0.25">
      <c r="A2" s="9" t="s">
        <v>41</v>
      </c>
      <c r="B2" s="52">
        <f>'RC'!B2</f>
        <v>42825</v>
      </c>
      <c r="C2" s="40"/>
    </row>
    <row r="3" spans="1:4" ht="36" customHeight="1" thickBot="1" x14ac:dyDescent="0.3">
      <c r="A3" s="47"/>
      <c r="B3" s="106" t="s">
        <v>175</v>
      </c>
      <c r="D3" s="48"/>
    </row>
    <row r="4" spans="1:4" ht="17.25" customHeight="1" x14ac:dyDescent="0.25">
      <c r="A4" s="59"/>
      <c r="B4" s="162" t="s">
        <v>176</v>
      </c>
      <c r="C4" s="163"/>
    </row>
    <row r="5" spans="1:4" ht="17.25" customHeight="1" x14ac:dyDescent="0.25">
      <c r="A5" s="60">
        <v>1</v>
      </c>
      <c r="B5" s="158" t="s">
        <v>192</v>
      </c>
      <c r="C5" s="159"/>
    </row>
    <row r="6" spans="1:4" ht="17.25" customHeight="1" x14ac:dyDescent="0.25">
      <c r="A6" s="60">
        <v>2</v>
      </c>
      <c r="B6" s="158" t="s">
        <v>180</v>
      </c>
      <c r="C6" s="159"/>
    </row>
    <row r="7" spans="1:4" ht="17.25" customHeight="1" x14ac:dyDescent="0.25">
      <c r="A7" s="60">
        <v>3</v>
      </c>
      <c r="B7" s="158" t="s">
        <v>181</v>
      </c>
      <c r="C7" s="159"/>
    </row>
    <row r="8" spans="1:4" ht="17.25" customHeight="1" x14ac:dyDescent="0.25">
      <c r="A8" s="60"/>
      <c r="B8" s="158"/>
      <c r="C8" s="159"/>
    </row>
    <row r="9" spans="1:4" ht="17.25" customHeight="1" x14ac:dyDescent="0.25">
      <c r="A9" s="60"/>
      <c r="B9" s="158"/>
      <c r="C9" s="159"/>
    </row>
    <row r="10" spans="1:4" ht="17.25" customHeight="1" x14ac:dyDescent="0.25">
      <c r="A10" s="60"/>
      <c r="B10" s="160"/>
      <c r="C10" s="161"/>
    </row>
    <row r="11" spans="1:4" ht="17.25" customHeight="1" x14ac:dyDescent="0.25">
      <c r="A11" s="60"/>
      <c r="B11" s="160"/>
      <c r="C11" s="161"/>
    </row>
    <row r="12" spans="1:4" ht="17.25" customHeight="1" x14ac:dyDescent="0.25">
      <c r="A12" s="60"/>
      <c r="B12" s="160"/>
      <c r="C12" s="161"/>
    </row>
    <row r="13" spans="1:4" ht="17.25" customHeight="1" x14ac:dyDescent="0.25">
      <c r="A13" s="60"/>
      <c r="B13" s="158"/>
      <c r="C13" s="159"/>
    </row>
    <row r="14" spans="1:4" ht="17.25" customHeight="1" x14ac:dyDescent="0.3">
      <c r="A14" s="60"/>
      <c r="B14" s="166" t="s">
        <v>177</v>
      </c>
      <c r="C14" s="167"/>
    </row>
    <row r="15" spans="1:4" ht="17.25" customHeight="1" x14ac:dyDescent="0.25">
      <c r="A15" s="60">
        <v>1</v>
      </c>
      <c r="B15" s="158" t="s">
        <v>182</v>
      </c>
      <c r="C15" s="159"/>
    </row>
    <row r="16" spans="1:4" ht="17.25" customHeight="1" x14ac:dyDescent="0.25">
      <c r="A16" s="60">
        <v>2</v>
      </c>
      <c r="B16" s="158" t="s">
        <v>191</v>
      </c>
      <c r="C16" s="159"/>
    </row>
    <row r="17" spans="1:3" ht="17.25" customHeight="1" x14ac:dyDescent="0.25">
      <c r="A17" s="60">
        <v>3</v>
      </c>
      <c r="B17" s="158" t="s">
        <v>183</v>
      </c>
      <c r="C17" s="159"/>
    </row>
    <row r="18" spans="1:3" ht="17.25" customHeight="1" x14ac:dyDescent="0.25">
      <c r="A18" s="60">
        <v>4</v>
      </c>
      <c r="B18" s="158" t="s">
        <v>184</v>
      </c>
      <c r="C18" s="159"/>
    </row>
    <row r="19" spans="1:3" ht="17.25" customHeight="1" x14ac:dyDescent="0.25">
      <c r="A19" s="60">
        <v>5</v>
      </c>
      <c r="B19" s="158" t="s">
        <v>193</v>
      </c>
      <c r="C19" s="159"/>
    </row>
    <row r="20" spans="1:3" ht="17.25" customHeight="1" x14ac:dyDescent="0.25">
      <c r="A20" s="60"/>
      <c r="B20" s="158"/>
      <c r="C20" s="159"/>
    </row>
    <row r="21" spans="1:3" ht="17.25" customHeight="1" x14ac:dyDescent="0.25">
      <c r="A21" s="60"/>
      <c r="B21" s="158"/>
      <c r="C21" s="159"/>
    </row>
    <row r="22" spans="1:3" ht="17.25" customHeight="1" x14ac:dyDescent="0.25">
      <c r="A22" s="60"/>
      <c r="B22" s="160"/>
      <c r="C22" s="161"/>
    </row>
    <row r="23" spans="1:3" ht="17.25" customHeight="1" x14ac:dyDescent="0.25">
      <c r="A23" s="60"/>
      <c r="B23" s="158"/>
      <c r="C23" s="159"/>
    </row>
    <row r="24" spans="1:3" ht="27" customHeight="1" x14ac:dyDescent="0.25">
      <c r="A24" s="60"/>
      <c r="B24" s="168" t="s">
        <v>178</v>
      </c>
      <c r="C24" s="169"/>
    </row>
    <row r="25" spans="1:3" ht="17.25" customHeight="1" x14ac:dyDescent="0.3">
      <c r="A25" s="60">
        <v>1</v>
      </c>
      <c r="B25" s="107" t="s">
        <v>196</v>
      </c>
      <c r="C25" s="108">
        <v>1</v>
      </c>
    </row>
    <row r="26" spans="1:3" ht="17.25" customHeight="1" x14ac:dyDescent="0.3">
      <c r="A26" s="60">
        <v>2</v>
      </c>
      <c r="B26" s="107"/>
      <c r="C26" s="108"/>
    </row>
    <row r="27" spans="1:3" ht="17.25" customHeight="1" x14ac:dyDescent="0.3">
      <c r="A27" s="60">
        <v>3</v>
      </c>
      <c r="B27" s="107"/>
      <c r="C27" s="108"/>
    </row>
    <row r="28" spans="1:3" ht="17.25" customHeight="1" x14ac:dyDescent="0.3">
      <c r="A28" s="60">
        <v>4</v>
      </c>
      <c r="B28" s="107"/>
      <c r="C28" s="108"/>
    </row>
    <row r="29" spans="1:3" ht="17.25" customHeight="1" x14ac:dyDescent="0.25">
      <c r="A29" s="60"/>
      <c r="B29" s="158"/>
      <c r="C29" s="159"/>
    </row>
    <row r="30" spans="1:3" ht="30" customHeight="1" x14ac:dyDescent="0.2">
      <c r="A30" s="58"/>
      <c r="B30" s="170" t="s">
        <v>14</v>
      </c>
      <c r="C30" s="171"/>
    </row>
    <row r="31" spans="1:3" ht="17.25" customHeight="1" x14ac:dyDescent="0.3">
      <c r="A31" s="60">
        <v>1</v>
      </c>
      <c r="B31" s="107" t="s">
        <v>197</v>
      </c>
      <c r="C31" s="108">
        <v>1</v>
      </c>
    </row>
    <row r="32" spans="1:3" ht="17.25" customHeight="1" x14ac:dyDescent="0.3">
      <c r="A32" s="60">
        <v>2</v>
      </c>
      <c r="B32" s="107"/>
      <c r="C32" s="108"/>
    </row>
    <row r="33" spans="1:58" ht="17.25" customHeight="1" x14ac:dyDescent="0.3">
      <c r="A33" s="60">
        <v>3</v>
      </c>
      <c r="B33" s="107"/>
      <c r="C33" s="108"/>
    </row>
    <row r="34" spans="1:58" ht="17.25" customHeight="1" x14ac:dyDescent="0.3">
      <c r="A34" s="60">
        <v>4</v>
      </c>
      <c r="B34" s="107"/>
      <c r="C34" s="108"/>
    </row>
    <row r="35" spans="1:58" ht="17.25" customHeight="1" thickBot="1" x14ac:dyDescent="0.3">
      <c r="A35" s="63">
        <v>5</v>
      </c>
      <c r="B35" s="164"/>
      <c r="C35" s="165"/>
    </row>
    <row r="36" spans="1:58" s="3" customFormat="1" ht="13.15" customHeight="1" x14ac:dyDescent="0.25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7.25" customHeight="1" x14ac:dyDescent="0.25">
      <c r="A37" s="44"/>
      <c r="B37" s="46"/>
      <c r="C37" s="57"/>
    </row>
    <row r="38" spans="1:58" ht="17.25" customHeight="1" x14ac:dyDescent="0.25">
      <c r="A38" s="44"/>
      <c r="B38" s="46"/>
      <c r="C38" s="57"/>
    </row>
    <row r="39" spans="1:58" ht="13.5" x14ac:dyDescent="0.25">
      <c r="A39" s="44"/>
      <c r="B39" s="71" t="s">
        <v>185</v>
      </c>
    </row>
    <row r="40" spans="1:58" ht="14.45" customHeight="1" x14ac:dyDescent="0.25">
      <c r="B40" s="71"/>
    </row>
    <row r="41" spans="1:58" x14ac:dyDescent="0.2">
      <c r="B41" s="72" t="s">
        <v>186</v>
      </c>
    </row>
  </sheetData>
  <mergeCells count="24">
    <mergeCell ref="B35:C35"/>
    <mergeCell ref="B14:C14"/>
    <mergeCell ref="B29:C29"/>
    <mergeCell ref="B24:C24"/>
    <mergeCell ref="B30:C30"/>
    <mergeCell ref="B23:C23"/>
    <mergeCell ref="B19:C19"/>
    <mergeCell ref="B22:C22"/>
    <mergeCell ref="B15:C15"/>
    <mergeCell ref="B16:C16"/>
    <mergeCell ref="B17:C17"/>
    <mergeCell ref="B18:C18"/>
    <mergeCell ref="B20:C20"/>
    <mergeCell ref="B21:C21"/>
    <mergeCell ref="B12:C12"/>
    <mergeCell ref="B4:C4"/>
    <mergeCell ref="B5:C5"/>
    <mergeCell ref="B6:C6"/>
    <mergeCell ref="B7:C7"/>
    <mergeCell ref="B8:C8"/>
    <mergeCell ref="B9:C9"/>
    <mergeCell ref="B13:C13"/>
    <mergeCell ref="B10:C10"/>
    <mergeCell ref="B11:C11"/>
  </mergeCells>
  <phoneticPr fontId="2" type="noConversion"/>
  <printOptions horizontalCentered="1"/>
  <pageMargins left="0.75" right="0.75" top="0.48" bottom="0.31" header="0.28999999999999998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RMQ449PR1+51Leddrc20mIgrk5udpMEZzo3cdv6+Bgg=</DigestValue>
    </Reference>
    <Reference Type="http://www.w3.org/2000/09/xmldsig#Object" URI="#idOfficeObject">
      <DigestMethod Algorithm="http://www.w3.org/2001/04/xmlenc#sha256"/>
      <DigestValue>8bOfGeUZ6SbX8xE4NEMC//FT/Cy4EkdQZhe9be1nmzU=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ncAo42uoKZ0PPAMcYKa21BJqQ52k2rveugXqb5IezZU=</DigestValue>
    </Reference>
  </SignedInfo>
  <SignatureValue>SkU1QYbe7esmEBVJwkgX5JiGOa+ZNphRXobzPz75gGGsL3iWxIeq+wPhi4mVbSsDc3Qg5+aZdIUa
xkrxpezn8mSpJNOvNmkH1xUhb+sqeHw49v+drqwd7aOZroE7JKIXxQDpkzwkj3sV/PH1kvnkx7ch
x6NMo7VrFkfOTmFLjQmluayhHsI9ziF5IDLCOCrTqS0uVYyJCCy+O+wcuZhCiJH4QzmsehQijhLd
HLlBZ7ydk4av1VOUrObgKckBqdHSSgs4fW35oeML79Bv3U63w3MCBwtfLZpjtMpr8im9nAjejGkm
3eMBAxMupQK0w9fwh2eTwIH3vn7oLnXG05p18w==</SignatureValue>
  <KeyInfo>
    <X509Data>
      <X509Certificate>MIIGOjCCBSKgAwIBAgIKYSygIwACAAAc+zANBgkqhkiG9w0BAQsFADBKMRIwEAYKCZImiZPyLGQBGRYCZ2UxEzARBgoJkiaJk/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/IxliCsUv4phX4Gl/tyKc+Ggd5SZnUBUpX5taFTTbwGrjcSy7RWDu8y0vP7dJIJkBUE+jwhPcJBRbsEdRPu4BSoAsZfce1bMu3bXaPTRZJPrNjD2XqWEMZKIWMq1/VMYSYA0FRi61S0kmPlKepP5O9lM9aJ3Ula7d6mXNK26/RyFuUAr4CKJBRFbZBKaNE1KnZVz8VRfx2U/GpjV1G+CoB7WSxZOpUpfLUhWibO8SGO8BAgMBAAGjggMyMIIDLjA8BgkrBgEEAYI3FQcELzAtBiUrBgEEAYI3FQjmsmCDjfVEhoGZCYO4oUqDvoRxBIPEkTOEg4hdAgFkAgEdMB0GA1UdJQQWMBQGCCsGAQUFBwMCBggrBgEFBQcDBDALBgNVHQ8EBAMCB4AwJwYJKwYBBAGCNxUKBBowGDAKBggrBgEFBQcDAjAKBggrBgEFBQcDBDAdBgNVHQ4EFgQUNFnhoIebtg/kfmPOZrRaSaBwzF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Z5PggwI1buCjrtFJHJ0ry3iA+j9uEfha+qDyIxxNp+u7fIU4DhbwxSGU0AD8V792AiW6qIzAXVP2a1C1m9fApjrWxEghSlX6EmYkt9lGfyHUy2n1id52p8T5cZXmFrbFck+xnkTyMQpylqdg5wbkZ+4ML4lg8XDbDgo3A+uyKwoW2kESOK8h3OhnIzoapI+OT7xlFOXjtIiZ/ApePO9d2eerBjCYhtrJC/wExOMpBvE4BpW1yeHD7KNk6IFr9OHwKSXKEOgieDZbQUOUxE2+m/QGaGLAM6/AzX3IBQF9TZoy7UiiRJ6hMwe972TssFct8jS9H4i0uF/Sj3otTDzG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/PB7OTZPYtSX8N6wlUa5qnimpXigBthaF99SZu/OB/4=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8UoqPXHTGKZYRl0cIDVN++JDDXmn4DUteky8emR+GcQ=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7mltRlR8+ENQiHMAF3EEZ5Cmbq5C/dzrfLdm/VGkjRg=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KeGmIBVnh9TGgj2yJ5MbUaM+Z/su5hmmnkcuXsWMqyw=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Heo5d8kgYgJFac4vnmlP0rYDmxnPnoFS8acfZVf3EfQ=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gPRup2F+We4CsWESLfmqEohGCXWezPZfr4LnNvFrRK8=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hfIsY1P3pSuBO/F4PgfjtIs83eJW5YYFqnQy/o9Z2U8=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KeGmIBVnh9TGgj2yJ5MbUaM+Z/su5hmmnkcuXsWMqyw=</DigestValue>
      </Reference>
      <Reference URI="/xl/sharedStrings.xml?ContentType=application/vnd.openxmlformats-officedocument.spreadsheetml.sharedStrings+xml">
        <DigestMethod Algorithm="http://www.w3.org/2001/04/xmlenc#sha256"/>
        <DigestValue>v0lnLtqI0OnNKApcKnm0NODhUsuwhROGNxVOSaxjXy4=</DigestValue>
      </Reference>
      <Reference URI="/xl/styles.xml?ContentType=application/vnd.openxmlformats-officedocument.spreadsheetml.styles+xml">
        <DigestMethod Algorithm="http://www.w3.org/2001/04/xmlenc#sha256"/>
        <DigestValue>vO9ICDlBGN1alH8QAjqb2nqS0zJnshoiK1umwHGrQzs=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+3BLRRzFj6qHTOJXA4P9F4ZQhamKN68ZVliLQuXyMs0=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Jlh21GdWgGrVWNKGq7X6lKsQ7wrKHvOmiopD0AgtjpU=</DigestValue>
      </Reference>
      <Reference URI="/xl/worksheets/sheet2.xml?ContentType=application/vnd.openxmlformats-officedocument.spreadsheetml.worksheet+xml">
        <DigestMethod Algorithm="http://www.w3.org/2001/04/xmlenc#sha256"/>
        <DigestValue>Qa8FWrK7BQhxtwkZzsiWUk/VLgvkeCOeZMj7BoTAJFA=</DigestValue>
      </Reference>
      <Reference URI="/xl/worksheets/sheet3.xml?ContentType=application/vnd.openxmlformats-officedocument.spreadsheetml.worksheet+xml">
        <DigestMethod Algorithm="http://www.w3.org/2001/04/xmlenc#sha256"/>
        <DigestValue>kELQ0LCVgObJvtJFWmpMpimcVeNdYwy0KurrhG/OAG0=</DigestValue>
      </Reference>
      <Reference URI="/xl/worksheets/sheet4.xml?ContentType=application/vnd.openxmlformats-officedocument.spreadsheetml.worksheet+xml">
        <DigestMethod Algorithm="http://www.w3.org/2001/04/xmlenc#sha256"/>
        <DigestValue>U9kPl/UdiYAO9vKcK19jT7q77qBs1F3jgQBGk8djl2s=</DigestValue>
      </Reference>
      <Reference URI="/xl/worksheets/sheet5.xml?ContentType=application/vnd.openxmlformats-officedocument.spreadsheetml.worksheet+xml">
        <DigestMethod Algorithm="http://www.w3.org/2001/04/xmlenc#sha256"/>
        <DigestValue>01GmBrKatI1zSEfTpi9W94vAWzjEeuWJ2Zpjxffg9Ko=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2017-05-01T07:27:12Z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2017-05-01T07:27:12Z</xd:SigningTime>
          <xd:SigningCertificate>
            <xd:Cert>
              <xd:CertDigest>
                <DigestMethod Algorithm="http://www.w3.org/2001/04/xmlenc#sha256"/>
                <DigestValue>KArvic9keKZHOphNge9vJ8biOWfU+dhq2HdLnJGvr3c=</DigestValue>
              </xd:CertDigest>
              <xd:IssuerSerial>
                <X509IssuerName>CN=NBG Class 2 INT Sub CA, DC=nbg, DC=ge</X509IssuerName>
                <X509SerialNumber>458892744644277649284347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OhFtqeX5TDEsG3nhmQxGceo/rWk=</DigestValue>
    </Reference>
    <Reference URI="#idOfficeObject" Type="http://www.w3.org/2000/09/xmldsig#Object">
      <DigestMethod Algorithm="http://www.w3.org/2000/09/xmldsig#sha1"/>
      <DigestValue>lmfLJgG3SNEhSCx0gsy48sDRMc8=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JntT9IvPuZPD4VWk/yJvjFByO0o=</DigestValue>
    </Reference>
  </SignedInfo>
  <SignatureValue>Zj8Vzf01g4xNPVx9uxMDXZnBszLGx5mv92hZoy1rlzfzw+OM2toeS3/rjv8PO/D7LRpbOSWMX1qO
bICuBj3aNKDxRBI+/GPN+lOSkvBydGQkwUAKtkgtJUEqgH6JlDbsuFy4bebby1zAUSu/OPLMFJpB
3G3icVKWnSwHVelew0zOIEeHKQyIyhIg4ToMkOhHGrNcOPKxOpMP1hJ6rC05KEhcZov6RYRVBLdu
XiCx5VSL52FqFMiQzUXCUp84TZzuazXynekzNcqXYLzVs3M1uNRSMoFRJy7sN0ffx3WhQb+mPlf4
+dXXr01/FWuR4yIxb3nJVmT4PQ9aV8pUpFwmHQ==</SignatureValue>
  <KeyInfo>
    <X509Data>
      <X509Certificate>MIIGPTCCBSWgAwIBAgIKdrIulAACAAAczTANBgkqhkiG9w0BAQsFADBKMRIwEAYKCZImiZPyLGQB
GRYCZ2UxEzARBgoJkiaJk/IsZAEZFgNuYmcxHzAdBgNVBAMTFk5CRyBDbGFzcyAyIElOVCBTdWIg
Q0EwHhcNMTcwMjE0MTIxODM3WhcNMTkwMjE0MTIxODM3WjA7MRcwFQYDVQQKEw5KU0MgQ0FSVFUg
QkFOSzEgMB4GA1UEAxMXQkNSIC0gVmxhZGltZXIgQXNhdGlhbmkwggEiMA0GCSqGSIb3DQEBAQUA
A4IBDwAwggEKAoIBAQCswGp4VfO2At64ZZj4BzxU8q/m9NhDrb+P6PstW08Cvx40HrwrTiXp1Mdi
D4vhtuPME0cwOcvlLERx6UmUR5eN6R7VRVUatSjlJ8SjV/IE0FUEd+D0HWyBIXwkXHx3m2b8E5ZP
wBOfUkg4eB7AoKV2lfGzrD/3bXCoR2YybFElzOmHzfU/gAUSc7o+TgZO9VV5Q82wMAnCrMssNwIu
18AeBaB67dlBYSeIwpHydGEytO4hi/tdG/2GG7TaZjNyuucbSeib58GYxPwMXI20yzwT5BeQC78x
qOqRgVMGH+HNiXiKY1jz05DYZvQth9gl8oWeOtA7YUqTIi6dX959FxXNAgMBAAGjggMyMIIDLjA8
BgkrBgEEAYI3FQcELzAtBiUrBgEEAYI3FQjmsmCDjfVEhoGZCYO4oUqDvoRxBIHPkBGGr54RAgFk
AgEbMB0GA1UdJQQWMBQGCCsGAQUFBwMCBggrBgEFBQcDBDALBgNVHQ8EBAMCB4AwJwYJKwYBBAGC
NxUKBBowGDAKBggrBgEFBQcDAjAKBggrBgEFBQcDBDAdBgNVHQ4EFgQUs1NuJddjY4TKKvclWK9s
hHHiCj0wHwYDVR0jBBgwFoAUwy7SL/BMLxnCJ4L89i6sarBJz8EwggElBgNVHR8EggEcMIIBGDCC
ARSgggEQoIIBDIaBx2xkYXA6Ly8vQ049TkJHJTIwQ2xhc3MlMjAyJTIwSU5UJTIwU3ViJTIwQ0Eo
MSksQ049bmJnLXN1YkNBLENOPUNEUCxDTj1QdWJsaWMlMjBLZXklMjBTZXJ2aWNlcyxDTj1TZXJ2
aWNlcyxDTj1Db25maWd1cmF0aW9uLERDPW5iZyxEQz1nZT9jZXJ0aWZpY2F0ZVJldm9jYXRpb25M
aXN0P2Jhc2U/b2JqZWN0Q2xhc3M9Y1JMRGlzdHJpYnV0aW9uUG9pbnSGQGh0dHA6Ly9jcmwubmJn
Lmdvdi5nZS9jYS9OQkclMjBDbGFzcyUyMDIlMjBJTlQlMjBTdWIlMjBDQSgxKS5jcmwwggEuBggr
BgEFBQcBAQSCASAwggEcMIG6BggrBgEFBQcwAoaBrWxkYXA6Ly8vQ049TkJHJTIwQ2xhc3MlMjAy
JTIwSU5UJTIwU3ViJTIwQ0EsQ049QUlBLENOPVB1YmxpYyUyMEtleSUyMFNlcnZpY2VzLENOPVNl
cnZpY2VzLENOPUNvbmZpZ3VyYXRpb24sREM9bmJnLERDPWdlP2NBQ2VydGlmaWNhdGU/YmFzZT9v
YmplY3RDbGFzcz1jZXJ0aWZpY2F0aW9uQXV0aG9yaXR5MF0GCCsGAQUFBzAChlFodHRwOi8vY3Js
Lm5iZy5nb3YuZ2UvY2EvbmJnLXN1YkNBLm5iZy5nZV9OQkclMjBDbGFzcyUyMDIlMjBJTlQlMjBT
dWIlMjBDQSgyKS5jcnQwDQYJKoZIhvcNAQELBQADggEBABLBNH0miunXOCGuXGV2kBWLgFYfo8nl
4db92Ftv/3oFVnGUVnw64uw8EzymgE1KQVUdEbo/QA9PuAUvohVAMfwdQbU09NIMsrzYOcpit8SC
yFAyAoHGbAhZj4xLcss9/0Y9/h3B4vSdZTbTIGmJff3lZIwtwmCXtZoyvEzN0857i93kNDoGZqeS
68oZXjwxX7uVzyOsz12NoTQJjJh7bfDSzfWHW8Tyji9XPLrsfhkfv3KQaNyWXGteskdI7KU4+KEJ
siamI4vUc9QyEYsY9vvsxj2DePfLPftSxQGzAGqE3Dprtz2F6LTlIJc4b3IVIaBi4BIIArqQ48GZ
ewhoSUE=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evIdBb/heLaDtQT8mxOZ819n04g=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haredStrings.xml?ContentType=application/vnd.openxmlformats-officedocument.spreadsheetml.sharedStrings+xml">
        <DigestMethod Algorithm="http://www.w3.org/2000/09/xmldsig#sha1"/>
        <DigestValue>1xCZ9ZniZoPNij6s/FstyqHi+yg=</DigestValue>
      </Reference>
      <Reference URI="/xl/worksheets/sheet5.xml?ContentType=application/vnd.openxmlformats-officedocument.spreadsheetml.worksheet+xml">
        <DigestMethod Algorithm="http://www.w3.org/2000/09/xmldsig#sha1"/>
        <DigestValue>b1IQQlUe0uAptKNs5XBSo0AfKb0=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ap/huRf2qTDs52d1Zz6LUIbNmY0=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kQWHOVf3IhyGQ28HI9l161u8Ixw=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NdDjMtxzsDlWXQjQ56QgXQLJkYQ=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lSFtmuVsqJh7Gt/Rqt1f5jfWVSM=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NdDjMtxzsDlWXQjQ56QgXQLJkYQ=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119uDDEk1FE+EAtGWuaXRAD8apw=</DigestValue>
      </Reference>
      <Reference URI="/xl/styles.xml?ContentType=application/vnd.openxmlformats-officedocument.spreadsheetml.styles+xml">
        <DigestMethod Algorithm="http://www.w3.org/2000/09/xmldsig#sha1"/>
        <DigestValue>39X6g1hme0E1OG/LrUuMNyn2hFc=</DigestValue>
      </Reference>
      <Reference URI="/xl/worksheets/sheet1.xml?ContentType=application/vnd.openxmlformats-officedocument.spreadsheetml.worksheet+xml">
        <DigestMethod Algorithm="http://www.w3.org/2000/09/xmldsig#sha1"/>
        <DigestValue>QqkBCS1UfsjEw/a3t9pARTpYIwY=</DigestValue>
      </Reference>
      <Reference URI="/xl/worksheets/sheet2.xml?ContentType=application/vnd.openxmlformats-officedocument.spreadsheetml.worksheet+xml">
        <DigestMethod Algorithm="http://www.w3.org/2000/09/xmldsig#sha1"/>
        <DigestValue>ToRIKQ/2UypB6XF/W287cHbYUks=</DigestValue>
      </Reference>
      <Reference URI="/xl/worksheets/sheet4.xml?ContentType=application/vnd.openxmlformats-officedocument.spreadsheetml.worksheet+xml">
        <DigestMethod Algorithm="http://www.w3.org/2000/09/xmldsig#sha1"/>
        <DigestValue>+wH1ChBZaPrZPoW1uWTSXiuxqYo=</DigestValue>
      </Reference>
      <Reference URI="/xl/workbook.xml?ContentType=application/vnd.openxmlformats-officedocument.spreadsheetml.sheet.main+xml">
        <DigestMethod Algorithm="http://www.w3.org/2000/09/xmldsig#sha1"/>
        <DigestValue>mnkCTBRUShhktIwSY04uu+V6dzE=</DigestValue>
      </Reference>
      <Reference URI="/xl/worksheets/sheet3.xml?ContentType=application/vnd.openxmlformats-officedocument.spreadsheetml.worksheet+xml">
        <DigestMethod Algorithm="http://www.w3.org/2000/09/xmldsig#sha1"/>
        <DigestValue>kNU6gG6QHtzMVE0Nn8JOTJASzqk=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SGo2Z6VA3VMdWiJcpodlYJv7b4E=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2017-05-01T07:30:22Z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2017-05-01T07:30:22Z</xd:SigningTime>
          <xd:SigningCertificate>
            <xd:Cert>
              <xd:CertDigest>
                <DigestMethod Algorithm="http://www.w3.org/2000/09/xmldsig#sha1"/>
                <DigestValue>AB1rBxhBF6BEixK3z0snC+xUHTk=</DigestValue>
              </xd:CertDigest>
              <xd:IssuerSerial>
                <X509IssuerName>CN=NBG Class 2 INT Sub CA, DC=nbg, DC=ge</X509IssuerName>
                <X509SerialNumber>560526121731369323207885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RC</vt:lpstr>
      <vt:lpstr>RI</vt:lpstr>
      <vt:lpstr>RC-O</vt:lpstr>
      <vt:lpstr>Sheet1</vt:lpstr>
      <vt:lpstr>Sheet2</vt:lpstr>
      <vt:lpstr>'RC-O'!Print_Area</vt:lpstr>
      <vt:lpstr>RI!Print_Area</vt:lpstr>
      <vt:lpstr>Sheet1!Print_Area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Giga Lebanidze</cp:lastModifiedBy>
  <cp:lastPrinted>2015-04-22T09:53:29Z</cp:lastPrinted>
  <dcterms:created xsi:type="dcterms:W3CDTF">2006-03-24T12:21:33Z</dcterms:created>
  <dcterms:modified xsi:type="dcterms:W3CDTF">2017-05-01T07:27:03Z</dcterms:modified>
</cp:coreProperties>
</file>