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_xmlsignatures/sig2.xml" ContentType="application/vnd.openxmlformats-package.digital-signature-xmlsignature+xml"/>
  <Override PartName="/_xmlsignatures/sig3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lebanidze\Desktop\"/>
    </mc:Choice>
  </mc:AlternateContent>
  <bookViews>
    <workbookView xWindow="7635" yWindow="-15" windowWidth="7680" windowHeight="9090"/>
  </bookViews>
  <sheets>
    <sheet name="RC" sheetId="1" r:id="rId1"/>
    <sheet name="RI" sheetId="3" r:id="rId2"/>
    <sheet name="RC-O" sheetId="2" r:id="rId3"/>
    <sheet name="Sheet1" sheetId="4" r:id="rId4"/>
    <sheet name="Sheet2" sheetId="5" r:id="rId5"/>
  </sheets>
  <definedNames>
    <definedName name="_xlnm.Print_Area" localSheetId="2">'RC-O'!$A:$H</definedName>
    <definedName name="_xlnm.Print_Area" localSheetId="1">RI!$A:$H</definedName>
    <definedName name="_xlnm.Print_Area" localSheetId="3">Sheet1!$A:$D</definedName>
  </definedNames>
  <calcPr calcId="162913"/>
</workbook>
</file>

<file path=xl/calcChain.xml><?xml version="1.0" encoding="utf-8"?>
<calcChain xmlns="http://schemas.openxmlformats.org/spreadsheetml/2006/main">
  <c r="D49" i="2" l="1"/>
  <c r="C49" i="2"/>
  <c r="D43" i="2"/>
  <c r="C43" i="2"/>
  <c r="D39" i="2"/>
  <c r="C39" i="2"/>
  <c r="D34" i="2"/>
  <c r="C34" i="2"/>
  <c r="D29" i="2"/>
  <c r="C29" i="2"/>
  <c r="D25" i="2"/>
  <c r="C25" i="2"/>
  <c r="D21" i="2"/>
  <c r="C21" i="2"/>
  <c r="D13" i="2"/>
  <c r="C13" i="2"/>
  <c r="C60" i="3" l="1"/>
  <c r="D52" i="3"/>
  <c r="C52" i="3"/>
  <c r="D33" i="3"/>
  <c r="D44" i="3" s="1"/>
  <c r="C33" i="3"/>
  <c r="C44" i="3" s="1"/>
  <c r="D29" i="3"/>
  <c r="C29" i="3"/>
  <c r="D8" i="3"/>
  <c r="D21" i="3" s="1"/>
  <c r="C8" i="3"/>
  <c r="C21" i="3" s="1"/>
  <c r="C30" i="3" l="1"/>
  <c r="C53" i="3"/>
  <c r="D30" i="3"/>
  <c r="D53" i="3"/>
  <c r="G49" i="2"/>
  <c r="F49" i="2"/>
  <c r="G43" i="2"/>
  <c r="F43" i="2"/>
  <c r="G39" i="2"/>
  <c r="F39" i="2"/>
  <c r="G34" i="2"/>
  <c r="F34" i="2"/>
  <c r="G29" i="2"/>
  <c r="F29" i="2"/>
  <c r="G25" i="2"/>
  <c r="F25" i="2"/>
  <c r="G21" i="2"/>
  <c r="F21" i="2"/>
  <c r="G13" i="2"/>
  <c r="F13" i="2"/>
  <c r="F60" i="3"/>
  <c r="G52" i="3"/>
  <c r="F52" i="3"/>
  <c r="G33" i="3"/>
  <c r="G44" i="3" s="1"/>
  <c r="F33" i="3"/>
  <c r="F44" i="3" s="1"/>
  <c r="G29" i="3"/>
  <c r="F29" i="3"/>
  <c r="G8" i="3"/>
  <c r="G21" i="3" s="1"/>
  <c r="F8" i="3"/>
  <c r="F21" i="3" s="1"/>
  <c r="D55" i="3" l="1"/>
  <c r="D62" i="3" s="1"/>
  <c r="D64" i="3" s="1"/>
  <c r="F30" i="3"/>
  <c r="F53" i="3"/>
  <c r="C55" i="3"/>
  <c r="C62" i="3" s="1"/>
  <c r="C64" i="3" s="1"/>
  <c r="G30" i="3"/>
  <c r="G53" i="3"/>
  <c r="D6" i="2"/>
  <c r="C6" i="2"/>
  <c r="F55" i="3" l="1"/>
  <c r="F62" i="3" s="1"/>
  <c r="F64" i="3" s="1"/>
  <c r="G55" i="3"/>
  <c r="G62" i="3" s="1"/>
  <c r="G64" i="3" s="1"/>
  <c r="F39" i="1"/>
  <c r="G30" i="1"/>
  <c r="F30" i="1"/>
  <c r="G19" i="1"/>
  <c r="F19" i="1"/>
  <c r="G66" i="3" l="1"/>
  <c r="F66" i="3"/>
  <c r="H39" i="1"/>
  <c r="H38" i="1"/>
  <c r="H37" i="1"/>
  <c r="H36" i="1"/>
  <c r="H35" i="1"/>
  <c r="H34" i="1"/>
  <c r="H33" i="1"/>
  <c r="H32" i="1"/>
  <c r="G40" i="1"/>
  <c r="F40" i="1"/>
  <c r="H29" i="1"/>
  <c r="H28" i="1"/>
  <c r="H27" i="1"/>
  <c r="H26" i="1"/>
  <c r="H25" i="1"/>
  <c r="H24" i="1"/>
  <c r="H23" i="1"/>
  <c r="H22" i="1"/>
  <c r="H21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30" i="1" l="1"/>
  <c r="H40" i="1"/>
  <c r="D30" i="1"/>
  <c r="C30" i="1"/>
  <c r="D19" i="1"/>
  <c r="C19" i="1"/>
  <c r="C66" i="3" l="1"/>
  <c r="D66" i="3"/>
  <c r="H18" i="3"/>
  <c r="E18" i="3"/>
  <c r="G6" i="2" l="1"/>
  <c r="G54" i="2" s="1"/>
  <c r="F6" i="2"/>
  <c r="H52" i="3"/>
  <c r="H29" i="3"/>
  <c r="D54" i="2"/>
  <c r="C54" i="2"/>
  <c r="C39" i="1"/>
  <c r="E39" i="1" s="1"/>
  <c r="E19" i="1"/>
  <c r="D40" i="1"/>
  <c r="H37" i="3"/>
  <c r="H38" i="3"/>
  <c r="H40" i="3"/>
  <c r="H41" i="3"/>
  <c r="E37" i="3"/>
  <c r="E38" i="3"/>
  <c r="E40" i="3"/>
  <c r="E41" i="3"/>
  <c r="E52" i="3"/>
  <c r="E29" i="3"/>
  <c r="E22" i="1"/>
  <c r="E23" i="1"/>
  <c r="E21" i="1"/>
  <c r="E11" i="1"/>
  <c r="E12" i="1"/>
  <c r="F54" i="2"/>
  <c r="B2" i="4"/>
  <c r="B2" i="5"/>
  <c r="B2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B2" i="3"/>
  <c r="H65" i="3"/>
  <c r="H63" i="3"/>
  <c r="H60" i="3"/>
  <c r="H59" i="3"/>
  <c r="H58" i="3"/>
  <c r="H57" i="3"/>
  <c r="H51" i="3"/>
  <c r="H50" i="3"/>
  <c r="H49" i="3"/>
  <c r="H48" i="3"/>
  <c r="H47" i="3"/>
  <c r="H46" i="3"/>
  <c r="H43" i="3"/>
  <c r="H42" i="3"/>
  <c r="H39" i="3"/>
  <c r="H36" i="3"/>
  <c r="H35" i="3"/>
  <c r="H34" i="3"/>
  <c r="H33" i="3"/>
  <c r="H28" i="3"/>
  <c r="H27" i="3"/>
  <c r="H26" i="3"/>
  <c r="H25" i="3"/>
  <c r="H24" i="3"/>
  <c r="H23" i="3"/>
  <c r="H20" i="3"/>
  <c r="H19" i="3"/>
  <c r="H17" i="3"/>
  <c r="H16" i="3"/>
  <c r="H15" i="3"/>
  <c r="H14" i="3"/>
  <c r="H13" i="3"/>
  <c r="H12" i="3"/>
  <c r="H11" i="3"/>
  <c r="H10" i="3"/>
  <c r="H9" i="3"/>
  <c r="H8" i="3"/>
  <c r="H7" i="3"/>
  <c r="E65" i="3"/>
  <c r="E63" i="3"/>
  <c r="E60" i="3"/>
  <c r="E59" i="3"/>
  <c r="E58" i="3"/>
  <c r="E57" i="3"/>
  <c r="E51" i="3"/>
  <c r="E50" i="3"/>
  <c r="E49" i="3"/>
  <c r="E48" i="3"/>
  <c r="E47" i="3"/>
  <c r="E46" i="3"/>
  <c r="E43" i="3"/>
  <c r="E42" i="3"/>
  <c r="E39" i="3"/>
  <c r="E36" i="3"/>
  <c r="E35" i="3"/>
  <c r="E34" i="3"/>
  <c r="E33" i="3"/>
  <c r="E28" i="3"/>
  <c r="E27" i="3"/>
  <c r="E26" i="3"/>
  <c r="E25" i="3"/>
  <c r="E24" i="3"/>
  <c r="E23" i="3"/>
  <c r="E20" i="3"/>
  <c r="E19" i="3"/>
  <c r="E17" i="3"/>
  <c r="E16" i="3"/>
  <c r="E15" i="3"/>
  <c r="E14" i="3"/>
  <c r="E13" i="3"/>
  <c r="E12" i="3"/>
  <c r="E11" i="3"/>
  <c r="E10" i="3"/>
  <c r="E9" i="3"/>
  <c r="E8" i="3"/>
  <c r="E7" i="3"/>
  <c r="E33" i="1"/>
  <c r="E34" i="1"/>
  <c r="E35" i="1"/>
  <c r="E36" i="1"/>
  <c r="E37" i="1"/>
  <c r="E38" i="1"/>
  <c r="E32" i="1"/>
  <c r="E17" i="1"/>
  <c r="E15" i="1"/>
  <c r="E29" i="1"/>
  <c r="E28" i="1"/>
  <c r="E27" i="1"/>
  <c r="E26" i="1"/>
  <c r="E25" i="1"/>
  <c r="E24" i="1"/>
  <c r="E7" i="1"/>
  <c r="E8" i="1"/>
  <c r="E9" i="1"/>
  <c r="E10" i="1"/>
  <c r="E13" i="1"/>
  <c r="E14" i="1"/>
  <c r="E16" i="1"/>
  <c r="E18" i="1"/>
  <c r="E6" i="1"/>
  <c r="E21" i="3"/>
  <c r="H6" i="2" l="1"/>
  <c r="E30" i="1"/>
  <c r="E54" i="2"/>
  <c r="C40" i="1"/>
  <c r="H54" i="2"/>
  <c r="H43" i="1"/>
  <c r="H30" i="3"/>
  <c r="H21" i="3"/>
  <c r="H44" i="3"/>
  <c r="E30" i="3"/>
  <c r="E53" i="3"/>
  <c r="E44" i="3"/>
  <c r="H53" i="3"/>
  <c r="E40" i="1" l="1"/>
  <c r="E43" i="1" s="1"/>
  <c r="H62" i="3"/>
  <c r="E55" i="3"/>
  <c r="H55" i="3"/>
  <c r="H66" i="3" l="1"/>
  <c r="H64" i="3"/>
  <c r="E62" i="3"/>
  <c r="E66" i="3" l="1"/>
  <c r="E64" i="3"/>
</calcChain>
</file>

<file path=xl/comments1.xml><?xml version="1.0" encoding="utf-8"?>
<comments xmlns="http://schemas.openxmlformats.org/spreadsheetml/2006/main">
  <authors>
    <author>Lado Asatiani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Lado Asatiani:</t>
        </r>
        <r>
          <rPr>
            <sz val="9"/>
            <color indexed="81"/>
            <rFont val="Tahoma"/>
            <family val="2"/>
          </rPr>
          <t xml:space="preserve">
8%*95%  </t>
        </r>
      </text>
    </comment>
    <comment ref="B7" authorId="0" shapeId="0">
      <text>
        <r>
          <rPr>
            <b/>
            <sz val="9"/>
            <color indexed="81"/>
            <rFont val="Tahoma"/>
            <family val="2"/>
          </rPr>
          <t>Lado Asatiani:</t>
        </r>
        <r>
          <rPr>
            <sz val="9"/>
            <color indexed="81"/>
            <rFont val="Tahoma"/>
            <family val="2"/>
          </rPr>
          <t xml:space="preserve">
და 12%*95%</t>
        </r>
      </text>
    </comment>
  </commentList>
</comments>
</file>

<file path=xl/sharedStrings.xml><?xml version="1.0" encoding="utf-8"?>
<sst xmlns="http://schemas.openxmlformats.org/spreadsheetml/2006/main" count="291" uniqueCount="215">
  <si>
    <t>N</t>
  </si>
  <si>
    <t>7.1</t>
  </si>
  <si>
    <t>7.2</t>
  </si>
  <si>
    <t>7.3</t>
  </si>
  <si>
    <t>8.1</t>
  </si>
  <si>
    <t>8.2</t>
  </si>
  <si>
    <t>8.3</t>
  </si>
  <si>
    <t>8.4</t>
  </si>
  <si>
    <t>8.5</t>
  </si>
  <si>
    <t>9.1</t>
  </si>
  <si>
    <t>9.2</t>
  </si>
  <si>
    <t>9.3</t>
  </si>
  <si>
    <t>9.4</t>
  </si>
  <si>
    <t>X</t>
  </si>
  <si>
    <t>ბანკის ბენეფიცირების ჩამონათვალი, რომლებიც პირდაპირ და არაპირდაპირ ფლობენ აქციების 5%–ს ან მეტს წილების მითითებით</t>
  </si>
  <si>
    <t xml:space="preserve">  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</si>
  <si>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</si>
  <si>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ეკონომიკური მაჩვენებლები</t>
  </si>
  <si>
    <t>კაპიტალი</t>
  </si>
  <si>
    <t>პირველადი კაპიტალის კოეფიციენტი ≥ 7.6%</t>
  </si>
  <si>
    <t>საზედამხედველო კაპიტალის კოეფიციენტი ≥ 11.4%</t>
  </si>
  <si>
    <t>რისკის მიხედვით შეწონილი აქტივები / მთლიან აქტივებთან</t>
  </si>
  <si>
    <t>ფულადი დივიდენდები / წმინდა მოგებასთან</t>
  </si>
  <si>
    <t>მოგება</t>
  </si>
  <si>
    <t>მთლიანი საპროცენტო შემოსავლები / საშუალო წლიურ აქტივებთან</t>
  </si>
  <si>
    <t>მთლიანი საპროცენტო ხარჯები / საშუალო წლიურ აქტივებთან</t>
  </si>
  <si>
    <t>საოპერაციო შედეგი / საშუალო წლიურ აქტივებთან</t>
  </si>
  <si>
    <t xml:space="preserve"> წმინდა საპროცენტო მარჟა</t>
  </si>
  <si>
    <t xml:space="preserve">უკუგება საშუალო აქტივებზე (ROA) </t>
  </si>
  <si>
    <t xml:space="preserve">უკუგება საშუალო კაპიტალზე (ROE) </t>
  </si>
  <si>
    <t>აქტივების ხარისხი</t>
  </si>
  <si>
    <t>უმოქმედო სესხები / მთლიან სესხებთან</t>
  </si>
  <si>
    <t>სშდრ / მთლიან სესხებთან</t>
  </si>
  <si>
    <t xml:space="preserve">უცხოური ვალუტით არსებული სესხები / მთლიან სესხებთან </t>
  </si>
  <si>
    <t xml:space="preserve">უცხოური ვალუტით არსებული აქტივები / მთლიან აქტივებთან </t>
  </si>
  <si>
    <t>მთლიანი სესხების წლიური ზრდის ტემპი</t>
  </si>
  <si>
    <t>ლიკვიდობა</t>
  </si>
  <si>
    <t xml:space="preserve">ლიკვიდური აქტივები / მთლიან აქტივებთან </t>
  </si>
  <si>
    <t>უცხოური ვალუტით არსებული ვალდებულებები / მთლიან ვალდებულებებთან</t>
  </si>
  <si>
    <t>მიმდინარე და მოთხოვნამდე დეპოზიტები / მთლიან აქტივებთან</t>
  </si>
  <si>
    <t>საანგარიშგებო პერიოდი</t>
  </si>
  <si>
    <t>წინა წლის შესაბამისი პერიოდი</t>
  </si>
  <si>
    <t>ბანკი:</t>
  </si>
  <si>
    <t>თარიღი:</t>
  </si>
  <si>
    <t>პირობითი ვალდებულებები</t>
  </si>
  <si>
    <t>აქცეპტები და ინდოსამენტები</t>
  </si>
  <si>
    <t>გაცემული გარანტიები</t>
  </si>
  <si>
    <t>მიღებული გარანტიები</t>
  </si>
  <si>
    <t>გირავნობის უზრუნველყოფის სახით გაცემული აქტივები</t>
  </si>
  <si>
    <t>გირავნობის უზრუნველყოფის სახით მიღებული აქტივები</t>
  </si>
  <si>
    <t>სხვა პირობითი ვალდებულებები</t>
  </si>
  <si>
    <t>ფორმალური ვალდებულებები</t>
  </si>
  <si>
    <t>აღებული ფინანსური ვალდებულებები</t>
  </si>
  <si>
    <t>მესამე მხარის მიერ მიღებული ფინანსური ვალდებულებები</t>
  </si>
  <si>
    <t>მისაღებად მოსალოდნელი ფასიანი ქაღალდები</t>
  </si>
  <si>
    <t>გასაყიდად განკუთვნილი ფასიანი ქაღალდები</t>
  </si>
  <si>
    <t>ნაღდ ვალუტასთან დაკავშირებული ოპერაციები</t>
  </si>
  <si>
    <t>ფორვარდული სავალუტო ოპერაციები</t>
  </si>
  <si>
    <t>დანარჩენი ვალდებულებები</t>
  </si>
  <si>
    <t>სხვა  ვალდებულებები</t>
  </si>
  <si>
    <t>ტრასატის ვალდებულება ბანკის მიმართ</t>
  </si>
  <si>
    <t>კლიენტის ვალდებულება</t>
  </si>
  <si>
    <t>მესამე მხარის კლიენტის ვალდებულება ბანკის მიმართ</t>
  </si>
  <si>
    <t>ვალდებულებები ბანკში შესანახავად განთავსებულ ქონებაზე</t>
  </si>
  <si>
    <t>ძვირფასი ლითონები</t>
  </si>
  <si>
    <t>ფასიანი ქაღალდები</t>
  </si>
  <si>
    <t>სხვა ქონება</t>
  </si>
  <si>
    <t>საპროცენტო განაკვეთის კონტრაქტები</t>
  </si>
  <si>
    <t>საპროცენტო განაკვეთების სვოპების ძირითადი თანხა</t>
  </si>
  <si>
    <t>ფინანსურ ინსტრუმენტებზე დადებული ფორვარდული კონტრაქტები</t>
  </si>
  <si>
    <t>ფინანსურ ინსტრუმენტებზე დადებული ფიუჩერსული კონტრაქტები</t>
  </si>
  <si>
    <t>ოფციონები</t>
  </si>
  <si>
    <t>კონტრაქტები საქონელზე და სააქციო კაპიტალის შესახებ</t>
  </si>
  <si>
    <t>სვოპების ძირითადი თანხა</t>
  </si>
  <si>
    <t>ფორვარდული კონტრაქტები</t>
  </si>
  <si>
    <t>ფიუჩერსული კონტრაქტები</t>
  </si>
  <si>
    <t>გაუნაღდებელი დოკუმენტები</t>
  </si>
  <si>
    <t>ვადაში გაუნაღდებელი დოკუმენტები გადამხდელის მიზეზით</t>
  </si>
  <si>
    <t>ვადაში გაუნაღდებელი დოკუმენტები ბანკის მიზეზით</t>
  </si>
  <si>
    <t>გაუნაღდებელი საწესდებო ფონდი</t>
  </si>
  <si>
    <t>ზარალში ჩამოწერილი ვალები</t>
  </si>
  <si>
    <t>სესხებზე მიღებული პროცენტები 31.12.2000-მდე</t>
  </si>
  <si>
    <t>სესხებზე მიუღებელი პროცენტები 01.01.2001-დან</t>
  </si>
  <si>
    <t>ზარალში ჩამოწერილი ვალები 31.12.2000-მდე</t>
  </si>
  <si>
    <t>ზარალში ჩამოწერილი ვალები 01.01.2001-დან</t>
  </si>
  <si>
    <t>ზარალში ჩამოწერილი სხვა აქტივები</t>
  </si>
  <si>
    <t>სხვა ფასეულობა და დოკუმენტები</t>
  </si>
  <si>
    <t>გაურჩეველი ფულიანი ამანათები</t>
  </si>
  <si>
    <t>მცირეფასიანი ინვენტარი</t>
  </si>
  <si>
    <t>მკაცრი აღრიცხვის ბლანკები</t>
  </si>
  <si>
    <t>სპეცლატარიის ანაზღაურება</t>
  </si>
  <si>
    <t>სულ</t>
  </si>
  <si>
    <t>ლარებით</t>
  </si>
  <si>
    <t>ლარი</t>
  </si>
  <si>
    <t>უცხ.ვალუტა</t>
  </si>
  <si>
    <t>საპროცენტო შემოსავლები</t>
  </si>
  <si>
    <t>საპროცენტო შემოსავლები ბანკებიდან "ნოსტრო" ანგარიშებისა და დეპოზიტების მიხედვით</t>
  </si>
  <si>
    <t>საპროცენტო შემოსავლები სესხებიდან</t>
  </si>
  <si>
    <t>ბანკთაშორისი სესხებიდან</t>
  </si>
  <si>
    <t>ვაჭრობისა და მომსახურეობის სექტორზე გაცემული სესხებიდან</t>
  </si>
  <si>
    <t>ენერგეტიკის სექტორზე გაცემული სესხებიდან</t>
  </si>
  <si>
    <t>სოფლის მეურნეობის და მეტყევეობის სექტორზე გაცემული სესხებიდან</t>
  </si>
  <si>
    <t>მშენებლობის სექტორზე გაცემული სესხებიდან</t>
  </si>
  <si>
    <t>სამთომომპოვებელ და გადამამუშავებელ სექტორზე გაცემული სესხებიდან</t>
  </si>
  <si>
    <t>ტრანსპორტისა და კავშირგაბმულობის სექტორზე გაცემული სესხებიდან</t>
  </si>
  <si>
    <t>ფიზიკურ პირებზე გაცემული სესხებიდან</t>
  </si>
  <si>
    <t>დანარჩენ სექტორზე გაცემული სესხებიდან</t>
  </si>
  <si>
    <t>საპროცენტო და დისკონტური შემოსავლები ფასიანი ქაღალდებიდან</t>
  </si>
  <si>
    <t>სხვა საპროცენტო შემოსავლები</t>
  </si>
  <si>
    <t>მთლიანი საპროცენტო შემოსავლები</t>
  </si>
  <si>
    <t>საპროცენტო ხარჯები</t>
  </si>
  <si>
    <t>მოთხოვნამდე დეპოზიტებზე გადახდილი პროცენტები</t>
  </si>
  <si>
    <t>ვადიან დეპოზიტებზე გადახდილი პროცენტები</t>
  </si>
  <si>
    <t>ბანკის დეპოზიტებზე გადახდილი პროცენტები</t>
  </si>
  <si>
    <t>საკუთარ სავალო ფასიან ქაღალდებზე გადახდილი პროცენტები</t>
  </si>
  <si>
    <t>ნასესხებ სახსრებზე გადახდილი პროცენტები</t>
  </si>
  <si>
    <t>სხვა საპროცენტო ხარჯები</t>
  </si>
  <si>
    <t>მთლიანი საპროცენტო ხარჯები</t>
  </si>
  <si>
    <t>წმინდა საპროცენტო შემოსავალი</t>
  </si>
  <si>
    <t>არასაპროცენტო შემოსავლები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</si>
  <si>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</si>
  <si>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მომსახურეობის მიხედვით</t>
  </si>
  <si>
    <t xml:space="preserve"> საკომისიო და სხვა ხარჯები მიღებული მომსახურეობის მიხედვით</t>
  </si>
  <si>
    <t>მიღებული დივიდენდები</t>
  </si>
  <si>
    <t>მოგება (ზარალი) დილინგური ფასიანი ქაღალდებიდან</t>
  </si>
  <si>
    <t>მოგება (ზარალი) საინვესტიციო ფასიანი ქაღალდებიდან</t>
  </si>
  <si>
    <t>მოგება (ზარალი) ვალუტის ყიდვა–გაყიდვის ოპერაციებიდან</t>
  </si>
  <si>
    <t>მოგება (ზარალი) სავალუტო სახსრების გადაფასებიდან</t>
  </si>
  <si>
    <t>მოგება (ზარალი) ქონების გაყიდვიდან</t>
  </si>
  <si>
    <t>სხვა საბანკო ოპერაციებიდან მიღებული არასაპროცენტო შემოსავლები</t>
  </si>
  <si>
    <t>სხვა არასაპროცენტო შემოსავლები</t>
  </si>
  <si>
    <t>მთლიანი არასაპროცენტო შემოსავლები</t>
  </si>
  <si>
    <t>არასაპროცენტო ხარჯები</t>
  </si>
  <si>
    <t>სხვა საბანკო ოპერაციების მიხედვით გაწეული არასაპროცენტო ხარჯები</t>
  </si>
  <si>
    <t>ბანკის განვითარების, საკონსულტაციო და მარკეტინგის ხარჯები</t>
  </si>
  <si>
    <t>ბანკის პერსონალის ხარჯები</t>
  </si>
  <si>
    <t>ძირითადი საშუალებების საექსპლოატაციო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</si>
  <si>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</si>
  <si>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</si>
  <si>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</si>
  <si>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წმინდა არასაპროცენტო შემოსავალი</t>
  </si>
  <si>
    <t>წმინდა მოგება დარეზერვებამდე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</si>
  <si>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</si>
  <si>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</si>
  <si>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</si>
  <si>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</si>
  <si>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მოგების გადასახადი</t>
  </si>
  <si>
    <t>მოგება გადასახადის გადახდის შემდეგ</t>
  </si>
  <si>
    <t>გაუთვალისწინებელი შემოსავლები (ხარჯები)</t>
  </si>
  <si>
    <t>წმინდა მოგება</t>
  </si>
  <si>
    <t>აქტივები</t>
  </si>
  <si>
    <t>ნაღდი ფული</t>
  </si>
  <si>
    <t>ფულადი სახსრები საქართველოს ეროვნულ ბანკში</t>
  </si>
  <si>
    <t>ფულადი სახსრები სხვა ბანკებში</t>
  </si>
  <si>
    <t>ფასიანი ქაღალდები დილინგური ოპერაციებისათვის</t>
  </si>
  <si>
    <t>საინვესტიციო ფასიანი ქაღალდები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</si>
  <si>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</si>
  <si>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</si>
  <si>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</si>
  <si>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</si>
  <si>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</si>
  <si>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</si>
  <si>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</si>
  <si>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</si>
  <si>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</si>
  <si>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ვალდებულებები</t>
  </si>
  <si>
    <t>ბანკების დეპოზიტები</t>
  </si>
  <si>
    <t>მიმდინარე დეპოზიტები (ანგარიშები)</t>
  </si>
  <si>
    <t>მოთხოვნამდე დეპოზიტები</t>
  </si>
  <si>
    <t>ვადიანი დეპოზიტები</t>
  </si>
  <si>
    <t>საკუთარი სავალო ფასიანი ქაღალდები</t>
  </si>
  <si>
    <t>ნასესხები სახსრები</t>
  </si>
  <si>
    <t>დარიცხული გადასახდელი პროცენტები და დივიდენდები</t>
  </si>
  <si>
    <t>სხვა ვალდებულებები</t>
  </si>
  <si>
    <t>სუბორდინირებული ვალდებულებები</t>
  </si>
  <si>
    <t>მთლიანი ვალდებულებები</t>
  </si>
  <si>
    <t>სააქციო კაპიტალი</t>
  </si>
  <si>
    <t>ჩვეულებრივი აქციები</t>
  </si>
  <si>
    <t>პრივილეგირებული აქციები</t>
  </si>
  <si>
    <t>მინუს: გამოსყიდული აქციები</t>
  </si>
  <si>
    <t>საემისიო კაპიტალი</t>
  </si>
  <si>
    <t>საერთო რეზერვები</t>
  </si>
  <si>
    <t>გაუნაწილებელი მოგება</t>
  </si>
  <si>
    <t>აქტივების გადაფასების რეზერვები</t>
  </si>
  <si>
    <t>სულ სააქციო კაპიტალი</t>
  </si>
  <si>
    <t>მთლიანი ვალდებულებები და სააქციო კაპიტალი</t>
  </si>
  <si>
    <t>ცხრილი N1</t>
  </si>
  <si>
    <t>ცხრილი N2</t>
  </si>
  <si>
    <t>ცხრილი N5</t>
  </si>
  <si>
    <t>ცხრილი N4</t>
  </si>
  <si>
    <t>ცხრილი N3</t>
  </si>
  <si>
    <t>ინფორმაცია ბანკის სამეთვალყურეო საბჭოს, დირექტორატის და აქციონერთა შესახებ</t>
  </si>
  <si>
    <t>სამეთვალყურეო საბჭოს შემადგენლობა</t>
  </si>
  <si>
    <t>დირექტორთა საბჭოს შემადგენლობა</t>
  </si>
  <si>
    <t>საწესდებო კაპიტალის 1% და მეტი წილის მფლობელი აქციონერების ჩამონათვალი წილების მითითებით</t>
  </si>
  <si>
    <t>სს "ბანკი ქართუ"</t>
  </si>
  <si>
    <t>ეთერ დემინაშვილი</t>
  </si>
  <si>
    <t>ნათელა ყალიჩავა</t>
  </si>
  <si>
    <t>ნატო ხაინდრავა</t>
  </si>
  <si>
    <t>ზურაბ გოგუა</t>
  </si>
  <si>
    <t>ბექა კვარაცხელია</t>
  </si>
  <si>
    <t>სს "ჯგუფი ქართუ" 100%</t>
  </si>
  <si>
    <t>უტა ივანიშვილი 100%</t>
  </si>
  <si>
    <t>გენერალური დირექტორი:</t>
  </si>
  <si>
    <t>მთავარი ბუღალტერი:</t>
  </si>
  <si>
    <t xml:space="preserve"> informacia araaudirebulia, warmodgenilia saqarTvelos erovnuli bankis saangariSgebo moTxovnebis mixedviT</t>
  </si>
  <si>
    <t xml:space="preserve"> საბალანსო უწყისი *</t>
  </si>
  <si>
    <t>informacia araaudirebulia, warmodgenilia saqarTvelos erovnuli bankis saangariSgebo moTxovnebis mixedviT</t>
  </si>
  <si>
    <t>*</t>
  </si>
  <si>
    <t>მოგება - ზარალის უწყისი *</t>
  </si>
  <si>
    <t>ბალანსგარეშე ანგარიშგების უწყისი *</t>
  </si>
  <si>
    <t>მოგება გადასახადის გადახდამდე და გაუთვალისწინებელ შემოსავალ–ხარჯებამდე</t>
  </si>
  <si>
    <t>დავით გალუაშვილი</t>
  </si>
  <si>
    <t>ნიკოლოზ ჩხეტიანი</t>
  </si>
  <si>
    <t>გივი ლებანიძე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</si>
</sst>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#,##0;[Red]#,##0"/>
    <numFmt numFmtId="166" formatCode="_-* #,##0_-;\-* #,##0_-;_-* &quot;-&quot;??_-;_-@_-"/>
  </numFmts>
  <fonts count="3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Geo_Arial"/>
      <family val="2"/>
    </font>
    <font>
      <sz val="10"/>
      <name val="Geo_Arial"/>
      <family val="2"/>
    </font>
    <font>
      <sz val="10"/>
      <name val="GeoDumba"/>
    </font>
    <font>
      <sz val="8"/>
      <name val="GeoDumba"/>
    </font>
    <font>
      <b/>
      <sz val="10"/>
      <name val="Bookman Old Style"/>
      <family val="1"/>
    </font>
    <font>
      <b/>
      <sz val="11"/>
      <name val="Geo_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Geo_Arial"/>
      <family val="2"/>
    </font>
    <font>
      <u/>
      <sz val="10"/>
      <color indexed="12"/>
      <name val="Arial"/>
      <family val="2"/>
    </font>
    <font>
      <u/>
      <sz val="8"/>
      <name val="GeoDumba"/>
    </font>
    <font>
      <sz val="9"/>
      <name val="GeoDumba"/>
    </font>
    <font>
      <b/>
      <sz val="9"/>
      <name val="GeoDumba"/>
    </font>
    <font>
      <i/>
      <sz val="10"/>
      <name val="Geo_Arial"/>
      <family val="2"/>
    </font>
    <font>
      <sz val="9"/>
      <name val="Geo_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9"/>
      <name val="Geo_Arial"/>
      <family val="2"/>
    </font>
    <font>
      <b/>
      <sz val="9"/>
      <name val="Arial"/>
      <family val="2"/>
    </font>
    <font>
      <sz val="10"/>
      <color rgb="FF0000CC"/>
      <name val="Geo_Arial"/>
      <family val="2"/>
    </font>
    <font>
      <sz val="10"/>
      <name val="Sylfaen"/>
      <family val="1"/>
    </font>
    <font>
      <i/>
      <sz val="10"/>
      <name val="Sylfaen"/>
      <family val="1"/>
    </font>
    <font>
      <b/>
      <sz val="10"/>
      <name val="Sylfaen"/>
      <family val="1"/>
    </font>
    <font>
      <sz val="10"/>
      <name val="AcadNusx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0"/>
      <name val="Geo_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</cellStyleXfs>
  <cellXfs count="114">
    <xf numFmtId="0" fontId="0" fillId="0" borderId="0" xfId="0"/>
    <xf numFmtId="0" fontId="4" fillId="0" borderId="0" xfId="0" applyFont="1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5" fillId="0" borderId="0" xfId="0" applyFont="1" applyFill="1" applyBorder="1" applyProtection="1"/>
    <xf numFmtId="0" fontId="6" fillId="0" borderId="0" xfId="0" applyFont="1" applyFill="1" applyBorder="1" applyProtection="1"/>
    <xf numFmtId="0" fontId="8" fillId="0" borderId="0" xfId="0" applyFont="1" applyFill="1" applyBorder="1" applyAlignment="1" applyProtection="1">
      <alignment horizontal="left" vertical="center" indent="3"/>
    </xf>
    <xf numFmtId="0" fontId="4" fillId="0" borderId="1" xfId="0" applyFont="1" applyFill="1" applyBorder="1" applyAlignment="1" applyProtection="1">
      <alignment horizontal="left" indent="1"/>
    </xf>
    <xf numFmtId="38" fontId="10" fillId="2" borderId="1" xfId="0" applyNumberFormat="1" applyFont="1" applyFill="1" applyBorder="1" applyAlignment="1" applyProtection="1">
      <alignment horizontal="right"/>
    </xf>
    <xf numFmtId="0" fontId="4" fillId="0" borderId="1" xfId="0" applyFont="1" applyFill="1" applyBorder="1" applyAlignment="1" applyProtection="1">
      <alignment horizontal="left" indent="2"/>
    </xf>
    <xf numFmtId="38" fontId="10" fillId="0" borderId="1" xfId="0" applyNumberFormat="1" applyFont="1" applyFill="1" applyBorder="1" applyAlignment="1" applyProtection="1">
      <alignment horizontal="right"/>
      <protection locked="0"/>
    </xf>
    <xf numFmtId="38" fontId="10" fillId="2" borderId="1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165" fontId="5" fillId="0" borderId="0" xfId="0" applyNumberFormat="1" applyFont="1" applyFill="1" applyBorder="1" applyProtection="1">
      <protection locked="0"/>
    </xf>
    <xf numFmtId="0" fontId="3" fillId="0" borderId="0" xfId="0" applyFont="1" applyFill="1" applyBorder="1" applyProtection="1"/>
    <xf numFmtId="0" fontId="4" fillId="0" borderId="0" xfId="0" applyFont="1" applyFill="1" applyBorder="1" applyAlignment="1" applyProtection="1">
      <alignment horizontal="left"/>
    </xf>
    <xf numFmtId="0" fontId="5" fillId="0" borderId="0" xfId="0" applyFont="1" applyFill="1" applyProtection="1">
      <protection locked="0"/>
    </xf>
    <xf numFmtId="0" fontId="5" fillId="0" borderId="0" xfId="0" applyFont="1" applyFill="1"/>
    <xf numFmtId="0" fontId="5" fillId="0" borderId="0" xfId="0" applyFont="1" applyFill="1" applyBorder="1"/>
    <xf numFmtId="0" fontId="8" fillId="0" borderId="0" xfId="0" applyFont="1" applyFill="1" applyBorder="1" applyAlignment="1">
      <alignment horizontal="left" indent="2"/>
    </xf>
    <xf numFmtId="0" fontId="6" fillId="0" borderId="0" xfId="0" applyFont="1" applyFill="1" applyProtection="1">
      <protection locked="0"/>
    </xf>
    <xf numFmtId="0" fontId="6" fillId="0" borderId="0" xfId="0" applyFont="1" applyFill="1"/>
    <xf numFmtId="0" fontId="6" fillId="0" borderId="0" xfId="0" applyFont="1" applyFill="1" applyBorder="1"/>
    <xf numFmtId="0" fontId="8" fillId="0" borderId="0" xfId="0" applyFont="1" applyFill="1" applyBorder="1" applyAlignment="1">
      <alignment horizontal="left" vertical="center" indent="2"/>
    </xf>
    <xf numFmtId="0" fontId="5" fillId="0" borderId="0" xfId="0" applyFont="1" applyFill="1" applyBorder="1" applyAlignment="1">
      <alignment vertical="center"/>
    </xf>
    <xf numFmtId="0" fontId="7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Protection="1"/>
    <xf numFmtId="0" fontId="9" fillId="0" borderId="1" xfId="0" applyFont="1" applyFill="1" applyBorder="1" applyAlignment="1" applyProtection="1">
      <alignment horizontal="left" indent="1"/>
    </xf>
    <xf numFmtId="0" fontId="8" fillId="0" borderId="1" xfId="0" applyFont="1" applyFill="1" applyBorder="1" applyAlignment="1" applyProtection="1">
      <alignment horizontal="center"/>
    </xf>
    <xf numFmtId="0" fontId="11" fillId="0" borderId="1" xfId="0" applyFont="1" applyFill="1" applyBorder="1" applyAlignment="1" applyProtection="1"/>
    <xf numFmtId="0" fontId="7" fillId="0" borderId="1" xfId="2" applyFont="1" applyFill="1" applyBorder="1" applyAlignment="1" applyProtection="1">
      <alignment horizontal="center"/>
    </xf>
    <xf numFmtId="0" fontId="5" fillId="0" borderId="1" xfId="0" applyFont="1" applyFill="1" applyBorder="1"/>
    <xf numFmtId="0" fontId="9" fillId="0" borderId="1" xfId="0" applyFont="1" applyFill="1" applyBorder="1" applyAlignment="1">
      <alignment horizontal="left" indent="1"/>
    </xf>
    <xf numFmtId="0" fontId="13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indent="1"/>
    </xf>
    <xf numFmtId="38" fontId="10" fillId="2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left" wrapText="1" indent="1"/>
    </xf>
    <xf numFmtId="38" fontId="10" fillId="0" borderId="1" xfId="0" applyNumberFormat="1" applyFont="1" applyFill="1" applyBorder="1" applyAlignment="1" applyProtection="1">
      <alignment horizontal="right" vertical="center"/>
      <protection locked="0"/>
    </xf>
    <xf numFmtId="0" fontId="9" fillId="0" borderId="1" xfId="0" applyFont="1" applyFill="1" applyBorder="1" applyAlignment="1">
      <alignment horizontal="left" vertical="center" indent="1"/>
    </xf>
    <xf numFmtId="0" fontId="4" fillId="0" borderId="1" xfId="0" applyFont="1" applyFill="1" applyBorder="1" applyAlignment="1">
      <alignment horizontal="left" vertical="center" wrapText="1" indent="1"/>
    </xf>
    <xf numFmtId="0" fontId="5" fillId="0" borderId="0" xfId="0" applyFont="1" applyFill="1" applyAlignment="1" applyProtection="1">
      <alignment horizontal="left" vertical="center" indent="1"/>
      <protection locked="0"/>
    </xf>
    <xf numFmtId="0" fontId="5" fillId="0" borderId="0" xfId="0" applyFont="1" applyFill="1" applyAlignment="1">
      <alignment horizontal="left" vertical="center" indent="1"/>
    </xf>
    <xf numFmtId="0" fontId="4" fillId="0" borderId="0" xfId="0" applyFont="1" applyFill="1" applyBorder="1" applyProtection="1"/>
    <xf numFmtId="0" fontId="11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wrapText="1" indent="2"/>
    </xf>
    <xf numFmtId="0" fontId="11" fillId="0" borderId="1" xfId="0" applyFont="1" applyFill="1" applyBorder="1" applyAlignment="1"/>
    <xf numFmtId="38" fontId="10" fillId="0" borderId="1" xfId="0" applyNumberFormat="1" applyFont="1" applyFill="1" applyBorder="1" applyAlignment="1">
      <alignment horizontal="right"/>
    </xf>
    <xf numFmtId="0" fontId="15" fillId="0" borderId="1" xfId="0" applyFont="1" applyFill="1" applyBorder="1" applyAlignment="1">
      <alignment horizontal="left" inden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indent="1"/>
    </xf>
    <xf numFmtId="0" fontId="11" fillId="0" borderId="0" xfId="0" applyFont="1" applyFill="1" applyBorder="1" applyAlignment="1"/>
    <xf numFmtId="38" fontId="10" fillId="0" borderId="0" xfId="0" applyNumberFormat="1" applyFont="1" applyFill="1" applyBorder="1" applyAlignment="1">
      <alignment horizontal="right"/>
    </xf>
    <xf numFmtId="0" fontId="0" fillId="0" borderId="1" xfId="0" applyBorder="1"/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right"/>
    </xf>
    <xf numFmtId="0" fontId="16" fillId="0" borderId="0" xfId="0" applyFont="1" applyFill="1" applyAlignment="1">
      <alignment horizontal="right"/>
    </xf>
    <xf numFmtId="0" fontId="17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0" fillId="0" borderId="0" xfId="0" applyBorder="1"/>
    <xf numFmtId="0" fontId="8" fillId="0" borderId="0" xfId="0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0" fontId="11" fillId="0" borderId="1" xfId="3" applyFont="1" applyFill="1" applyBorder="1" applyAlignment="1">
      <alignment horizontal="left" vertical="center"/>
    </xf>
    <xf numFmtId="0" fontId="11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center"/>
    </xf>
    <xf numFmtId="14" fontId="5" fillId="0" borderId="0" xfId="0" applyNumberFormat="1" applyFont="1" applyFill="1" applyBorder="1" applyProtection="1">
      <protection locked="0"/>
    </xf>
    <xf numFmtId="14" fontId="4" fillId="0" borderId="0" xfId="0" applyNumberFormat="1" applyFont="1" applyFill="1" applyBorder="1" applyAlignment="1" applyProtection="1">
      <alignment horizontal="left"/>
    </xf>
    <xf numFmtId="14" fontId="0" fillId="0" borderId="0" xfId="0" applyNumberFormat="1" applyAlignment="1">
      <alignment horizontal="left"/>
    </xf>
    <xf numFmtId="10" fontId="0" fillId="0" borderId="1" xfId="4" applyNumberFormat="1" applyFont="1" applyBorder="1"/>
    <xf numFmtId="0" fontId="4" fillId="0" borderId="1" xfId="0" applyFont="1" applyFill="1" applyBorder="1" applyAlignment="1">
      <alignment horizontal="left"/>
    </xf>
    <xf numFmtId="164" fontId="5" fillId="0" borderId="0" xfId="1" applyFont="1" applyFill="1" applyBorder="1" applyProtection="1">
      <protection locked="0"/>
    </xf>
    <xf numFmtId="10" fontId="18" fillId="0" borderId="0" xfId="4" applyNumberFormat="1" applyFont="1" applyBorder="1"/>
    <xf numFmtId="166" fontId="5" fillId="0" borderId="0" xfId="1" applyNumberFormat="1" applyFont="1" applyFill="1" applyBorder="1" applyProtection="1">
      <protection locked="0"/>
    </xf>
    <xf numFmtId="0" fontId="0" fillId="0" borderId="0" xfId="0" applyBorder="1" applyAlignment="1"/>
    <xf numFmtId="0" fontId="0" fillId="0" borderId="2" xfId="0" applyBorder="1"/>
    <xf numFmtId="0" fontId="0" fillId="0" borderId="3" xfId="0" applyBorder="1"/>
    <xf numFmtId="0" fontId="0" fillId="0" borderId="2" xfId="0" applyBorder="1" applyAlignment="1">
      <alignment horizontal="center"/>
    </xf>
    <xf numFmtId="0" fontId="4" fillId="0" borderId="1" xfId="0" applyFont="1" applyFill="1" applyBorder="1" applyAlignment="1" applyProtection="1">
      <alignment horizontal="center" vertical="center" wrapText="1"/>
    </xf>
    <xf numFmtId="10" fontId="1" fillId="0" borderId="1" xfId="4" applyNumberFormat="1" applyFont="1" applyBorder="1"/>
    <xf numFmtId="0" fontId="0" fillId="0" borderId="4" xfId="0" applyFill="1" applyBorder="1" applyAlignment="1">
      <alignment horizontal="center"/>
    </xf>
    <xf numFmtId="0" fontId="17" fillId="0" borderId="1" xfId="0" applyFont="1" applyFill="1" applyBorder="1" applyAlignment="1">
      <alignment horizontal="left" wrapText="1" indent="2"/>
    </xf>
    <xf numFmtId="10" fontId="19" fillId="0" borderId="1" xfId="4" applyNumberFormat="1" applyFont="1" applyBorder="1"/>
    <xf numFmtId="0" fontId="22" fillId="0" borderId="0" xfId="0" applyFont="1" applyBorder="1" applyAlignment="1">
      <alignment wrapText="1"/>
    </xf>
    <xf numFmtId="0" fontId="23" fillId="0" borderId="0" xfId="0" applyFont="1" applyFill="1" applyBorder="1"/>
    <xf numFmtId="0" fontId="23" fillId="0" borderId="0" xfId="0" applyFont="1" applyFill="1"/>
    <xf numFmtId="0" fontId="24" fillId="0" borderId="0" xfId="0" applyFont="1" applyFill="1"/>
    <xf numFmtId="0" fontId="23" fillId="0" borderId="1" xfId="0" applyFont="1" applyFill="1" applyBorder="1" applyAlignment="1" applyProtection="1">
      <alignment horizontal="center" vertical="center" wrapText="1"/>
    </xf>
    <xf numFmtId="0" fontId="26" fillId="0" borderId="0" xfId="0" applyFont="1"/>
    <xf numFmtId="0" fontId="5" fillId="0" borderId="0" xfId="0" applyFont="1" applyFill="1" applyBorder="1" applyAlignment="1" applyProtection="1">
      <alignment horizontal="right"/>
    </xf>
    <xf numFmtId="0" fontId="29" fillId="0" borderId="0" xfId="0" applyFont="1" applyFill="1" applyBorder="1" applyAlignment="1" applyProtection="1">
      <alignment horizontal="left"/>
      <protection locked="0"/>
    </xf>
    <xf numFmtId="0" fontId="30" fillId="0" borderId="0" xfId="0" applyFont="1"/>
    <xf numFmtId="0" fontId="23" fillId="0" borderId="1" xfId="0" applyFont="1" applyFill="1" applyBorder="1" applyAlignment="1" applyProtection="1">
      <alignment horizontal="center"/>
    </xf>
    <xf numFmtId="0" fontId="23" fillId="0" borderId="1" xfId="0" applyFont="1" applyBorder="1" applyAlignment="1">
      <alignment horizontal="center"/>
    </xf>
    <xf numFmtId="0" fontId="26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0" fillId="0" borderId="7" xfId="0" applyBorder="1" applyAlignment="1"/>
    <xf numFmtId="0" fontId="4" fillId="0" borderId="10" xfId="0" applyFont="1" applyBorder="1" applyAlignment="1">
      <alignment wrapText="1"/>
    </xf>
    <xf numFmtId="0" fontId="0" fillId="0" borderId="11" xfId="0" applyBorder="1" applyAlignment="1"/>
    <xf numFmtId="0" fontId="25" fillId="0" borderId="1" xfId="0" applyFont="1" applyBorder="1" applyAlignment="1">
      <alignment wrapText="1"/>
    </xf>
    <xf numFmtId="0" fontId="23" fillId="0" borderId="7" xfId="0" applyFont="1" applyBorder="1" applyAlignment="1"/>
    <xf numFmtId="0" fontId="11" fillId="0" borderId="1" xfId="0" applyFont="1" applyBorder="1" applyAlignment="1">
      <alignment wrapText="1"/>
    </xf>
    <xf numFmtId="0" fontId="0" fillId="0" borderId="7" xfId="0" applyBorder="1" applyAlignment="1">
      <alignment wrapText="1"/>
    </xf>
    <xf numFmtId="0" fontId="20" fillId="0" borderId="5" xfId="0" applyFont="1" applyBorder="1" applyAlignment="1">
      <alignment vertical="center" wrapText="1"/>
    </xf>
    <xf numFmtId="0" fontId="21" fillId="0" borderId="6" xfId="0" applyFont="1" applyBorder="1" applyAlignment="1">
      <alignment vertical="center" wrapText="1"/>
    </xf>
    <xf numFmtId="0" fontId="11" fillId="0" borderId="8" xfId="0" applyFont="1" applyBorder="1" applyAlignment="1">
      <alignment wrapText="1"/>
    </xf>
    <xf numFmtId="0" fontId="0" fillId="0" borderId="9" xfId="0" applyBorder="1" applyAlignment="1"/>
    <xf numFmtId="0" fontId="4" fillId="0" borderId="5" xfId="0" applyFont="1" applyBorder="1" applyAlignment="1">
      <alignment wrapText="1"/>
    </xf>
    <xf numFmtId="0" fontId="0" fillId="0" borderId="6" xfId="0" applyBorder="1" applyAlignment="1"/>
  </cellXfs>
  <cellStyles count="5">
    <cellStyle name="Comma" xfId="1" builtinId="3"/>
    <cellStyle name="Hyperlink" xfId="2" builtinId="8"/>
    <cellStyle name="Normal" xfId="0" builtinId="0"/>
    <cellStyle name="Normal_Casestdy draft" xfId="3"/>
    <cellStyle name="Percent" xfId="4" builtinId="5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F166"/>
  <sheetViews>
    <sheetView tabSelected="1" zoomScaleNormal="100" workbookViewId="0">
      <selection activeCell="B2" sqref="B2"/>
    </sheetView>
  </sheetViews>
  <sheetFormatPr defaultColWidth="9.140625" defaultRowHeight="13.5" x14ac:dyDescent="0.25"/>
  <cols>
    <col min="1" max="1" width="7.5703125" style="3" bestFit="1" customWidth="1"/>
    <col min="2" max="2" width="51.140625" style="3" customWidth="1"/>
    <col min="3" max="3" width="12.85546875" style="3" customWidth="1"/>
    <col min="4" max="4" width="13.7109375" style="3" customWidth="1"/>
    <col min="5" max="5" width="12.85546875" style="3" customWidth="1"/>
    <col min="6" max="6" width="11.85546875" style="3" customWidth="1"/>
    <col min="7" max="7" width="13.42578125" style="3" customWidth="1"/>
    <col min="8" max="8" width="12.85546875" style="3" customWidth="1"/>
    <col min="9" max="16384" width="9.140625" style="3"/>
  </cols>
  <sheetData>
    <row r="1" spans="1:26" ht="15" customHeight="1" x14ac:dyDescent="0.25">
      <c r="A1" s="13" t="s">
        <v>42</v>
      </c>
      <c r="B1" s="1" t="s">
        <v>195</v>
      </c>
      <c r="C1" s="2"/>
      <c r="D1" s="2"/>
      <c r="E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 x14ac:dyDescent="0.25">
      <c r="A2" s="13" t="s">
        <v>43</v>
      </c>
      <c r="B2" s="72">
        <v>42551</v>
      </c>
      <c r="C2" s="2"/>
      <c r="D2" s="2"/>
      <c r="E2" s="1"/>
      <c r="F2" s="2"/>
      <c r="G2" s="2"/>
      <c r="H2" s="42" t="s">
        <v>186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8" customHeight="1" x14ac:dyDescent="0.3">
      <c r="A3" s="4"/>
      <c r="B3" s="5" t="s">
        <v>206</v>
      </c>
      <c r="C3" s="89"/>
      <c r="D3" s="89"/>
      <c r="E3" s="89"/>
      <c r="F3" s="90"/>
      <c r="G3" s="90"/>
      <c r="H3" s="91" t="s">
        <v>92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" customHeight="1" x14ac:dyDescent="0.3">
      <c r="A4" s="24"/>
      <c r="B4" s="25"/>
      <c r="C4" s="97" t="s">
        <v>40</v>
      </c>
      <c r="D4" s="98"/>
      <c r="E4" s="98"/>
      <c r="F4" s="97" t="s">
        <v>41</v>
      </c>
      <c r="G4" s="98"/>
      <c r="H4" s="98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" customHeight="1" x14ac:dyDescent="0.3">
      <c r="A5" s="26" t="s">
        <v>0</v>
      </c>
      <c r="B5" s="27" t="s">
        <v>150</v>
      </c>
      <c r="C5" s="92" t="s">
        <v>93</v>
      </c>
      <c r="D5" s="92" t="s">
        <v>94</v>
      </c>
      <c r="E5" s="92" t="s">
        <v>91</v>
      </c>
      <c r="F5" s="92" t="s">
        <v>93</v>
      </c>
      <c r="G5" s="92" t="s">
        <v>94</v>
      </c>
      <c r="H5" s="92" t="s">
        <v>91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8" customHeight="1" x14ac:dyDescent="0.25">
      <c r="A6" s="26">
        <v>1</v>
      </c>
      <c r="B6" s="6" t="s">
        <v>151</v>
      </c>
      <c r="C6" s="7">
        <v>12643577</v>
      </c>
      <c r="D6" s="7">
        <v>8411890</v>
      </c>
      <c r="E6" s="7">
        <f>C6+D6</f>
        <v>21055467</v>
      </c>
      <c r="F6" s="7">
        <v>9847237</v>
      </c>
      <c r="G6" s="7">
        <v>5346652</v>
      </c>
      <c r="H6" s="7">
        <f>F6+G6</f>
        <v>15193889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8" customHeight="1" x14ac:dyDescent="0.25">
      <c r="A7" s="26">
        <v>2</v>
      </c>
      <c r="B7" s="6" t="s">
        <v>152</v>
      </c>
      <c r="C7" s="7">
        <v>3367350</v>
      </c>
      <c r="D7" s="7">
        <v>107532144</v>
      </c>
      <c r="E7" s="7">
        <f t="shared" ref="E7:E30" si="0">C7+D7</f>
        <v>110899494</v>
      </c>
      <c r="F7" s="7">
        <v>15456146</v>
      </c>
      <c r="G7" s="7">
        <v>62774831</v>
      </c>
      <c r="H7" s="7">
        <f t="shared" ref="H7:H14" si="1">F7+G7</f>
        <v>78230977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8" customHeight="1" x14ac:dyDescent="0.25">
      <c r="A8" s="26">
        <v>3</v>
      </c>
      <c r="B8" s="6" t="s">
        <v>153</v>
      </c>
      <c r="C8" s="7">
        <v>65559858</v>
      </c>
      <c r="D8" s="7">
        <v>101998595</v>
      </c>
      <c r="E8" s="7">
        <f t="shared" si="0"/>
        <v>167558453</v>
      </c>
      <c r="F8" s="7">
        <v>81309596</v>
      </c>
      <c r="G8" s="7">
        <v>50538801</v>
      </c>
      <c r="H8" s="7">
        <f t="shared" si="1"/>
        <v>131848397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8" customHeight="1" x14ac:dyDescent="0.25">
      <c r="A9" s="26">
        <v>4</v>
      </c>
      <c r="B9" s="6" t="s">
        <v>154</v>
      </c>
      <c r="C9" s="7">
        <v>0</v>
      </c>
      <c r="D9" s="7">
        <v>14120462</v>
      </c>
      <c r="E9" s="7">
        <f t="shared" si="0"/>
        <v>14120462</v>
      </c>
      <c r="F9" s="7">
        <v>0</v>
      </c>
      <c r="G9" s="7">
        <v>35857026</v>
      </c>
      <c r="H9" s="7">
        <f t="shared" si="1"/>
        <v>35857026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8" customHeight="1" x14ac:dyDescent="0.25">
      <c r="A10" s="26">
        <v>5</v>
      </c>
      <c r="B10" s="6" t="s">
        <v>155</v>
      </c>
      <c r="C10" s="7">
        <v>10681000</v>
      </c>
      <c r="D10" s="7">
        <v>0</v>
      </c>
      <c r="E10" s="7">
        <f t="shared" si="0"/>
        <v>10681000</v>
      </c>
      <c r="F10" s="7">
        <v>17139059</v>
      </c>
      <c r="G10" s="7">
        <v>0</v>
      </c>
      <c r="H10" s="7">
        <f t="shared" si="1"/>
        <v>17139059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8" customHeight="1" x14ac:dyDescent="0.25">
      <c r="A11" s="26">
        <v>6.1</v>
      </c>
      <c r="B11" s="8" t="s">
        <v>156</v>
      </c>
      <c r="C11" s="7">
        <v>323418228</v>
      </c>
      <c r="D11" s="7">
        <v>634490365</v>
      </c>
      <c r="E11" s="7">
        <f t="shared" si="0"/>
        <v>957908593</v>
      </c>
      <c r="F11" s="7">
        <v>192022936</v>
      </c>
      <c r="G11" s="7">
        <v>537092815</v>
      </c>
      <c r="H11" s="7">
        <f t="shared" si="1"/>
        <v>729115751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8" customHeight="1" x14ac:dyDescent="0.25">
      <c r="A12" s="26">
        <v>6.2</v>
      </c>
      <c r="B12" s="8" t="s">
        <v>157</v>
      </c>
      <c r="C12" s="7">
        <v>-27329927</v>
      </c>
      <c r="D12" s="7">
        <v>-60331843</v>
      </c>
      <c r="E12" s="7">
        <f t="shared" si="0"/>
        <v>-87661770</v>
      </c>
      <c r="F12" s="7">
        <v>-14890227</v>
      </c>
      <c r="G12" s="7">
        <v>-51373505</v>
      </c>
      <c r="H12" s="7">
        <f t="shared" si="1"/>
        <v>-66263732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8" customHeight="1" x14ac:dyDescent="0.25">
      <c r="A13" s="26">
        <v>6</v>
      </c>
      <c r="B13" s="6" t="s">
        <v>158</v>
      </c>
      <c r="C13" s="7">
        <v>296088301</v>
      </c>
      <c r="D13" s="7">
        <v>574158522</v>
      </c>
      <c r="E13" s="7">
        <f t="shared" si="0"/>
        <v>870246823</v>
      </c>
      <c r="F13" s="7">
        <v>177132709</v>
      </c>
      <c r="G13" s="7">
        <v>485719310</v>
      </c>
      <c r="H13" s="7">
        <f t="shared" si="1"/>
        <v>662852019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8" customHeight="1" x14ac:dyDescent="0.25">
      <c r="A14" s="26">
        <v>7</v>
      </c>
      <c r="B14" s="6" t="s">
        <v>159</v>
      </c>
      <c r="C14" s="7">
        <v>7895657</v>
      </c>
      <c r="D14" s="7">
        <v>13181205</v>
      </c>
      <c r="E14" s="7">
        <f t="shared" si="0"/>
        <v>21076862</v>
      </c>
      <c r="F14" s="7">
        <v>2216873</v>
      </c>
      <c r="G14" s="7">
        <v>9372535</v>
      </c>
      <c r="H14" s="7">
        <f t="shared" si="1"/>
        <v>11589408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8" customHeight="1" x14ac:dyDescent="0.25">
      <c r="A15" s="26">
        <v>8</v>
      </c>
      <c r="B15" s="6" t="s">
        <v>160</v>
      </c>
      <c r="C15" s="7">
        <v>5848822</v>
      </c>
      <c r="D15" s="7" t="s">
        <v>13</v>
      </c>
      <c r="E15" s="7">
        <f>C15</f>
        <v>5848822</v>
      </c>
      <c r="F15" s="7">
        <v>3756573</v>
      </c>
      <c r="G15" s="7" t="s">
        <v>13</v>
      </c>
      <c r="H15" s="7">
        <f>F15</f>
        <v>3756573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8" customHeight="1" x14ac:dyDescent="0.25">
      <c r="A16" s="26">
        <v>9</v>
      </c>
      <c r="B16" s="6" t="s">
        <v>161</v>
      </c>
      <c r="C16" s="7">
        <v>4478160</v>
      </c>
      <c r="D16" s="7">
        <v>9314621</v>
      </c>
      <c r="E16" s="7">
        <f t="shared" si="0"/>
        <v>13792781</v>
      </c>
      <c r="F16" s="7">
        <v>8178160</v>
      </c>
      <c r="G16" s="7">
        <v>8094587</v>
      </c>
      <c r="H16" s="7">
        <f t="shared" ref="H16" si="2">F16+G16</f>
        <v>16272747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8" customHeight="1" x14ac:dyDescent="0.25">
      <c r="A17" s="26">
        <v>10</v>
      </c>
      <c r="B17" s="6" t="s">
        <v>162</v>
      </c>
      <c r="C17" s="7">
        <v>20034472</v>
      </c>
      <c r="D17" s="7" t="s">
        <v>13</v>
      </c>
      <c r="E17" s="7">
        <f>C17</f>
        <v>20034472</v>
      </c>
      <c r="F17" s="7">
        <v>17210502</v>
      </c>
      <c r="G17" s="7" t="s">
        <v>13</v>
      </c>
      <c r="H17" s="7">
        <f>F17</f>
        <v>17210502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8" customHeight="1" x14ac:dyDescent="0.25">
      <c r="A18" s="26">
        <v>11</v>
      </c>
      <c r="B18" s="6" t="s">
        <v>163</v>
      </c>
      <c r="C18" s="7">
        <v>5298134</v>
      </c>
      <c r="D18" s="7">
        <v>811924</v>
      </c>
      <c r="E18" s="7">
        <f t="shared" si="0"/>
        <v>6110058</v>
      </c>
      <c r="F18" s="7">
        <v>5843613</v>
      </c>
      <c r="G18" s="7">
        <v>947118</v>
      </c>
      <c r="H18" s="7">
        <f t="shared" ref="H18:H19" si="3">F18+G18</f>
        <v>6790731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8" customHeight="1" x14ac:dyDescent="0.25">
      <c r="A19" s="26">
        <v>12</v>
      </c>
      <c r="B19" s="28" t="s">
        <v>164</v>
      </c>
      <c r="C19" s="7">
        <f>SUM(C6+C7+C8+C9+C10+C13+C14+C15+C16+C17+C18)</f>
        <v>431895331</v>
      </c>
      <c r="D19" s="7">
        <f>SUM(D6+D7+D8+D9+D10+D13+D14+D16+D18)</f>
        <v>829529363</v>
      </c>
      <c r="E19" s="7">
        <f t="shared" si="0"/>
        <v>1261424694</v>
      </c>
      <c r="F19" s="7">
        <f>SUM(F6+F7+F8+F9+F10+F13+F14+F15+F16+F17+F18)</f>
        <v>338090468</v>
      </c>
      <c r="G19" s="7">
        <f>SUM(G6+G7+G8+G9+G10+G13+G14+G16+G18)</f>
        <v>658650860</v>
      </c>
      <c r="H19" s="7">
        <f t="shared" si="3"/>
        <v>996741328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8" customHeight="1" x14ac:dyDescent="0.3">
      <c r="A20" s="26"/>
      <c r="B20" s="27" t="s">
        <v>165</v>
      </c>
      <c r="C20" s="9" t="s">
        <v>15</v>
      </c>
      <c r="D20" s="9"/>
      <c r="E20" s="9"/>
      <c r="F20" s="9" t="s">
        <v>15</v>
      </c>
      <c r="G20" s="9"/>
      <c r="H20" s="9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8" customHeight="1" x14ac:dyDescent="0.25">
      <c r="A21" s="26">
        <v>13</v>
      </c>
      <c r="B21" s="6" t="s">
        <v>166</v>
      </c>
      <c r="C21" s="7">
        <v>76501</v>
      </c>
      <c r="D21" s="7">
        <v>135559048</v>
      </c>
      <c r="E21" s="7">
        <f t="shared" si="0"/>
        <v>135635549</v>
      </c>
      <c r="F21" s="7">
        <v>10078483</v>
      </c>
      <c r="G21" s="7">
        <v>30440731</v>
      </c>
      <c r="H21" s="7">
        <f t="shared" ref="H21:H30" si="4">F21+G21</f>
        <v>40519214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8" customHeight="1" x14ac:dyDescent="0.25">
      <c r="A22" s="26">
        <v>14</v>
      </c>
      <c r="B22" s="6" t="s">
        <v>167</v>
      </c>
      <c r="C22" s="7">
        <v>57253450</v>
      </c>
      <c r="D22" s="7">
        <v>186183097</v>
      </c>
      <c r="E22" s="7">
        <f t="shared" si="0"/>
        <v>243436547</v>
      </c>
      <c r="F22" s="7">
        <v>36610948</v>
      </c>
      <c r="G22" s="7">
        <v>77505301</v>
      </c>
      <c r="H22" s="7">
        <f t="shared" si="4"/>
        <v>114116249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8" customHeight="1" x14ac:dyDescent="0.25">
      <c r="A23" s="26">
        <v>15</v>
      </c>
      <c r="B23" s="6" t="s">
        <v>168</v>
      </c>
      <c r="C23" s="7">
        <v>78662692</v>
      </c>
      <c r="D23" s="7">
        <v>35313110</v>
      </c>
      <c r="E23" s="7">
        <f t="shared" si="0"/>
        <v>113975802</v>
      </c>
      <c r="F23" s="7">
        <v>9789205</v>
      </c>
      <c r="G23" s="7">
        <v>104840682</v>
      </c>
      <c r="H23" s="7">
        <f t="shared" si="4"/>
        <v>114629887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8" customHeight="1" x14ac:dyDescent="0.25">
      <c r="A24" s="26">
        <v>16</v>
      </c>
      <c r="B24" s="6" t="s">
        <v>169</v>
      </c>
      <c r="C24" s="7">
        <v>4605216</v>
      </c>
      <c r="D24" s="7">
        <v>260120176</v>
      </c>
      <c r="E24" s="7">
        <f t="shared" si="0"/>
        <v>264725392</v>
      </c>
      <c r="F24" s="7">
        <v>5302307</v>
      </c>
      <c r="G24" s="7">
        <v>260864281</v>
      </c>
      <c r="H24" s="7">
        <f t="shared" si="4"/>
        <v>266166588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8" customHeight="1" x14ac:dyDescent="0.25">
      <c r="A25" s="26">
        <v>17</v>
      </c>
      <c r="B25" s="6" t="s">
        <v>170</v>
      </c>
      <c r="C25" s="9"/>
      <c r="D25" s="9"/>
      <c r="E25" s="7">
        <f t="shared" si="0"/>
        <v>0</v>
      </c>
      <c r="F25" s="9"/>
      <c r="G25" s="9"/>
      <c r="H25" s="7">
        <f t="shared" si="4"/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8" customHeight="1" x14ac:dyDescent="0.25">
      <c r="A26" s="26">
        <v>18</v>
      </c>
      <c r="B26" s="6" t="s">
        <v>171</v>
      </c>
      <c r="C26" s="7">
        <v>0</v>
      </c>
      <c r="D26" s="7">
        <v>70269000</v>
      </c>
      <c r="E26" s="7">
        <f t="shared" si="0"/>
        <v>70269000</v>
      </c>
      <c r="F26" s="7">
        <v>0</v>
      </c>
      <c r="G26" s="7">
        <v>3484865</v>
      </c>
      <c r="H26" s="7">
        <f t="shared" si="4"/>
        <v>3484865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8" customHeight="1" x14ac:dyDescent="0.25">
      <c r="A27" s="26">
        <v>19</v>
      </c>
      <c r="B27" s="6" t="s">
        <v>172</v>
      </c>
      <c r="C27" s="7">
        <v>65172</v>
      </c>
      <c r="D27" s="7">
        <v>6642077</v>
      </c>
      <c r="E27" s="7">
        <f t="shared" si="0"/>
        <v>6707249</v>
      </c>
      <c r="F27" s="7">
        <v>58247</v>
      </c>
      <c r="G27" s="7">
        <v>6123502</v>
      </c>
      <c r="H27" s="7">
        <f t="shared" si="4"/>
        <v>6181749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8" customHeight="1" x14ac:dyDescent="0.25">
      <c r="A28" s="26">
        <v>20</v>
      </c>
      <c r="B28" s="6" t="s">
        <v>173</v>
      </c>
      <c r="C28" s="7">
        <v>6384063</v>
      </c>
      <c r="D28" s="7">
        <v>2615531</v>
      </c>
      <c r="E28" s="7">
        <f t="shared" si="0"/>
        <v>8999594</v>
      </c>
      <c r="F28" s="7">
        <v>8105529</v>
      </c>
      <c r="G28" s="7">
        <v>3009758</v>
      </c>
      <c r="H28" s="7">
        <f t="shared" si="4"/>
        <v>11115287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8" customHeight="1" x14ac:dyDescent="0.25">
      <c r="A29" s="26">
        <v>21</v>
      </c>
      <c r="B29" s="6" t="s">
        <v>174</v>
      </c>
      <c r="C29" s="7">
        <v>0</v>
      </c>
      <c r="D29" s="7">
        <v>183284975</v>
      </c>
      <c r="E29" s="7">
        <f t="shared" si="0"/>
        <v>183284975</v>
      </c>
      <c r="F29" s="7">
        <v>0</v>
      </c>
      <c r="G29" s="7">
        <v>187170975</v>
      </c>
      <c r="H29" s="7">
        <f t="shared" si="4"/>
        <v>187170975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8" customHeight="1" x14ac:dyDescent="0.25">
      <c r="A30" s="26">
        <v>22</v>
      </c>
      <c r="B30" s="28" t="s">
        <v>175</v>
      </c>
      <c r="C30" s="7">
        <f>SUM(C21:C29)</f>
        <v>147047094</v>
      </c>
      <c r="D30" s="7">
        <f>SUM(D21:D29)</f>
        <v>879987014</v>
      </c>
      <c r="E30" s="7">
        <f t="shared" si="0"/>
        <v>1027034108</v>
      </c>
      <c r="F30" s="7">
        <f>SUM(F21:F29)</f>
        <v>69944719</v>
      </c>
      <c r="G30" s="7">
        <f t="shared" ref="G30" si="5">SUM(G21:G29)</f>
        <v>673440095</v>
      </c>
      <c r="H30" s="7">
        <f t="shared" si="4"/>
        <v>743384814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8" customHeight="1" x14ac:dyDescent="0.3">
      <c r="A31" s="26"/>
      <c r="B31" s="27" t="s">
        <v>176</v>
      </c>
      <c r="C31" s="9"/>
      <c r="D31" s="9"/>
      <c r="E31" s="9"/>
      <c r="F31" s="9"/>
      <c r="G31" s="9"/>
      <c r="H31" s="9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8" customHeight="1" x14ac:dyDescent="0.25">
      <c r="A32" s="26">
        <v>23</v>
      </c>
      <c r="B32" s="6" t="s">
        <v>177</v>
      </c>
      <c r="C32" s="7">
        <v>114430000</v>
      </c>
      <c r="D32" s="10" t="s">
        <v>13</v>
      </c>
      <c r="E32" s="7">
        <f>C32</f>
        <v>114430000</v>
      </c>
      <c r="F32" s="7">
        <v>114430000</v>
      </c>
      <c r="G32" s="10" t="s">
        <v>13</v>
      </c>
      <c r="H32" s="7">
        <f>F32</f>
        <v>114430000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58" ht="18" customHeight="1" x14ac:dyDescent="0.25">
      <c r="A33" s="26">
        <v>24</v>
      </c>
      <c r="B33" s="6" t="s">
        <v>178</v>
      </c>
      <c r="C33" s="7">
        <v>0</v>
      </c>
      <c r="D33" s="10" t="s">
        <v>13</v>
      </c>
      <c r="E33" s="7">
        <f t="shared" ref="E33:E39" si="6">C33</f>
        <v>0</v>
      </c>
      <c r="F33" s="7">
        <v>0</v>
      </c>
      <c r="G33" s="10" t="s">
        <v>13</v>
      </c>
      <c r="H33" s="7">
        <f t="shared" ref="H33:H39" si="7">F33</f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58" ht="18" customHeight="1" x14ac:dyDescent="0.25">
      <c r="A34" s="26">
        <v>25</v>
      </c>
      <c r="B34" s="8" t="s">
        <v>179</v>
      </c>
      <c r="C34" s="7">
        <v>0</v>
      </c>
      <c r="D34" s="10" t="s">
        <v>13</v>
      </c>
      <c r="E34" s="7">
        <f t="shared" si="6"/>
        <v>0</v>
      </c>
      <c r="F34" s="7">
        <v>0</v>
      </c>
      <c r="G34" s="10" t="s">
        <v>13</v>
      </c>
      <c r="H34" s="7">
        <f t="shared" si="7"/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58" ht="18" customHeight="1" x14ac:dyDescent="0.25">
      <c r="A35" s="26">
        <v>26</v>
      </c>
      <c r="B35" s="6" t="s">
        <v>180</v>
      </c>
      <c r="C35" s="7">
        <v>0</v>
      </c>
      <c r="D35" s="10" t="s">
        <v>13</v>
      </c>
      <c r="E35" s="7">
        <f t="shared" si="6"/>
        <v>0</v>
      </c>
      <c r="F35" s="7">
        <v>0</v>
      </c>
      <c r="G35" s="10" t="s">
        <v>13</v>
      </c>
      <c r="H35" s="7">
        <f t="shared" si="7"/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58" ht="18" customHeight="1" x14ac:dyDescent="0.25">
      <c r="A36" s="26">
        <v>27</v>
      </c>
      <c r="B36" s="6" t="s">
        <v>181</v>
      </c>
      <c r="C36" s="7">
        <v>7438034</v>
      </c>
      <c r="D36" s="10" t="s">
        <v>13</v>
      </c>
      <c r="E36" s="7">
        <f t="shared" si="6"/>
        <v>7438034</v>
      </c>
      <c r="F36" s="7">
        <v>6938034</v>
      </c>
      <c r="G36" s="10" t="s">
        <v>13</v>
      </c>
      <c r="H36" s="7">
        <f t="shared" si="7"/>
        <v>6938034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58" ht="18" customHeight="1" x14ac:dyDescent="0.25">
      <c r="A37" s="26">
        <v>28</v>
      </c>
      <c r="B37" s="6" t="s">
        <v>182</v>
      </c>
      <c r="C37" s="7">
        <v>112522552</v>
      </c>
      <c r="D37" s="10" t="s">
        <v>13</v>
      </c>
      <c r="E37" s="7">
        <f t="shared" si="6"/>
        <v>112522552</v>
      </c>
      <c r="F37" s="7">
        <v>131988480</v>
      </c>
      <c r="G37" s="10" t="s">
        <v>13</v>
      </c>
      <c r="H37" s="7">
        <f t="shared" si="7"/>
        <v>131988480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58" ht="18" customHeight="1" x14ac:dyDescent="0.25">
      <c r="A38" s="26">
        <v>29</v>
      </c>
      <c r="B38" s="6" t="s">
        <v>183</v>
      </c>
      <c r="C38" s="7">
        <v>0</v>
      </c>
      <c r="D38" s="10" t="s">
        <v>13</v>
      </c>
      <c r="E38" s="7">
        <f t="shared" si="6"/>
        <v>0</v>
      </c>
      <c r="F38" s="7">
        <v>0</v>
      </c>
      <c r="G38" s="10" t="s">
        <v>13</v>
      </c>
      <c r="H38" s="7">
        <f t="shared" si="7"/>
        <v>0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58" ht="18" customHeight="1" x14ac:dyDescent="0.25">
      <c r="A39" s="26">
        <v>30</v>
      </c>
      <c r="B39" s="28" t="s">
        <v>184</v>
      </c>
      <c r="C39" s="7">
        <f>SUM(C32:C38)</f>
        <v>234390586</v>
      </c>
      <c r="D39" s="10" t="s">
        <v>13</v>
      </c>
      <c r="E39" s="7">
        <f t="shared" si="6"/>
        <v>234390586</v>
      </c>
      <c r="F39" s="7">
        <f>SUM(F32:F38)</f>
        <v>253356514</v>
      </c>
      <c r="G39" s="10"/>
      <c r="H39" s="7">
        <f t="shared" si="7"/>
        <v>253356514</v>
      </c>
    </row>
    <row r="40" spans="1:58" ht="18" customHeight="1" x14ac:dyDescent="0.25">
      <c r="A40" s="26">
        <v>31</v>
      </c>
      <c r="B40" s="28" t="s">
        <v>185</v>
      </c>
      <c r="C40" s="7">
        <f>C30+C39</f>
        <v>381437680</v>
      </c>
      <c r="D40" s="7">
        <f>D30</f>
        <v>879987014</v>
      </c>
      <c r="E40" s="7">
        <f>E30+E39</f>
        <v>1261424694</v>
      </c>
      <c r="F40" s="7">
        <f>F30+F39</f>
        <v>323301233</v>
      </c>
      <c r="G40" s="7">
        <f>G30</f>
        <v>673440095</v>
      </c>
      <c r="H40" s="7">
        <f>H30+H39</f>
        <v>996741328</v>
      </c>
    </row>
    <row r="41" spans="1:58" ht="13.15" customHeight="1" x14ac:dyDescent="0.25"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</row>
    <row r="42" spans="1:58" ht="12" customHeight="1" x14ac:dyDescent="0.25">
      <c r="A42" s="94" t="s">
        <v>208</v>
      </c>
      <c r="B42" s="93" t="s">
        <v>207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</row>
    <row r="43" spans="1:58" ht="36" customHeight="1" x14ac:dyDescent="0.25">
      <c r="B43" s="95" t="s">
        <v>203</v>
      </c>
      <c r="C43" s="2"/>
      <c r="D43" s="12"/>
      <c r="E43" s="76">
        <f>E19-E40</f>
        <v>0</v>
      </c>
      <c r="F43" s="2"/>
      <c r="G43" s="2"/>
      <c r="H43" s="78">
        <f>H19-H40</f>
        <v>0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</row>
    <row r="44" spans="1:58" ht="37.9" customHeight="1" x14ac:dyDescent="0.25">
      <c r="B44" s="95" t="s">
        <v>204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</row>
    <row r="45" spans="1:58" ht="12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</row>
    <row r="46" spans="1:58" ht="12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</row>
    <row r="47" spans="1:58" ht="12" customHeight="1" x14ac:dyDescent="0.25"/>
    <row r="48" spans="1:5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</sheetData>
  <mergeCells count="2">
    <mergeCell ref="C4:E4"/>
    <mergeCell ref="F4:H4"/>
  </mergeCells>
  <phoneticPr fontId="2" type="noConversion"/>
  <dataValidations count="2">
    <dataValidation type="whole" operator="lessThanOrEqual" allowBlank="1" showInputMessage="1" showErrorMessage="1" sqref="C12:D12 F12:G12">
      <formula1>0</formula1>
    </dataValidation>
    <dataValidation type="date" operator="greaterThanOrEqual" allowBlank="1" showInputMessage="1" showErrorMessage="1" error="Date" promptTitle="Reporting Period" sqref="B2">
      <formula1>36526</formula1>
    </dataValidation>
  </dataValidations>
  <pageMargins left="0.25" right="0.16" top="0.33" bottom="0.24" header="0.2" footer="0.17"/>
  <pageSetup scale="78" orientation="portrait" r:id="rId1"/>
  <headerFooter alignWithMargins="0">
    <oddHeader>&amp;R&amp;"Geo_Arial,Regular"&amp;9ÊÏÌÄÒÝÉÖËÉ ÁÀÍÊÉÓ ×ÉÍÀÍÓÖÒÉ ÌÃÂÏÌÀÒÄÏÁÉÓ ÂÀÌàÅÉÒÅÀËÏÁÉÓ ßÄÓÉÓ ÃÀÍÀÒÈÉ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BB72"/>
  <sheetViews>
    <sheetView zoomScaleNormal="100" workbookViewId="0">
      <selection activeCell="B2" sqref="B2"/>
    </sheetView>
  </sheetViews>
  <sheetFormatPr defaultColWidth="9.140625" defaultRowHeight="13.5" x14ac:dyDescent="0.25"/>
  <cols>
    <col min="1" max="1" width="8" style="16" customWidth="1"/>
    <col min="2" max="2" width="52.140625" style="16" customWidth="1"/>
    <col min="3" max="3" width="11.85546875" style="16" customWidth="1"/>
    <col min="4" max="4" width="12.28515625" style="16" customWidth="1"/>
    <col min="5" max="5" width="11.28515625" style="16" customWidth="1"/>
    <col min="6" max="6" width="11.28515625" style="17" customWidth="1"/>
    <col min="7" max="7" width="12.7109375" style="17" customWidth="1"/>
    <col min="8" max="8" width="11.28515625" style="17" customWidth="1"/>
    <col min="9" max="16384" width="9.140625" style="17"/>
  </cols>
  <sheetData>
    <row r="1" spans="1:8" x14ac:dyDescent="0.25">
      <c r="A1" s="13" t="s">
        <v>42</v>
      </c>
      <c r="B1" s="14" t="s">
        <v>195</v>
      </c>
      <c r="C1" s="2"/>
      <c r="D1" s="2"/>
      <c r="E1" s="2"/>
      <c r="H1" s="1"/>
    </row>
    <row r="2" spans="1:8" x14ac:dyDescent="0.25">
      <c r="A2" s="13" t="s">
        <v>43</v>
      </c>
      <c r="B2" s="72">
        <f>'RC'!B2</f>
        <v>42551</v>
      </c>
      <c r="C2" s="71"/>
      <c r="D2" s="2"/>
      <c r="E2" s="1"/>
      <c r="H2" s="42" t="s">
        <v>187</v>
      </c>
    </row>
    <row r="3" spans="1:8" ht="15.75" x14ac:dyDescent="0.3">
      <c r="A3" s="21"/>
      <c r="B3" s="22" t="s">
        <v>209</v>
      </c>
      <c r="C3" s="89"/>
      <c r="D3" s="89"/>
      <c r="E3" s="89"/>
      <c r="F3" s="90"/>
      <c r="G3" s="90"/>
      <c r="H3" s="91" t="s">
        <v>92</v>
      </c>
    </row>
    <row r="4" spans="1:8" ht="15" x14ac:dyDescent="0.3">
      <c r="A4" s="44"/>
      <c r="B4" s="30"/>
      <c r="C4" s="97" t="s">
        <v>40</v>
      </c>
      <c r="D4" s="98"/>
      <c r="E4" s="98"/>
      <c r="F4" s="97" t="s">
        <v>41</v>
      </c>
      <c r="G4" s="98"/>
      <c r="H4" s="98"/>
    </row>
    <row r="5" spans="1:8" s="21" customFormat="1" ht="15" x14ac:dyDescent="0.25">
      <c r="A5" s="38" t="s">
        <v>0</v>
      </c>
      <c r="B5" s="45"/>
      <c r="C5" s="92" t="s">
        <v>93</v>
      </c>
      <c r="D5" s="92" t="s">
        <v>94</v>
      </c>
      <c r="E5" s="92" t="s">
        <v>91</v>
      </c>
      <c r="F5" s="92" t="s">
        <v>93</v>
      </c>
      <c r="G5" s="92" t="s">
        <v>94</v>
      </c>
      <c r="H5" s="92" t="s">
        <v>91</v>
      </c>
    </row>
    <row r="6" spans="1:8" x14ac:dyDescent="0.25">
      <c r="A6" s="31"/>
      <c r="B6" s="46" t="s">
        <v>95</v>
      </c>
      <c r="C6" s="9"/>
      <c r="D6" s="9"/>
      <c r="E6" s="9"/>
      <c r="F6" s="9"/>
      <c r="G6" s="9"/>
      <c r="H6" s="9"/>
    </row>
    <row r="7" spans="1:8" ht="27" x14ac:dyDescent="0.25">
      <c r="A7" s="31">
        <v>1</v>
      </c>
      <c r="B7" s="36" t="s">
        <v>96</v>
      </c>
      <c r="C7" s="9">
        <v>2086258</v>
      </c>
      <c r="D7" s="9">
        <v>149785</v>
      </c>
      <c r="E7" s="35">
        <f t="shared" ref="E7:E20" si="0">C7+D7</f>
        <v>2236043</v>
      </c>
      <c r="F7" s="9">
        <v>1415230</v>
      </c>
      <c r="G7" s="9">
        <v>371180</v>
      </c>
      <c r="H7" s="35">
        <f t="shared" ref="H7:H20" si="1">F7+G7</f>
        <v>1786410</v>
      </c>
    </row>
    <row r="8" spans="1:8" x14ac:dyDescent="0.25">
      <c r="A8" s="31">
        <v>2</v>
      </c>
      <c r="B8" s="36" t="s">
        <v>97</v>
      </c>
      <c r="C8" s="35">
        <f>SUM(C9:C17)</f>
        <v>11213175</v>
      </c>
      <c r="D8" s="35">
        <f>SUM(D9:D17)</f>
        <v>31551205</v>
      </c>
      <c r="E8" s="35">
        <f t="shared" si="0"/>
        <v>42764380</v>
      </c>
      <c r="F8" s="35">
        <f>SUM(F9:F17)</f>
        <v>11445842</v>
      </c>
      <c r="G8" s="35">
        <f>SUM(G9:G17)</f>
        <v>24330830</v>
      </c>
      <c r="H8" s="35">
        <f t="shared" si="1"/>
        <v>35776672</v>
      </c>
    </row>
    <row r="9" spans="1:8" x14ac:dyDescent="0.25">
      <c r="A9" s="31">
        <v>2.1</v>
      </c>
      <c r="B9" s="47" t="s">
        <v>98</v>
      </c>
      <c r="C9" s="9">
        <v>490982</v>
      </c>
      <c r="D9" s="9">
        <v>0</v>
      </c>
      <c r="E9" s="35">
        <f t="shared" si="0"/>
        <v>490982</v>
      </c>
      <c r="F9" s="9">
        <v>601707</v>
      </c>
      <c r="G9" s="9">
        <v>0</v>
      </c>
      <c r="H9" s="35">
        <f t="shared" si="1"/>
        <v>601707</v>
      </c>
    </row>
    <row r="10" spans="1:8" ht="27" x14ac:dyDescent="0.25">
      <c r="A10" s="31">
        <v>2.2000000000000002</v>
      </c>
      <c r="B10" s="47" t="s">
        <v>99</v>
      </c>
      <c r="C10" s="9">
        <v>6898608.3500000006</v>
      </c>
      <c r="D10" s="9">
        <v>19034388.690000001</v>
      </c>
      <c r="E10" s="35">
        <f t="shared" si="0"/>
        <v>25932997.040000003</v>
      </c>
      <c r="F10" s="9">
        <v>7547651.9399999995</v>
      </c>
      <c r="G10" s="9">
        <v>13459556.49</v>
      </c>
      <c r="H10" s="35">
        <f t="shared" si="1"/>
        <v>21007208.43</v>
      </c>
    </row>
    <row r="11" spans="1:8" x14ac:dyDescent="0.25">
      <c r="A11" s="31">
        <v>2.2999999999999998</v>
      </c>
      <c r="B11" s="47" t="s">
        <v>100</v>
      </c>
      <c r="C11" s="9">
        <v>0</v>
      </c>
      <c r="D11" s="9">
        <v>198586.04</v>
      </c>
      <c r="E11" s="35">
        <f t="shared" si="0"/>
        <v>198586.04</v>
      </c>
      <c r="F11" s="9">
        <v>0</v>
      </c>
      <c r="G11" s="9">
        <v>196469.66</v>
      </c>
      <c r="H11" s="35">
        <f t="shared" si="1"/>
        <v>196469.66</v>
      </c>
    </row>
    <row r="12" spans="1:8" ht="27" x14ac:dyDescent="0.25">
      <c r="A12" s="31">
        <v>2.4</v>
      </c>
      <c r="B12" s="47" t="s">
        <v>101</v>
      </c>
      <c r="C12" s="9">
        <v>281421.01</v>
      </c>
      <c r="D12" s="9">
        <v>2087702.9</v>
      </c>
      <c r="E12" s="35">
        <f t="shared" si="0"/>
        <v>2369123.91</v>
      </c>
      <c r="F12" s="9">
        <v>84882.75</v>
      </c>
      <c r="G12" s="9">
        <v>1455211.39</v>
      </c>
      <c r="H12" s="35">
        <f t="shared" si="1"/>
        <v>1540094.14</v>
      </c>
    </row>
    <row r="13" spans="1:8" x14ac:dyDescent="0.25">
      <c r="A13" s="31">
        <v>2.5</v>
      </c>
      <c r="B13" s="47" t="s">
        <v>102</v>
      </c>
      <c r="C13" s="9">
        <v>1258099.03</v>
      </c>
      <c r="D13" s="9">
        <v>2935501.01</v>
      </c>
      <c r="E13" s="35">
        <f t="shared" si="0"/>
        <v>4193600.04</v>
      </c>
      <c r="F13" s="9">
        <v>739414.29</v>
      </c>
      <c r="G13" s="9">
        <v>2698769.75</v>
      </c>
      <c r="H13" s="35">
        <f t="shared" si="1"/>
        <v>3438184.04</v>
      </c>
    </row>
    <row r="14" spans="1:8" ht="27" x14ac:dyDescent="0.25">
      <c r="A14" s="31">
        <v>2.6</v>
      </c>
      <c r="B14" s="47" t="s">
        <v>103</v>
      </c>
      <c r="C14" s="9">
        <v>887551.78</v>
      </c>
      <c r="D14" s="9">
        <v>3619620.8</v>
      </c>
      <c r="E14" s="35">
        <f t="shared" si="0"/>
        <v>4507172.58</v>
      </c>
      <c r="F14" s="9">
        <v>878913.28</v>
      </c>
      <c r="G14" s="9">
        <v>3241008.4200000004</v>
      </c>
      <c r="H14" s="35">
        <f t="shared" si="1"/>
        <v>4119921.7</v>
      </c>
    </row>
    <row r="15" spans="1:8" ht="27" x14ac:dyDescent="0.25">
      <c r="A15" s="31">
        <v>2.7</v>
      </c>
      <c r="B15" s="47" t="s">
        <v>104</v>
      </c>
      <c r="C15" s="9">
        <v>1132.6199999999999</v>
      </c>
      <c r="D15" s="9">
        <v>1909.46</v>
      </c>
      <c r="E15" s="35">
        <f t="shared" si="0"/>
        <v>3042.08</v>
      </c>
      <c r="F15" s="9">
        <v>1446.76</v>
      </c>
      <c r="G15" s="9">
        <v>2619.73</v>
      </c>
      <c r="H15" s="35">
        <f t="shared" si="1"/>
        <v>4066.49</v>
      </c>
    </row>
    <row r="16" spans="1:8" x14ac:dyDescent="0.25">
      <c r="A16" s="31">
        <v>2.8</v>
      </c>
      <c r="B16" s="47" t="s">
        <v>105</v>
      </c>
      <c r="C16" s="9">
        <v>164398</v>
      </c>
      <c r="D16" s="9">
        <v>3129118</v>
      </c>
      <c r="E16" s="35">
        <f t="shared" si="0"/>
        <v>3293516</v>
      </c>
      <c r="F16" s="9">
        <v>174412</v>
      </c>
      <c r="G16" s="9">
        <v>2809922</v>
      </c>
      <c r="H16" s="35">
        <f t="shared" si="1"/>
        <v>2984334</v>
      </c>
    </row>
    <row r="17" spans="1:8" x14ac:dyDescent="0.25">
      <c r="A17" s="31">
        <v>2.9</v>
      </c>
      <c r="B17" s="47" t="s">
        <v>106</v>
      </c>
      <c r="C17" s="9">
        <v>1230982.2100000009</v>
      </c>
      <c r="D17" s="9">
        <v>544378.09999999776</v>
      </c>
      <c r="E17" s="35">
        <f t="shared" si="0"/>
        <v>1775360.3099999987</v>
      </c>
      <c r="F17" s="9">
        <v>1417413.9800000004</v>
      </c>
      <c r="G17" s="9">
        <v>467272.55999999866</v>
      </c>
      <c r="H17" s="35">
        <f t="shared" si="1"/>
        <v>1884686.5399999991</v>
      </c>
    </row>
    <row r="18" spans="1:8" ht="25.5" x14ac:dyDescent="0.25">
      <c r="A18" s="31">
        <v>3</v>
      </c>
      <c r="B18" s="86" t="s">
        <v>16</v>
      </c>
      <c r="C18" s="9">
        <v>204920</v>
      </c>
      <c r="D18" s="9">
        <v>1272069</v>
      </c>
      <c r="E18" s="35">
        <f t="shared" si="0"/>
        <v>1476989</v>
      </c>
      <c r="F18" s="9">
        <v>5513517</v>
      </c>
      <c r="G18" s="9">
        <v>4836710</v>
      </c>
      <c r="H18" s="35">
        <f t="shared" si="1"/>
        <v>10350227</v>
      </c>
    </row>
    <row r="19" spans="1:8" ht="27" x14ac:dyDescent="0.25">
      <c r="A19" s="31">
        <v>4</v>
      </c>
      <c r="B19" s="36" t="s">
        <v>107</v>
      </c>
      <c r="C19" s="9">
        <v>997048</v>
      </c>
      <c r="D19" s="9">
        <v>0</v>
      </c>
      <c r="E19" s="35">
        <f t="shared" si="0"/>
        <v>997048</v>
      </c>
      <c r="F19" s="9">
        <v>304044</v>
      </c>
      <c r="G19" s="9">
        <v>0</v>
      </c>
      <c r="H19" s="35">
        <f t="shared" si="1"/>
        <v>304044</v>
      </c>
    </row>
    <row r="20" spans="1:8" x14ac:dyDescent="0.25">
      <c r="A20" s="31">
        <v>5</v>
      </c>
      <c r="B20" s="36" t="s">
        <v>108</v>
      </c>
      <c r="C20" s="9">
        <v>0</v>
      </c>
      <c r="D20" s="9">
        <v>0</v>
      </c>
      <c r="E20" s="35">
        <f t="shared" si="0"/>
        <v>0</v>
      </c>
      <c r="F20" s="9">
        <v>0</v>
      </c>
      <c r="G20" s="9">
        <v>0</v>
      </c>
      <c r="H20" s="35">
        <f t="shared" si="1"/>
        <v>0</v>
      </c>
    </row>
    <row r="21" spans="1:8" x14ac:dyDescent="0.25">
      <c r="A21" s="31">
        <v>6</v>
      </c>
      <c r="B21" s="48" t="s">
        <v>109</v>
      </c>
      <c r="C21" s="35">
        <f>C7+C8+C18+C19+C20</f>
        <v>14501401</v>
      </c>
      <c r="D21" s="35">
        <f>D7+D8+D18+D19+D20</f>
        <v>32973059</v>
      </c>
      <c r="E21" s="35">
        <f>C21+D21</f>
        <v>47474460</v>
      </c>
      <c r="F21" s="35">
        <f>F7+F8+F18+F19+F20</f>
        <v>18678633</v>
      </c>
      <c r="G21" s="35">
        <f>G7+G8+G18+G19+G20</f>
        <v>29538720</v>
      </c>
      <c r="H21" s="35">
        <f>F21+G21</f>
        <v>48217353</v>
      </c>
    </row>
    <row r="22" spans="1:8" x14ac:dyDescent="0.25">
      <c r="A22" s="31"/>
      <c r="B22" s="46" t="s">
        <v>110</v>
      </c>
      <c r="C22" s="9"/>
      <c r="D22" s="9"/>
      <c r="E22" s="35"/>
      <c r="F22" s="9"/>
      <c r="G22" s="9"/>
      <c r="H22" s="35"/>
    </row>
    <row r="23" spans="1:8" ht="27" x14ac:dyDescent="0.25">
      <c r="A23" s="31">
        <v>7</v>
      </c>
      <c r="B23" s="36" t="s">
        <v>111</v>
      </c>
      <c r="C23" s="9">
        <v>406177</v>
      </c>
      <c r="D23" s="9">
        <v>1211531</v>
      </c>
      <c r="E23" s="35">
        <f t="shared" ref="E23:E28" si="2">C23+D23</f>
        <v>1617708</v>
      </c>
      <c r="F23" s="9">
        <v>216520</v>
      </c>
      <c r="G23" s="9">
        <v>551887</v>
      </c>
      <c r="H23" s="35">
        <f t="shared" ref="H23:H28" si="3">F23+G23</f>
        <v>768407</v>
      </c>
    </row>
    <row r="24" spans="1:8" x14ac:dyDescent="0.25">
      <c r="A24" s="31">
        <v>8</v>
      </c>
      <c r="B24" s="36" t="s">
        <v>112</v>
      </c>
      <c r="C24" s="9">
        <v>129381</v>
      </c>
      <c r="D24" s="9">
        <v>8974430</v>
      </c>
      <c r="E24" s="35">
        <f t="shared" si="2"/>
        <v>9103811</v>
      </c>
      <c r="F24" s="9">
        <v>96631</v>
      </c>
      <c r="G24" s="9">
        <v>6462794</v>
      </c>
      <c r="H24" s="35">
        <f t="shared" si="3"/>
        <v>6559425</v>
      </c>
    </row>
    <row r="25" spans="1:8" x14ac:dyDescent="0.25">
      <c r="A25" s="31">
        <v>9</v>
      </c>
      <c r="B25" s="36" t="s">
        <v>113</v>
      </c>
      <c r="C25" s="9">
        <v>24190</v>
      </c>
      <c r="D25" s="9">
        <v>970716</v>
      </c>
      <c r="E25" s="35">
        <f t="shared" si="2"/>
        <v>994906</v>
      </c>
      <c r="F25" s="9">
        <v>4995</v>
      </c>
      <c r="G25" s="9">
        <v>469855</v>
      </c>
      <c r="H25" s="35">
        <f t="shared" si="3"/>
        <v>474850</v>
      </c>
    </row>
    <row r="26" spans="1:8" ht="27" x14ac:dyDescent="0.25">
      <c r="A26" s="31">
        <v>10</v>
      </c>
      <c r="B26" s="36" t="s">
        <v>114</v>
      </c>
      <c r="C26" s="9">
        <v>0</v>
      </c>
      <c r="D26" s="9">
        <v>0</v>
      </c>
      <c r="E26" s="35">
        <f t="shared" si="2"/>
        <v>0</v>
      </c>
      <c r="F26" s="9">
        <v>0</v>
      </c>
      <c r="G26" s="9">
        <v>0</v>
      </c>
      <c r="H26" s="35">
        <f t="shared" si="3"/>
        <v>0</v>
      </c>
    </row>
    <row r="27" spans="1:8" x14ac:dyDescent="0.25">
      <c r="A27" s="31">
        <v>11</v>
      </c>
      <c r="B27" s="36" t="s">
        <v>115</v>
      </c>
      <c r="C27" s="9">
        <v>0</v>
      </c>
      <c r="D27" s="9">
        <v>5470977</v>
      </c>
      <c r="E27" s="35">
        <f t="shared" si="2"/>
        <v>5470977</v>
      </c>
      <c r="F27" s="9">
        <v>0</v>
      </c>
      <c r="G27" s="9">
        <v>4854837</v>
      </c>
      <c r="H27" s="35">
        <f t="shared" si="3"/>
        <v>4854837</v>
      </c>
    </row>
    <row r="28" spans="1:8" x14ac:dyDescent="0.25">
      <c r="A28" s="31">
        <v>12</v>
      </c>
      <c r="B28" s="36" t="s">
        <v>116</v>
      </c>
      <c r="C28" s="9"/>
      <c r="D28" s="9"/>
      <c r="E28" s="35">
        <f t="shared" si="2"/>
        <v>0</v>
      </c>
      <c r="F28" s="9"/>
      <c r="G28" s="9"/>
      <c r="H28" s="35">
        <f t="shared" si="3"/>
        <v>0</v>
      </c>
    </row>
    <row r="29" spans="1:8" x14ac:dyDescent="0.25">
      <c r="A29" s="31">
        <v>13</v>
      </c>
      <c r="B29" s="33" t="s">
        <v>117</v>
      </c>
      <c r="C29" s="35">
        <f>SUM(C23:C28)</f>
        <v>559748</v>
      </c>
      <c r="D29" s="35">
        <f>SUM(D23:D28)</f>
        <v>16627654</v>
      </c>
      <c r="E29" s="35">
        <f>C29+D29</f>
        <v>17187402</v>
      </c>
      <c r="F29" s="35">
        <f>SUM(F23:F28)</f>
        <v>318146</v>
      </c>
      <c r="G29" s="35">
        <f>SUM(G23:G28)</f>
        <v>12339373</v>
      </c>
      <c r="H29" s="35">
        <f>F29+G29</f>
        <v>12657519</v>
      </c>
    </row>
    <row r="30" spans="1:8" x14ac:dyDescent="0.25">
      <c r="A30" s="31">
        <v>14</v>
      </c>
      <c r="B30" s="33" t="s">
        <v>118</v>
      </c>
      <c r="C30" s="35">
        <f>C21-C29</f>
        <v>13941653</v>
      </c>
      <c r="D30" s="35">
        <f>D21-D29</f>
        <v>16345405</v>
      </c>
      <c r="E30" s="35">
        <f>C30+D30</f>
        <v>30287058</v>
      </c>
      <c r="F30" s="35">
        <f>F21-F29</f>
        <v>18360487</v>
      </c>
      <c r="G30" s="35">
        <f>G21-G29</f>
        <v>17199347</v>
      </c>
      <c r="H30" s="35">
        <f>F30+G30</f>
        <v>35559834</v>
      </c>
    </row>
    <row r="31" spans="1:8" x14ac:dyDescent="0.25">
      <c r="A31" s="31"/>
      <c r="B31" s="46"/>
      <c r="C31" s="9"/>
      <c r="D31" s="9"/>
      <c r="E31" s="35"/>
      <c r="F31" s="9"/>
      <c r="G31" s="9"/>
      <c r="H31" s="35"/>
    </row>
    <row r="32" spans="1:8" x14ac:dyDescent="0.25">
      <c r="A32" s="31"/>
      <c r="B32" s="46" t="s">
        <v>119</v>
      </c>
      <c r="C32" s="9"/>
      <c r="D32" s="9"/>
      <c r="E32" s="35"/>
      <c r="F32" s="9"/>
      <c r="G32" s="9"/>
      <c r="H32" s="35"/>
    </row>
    <row r="33" spans="1:8" x14ac:dyDescent="0.25">
      <c r="A33" s="31">
        <v>15</v>
      </c>
      <c r="B33" s="34" t="s">
        <v>120</v>
      </c>
      <c r="C33" s="10">
        <f>C34-C35</f>
        <v>742041</v>
      </c>
      <c r="D33" s="10">
        <f>D34-D35</f>
        <v>-1305414</v>
      </c>
      <c r="E33" s="35">
        <f>C33+D33</f>
        <v>-563373</v>
      </c>
      <c r="F33" s="10">
        <f>F34-F35</f>
        <v>495182</v>
      </c>
      <c r="G33" s="10">
        <f>G34-G35</f>
        <v>-562004</v>
      </c>
      <c r="H33" s="35">
        <f>F33+G33</f>
        <v>-66822</v>
      </c>
    </row>
    <row r="34" spans="1:8" ht="27" x14ac:dyDescent="0.25">
      <c r="A34" s="31">
        <v>15.1</v>
      </c>
      <c r="B34" s="47" t="s">
        <v>121</v>
      </c>
      <c r="C34" s="9">
        <v>1876714</v>
      </c>
      <c r="D34" s="9">
        <v>846172</v>
      </c>
      <c r="E34" s="35">
        <f>C34+D34</f>
        <v>2722886</v>
      </c>
      <c r="F34" s="9">
        <v>1564388</v>
      </c>
      <c r="G34" s="9">
        <v>873023</v>
      </c>
      <c r="H34" s="35">
        <f>F34+G34</f>
        <v>2437411</v>
      </c>
    </row>
    <row r="35" spans="1:8" ht="27" x14ac:dyDescent="0.25">
      <c r="A35" s="31">
        <v>15.2</v>
      </c>
      <c r="B35" s="47" t="s">
        <v>122</v>
      </c>
      <c r="C35" s="9">
        <v>1134673</v>
      </c>
      <c r="D35" s="9">
        <v>2151586</v>
      </c>
      <c r="E35" s="35">
        <f>C35+D35</f>
        <v>3286259</v>
      </c>
      <c r="F35" s="9">
        <v>1069206</v>
      </c>
      <c r="G35" s="9">
        <v>1435027</v>
      </c>
      <c r="H35" s="35">
        <f>F35+G35</f>
        <v>2504233</v>
      </c>
    </row>
    <row r="36" spans="1:8" x14ac:dyDescent="0.25">
      <c r="A36" s="31">
        <v>16</v>
      </c>
      <c r="B36" s="36" t="s">
        <v>123</v>
      </c>
      <c r="C36" s="9">
        <v>0</v>
      </c>
      <c r="D36" s="9">
        <v>53912</v>
      </c>
      <c r="E36" s="35">
        <f t="shared" ref="E36:E65" si="4">C36+D36</f>
        <v>53912</v>
      </c>
      <c r="F36" s="9">
        <v>0</v>
      </c>
      <c r="G36" s="9">
        <v>44864</v>
      </c>
      <c r="H36" s="35">
        <f t="shared" ref="H36:H44" si="5">F36+G36</f>
        <v>44864</v>
      </c>
    </row>
    <row r="37" spans="1:8" ht="27" x14ac:dyDescent="0.25">
      <c r="A37" s="31">
        <v>17</v>
      </c>
      <c r="B37" s="36" t="s">
        <v>124</v>
      </c>
      <c r="C37" s="9">
        <v>0</v>
      </c>
      <c r="D37" s="9">
        <v>-260733</v>
      </c>
      <c r="E37" s="35">
        <f t="shared" si="4"/>
        <v>-260733</v>
      </c>
      <c r="F37" s="9">
        <v>0</v>
      </c>
      <c r="G37" s="9">
        <v>11410542</v>
      </c>
      <c r="H37" s="35">
        <f t="shared" si="5"/>
        <v>11410542</v>
      </c>
    </row>
    <row r="38" spans="1:8" ht="27" x14ac:dyDescent="0.25">
      <c r="A38" s="31">
        <v>18</v>
      </c>
      <c r="B38" s="36" t="s">
        <v>125</v>
      </c>
      <c r="C38" s="9">
        <v>0</v>
      </c>
      <c r="D38" s="9">
        <v>0</v>
      </c>
      <c r="E38" s="35">
        <f t="shared" si="4"/>
        <v>0</v>
      </c>
      <c r="F38" s="9">
        <v>0</v>
      </c>
      <c r="G38" s="9">
        <v>20130</v>
      </c>
      <c r="H38" s="35">
        <f t="shared" si="5"/>
        <v>20130</v>
      </c>
    </row>
    <row r="39" spans="1:8" ht="27" x14ac:dyDescent="0.25">
      <c r="A39" s="31">
        <v>19</v>
      </c>
      <c r="B39" s="36" t="s">
        <v>126</v>
      </c>
      <c r="C39" s="9">
        <v>3028634</v>
      </c>
      <c r="D39" s="9"/>
      <c r="E39" s="35">
        <f t="shared" si="4"/>
        <v>3028634</v>
      </c>
      <c r="F39" s="9">
        <v>4851800</v>
      </c>
      <c r="G39" s="9"/>
      <c r="H39" s="35">
        <f t="shared" si="5"/>
        <v>4851800</v>
      </c>
    </row>
    <row r="40" spans="1:8" ht="27" x14ac:dyDescent="0.25">
      <c r="A40" s="31">
        <v>20</v>
      </c>
      <c r="B40" s="36" t="s">
        <v>127</v>
      </c>
      <c r="C40" s="9">
        <v>2426729</v>
      </c>
      <c r="D40" s="9"/>
      <c r="E40" s="35">
        <f t="shared" si="4"/>
        <v>2426729</v>
      </c>
      <c r="F40" s="9">
        <v>2834874</v>
      </c>
      <c r="G40" s="9"/>
      <c r="H40" s="35">
        <f t="shared" si="5"/>
        <v>2834874</v>
      </c>
    </row>
    <row r="41" spans="1:8" x14ac:dyDescent="0.25">
      <c r="A41" s="31">
        <v>21</v>
      </c>
      <c r="B41" s="36" t="s">
        <v>128</v>
      </c>
      <c r="C41" s="9">
        <v>5785</v>
      </c>
      <c r="D41" s="9">
        <v>0</v>
      </c>
      <c r="E41" s="35">
        <f t="shared" si="4"/>
        <v>5785</v>
      </c>
      <c r="F41" s="9">
        <v>-23580</v>
      </c>
      <c r="G41" s="9">
        <v>0</v>
      </c>
      <c r="H41" s="35">
        <f t="shared" si="5"/>
        <v>-23580</v>
      </c>
    </row>
    <row r="42" spans="1:8" ht="27" x14ac:dyDescent="0.25">
      <c r="A42" s="31">
        <v>22</v>
      </c>
      <c r="B42" s="36" t="s">
        <v>129</v>
      </c>
      <c r="C42" s="9">
        <v>2085286</v>
      </c>
      <c r="D42" s="9">
        <v>609507</v>
      </c>
      <c r="E42" s="35">
        <f t="shared" si="4"/>
        <v>2694793</v>
      </c>
      <c r="F42" s="9">
        <v>13197310</v>
      </c>
      <c r="G42" s="9">
        <v>559979</v>
      </c>
      <c r="H42" s="35">
        <f t="shared" si="5"/>
        <v>13757289</v>
      </c>
    </row>
    <row r="43" spans="1:8" x14ac:dyDescent="0.25">
      <c r="A43" s="31">
        <v>23</v>
      </c>
      <c r="B43" s="36" t="s">
        <v>130</v>
      </c>
      <c r="C43" s="9">
        <v>789599</v>
      </c>
      <c r="D43" s="9">
        <v>12771</v>
      </c>
      <c r="E43" s="35">
        <f t="shared" si="4"/>
        <v>802370</v>
      </c>
      <c r="F43" s="9">
        <v>1928101</v>
      </c>
      <c r="G43" s="9">
        <v>233</v>
      </c>
      <c r="H43" s="35">
        <f t="shared" si="5"/>
        <v>1928334</v>
      </c>
    </row>
    <row r="44" spans="1:8" x14ac:dyDescent="0.25">
      <c r="A44" s="31">
        <v>24</v>
      </c>
      <c r="B44" s="33" t="s">
        <v>131</v>
      </c>
      <c r="C44" s="35">
        <f>C33+C36+C37+C38+C39+C40+C41+C42+C43</f>
        <v>9078074</v>
      </c>
      <c r="D44" s="35">
        <f>D33+D36+D37+D38+D39+D40+D41+D42+D43</f>
        <v>-889957</v>
      </c>
      <c r="E44" s="35">
        <f t="shared" si="4"/>
        <v>8188117</v>
      </c>
      <c r="F44" s="35">
        <f>F33+F36+F37+F38+F39+F40+F41+F42+F43</f>
        <v>23283687</v>
      </c>
      <c r="G44" s="35">
        <f>G33+G36+G37+G38+G39+G40+G41+G42+G43</f>
        <v>11473744</v>
      </c>
      <c r="H44" s="35">
        <f t="shared" si="5"/>
        <v>34757431</v>
      </c>
    </row>
    <row r="45" spans="1:8" x14ac:dyDescent="0.25">
      <c r="A45" s="31"/>
      <c r="B45" s="46" t="s">
        <v>132</v>
      </c>
      <c r="C45" s="9"/>
      <c r="D45" s="9"/>
      <c r="E45" s="35"/>
      <c r="F45" s="9"/>
      <c r="G45" s="9"/>
      <c r="H45" s="35"/>
    </row>
    <row r="46" spans="1:8" ht="27" x14ac:dyDescent="0.25">
      <c r="A46" s="31">
        <v>25</v>
      </c>
      <c r="B46" s="36" t="s">
        <v>133</v>
      </c>
      <c r="C46" s="9">
        <v>1106295</v>
      </c>
      <c r="D46" s="9">
        <v>132581</v>
      </c>
      <c r="E46" s="35">
        <f t="shared" si="4"/>
        <v>1238876</v>
      </c>
      <c r="F46" s="9">
        <v>914476</v>
      </c>
      <c r="G46" s="9">
        <v>70550</v>
      </c>
      <c r="H46" s="35">
        <f t="shared" ref="H46:H53" si="6">F46+G46</f>
        <v>985026</v>
      </c>
    </row>
    <row r="47" spans="1:8" ht="27" x14ac:dyDescent="0.25">
      <c r="A47" s="31">
        <v>26</v>
      </c>
      <c r="B47" s="36" t="s">
        <v>134</v>
      </c>
      <c r="C47" s="9">
        <v>265328</v>
      </c>
      <c r="D47" s="9">
        <v>62780</v>
      </c>
      <c r="E47" s="35">
        <f t="shared" si="4"/>
        <v>328108</v>
      </c>
      <c r="F47" s="9">
        <v>357430</v>
      </c>
      <c r="G47" s="9">
        <v>80238</v>
      </c>
      <c r="H47" s="35">
        <f t="shared" si="6"/>
        <v>437668</v>
      </c>
    </row>
    <row r="48" spans="1:8" x14ac:dyDescent="0.25">
      <c r="A48" s="31">
        <v>27</v>
      </c>
      <c r="B48" s="36" t="s">
        <v>135</v>
      </c>
      <c r="C48" s="9">
        <v>4128321</v>
      </c>
      <c r="D48" s="9"/>
      <c r="E48" s="35">
        <f t="shared" si="4"/>
        <v>4128321</v>
      </c>
      <c r="F48" s="9">
        <v>4096041</v>
      </c>
      <c r="G48" s="9"/>
      <c r="H48" s="35">
        <f t="shared" si="6"/>
        <v>4096041</v>
      </c>
    </row>
    <row r="49" spans="1:8" x14ac:dyDescent="0.25">
      <c r="A49" s="31">
        <v>28</v>
      </c>
      <c r="B49" s="36" t="s">
        <v>136</v>
      </c>
      <c r="C49" s="9">
        <v>81236</v>
      </c>
      <c r="D49" s="9"/>
      <c r="E49" s="35">
        <f t="shared" si="4"/>
        <v>81236</v>
      </c>
      <c r="F49" s="9">
        <v>20280</v>
      </c>
      <c r="G49" s="9"/>
      <c r="H49" s="35">
        <f t="shared" si="6"/>
        <v>20280</v>
      </c>
    </row>
    <row r="50" spans="1:8" x14ac:dyDescent="0.25">
      <c r="A50" s="31">
        <v>29</v>
      </c>
      <c r="B50" s="36" t="s">
        <v>137</v>
      </c>
      <c r="C50" s="9">
        <v>1223629</v>
      </c>
      <c r="D50" s="9"/>
      <c r="E50" s="35">
        <f t="shared" si="4"/>
        <v>1223629</v>
      </c>
      <c r="F50" s="9">
        <v>853303</v>
      </c>
      <c r="G50" s="9"/>
      <c r="H50" s="35">
        <f t="shared" si="6"/>
        <v>853303</v>
      </c>
    </row>
    <row r="51" spans="1:8" x14ac:dyDescent="0.25">
      <c r="A51" s="31">
        <v>30</v>
      </c>
      <c r="B51" s="36" t="s">
        <v>138</v>
      </c>
      <c r="C51" s="9">
        <v>1547739</v>
      </c>
      <c r="D51" s="9">
        <v>161646</v>
      </c>
      <c r="E51" s="35">
        <f t="shared" si="4"/>
        <v>1709385</v>
      </c>
      <c r="F51" s="9">
        <v>3588768</v>
      </c>
      <c r="G51" s="9">
        <v>163217</v>
      </c>
      <c r="H51" s="35">
        <f t="shared" si="6"/>
        <v>3751985</v>
      </c>
    </row>
    <row r="52" spans="1:8" x14ac:dyDescent="0.25">
      <c r="A52" s="31">
        <v>31</v>
      </c>
      <c r="B52" s="33" t="s">
        <v>139</v>
      </c>
      <c r="C52" s="35">
        <f>SUM(C46:C51)</f>
        <v>8352548</v>
      </c>
      <c r="D52" s="35">
        <f>SUM(D46:D51)</f>
        <v>357007</v>
      </c>
      <c r="E52" s="35">
        <f t="shared" si="4"/>
        <v>8709555</v>
      </c>
      <c r="F52" s="35">
        <f>SUM(F46:F51)</f>
        <v>9830298</v>
      </c>
      <c r="G52" s="35">
        <f>SUM(G46:G51)</f>
        <v>314005</v>
      </c>
      <c r="H52" s="35">
        <f t="shared" si="6"/>
        <v>10144303</v>
      </c>
    </row>
    <row r="53" spans="1:8" x14ac:dyDescent="0.25">
      <c r="A53" s="31">
        <v>32</v>
      </c>
      <c r="B53" s="33" t="s">
        <v>140</v>
      </c>
      <c r="C53" s="35">
        <f>C44-C52</f>
        <v>725526</v>
      </c>
      <c r="D53" s="35">
        <f>D44-D52</f>
        <v>-1246964</v>
      </c>
      <c r="E53" s="35">
        <f t="shared" si="4"/>
        <v>-521438</v>
      </c>
      <c r="F53" s="35">
        <f>F44-F52</f>
        <v>13453389</v>
      </c>
      <c r="G53" s="35">
        <f>G44-G52</f>
        <v>11159739</v>
      </c>
      <c r="H53" s="35">
        <f t="shared" si="6"/>
        <v>24613128</v>
      </c>
    </row>
    <row r="54" spans="1:8" x14ac:dyDescent="0.25">
      <c r="A54" s="31"/>
      <c r="B54" s="46"/>
      <c r="C54" s="49"/>
      <c r="D54" s="49"/>
      <c r="E54" s="35"/>
      <c r="F54" s="49"/>
      <c r="G54" s="49"/>
      <c r="H54" s="35"/>
    </row>
    <row r="55" spans="1:8" x14ac:dyDescent="0.25">
      <c r="A55" s="31">
        <v>33</v>
      </c>
      <c r="B55" s="33" t="s">
        <v>141</v>
      </c>
      <c r="C55" s="35">
        <f>C30+C53</f>
        <v>14667179</v>
      </c>
      <c r="D55" s="35">
        <f>D30+D53</f>
        <v>15098441</v>
      </c>
      <c r="E55" s="35">
        <f t="shared" si="4"/>
        <v>29765620</v>
      </c>
      <c r="F55" s="35">
        <f>F30+F53</f>
        <v>31813876</v>
      </c>
      <c r="G55" s="35">
        <f>G30+G53</f>
        <v>28359086</v>
      </c>
      <c r="H55" s="35">
        <f>F55+G55</f>
        <v>60172962</v>
      </c>
    </row>
    <row r="56" spans="1:8" x14ac:dyDescent="0.25">
      <c r="A56" s="31"/>
      <c r="B56" s="33"/>
      <c r="C56" s="35"/>
      <c r="D56" s="35"/>
      <c r="E56" s="35"/>
      <c r="F56" s="35"/>
      <c r="G56" s="35"/>
      <c r="H56" s="35"/>
    </row>
    <row r="57" spans="1:8" x14ac:dyDescent="0.25">
      <c r="A57" s="31">
        <v>34</v>
      </c>
      <c r="B57" s="36" t="s">
        <v>142</v>
      </c>
      <c r="C57" s="9">
        <v>9194014</v>
      </c>
      <c r="D57" s="9" t="s">
        <v>13</v>
      </c>
      <c r="E57" s="35">
        <f>C57</f>
        <v>9194014</v>
      </c>
      <c r="F57" s="9">
        <v>11617274</v>
      </c>
      <c r="G57" s="9" t="s">
        <v>13</v>
      </c>
      <c r="H57" s="35">
        <f>F57</f>
        <v>11617274</v>
      </c>
    </row>
    <row r="58" spans="1:8" ht="27" x14ac:dyDescent="0.25">
      <c r="A58" s="31">
        <v>35</v>
      </c>
      <c r="B58" s="36" t="s">
        <v>143</v>
      </c>
      <c r="C58" s="9">
        <v>0</v>
      </c>
      <c r="D58" s="9" t="s">
        <v>13</v>
      </c>
      <c r="E58" s="35">
        <f>C58</f>
        <v>0</v>
      </c>
      <c r="F58" s="9">
        <v>0</v>
      </c>
      <c r="G58" s="9" t="s">
        <v>13</v>
      </c>
      <c r="H58" s="35">
        <f>F58</f>
        <v>0</v>
      </c>
    </row>
    <row r="59" spans="1:8" ht="27" x14ac:dyDescent="0.25">
      <c r="A59" s="31">
        <v>36</v>
      </c>
      <c r="B59" s="36" t="s">
        <v>144</v>
      </c>
      <c r="C59" s="9">
        <v>833667</v>
      </c>
      <c r="D59" s="9" t="s">
        <v>13</v>
      </c>
      <c r="E59" s="35">
        <f>C59</f>
        <v>833667</v>
      </c>
      <c r="F59" s="9">
        <v>1323982</v>
      </c>
      <c r="G59" s="9" t="s">
        <v>13</v>
      </c>
      <c r="H59" s="35">
        <f>F59</f>
        <v>1323982</v>
      </c>
    </row>
    <row r="60" spans="1:8" x14ac:dyDescent="0.25">
      <c r="A60" s="31">
        <v>37</v>
      </c>
      <c r="B60" s="33" t="s">
        <v>145</v>
      </c>
      <c r="C60" s="35">
        <f>SUM(C57:C59)</f>
        <v>10027681</v>
      </c>
      <c r="D60" s="35">
        <v>0</v>
      </c>
      <c r="E60" s="35">
        <f>C60</f>
        <v>10027681</v>
      </c>
      <c r="F60" s="35">
        <f>SUM(F57:F59)</f>
        <v>12941256</v>
      </c>
      <c r="G60" s="35">
        <v>0</v>
      </c>
      <c r="H60" s="35">
        <f>F60</f>
        <v>12941256</v>
      </c>
    </row>
    <row r="61" spans="1:8" x14ac:dyDescent="0.25">
      <c r="A61" s="31"/>
      <c r="B61" s="50"/>
      <c r="C61" s="9"/>
      <c r="D61" s="9"/>
      <c r="E61" s="35"/>
      <c r="F61" s="9"/>
      <c r="G61" s="9"/>
      <c r="H61" s="35"/>
    </row>
    <row r="62" spans="1:8" ht="27" x14ac:dyDescent="0.25">
      <c r="A62" s="38">
        <v>38</v>
      </c>
      <c r="B62" s="51" t="s">
        <v>211</v>
      </c>
      <c r="C62" s="35">
        <f>C55-C60</f>
        <v>4639498</v>
      </c>
      <c r="D62" s="35">
        <f>D55-D60</f>
        <v>15098441</v>
      </c>
      <c r="E62" s="35">
        <f t="shared" si="4"/>
        <v>19737939</v>
      </c>
      <c r="F62" s="35">
        <f>F55-F60</f>
        <v>18872620</v>
      </c>
      <c r="G62" s="35">
        <f>G55-G60</f>
        <v>28359086</v>
      </c>
      <c r="H62" s="35">
        <f>F62+G62</f>
        <v>47231706</v>
      </c>
    </row>
    <row r="63" spans="1:8" s="23" customFormat="1" x14ac:dyDescent="0.25">
      <c r="A63" s="31">
        <v>39</v>
      </c>
      <c r="B63" s="36" t="s">
        <v>146</v>
      </c>
      <c r="C63" s="37">
        <v>3013380</v>
      </c>
      <c r="D63" s="37"/>
      <c r="E63" s="35">
        <f t="shared" si="4"/>
        <v>3013380</v>
      </c>
      <c r="F63" s="37">
        <v>6180655</v>
      </c>
      <c r="G63" s="37"/>
      <c r="H63" s="35">
        <f>F63+G63</f>
        <v>6180655</v>
      </c>
    </row>
    <row r="64" spans="1:8" x14ac:dyDescent="0.25">
      <c r="A64" s="38">
        <v>40</v>
      </c>
      <c r="B64" s="33" t="s">
        <v>147</v>
      </c>
      <c r="C64" s="35">
        <f>C62-C63</f>
        <v>1626118</v>
      </c>
      <c r="D64" s="35">
        <f>D62-D63</f>
        <v>15098441</v>
      </c>
      <c r="E64" s="35">
        <f t="shared" si="4"/>
        <v>16724559</v>
      </c>
      <c r="F64" s="35">
        <f>F62-F63</f>
        <v>12691965</v>
      </c>
      <c r="G64" s="35">
        <f>G62-G63</f>
        <v>28359086</v>
      </c>
      <c r="H64" s="35">
        <f>F64+G64</f>
        <v>41051051</v>
      </c>
    </row>
    <row r="65" spans="1:54" s="23" customFormat="1" x14ac:dyDescent="0.25">
      <c r="A65" s="38">
        <v>41</v>
      </c>
      <c r="B65" s="36" t="s">
        <v>148</v>
      </c>
      <c r="C65" s="9">
        <v>0</v>
      </c>
      <c r="D65" s="9"/>
      <c r="E65" s="35">
        <f t="shared" si="4"/>
        <v>0</v>
      </c>
      <c r="F65" s="9">
        <v>0</v>
      </c>
      <c r="G65" s="9"/>
      <c r="H65" s="35">
        <f>F65+G65</f>
        <v>0</v>
      </c>
    </row>
    <row r="66" spans="1:54" x14ac:dyDescent="0.25">
      <c r="A66" s="38">
        <v>42</v>
      </c>
      <c r="B66" s="48" t="s">
        <v>149</v>
      </c>
      <c r="C66" s="35">
        <f>C64+C65</f>
        <v>1626118</v>
      </c>
      <c r="D66" s="35">
        <f>D64+D65</f>
        <v>15098441</v>
      </c>
      <c r="E66" s="35">
        <f>C66+D66</f>
        <v>16724559</v>
      </c>
      <c r="F66" s="35">
        <f>F64+F65</f>
        <v>12691965</v>
      </c>
      <c r="G66" s="35">
        <f>G64+G65</f>
        <v>28359086</v>
      </c>
      <c r="H66" s="35">
        <f>F66+G66</f>
        <v>41051051</v>
      </c>
    </row>
    <row r="67" spans="1:54" s="3" customFormat="1" ht="13.15" customHeight="1" x14ac:dyDescent="0.25"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</row>
    <row r="68" spans="1:54" s="3" customFormat="1" ht="12" customHeight="1" x14ac:dyDescent="0.25">
      <c r="A68" s="94" t="s">
        <v>208</v>
      </c>
      <c r="B68" s="93" t="s">
        <v>205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</row>
    <row r="69" spans="1:54" ht="23.25" customHeight="1" x14ac:dyDescent="0.25">
      <c r="A69" s="52"/>
      <c r="B69" s="53"/>
      <c r="C69" s="54"/>
      <c r="D69" s="54"/>
      <c r="E69" s="54"/>
      <c r="F69" s="54"/>
      <c r="G69" s="54"/>
      <c r="H69" s="54"/>
    </row>
    <row r="70" spans="1:54" ht="19.5" customHeight="1" x14ac:dyDescent="0.25">
      <c r="B70" s="95" t="s">
        <v>203</v>
      </c>
      <c r="C70" s="15"/>
      <c r="D70" s="15"/>
      <c r="E70" s="15"/>
    </row>
    <row r="71" spans="1:54" ht="25.5" customHeight="1" x14ac:dyDescent="0.25">
      <c r="B71" s="95" t="s">
        <v>204</v>
      </c>
      <c r="C71" s="15"/>
      <c r="D71" s="15"/>
      <c r="E71" s="15"/>
    </row>
    <row r="72" spans="1:54" ht="14.1" customHeight="1" x14ac:dyDescent="0.25">
      <c r="A72" s="15"/>
      <c r="B72" s="15"/>
      <c r="C72" s="15"/>
      <c r="D72" s="15"/>
      <c r="E72" s="15"/>
    </row>
  </sheetData>
  <mergeCells count="2">
    <mergeCell ref="C4:E4"/>
    <mergeCell ref="F4:H4"/>
  </mergeCells>
  <phoneticPr fontId="2" type="noConversion"/>
  <printOptions horizontalCentered="1"/>
  <pageMargins left="0.39" right="0.25" top="0.35" bottom="0" header="0.17" footer="0.2"/>
  <pageSetup scale="61" orientation="portrait" r:id="rId1"/>
  <headerFooter alignWithMargins="0">
    <oddHeader>&amp;R&amp;"Geo_Arial,Regular"ÊÏÌÄÒÝÉÖËÉ ÁÀÍÊÉÓ ×ÉÍÀÍÓÖÒÉ ÌÃÂÏÌÀÒÄÏÁÉÓ ÂÀÌàÅÉÒÅÀËÏÁÉÓ ßÄÓÉÓ ÃÀÍÀÒÈÉ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BC60"/>
  <sheetViews>
    <sheetView workbookViewId="0">
      <selection activeCell="B1" sqref="B1"/>
    </sheetView>
  </sheetViews>
  <sheetFormatPr defaultColWidth="9.140625" defaultRowHeight="13.5" x14ac:dyDescent="0.25"/>
  <cols>
    <col min="1" max="1" width="8" style="16" customWidth="1"/>
    <col min="2" max="2" width="45.7109375" style="16" customWidth="1"/>
    <col min="3" max="3" width="12.28515625" style="16" customWidth="1"/>
    <col min="4" max="5" width="12.85546875" style="16" customWidth="1"/>
    <col min="6" max="6" width="11.28515625" style="16" customWidth="1"/>
    <col min="7" max="7" width="13.140625" style="16" customWidth="1"/>
    <col min="8" max="8" width="12.85546875" style="16" customWidth="1"/>
    <col min="9" max="16384" width="9.140625" style="16"/>
  </cols>
  <sheetData>
    <row r="1" spans="1:45" ht="15" customHeight="1" x14ac:dyDescent="0.25">
      <c r="A1" s="13" t="s">
        <v>42</v>
      </c>
      <c r="B1" s="14" t="s">
        <v>195</v>
      </c>
      <c r="C1" s="2"/>
      <c r="D1" s="2"/>
      <c r="E1" s="2"/>
      <c r="F1" s="15"/>
      <c r="G1" s="15"/>
      <c r="H1" s="1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</row>
    <row r="2" spans="1:45" ht="15" customHeight="1" x14ac:dyDescent="0.25">
      <c r="A2" s="13" t="s">
        <v>43</v>
      </c>
      <c r="B2" s="72">
        <f>'RC'!B2</f>
        <v>42551</v>
      </c>
      <c r="C2" s="2"/>
      <c r="D2" s="2"/>
      <c r="E2" s="2"/>
      <c r="F2" s="15"/>
      <c r="G2" s="15"/>
      <c r="H2" s="57" t="s">
        <v>190</v>
      </c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</row>
    <row r="3" spans="1:45" ht="16.5" customHeight="1" x14ac:dyDescent="0.3">
      <c r="B3" s="18" t="s">
        <v>210</v>
      </c>
      <c r="C3" s="89"/>
      <c r="D3" s="89"/>
      <c r="E3" s="89"/>
      <c r="F3" s="90"/>
      <c r="G3" s="90"/>
      <c r="H3" s="91" t="s">
        <v>92</v>
      </c>
    </row>
    <row r="4" spans="1:45" ht="16.5" customHeight="1" x14ac:dyDescent="0.3">
      <c r="A4" s="29"/>
      <c r="B4" s="30"/>
      <c r="C4" s="97" t="s">
        <v>40</v>
      </c>
      <c r="D4" s="98"/>
      <c r="E4" s="98"/>
      <c r="F4" s="97" t="s">
        <v>41</v>
      </c>
      <c r="G4" s="98"/>
      <c r="H4" s="98"/>
    </row>
    <row r="5" spans="1:45" s="20" customFormat="1" ht="13.5" customHeight="1" x14ac:dyDescent="0.25">
      <c r="A5" s="31" t="s">
        <v>0</v>
      </c>
      <c r="B5" s="32"/>
      <c r="C5" s="92" t="s">
        <v>93</v>
      </c>
      <c r="D5" s="92" t="s">
        <v>94</v>
      </c>
      <c r="E5" s="92" t="s">
        <v>91</v>
      </c>
      <c r="F5" s="92" t="s">
        <v>93</v>
      </c>
      <c r="G5" s="92" t="s">
        <v>94</v>
      </c>
      <c r="H5" s="92" t="s">
        <v>91</v>
      </c>
      <c r="I5" s="19"/>
    </row>
    <row r="6" spans="1:45" ht="15.75" customHeight="1" x14ac:dyDescent="0.25">
      <c r="A6" s="31">
        <v>1</v>
      </c>
      <c r="B6" s="33" t="s">
        <v>44</v>
      </c>
      <c r="C6" s="7">
        <f>SUM(C7:C12)</f>
        <v>379277469</v>
      </c>
      <c r="D6" s="7">
        <f>SUM(D7:D12)</f>
        <v>3528447513</v>
      </c>
      <c r="E6" s="7">
        <f t="shared" ref="E6:E53" si="0">C6+D6</f>
        <v>3907724982</v>
      </c>
      <c r="F6" s="7">
        <f>SUM(F7:F12)</f>
        <v>287848331</v>
      </c>
      <c r="G6" s="7">
        <f>SUM(G7:G12)</f>
        <v>2966359690</v>
      </c>
      <c r="H6" s="7">
        <f t="shared" ref="H6:H53" si="1">F6+G6</f>
        <v>3254208021</v>
      </c>
      <c r="I6" s="15"/>
    </row>
    <row r="7" spans="1:45" ht="15.75" customHeight="1" x14ac:dyDescent="0.25">
      <c r="A7" s="31">
        <v>1.1000000000000001</v>
      </c>
      <c r="B7" s="34" t="s">
        <v>45</v>
      </c>
      <c r="C7" s="9">
        <v>0</v>
      </c>
      <c r="D7" s="9">
        <v>0</v>
      </c>
      <c r="E7" s="7">
        <f t="shared" si="0"/>
        <v>0</v>
      </c>
      <c r="F7" s="9">
        <v>0</v>
      </c>
      <c r="G7" s="9">
        <v>0</v>
      </c>
      <c r="H7" s="7">
        <f t="shared" si="1"/>
        <v>0</v>
      </c>
      <c r="I7" s="15"/>
    </row>
    <row r="8" spans="1:45" ht="15.75" customHeight="1" x14ac:dyDescent="0.25">
      <c r="A8" s="31">
        <v>1.2</v>
      </c>
      <c r="B8" s="34" t="s">
        <v>46</v>
      </c>
      <c r="C8" s="9">
        <v>32915322</v>
      </c>
      <c r="D8" s="9">
        <v>36184251</v>
      </c>
      <c r="E8" s="7">
        <f t="shared" si="0"/>
        <v>69099573</v>
      </c>
      <c r="F8" s="9">
        <v>20647970</v>
      </c>
      <c r="G8" s="9">
        <v>46243614</v>
      </c>
      <c r="H8" s="7">
        <f t="shared" si="1"/>
        <v>66891584</v>
      </c>
      <c r="I8" s="15"/>
    </row>
    <row r="9" spans="1:45" ht="15.75" customHeight="1" x14ac:dyDescent="0.25">
      <c r="A9" s="31">
        <v>1.3</v>
      </c>
      <c r="B9" s="34" t="s">
        <v>47</v>
      </c>
      <c r="C9" s="9">
        <v>41008916</v>
      </c>
      <c r="D9" s="9">
        <v>1131996461</v>
      </c>
      <c r="E9" s="7">
        <f t="shared" si="0"/>
        <v>1173005377</v>
      </c>
      <c r="F9" s="9">
        <v>13337470</v>
      </c>
      <c r="G9" s="9">
        <v>917608260</v>
      </c>
      <c r="H9" s="7">
        <f t="shared" si="1"/>
        <v>930945730</v>
      </c>
      <c r="I9" s="15"/>
    </row>
    <row r="10" spans="1:45" ht="15.75" customHeight="1" x14ac:dyDescent="0.25">
      <c r="A10" s="31">
        <v>1.4</v>
      </c>
      <c r="B10" s="34" t="s">
        <v>48</v>
      </c>
      <c r="C10" s="9">
        <v>0</v>
      </c>
      <c r="D10" s="9">
        <v>0</v>
      </c>
      <c r="E10" s="7">
        <f t="shared" si="0"/>
        <v>0</v>
      </c>
      <c r="F10" s="9">
        <v>0</v>
      </c>
      <c r="G10" s="9">
        <v>0</v>
      </c>
      <c r="H10" s="7">
        <f t="shared" si="1"/>
        <v>0</v>
      </c>
      <c r="I10" s="15"/>
    </row>
    <row r="11" spans="1:45" ht="15.75" customHeight="1" x14ac:dyDescent="0.25">
      <c r="A11" s="31">
        <v>1.5</v>
      </c>
      <c r="B11" s="34" t="s">
        <v>49</v>
      </c>
      <c r="C11" s="9">
        <v>305343857</v>
      </c>
      <c r="D11" s="9">
        <v>2360176154</v>
      </c>
      <c r="E11" s="7">
        <f t="shared" si="0"/>
        <v>2665520011</v>
      </c>
      <c r="F11" s="9">
        <v>253848696</v>
      </c>
      <c r="G11" s="9">
        <v>2001925821</v>
      </c>
      <c r="H11" s="7">
        <f t="shared" si="1"/>
        <v>2255774517</v>
      </c>
      <c r="I11" s="15"/>
    </row>
    <row r="12" spans="1:45" ht="15.75" customHeight="1" x14ac:dyDescent="0.25">
      <c r="A12" s="31">
        <v>1.6</v>
      </c>
      <c r="B12" s="34" t="s">
        <v>50</v>
      </c>
      <c r="C12" s="9">
        <v>9374</v>
      </c>
      <c r="D12" s="9">
        <v>90647</v>
      </c>
      <c r="E12" s="7">
        <f t="shared" si="0"/>
        <v>100021</v>
      </c>
      <c r="F12" s="9">
        <v>14195</v>
      </c>
      <c r="G12" s="9">
        <v>581995</v>
      </c>
      <c r="H12" s="7">
        <f t="shared" si="1"/>
        <v>596190</v>
      </c>
      <c r="I12" s="15"/>
    </row>
    <row r="13" spans="1:45" ht="15.75" customHeight="1" x14ac:dyDescent="0.25">
      <c r="A13" s="31">
        <v>2</v>
      </c>
      <c r="B13" s="33" t="s">
        <v>51</v>
      </c>
      <c r="C13" s="7">
        <f>SUM(C14:C20)</f>
        <v>7292278</v>
      </c>
      <c r="D13" s="7">
        <f>SUM(D14:D20)</f>
        <v>18670836</v>
      </c>
      <c r="E13" s="7">
        <f t="shared" si="0"/>
        <v>25963114</v>
      </c>
      <c r="F13" s="7">
        <f>SUM(F14:F20)</f>
        <v>2136320</v>
      </c>
      <c r="G13" s="7">
        <f>SUM(G14:G20)</f>
        <v>28457855</v>
      </c>
      <c r="H13" s="7">
        <f t="shared" si="1"/>
        <v>30594175</v>
      </c>
      <c r="I13" s="15"/>
    </row>
    <row r="14" spans="1:45" ht="15.75" customHeight="1" x14ac:dyDescent="0.25">
      <c r="A14" s="31">
        <v>2.1</v>
      </c>
      <c r="B14" s="34" t="s">
        <v>52</v>
      </c>
      <c r="C14" s="9">
        <v>7292278</v>
      </c>
      <c r="D14" s="9">
        <v>17899226</v>
      </c>
      <c r="E14" s="7">
        <f t="shared" si="0"/>
        <v>25191504</v>
      </c>
      <c r="F14" s="9">
        <v>2136320</v>
      </c>
      <c r="G14" s="9">
        <v>24216437</v>
      </c>
      <c r="H14" s="7">
        <f t="shared" si="1"/>
        <v>26352757</v>
      </c>
      <c r="I14" s="15"/>
    </row>
    <row r="15" spans="1:45" ht="15.75" customHeight="1" x14ac:dyDescent="0.25">
      <c r="A15" s="31">
        <v>2.2000000000000002</v>
      </c>
      <c r="B15" s="34" t="s">
        <v>53</v>
      </c>
      <c r="C15" s="9">
        <v>0</v>
      </c>
      <c r="D15" s="9">
        <v>759303</v>
      </c>
      <c r="E15" s="7">
        <f t="shared" si="0"/>
        <v>759303</v>
      </c>
      <c r="F15" s="9">
        <v>0</v>
      </c>
      <c r="G15" s="9">
        <v>4241418</v>
      </c>
      <c r="H15" s="7">
        <f t="shared" si="1"/>
        <v>4241418</v>
      </c>
      <c r="I15" s="15"/>
    </row>
    <row r="16" spans="1:45" ht="15.75" customHeight="1" x14ac:dyDescent="0.25">
      <c r="A16" s="31">
        <v>2.2999999999999998</v>
      </c>
      <c r="B16" s="34" t="s">
        <v>54</v>
      </c>
      <c r="C16" s="9">
        <v>0</v>
      </c>
      <c r="D16" s="9">
        <v>0</v>
      </c>
      <c r="E16" s="7">
        <f t="shared" si="0"/>
        <v>0</v>
      </c>
      <c r="F16" s="9">
        <v>0</v>
      </c>
      <c r="G16" s="9">
        <v>0</v>
      </c>
      <c r="H16" s="7">
        <f t="shared" si="1"/>
        <v>0</v>
      </c>
      <c r="I16" s="15"/>
    </row>
    <row r="17" spans="1:9" ht="15.75" customHeight="1" x14ac:dyDescent="0.25">
      <c r="A17" s="31">
        <v>2.4</v>
      </c>
      <c r="B17" s="34" t="s">
        <v>55</v>
      </c>
      <c r="C17" s="9">
        <v>0</v>
      </c>
      <c r="D17" s="9">
        <v>12307</v>
      </c>
      <c r="E17" s="7">
        <f t="shared" si="0"/>
        <v>12307</v>
      </c>
      <c r="F17" s="9">
        <v>0</v>
      </c>
      <c r="G17" s="9">
        <v>0</v>
      </c>
      <c r="H17" s="7">
        <f t="shared" si="1"/>
        <v>0</v>
      </c>
      <c r="I17" s="15"/>
    </row>
    <row r="18" spans="1:9" ht="15.75" customHeight="1" x14ac:dyDescent="0.25">
      <c r="A18" s="31">
        <v>2.5</v>
      </c>
      <c r="B18" s="34" t="s">
        <v>56</v>
      </c>
      <c r="C18" s="9">
        <v>0</v>
      </c>
      <c r="D18" s="9">
        <v>0</v>
      </c>
      <c r="E18" s="7">
        <f t="shared" si="0"/>
        <v>0</v>
      </c>
      <c r="F18" s="9">
        <v>0</v>
      </c>
      <c r="G18" s="9">
        <v>0</v>
      </c>
      <c r="H18" s="7">
        <f t="shared" si="1"/>
        <v>0</v>
      </c>
      <c r="I18" s="15"/>
    </row>
    <row r="19" spans="1:9" ht="15.75" customHeight="1" x14ac:dyDescent="0.25">
      <c r="A19" s="31">
        <v>2.6</v>
      </c>
      <c r="B19" s="34" t="s">
        <v>57</v>
      </c>
      <c r="C19" s="9">
        <v>0</v>
      </c>
      <c r="D19" s="9">
        <v>0</v>
      </c>
      <c r="E19" s="7">
        <f t="shared" si="0"/>
        <v>0</v>
      </c>
      <c r="F19" s="9">
        <v>0</v>
      </c>
      <c r="G19" s="9">
        <v>0</v>
      </c>
      <c r="H19" s="7">
        <f t="shared" si="1"/>
        <v>0</v>
      </c>
      <c r="I19" s="15"/>
    </row>
    <row r="20" spans="1:9" ht="15.75" customHeight="1" x14ac:dyDescent="0.25">
      <c r="A20" s="31">
        <v>2.7</v>
      </c>
      <c r="B20" s="34" t="s">
        <v>58</v>
      </c>
      <c r="C20" s="9">
        <v>0</v>
      </c>
      <c r="D20" s="9">
        <v>0</v>
      </c>
      <c r="E20" s="7">
        <f t="shared" si="0"/>
        <v>0</v>
      </c>
      <c r="F20" s="9">
        <v>0</v>
      </c>
      <c r="G20" s="9">
        <v>0</v>
      </c>
      <c r="H20" s="7">
        <f t="shared" si="1"/>
        <v>0</v>
      </c>
      <c r="I20" s="15"/>
    </row>
    <row r="21" spans="1:9" ht="15.75" customHeight="1" x14ac:dyDescent="0.25">
      <c r="A21" s="31">
        <v>3</v>
      </c>
      <c r="B21" s="33" t="s">
        <v>59</v>
      </c>
      <c r="C21" s="7">
        <f>SUM(C22:C24)</f>
        <v>32924696</v>
      </c>
      <c r="D21" s="7">
        <f>SUM(D22:D24)</f>
        <v>36274898</v>
      </c>
      <c r="E21" s="7">
        <f t="shared" si="0"/>
        <v>69199594</v>
      </c>
      <c r="F21" s="7">
        <f>SUM(F22:F24)</f>
        <v>20662165</v>
      </c>
      <c r="G21" s="7">
        <f>SUM(G22:G24)</f>
        <v>46825609</v>
      </c>
      <c r="H21" s="7">
        <f t="shared" si="1"/>
        <v>67487774</v>
      </c>
      <c r="I21" s="15"/>
    </row>
    <row r="22" spans="1:9" ht="15.75" customHeight="1" x14ac:dyDescent="0.25">
      <c r="A22" s="31">
        <v>3.1</v>
      </c>
      <c r="B22" s="34" t="s">
        <v>60</v>
      </c>
      <c r="C22" s="9">
        <v>0</v>
      </c>
      <c r="D22" s="9">
        <v>0</v>
      </c>
      <c r="E22" s="7">
        <f t="shared" si="0"/>
        <v>0</v>
      </c>
      <c r="F22" s="9">
        <v>0</v>
      </c>
      <c r="G22" s="9">
        <v>0</v>
      </c>
      <c r="H22" s="7">
        <f t="shared" si="1"/>
        <v>0</v>
      </c>
      <c r="I22" s="15"/>
    </row>
    <row r="23" spans="1:9" ht="15.75" customHeight="1" x14ac:dyDescent="0.25">
      <c r="A23" s="31">
        <v>3.2</v>
      </c>
      <c r="B23" s="34" t="s">
        <v>61</v>
      </c>
      <c r="C23" s="9">
        <v>32915322</v>
      </c>
      <c r="D23" s="9">
        <v>36184251</v>
      </c>
      <c r="E23" s="7">
        <f t="shared" si="0"/>
        <v>69099573</v>
      </c>
      <c r="F23" s="9">
        <v>20647970</v>
      </c>
      <c r="G23" s="9">
        <v>46243614</v>
      </c>
      <c r="H23" s="7">
        <f t="shared" si="1"/>
        <v>66891584</v>
      </c>
      <c r="I23" s="15"/>
    </row>
    <row r="24" spans="1:9" ht="15.75" customHeight="1" x14ac:dyDescent="0.25">
      <c r="A24" s="31">
        <v>3.3</v>
      </c>
      <c r="B24" s="34" t="s">
        <v>62</v>
      </c>
      <c r="C24" s="9">
        <v>9374</v>
      </c>
      <c r="D24" s="9">
        <v>90647</v>
      </c>
      <c r="E24" s="7">
        <f t="shared" si="0"/>
        <v>100021</v>
      </c>
      <c r="F24" s="9">
        <v>14195</v>
      </c>
      <c r="G24" s="9">
        <v>581995</v>
      </c>
      <c r="H24" s="7">
        <f t="shared" si="1"/>
        <v>596190</v>
      </c>
      <c r="I24" s="15"/>
    </row>
    <row r="25" spans="1:9" ht="27" customHeight="1" x14ac:dyDescent="0.25">
      <c r="A25" s="31">
        <v>4</v>
      </c>
      <c r="B25" s="43" t="s">
        <v>63</v>
      </c>
      <c r="C25" s="7">
        <f>SUM(C26:C28)</f>
        <v>43</v>
      </c>
      <c r="D25" s="7">
        <f>SUM(D26:D28)</f>
        <v>0</v>
      </c>
      <c r="E25" s="7">
        <f t="shared" si="0"/>
        <v>43</v>
      </c>
      <c r="F25" s="7">
        <f>SUM(F26:F28)</f>
        <v>48</v>
      </c>
      <c r="G25" s="7">
        <f>SUM(G26:G28)</f>
        <v>0</v>
      </c>
      <c r="H25" s="7">
        <f t="shared" si="1"/>
        <v>48</v>
      </c>
      <c r="I25" s="15"/>
    </row>
    <row r="26" spans="1:9" ht="15.75" customHeight="1" x14ac:dyDescent="0.25">
      <c r="A26" s="31">
        <v>4.0999999999999996</v>
      </c>
      <c r="B26" s="34" t="s">
        <v>64</v>
      </c>
      <c r="C26" s="9">
        <v>1</v>
      </c>
      <c r="D26" s="9">
        <v>0</v>
      </c>
      <c r="E26" s="7">
        <f t="shared" si="0"/>
        <v>1</v>
      </c>
      <c r="F26" s="9">
        <v>1</v>
      </c>
      <c r="G26" s="9">
        <v>0</v>
      </c>
      <c r="H26" s="7">
        <f t="shared" si="1"/>
        <v>1</v>
      </c>
      <c r="I26" s="15"/>
    </row>
    <row r="27" spans="1:9" ht="15.75" customHeight="1" x14ac:dyDescent="0.25">
      <c r="A27" s="31">
        <v>4.2</v>
      </c>
      <c r="B27" s="34" t="s">
        <v>65</v>
      </c>
      <c r="C27" s="9">
        <v>1</v>
      </c>
      <c r="D27" s="9">
        <v>0</v>
      </c>
      <c r="E27" s="7">
        <f t="shared" si="0"/>
        <v>1</v>
      </c>
      <c r="F27" s="9">
        <v>1</v>
      </c>
      <c r="G27" s="9">
        <v>0</v>
      </c>
      <c r="H27" s="7">
        <f t="shared" si="1"/>
        <v>1</v>
      </c>
      <c r="I27" s="15"/>
    </row>
    <row r="28" spans="1:9" ht="15.75" customHeight="1" x14ac:dyDescent="0.25">
      <c r="A28" s="31">
        <v>4.3</v>
      </c>
      <c r="B28" s="34" t="s">
        <v>66</v>
      </c>
      <c r="C28" s="9">
        <v>41</v>
      </c>
      <c r="D28" s="9">
        <v>0</v>
      </c>
      <c r="E28" s="7">
        <f t="shared" si="0"/>
        <v>41</v>
      </c>
      <c r="F28" s="9">
        <v>46</v>
      </c>
      <c r="G28" s="9">
        <v>0</v>
      </c>
      <c r="H28" s="7">
        <f t="shared" si="1"/>
        <v>46</v>
      </c>
      <c r="I28" s="15"/>
    </row>
    <row r="29" spans="1:9" ht="15.75" customHeight="1" x14ac:dyDescent="0.25">
      <c r="A29" s="31">
        <v>5</v>
      </c>
      <c r="B29" s="33" t="s">
        <v>67</v>
      </c>
      <c r="C29" s="7">
        <f>SUM(C30:C33)</f>
        <v>0</v>
      </c>
      <c r="D29" s="7">
        <f>SUM(D30:D33)</f>
        <v>0</v>
      </c>
      <c r="E29" s="7">
        <f t="shared" si="0"/>
        <v>0</v>
      </c>
      <c r="F29" s="7">
        <f>SUM(F30:F33)</f>
        <v>0</v>
      </c>
      <c r="G29" s="7">
        <f>SUM(G30:G33)</f>
        <v>0</v>
      </c>
      <c r="H29" s="7">
        <f t="shared" si="1"/>
        <v>0</v>
      </c>
      <c r="I29" s="15"/>
    </row>
    <row r="30" spans="1:9" ht="15.75" customHeight="1" x14ac:dyDescent="0.25">
      <c r="A30" s="31">
        <v>5.0999999999999996</v>
      </c>
      <c r="B30" s="34" t="s">
        <v>68</v>
      </c>
      <c r="C30" s="9">
        <v>0</v>
      </c>
      <c r="D30" s="9">
        <v>0</v>
      </c>
      <c r="E30" s="7">
        <f t="shared" si="0"/>
        <v>0</v>
      </c>
      <c r="F30" s="9">
        <v>0</v>
      </c>
      <c r="G30" s="9">
        <v>0</v>
      </c>
      <c r="H30" s="7">
        <f t="shared" si="1"/>
        <v>0</v>
      </c>
      <c r="I30" s="15"/>
    </row>
    <row r="31" spans="1:9" s="41" customFormat="1" ht="27" customHeight="1" x14ac:dyDescent="0.2">
      <c r="A31" s="38">
        <v>5.2</v>
      </c>
      <c r="B31" s="39" t="s">
        <v>69</v>
      </c>
      <c r="C31" s="9">
        <v>0</v>
      </c>
      <c r="D31" s="9">
        <v>0</v>
      </c>
      <c r="E31" s="7">
        <f t="shared" si="0"/>
        <v>0</v>
      </c>
      <c r="F31" s="9">
        <v>0</v>
      </c>
      <c r="G31" s="9">
        <v>0</v>
      </c>
      <c r="H31" s="7">
        <f t="shared" si="1"/>
        <v>0</v>
      </c>
      <c r="I31" s="40"/>
    </row>
    <row r="32" spans="1:9" s="41" customFormat="1" ht="27" customHeight="1" x14ac:dyDescent="0.2">
      <c r="A32" s="38">
        <v>5.3</v>
      </c>
      <c r="B32" s="39" t="s">
        <v>70</v>
      </c>
      <c r="C32" s="9">
        <v>0</v>
      </c>
      <c r="D32" s="9">
        <v>0</v>
      </c>
      <c r="E32" s="7">
        <f t="shared" si="0"/>
        <v>0</v>
      </c>
      <c r="F32" s="9">
        <v>0</v>
      </c>
      <c r="G32" s="9">
        <v>0</v>
      </c>
      <c r="H32" s="7">
        <f t="shared" si="1"/>
        <v>0</v>
      </c>
      <c r="I32" s="40"/>
    </row>
    <row r="33" spans="1:9" ht="15.75" customHeight="1" x14ac:dyDescent="0.25">
      <c r="A33" s="31">
        <v>5.4</v>
      </c>
      <c r="B33" s="34" t="s">
        <v>71</v>
      </c>
      <c r="C33" s="9">
        <v>0</v>
      </c>
      <c r="D33" s="9">
        <v>0</v>
      </c>
      <c r="E33" s="7">
        <f t="shared" si="0"/>
        <v>0</v>
      </c>
      <c r="F33" s="9">
        <v>0</v>
      </c>
      <c r="G33" s="9">
        <v>0</v>
      </c>
      <c r="H33" s="7">
        <f t="shared" si="1"/>
        <v>0</v>
      </c>
      <c r="I33" s="15"/>
    </row>
    <row r="34" spans="1:9" ht="27" customHeight="1" x14ac:dyDescent="0.25">
      <c r="A34" s="31">
        <v>6</v>
      </c>
      <c r="B34" s="43" t="s">
        <v>72</v>
      </c>
      <c r="C34" s="7">
        <f>SUM(C35:C38)</f>
        <v>0</v>
      </c>
      <c r="D34" s="7">
        <f>SUM(D35:D38)</f>
        <v>0</v>
      </c>
      <c r="E34" s="7">
        <f t="shared" si="0"/>
        <v>0</v>
      </c>
      <c r="F34" s="7">
        <f>SUM(F35:F38)</f>
        <v>0</v>
      </c>
      <c r="G34" s="7">
        <f>SUM(G35:G38)</f>
        <v>0</v>
      </c>
      <c r="H34" s="7">
        <f t="shared" si="1"/>
        <v>0</v>
      </c>
      <c r="I34" s="15"/>
    </row>
    <row r="35" spans="1:9" ht="15.75" customHeight="1" x14ac:dyDescent="0.25">
      <c r="A35" s="31">
        <v>6.1</v>
      </c>
      <c r="B35" s="34" t="s">
        <v>73</v>
      </c>
      <c r="C35" s="9">
        <v>0</v>
      </c>
      <c r="D35" s="9">
        <v>0</v>
      </c>
      <c r="E35" s="7">
        <f t="shared" si="0"/>
        <v>0</v>
      </c>
      <c r="F35" s="9">
        <v>0</v>
      </c>
      <c r="G35" s="9">
        <v>0</v>
      </c>
      <c r="H35" s="7">
        <f t="shared" si="1"/>
        <v>0</v>
      </c>
      <c r="I35" s="15"/>
    </row>
    <row r="36" spans="1:9" ht="15.75" customHeight="1" x14ac:dyDescent="0.25">
      <c r="A36" s="31">
        <v>6.2</v>
      </c>
      <c r="B36" s="34" t="s">
        <v>74</v>
      </c>
      <c r="C36" s="9">
        <v>0</v>
      </c>
      <c r="D36" s="9">
        <v>0</v>
      </c>
      <c r="E36" s="7">
        <f t="shared" si="0"/>
        <v>0</v>
      </c>
      <c r="F36" s="9">
        <v>0</v>
      </c>
      <c r="G36" s="9">
        <v>0</v>
      </c>
      <c r="H36" s="7">
        <f t="shared" si="1"/>
        <v>0</v>
      </c>
      <c r="I36" s="15"/>
    </row>
    <row r="37" spans="1:9" ht="15.75" customHeight="1" x14ac:dyDescent="0.25">
      <c r="A37" s="31">
        <v>6.3</v>
      </c>
      <c r="B37" s="34" t="s">
        <v>75</v>
      </c>
      <c r="C37" s="9">
        <v>0</v>
      </c>
      <c r="D37" s="9">
        <v>0</v>
      </c>
      <c r="E37" s="7">
        <f t="shared" si="0"/>
        <v>0</v>
      </c>
      <c r="F37" s="9">
        <v>0</v>
      </c>
      <c r="G37" s="9">
        <v>0</v>
      </c>
      <c r="H37" s="7">
        <f t="shared" si="1"/>
        <v>0</v>
      </c>
      <c r="I37" s="15"/>
    </row>
    <row r="38" spans="1:9" ht="15.75" customHeight="1" x14ac:dyDescent="0.25">
      <c r="A38" s="31">
        <v>6.4</v>
      </c>
      <c r="B38" s="34" t="s">
        <v>71</v>
      </c>
      <c r="C38" s="9">
        <v>0</v>
      </c>
      <c r="D38" s="9">
        <v>0</v>
      </c>
      <c r="E38" s="7">
        <f t="shared" si="0"/>
        <v>0</v>
      </c>
      <c r="F38" s="9">
        <v>0</v>
      </c>
      <c r="G38" s="9">
        <v>0</v>
      </c>
      <c r="H38" s="7">
        <f t="shared" si="1"/>
        <v>0</v>
      </c>
      <c r="I38" s="15"/>
    </row>
    <row r="39" spans="1:9" ht="15.75" customHeight="1" x14ac:dyDescent="0.25">
      <c r="A39" s="31">
        <v>7</v>
      </c>
      <c r="B39" s="33" t="s">
        <v>76</v>
      </c>
      <c r="C39" s="35">
        <f>SUM(C40:C42)</f>
        <v>472867917</v>
      </c>
      <c r="D39" s="35">
        <f>SUM(D40:D42)</f>
        <v>1881749</v>
      </c>
      <c r="E39" s="7">
        <f t="shared" si="0"/>
        <v>474749666</v>
      </c>
      <c r="F39" s="35">
        <f>SUM(F40:F42)</f>
        <v>438870758</v>
      </c>
      <c r="G39" s="35">
        <f>SUM(G40:G42)</f>
        <v>291087</v>
      </c>
      <c r="H39" s="7">
        <f t="shared" si="1"/>
        <v>439161845</v>
      </c>
      <c r="I39" s="15"/>
    </row>
    <row r="40" spans="1:9" ht="15.75" customHeight="1" x14ac:dyDescent="0.25">
      <c r="A40" s="31" t="s">
        <v>1</v>
      </c>
      <c r="B40" s="34" t="s">
        <v>77</v>
      </c>
      <c r="C40" s="9">
        <v>467297917</v>
      </c>
      <c r="D40" s="9">
        <v>1881749</v>
      </c>
      <c r="E40" s="7">
        <f t="shared" si="0"/>
        <v>469179666</v>
      </c>
      <c r="F40" s="9">
        <v>433300758</v>
      </c>
      <c r="G40" s="9">
        <v>291087</v>
      </c>
      <c r="H40" s="7">
        <f t="shared" si="1"/>
        <v>433591845</v>
      </c>
      <c r="I40" s="15"/>
    </row>
    <row r="41" spans="1:9" ht="15.75" customHeight="1" x14ac:dyDescent="0.25">
      <c r="A41" s="31" t="s">
        <v>2</v>
      </c>
      <c r="B41" s="34" t="s">
        <v>78</v>
      </c>
      <c r="C41" s="9">
        <v>0</v>
      </c>
      <c r="D41" s="9">
        <v>0</v>
      </c>
      <c r="E41" s="7">
        <f t="shared" si="0"/>
        <v>0</v>
      </c>
      <c r="F41" s="9">
        <v>0</v>
      </c>
      <c r="G41" s="9">
        <v>0</v>
      </c>
      <c r="H41" s="7">
        <f t="shared" si="1"/>
        <v>0</v>
      </c>
      <c r="I41" s="15"/>
    </row>
    <row r="42" spans="1:9" ht="15.75" customHeight="1" x14ac:dyDescent="0.25">
      <c r="A42" s="31" t="s">
        <v>3</v>
      </c>
      <c r="B42" s="34" t="s">
        <v>79</v>
      </c>
      <c r="C42" s="9">
        <v>5570000</v>
      </c>
      <c r="D42" s="9">
        <v>0</v>
      </c>
      <c r="E42" s="7">
        <f t="shared" si="0"/>
        <v>5570000</v>
      </c>
      <c r="F42" s="9">
        <v>5570000</v>
      </c>
      <c r="G42" s="9">
        <v>0</v>
      </c>
      <c r="H42" s="7">
        <f t="shared" si="1"/>
        <v>5570000</v>
      </c>
      <c r="I42" s="15"/>
    </row>
    <row r="43" spans="1:9" ht="15.75" customHeight="1" x14ac:dyDescent="0.25">
      <c r="A43" s="31">
        <v>8</v>
      </c>
      <c r="B43" s="33" t="s">
        <v>80</v>
      </c>
      <c r="C43" s="35">
        <f>SUM(C44:C48)</f>
        <v>44776645</v>
      </c>
      <c r="D43" s="35">
        <f>SUM(D44:D48)</f>
        <v>98617923</v>
      </c>
      <c r="E43" s="7">
        <f t="shared" si="0"/>
        <v>143394568</v>
      </c>
      <c r="F43" s="35">
        <f>SUM(F44:F48)</f>
        <v>38928271</v>
      </c>
      <c r="G43" s="35">
        <f>SUM(G44:G48)</f>
        <v>125131973</v>
      </c>
      <c r="H43" s="7">
        <f t="shared" si="1"/>
        <v>164060244</v>
      </c>
      <c r="I43" s="15"/>
    </row>
    <row r="44" spans="1:9" ht="15.75" customHeight="1" x14ac:dyDescent="0.25">
      <c r="A44" s="31" t="s">
        <v>4</v>
      </c>
      <c r="B44" s="34" t="s">
        <v>81</v>
      </c>
      <c r="C44" s="9">
        <v>0</v>
      </c>
      <c r="D44" s="9">
        <v>0</v>
      </c>
      <c r="E44" s="7">
        <f t="shared" si="0"/>
        <v>0</v>
      </c>
      <c r="F44" s="9">
        <v>0</v>
      </c>
      <c r="G44" s="9">
        <v>0</v>
      </c>
      <c r="H44" s="7">
        <f t="shared" si="1"/>
        <v>0</v>
      </c>
      <c r="I44" s="15"/>
    </row>
    <row r="45" spans="1:9" ht="15.75" customHeight="1" x14ac:dyDescent="0.25">
      <c r="A45" s="31" t="s">
        <v>5</v>
      </c>
      <c r="B45" s="34" t="s">
        <v>82</v>
      </c>
      <c r="C45" s="9">
        <v>18916526</v>
      </c>
      <c r="D45" s="9">
        <v>45831323</v>
      </c>
      <c r="E45" s="7">
        <f t="shared" si="0"/>
        <v>64747849</v>
      </c>
      <c r="F45" s="9">
        <v>11122154</v>
      </c>
      <c r="G45" s="9">
        <v>65709155</v>
      </c>
      <c r="H45" s="7">
        <f t="shared" si="1"/>
        <v>76831309</v>
      </c>
      <c r="I45" s="15"/>
    </row>
    <row r="46" spans="1:9" ht="15.75" customHeight="1" x14ac:dyDescent="0.25">
      <c r="A46" s="31" t="s">
        <v>6</v>
      </c>
      <c r="B46" s="34" t="s">
        <v>83</v>
      </c>
      <c r="C46" s="9">
        <v>0</v>
      </c>
      <c r="D46" s="9">
        <v>0</v>
      </c>
      <c r="E46" s="7">
        <f t="shared" si="0"/>
        <v>0</v>
      </c>
      <c r="F46" s="9">
        <v>0</v>
      </c>
      <c r="G46" s="9">
        <v>0</v>
      </c>
      <c r="H46" s="7">
        <f t="shared" si="1"/>
        <v>0</v>
      </c>
      <c r="I46" s="15"/>
    </row>
    <row r="47" spans="1:9" ht="15.75" customHeight="1" x14ac:dyDescent="0.25">
      <c r="A47" s="31" t="s">
        <v>7</v>
      </c>
      <c r="B47" s="34" t="s">
        <v>84</v>
      </c>
      <c r="C47" s="9">
        <v>17846817</v>
      </c>
      <c r="D47" s="9">
        <v>52698421</v>
      </c>
      <c r="E47" s="7">
        <f t="shared" si="0"/>
        <v>70545238</v>
      </c>
      <c r="F47" s="9">
        <v>19632783</v>
      </c>
      <c r="G47" s="9">
        <v>59323408</v>
      </c>
      <c r="H47" s="7">
        <f t="shared" si="1"/>
        <v>78956191</v>
      </c>
      <c r="I47" s="15"/>
    </row>
    <row r="48" spans="1:9" ht="15.75" customHeight="1" x14ac:dyDescent="0.25">
      <c r="A48" s="31" t="s">
        <v>8</v>
      </c>
      <c r="B48" s="34" t="s">
        <v>85</v>
      </c>
      <c r="C48" s="9">
        <v>8013302</v>
      </c>
      <c r="D48" s="9">
        <v>88179</v>
      </c>
      <c r="E48" s="7">
        <f t="shared" si="0"/>
        <v>8101481</v>
      </c>
      <c r="F48" s="9">
        <v>8173334</v>
      </c>
      <c r="G48" s="9">
        <v>99410</v>
      </c>
      <c r="H48" s="7">
        <f t="shared" si="1"/>
        <v>8272744</v>
      </c>
      <c r="I48" s="15"/>
    </row>
    <row r="49" spans="1:55" ht="15.75" customHeight="1" x14ac:dyDescent="0.25">
      <c r="A49" s="31">
        <v>9</v>
      </c>
      <c r="B49" s="33" t="s">
        <v>86</v>
      </c>
      <c r="C49" s="35">
        <f>SUM(C50:C53)</f>
        <v>448455</v>
      </c>
      <c r="D49" s="35">
        <f>SUM(D50:D53)</f>
        <v>0</v>
      </c>
      <c r="E49" s="7">
        <f t="shared" si="0"/>
        <v>448455</v>
      </c>
      <c r="F49" s="35">
        <f>SUM(F50:F53)</f>
        <v>415338</v>
      </c>
      <c r="G49" s="35">
        <f>SUM(G50:G53)</f>
        <v>0</v>
      </c>
      <c r="H49" s="7">
        <f t="shared" si="1"/>
        <v>415338</v>
      </c>
      <c r="I49" s="15"/>
    </row>
    <row r="50" spans="1:55" ht="15.75" customHeight="1" x14ac:dyDescent="0.25">
      <c r="A50" s="31" t="s">
        <v>9</v>
      </c>
      <c r="B50" s="34" t="s">
        <v>87</v>
      </c>
      <c r="C50" s="9">
        <v>0</v>
      </c>
      <c r="D50" s="9">
        <v>0</v>
      </c>
      <c r="E50" s="7">
        <f t="shared" si="0"/>
        <v>0</v>
      </c>
      <c r="F50" s="9">
        <v>0</v>
      </c>
      <c r="G50" s="9">
        <v>0</v>
      </c>
      <c r="H50" s="7">
        <f t="shared" si="1"/>
        <v>0</v>
      </c>
      <c r="I50" s="15"/>
    </row>
    <row r="51" spans="1:55" ht="15.75" customHeight="1" x14ac:dyDescent="0.25">
      <c r="A51" s="31" t="s">
        <v>10</v>
      </c>
      <c r="B51" s="34" t="s">
        <v>88</v>
      </c>
      <c r="C51" s="9">
        <v>420809</v>
      </c>
      <c r="D51" s="9">
        <v>0</v>
      </c>
      <c r="E51" s="7">
        <f t="shared" si="0"/>
        <v>420809</v>
      </c>
      <c r="F51" s="9">
        <v>400261</v>
      </c>
      <c r="G51" s="9">
        <v>0</v>
      </c>
      <c r="H51" s="7">
        <f t="shared" si="1"/>
        <v>400261</v>
      </c>
      <c r="I51" s="15"/>
    </row>
    <row r="52" spans="1:55" ht="15.75" customHeight="1" x14ac:dyDescent="0.25">
      <c r="A52" s="31" t="s">
        <v>11</v>
      </c>
      <c r="B52" s="34" t="s">
        <v>89</v>
      </c>
      <c r="C52" s="9">
        <v>27646</v>
      </c>
      <c r="D52" s="9">
        <v>0</v>
      </c>
      <c r="E52" s="7">
        <f t="shared" si="0"/>
        <v>27646</v>
      </c>
      <c r="F52" s="9">
        <v>15077</v>
      </c>
      <c r="G52" s="9">
        <v>0</v>
      </c>
      <c r="H52" s="7">
        <f t="shared" si="1"/>
        <v>15077</v>
      </c>
      <c r="I52" s="15"/>
    </row>
    <row r="53" spans="1:55" ht="15.75" customHeight="1" x14ac:dyDescent="0.25">
      <c r="A53" s="31" t="s">
        <v>12</v>
      </c>
      <c r="B53" s="34" t="s">
        <v>90</v>
      </c>
      <c r="C53" s="9">
        <v>0</v>
      </c>
      <c r="D53" s="9">
        <v>0</v>
      </c>
      <c r="E53" s="7">
        <f t="shared" si="0"/>
        <v>0</v>
      </c>
      <c r="F53" s="9">
        <v>0</v>
      </c>
      <c r="G53" s="9">
        <v>0</v>
      </c>
      <c r="H53" s="7">
        <f t="shared" si="1"/>
        <v>0</v>
      </c>
      <c r="I53" s="15"/>
    </row>
    <row r="54" spans="1:55" ht="15.75" customHeight="1" x14ac:dyDescent="0.25">
      <c r="A54" s="31">
        <v>10</v>
      </c>
      <c r="B54" s="33" t="s">
        <v>91</v>
      </c>
      <c r="C54" s="35">
        <f>C6+C13+C21+C25+C29+C34+C39+C43+C49</f>
        <v>937587503</v>
      </c>
      <c r="D54" s="35">
        <f>D6+D13+D21+D25+D29+D34+D39+D43+D49</f>
        <v>3683892919</v>
      </c>
      <c r="E54" s="7">
        <f>C54+D54</f>
        <v>4621480422</v>
      </c>
      <c r="F54" s="35">
        <f>F6+F13+F21+F25+F29+F34+F39+F43+F49</f>
        <v>788861231</v>
      </c>
      <c r="G54" s="35">
        <f>G6+G13+G21+G25+G29+G34+G39+G43+G49</f>
        <v>3167066214</v>
      </c>
      <c r="H54" s="7">
        <f>F54+G54</f>
        <v>3955927445</v>
      </c>
      <c r="I54" s="15"/>
    </row>
    <row r="55" spans="1:55" s="3" customFormat="1" ht="13.15" customHeight="1" x14ac:dyDescent="0.25">
      <c r="B55" s="1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</row>
    <row r="56" spans="1:55" s="3" customFormat="1" ht="12" customHeight="1" x14ac:dyDescent="0.25">
      <c r="A56" s="94" t="s">
        <v>208</v>
      </c>
      <c r="B56" s="93" t="s">
        <v>205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</row>
    <row r="57" spans="1:55" ht="25.5" customHeight="1" x14ac:dyDescent="0.25">
      <c r="B57" s="95" t="s">
        <v>203</v>
      </c>
      <c r="C57" s="15"/>
      <c r="D57" s="15"/>
      <c r="E57" s="15"/>
      <c r="F57" s="15"/>
      <c r="G57" s="15"/>
      <c r="H57" s="15"/>
      <c r="I57" s="15"/>
    </row>
    <row r="58" spans="1:55" ht="28.5" customHeight="1" x14ac:dyDescent="0.25">
      <c r="B58" s="95" t="s">
        <v>204</v>
      </c>
      <c r="C58" s="15"/>
      <c r="D58" s="15"/>
      <c r="E58" s="15"/>
      <c r="F58" s="15"/>
      <c r="G58" s="15"/>
      <c r="H58" s="15"/>
      <c r="I58" s="15"/>
    </row>
    <row r="59" spans="1:55" ht="12" customHeight="1" x14ac:dyDescent="0.25">
      <c r="A59" s="15"/>
      <c r="B59" s="15"/>
      <c r="C59" s="15"/>
      <c r="D59" s="15"/>
      <c r="E59" s="15"/>
      <c r="F59" s="15"/>
      <c r="G59" s="15"/>
      <c r="H59" s="15"/>
      <c r="I59" s="15"/>
    </row>
    <row r="60" spans="1:55" ht="12" customHeight="1" x14ac:dyDescent="0.25">
      <c r="A60" s="15"/>
      <c r="B60" s="15"/>
      <c r="C60" s="15"/>
      <c r="D60" s="15"/>
      <c r="E60" s="15"/>
      <c r="F60" s="15"/>
      <c r="G60" s="15"/>
      <c r="H60" s="15"/>
      <c r="I60" s="15"/>
    </row>
  </sheetData>
  <mergeCells count="2">
    <mergeCell ref="C4:E4"/>
    <mergeCell ref="F4:H4"/>
  </mergeCells>
  <phoneticPr fontId="2" type="noConversion"/>
  <printOptions horizontalCentered="1"/>
  <pageMargins left="0.42" right="0.26" top="0.32" bottom="0.16" header="0.17" footer="0.16"/>
  <pageSetup scale="78" orientation="portrait" r:id="rId1"/>
  <headerFooter alignWithMargins="0">
    <oddHeader>&amp;R&amp;"Geo_Arial,Regular"&amp;9ÊÏÌÄÒÝÉÖËÉ ÁÀÍÊÉÓ ×ÉÍÀÍÓÖÒÉ ÌÃÂÏÌÀÒÄÏÁÉÓ ÂÀÌàÅÉÒÅÀËÏÁÉÓ ßÄÓÉÓ ÃÀÍÀÒÈÉ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AE44"/>
  <sheetViews>
    <sheetView zoomScaleNormal="100" workbookViewId="0">
      <selection activeCell="B2" sqref="B2"/>
    </sheetView>
  </sheetViews>
  <sheetFormatPr defaultRowHeight="12.75" x14ac:dyDescent="0.2"/>
  <cols>
    <col min="1" max="1" width="7.7109375" customWidth="1"/>
    <col min="2" max="2" width="57.7109375" customWidth="1"/>
    <col min="3" max="3" width="15.140625" customWidth="1"/>
    <col min="4" max="4" width="15.7109375" customWidth="1"/>
  </cols>
  <sheetData>
    <row r="1" spans="1:4" ht="13.5" x14ac:dyDescent="0.25">
      <c r="A1" s="13" t="s">
        <v>42</v>
      </c>
      <c r="B1" s="42" t="s">
        <v>195</v>
      </c>
      <c r="C1" s="2"/>
      <c r="D1" s="56"/>
    </row>
    <row r="2" spans="1:4" ht="13.5" x14ac:dyDescent="0.25">
      <c r="A2" s="13" t="s">
        <v>43</v>
      </c>
      <c r="B2" s="73">
        <f>'RC'!B2</f>
        <v>42551</v>
      </c>
      <c r="C2" s="2"/>
      <c r="D2" s="57" t="s">
        <v>189</v>
      </c>
    </row>
    <row r="3" spans="1:4" ht="18" customHeight="1" x14ac:dyDescent="0.3">
      <c r="B3" s="62" t="s">
        <v>17</v>
      </c>
      <c r="C3" s="2"/>
      <c r="D3" s="58"/>
    </row>
    <row r="4" spans="1:4" ht="47.45" customHeight="1" x14ac:dyDescent="0.2">
      <c r="A4" s="55"/>
      <c r="B4" s="44"/>
      <c r="C4" s="83" t="s">
        <v>40</v>
      </c>
      <c r="D4" s="83" t="s">
        <v>41</v>
      </c>
    </row>
    <row r="5" spans="1:4" ht="18" customHeight="1" x14ac:dyDescent="0.2">
      <c r="A5" s="70"/>
      <c r="B5" s="64" t="s">
        <v>18</v>
      </c>
      <c r="C5" s="55"/>
      <c r="D5" s="55"/>
    </row>
    <row r="6" spans="1:4" ht="18" customHeight="1" x14ac:dyDescent="0.25">
      <c r="A6" s="70">
        <v>1</v>
      </c>
      <c r="B6" s="75" t="s">
        <v>19</v>
      </c>
      <c r="C6" s="87">
        <v>0.14719903755923539</v>
      </c>
      <c r="D6" s="87">
        <v>0.19264657463275348</v>
      </c>
    </row>
    <row r="7" spans="1:4" ht="18" customHeight="1" x14ac:dyDescent="0.25">
      <c r="A7" s="70">
        <v>2</v>
      </c>
      <c r="B7" s="75" t="s">
        <v>20</v>
      </c>
      <c r="C7" s="87">
        <v>0.29135185947709069</v>
      </c>
      <c r="D7" s="87">
        <v>0.35101327225968981</v>
      </c>
    </row>
    <row r="8" spans="1:4" ht="18" customHeight="1" x14ac:dyDescent="0.25">
      <c r="A8" s="70">
        <v>3</v>
      </c>
      <c r="B8" s="63" t="s">
        <v>21</v>
      </c>
      <c r="C8" s="74">
        <v>1.1508698918433395</v>
      </c>
      <c r="D8" s="74">
        <v>1.22649895619219</v>
      </c>
    </row>
    <row r="9" spans="1:4" ht="18" customHeight="1" x14ac:dyDescent="0.25">
      <c r="A9" s="70">
        <v>4</v>
      </c>
      <c r="B9" s="63" t="s">
        <v>22</v>
      </c>
      <c r="C9" s="74">
        <v>0</v>
      </c>
      <c r="D9" s="74">
        <v>0</v>
      </c>
    </row>
    <row r="10" spans="1:4" ht="18" customHeight="1" x14ac:dyDescent="0.25">
      <c r="A10" s="70"/>
      <c r="B10" s="65" t="s">
        <v>23</v>
      </c>
      <c r="C10" s="74"/>
      <c r="D10" s="74"/>
    </row>
    <row r="11" spans="1:4" ht="32.450000000000003" customHeight="1" x14ac:dyDescent="0.25">
      <c r="A11" s="70">
        <v>5</v>
      </c>
      <c r="B11" s="63" t="s">
        <v>24</v>
      </c>
      <c r="C11" s="84">
        <v>7.6528833914770333E-2</v>
      </c>
      <c r="D11" s="74">
        <v>0.10362006373554325</v>
      </c>
    </row>
    <row r="12" spans="1:4" ht="18" customHeight="1" x14ac:dyDescent="0.25">
      <c r="A12" s="70">
        <v>6</v>
      </c>
      <c r="B12" s="63" t="s">
        <v>25</v>
      </c>
      <c r="C12" s="84">
        <v>2.7706093615059369E-2</v>
      </c>
      <c r="D12" s="74">
        <v>2.7201263526719303E-2</v>
      </c>
    </row>
    <row r="13" spans="1:4" ht="18" customHeight="1" x14ac:dyDescent="0.25">
      <c r="A13" s="70">
        <v>7</v>
      </c>
      <c r="B13" s="63" t="s">
        <v>26</v>
      </c>
      <c r="C13" s="84">
        <v>4.4481271022396303E-2</v>
      </c>
      <c r="D13" s="74">
        <v>9.8706636445948862E-2</v>
      </c>
    </row>
    <row r="14" spans="1:4" ht="18" customHeight="1" x14ac:dyDescent="0.25">
      <c r="A14" s="70">
        <v>8</v>
      </c>
      <c r="B14" s="63" t="s">
        <v>27</v>
      </c>
      <c r="C14" s="84">
        <v>4.8822740299710961E-2</v>
      </c>
      <c r="D14" s="74">
        <v>7.6418800208823939E-2</v>
      </c>
    </row>
    <row r="15" spans="1:4" ht="18" customHeight="1" x14ac:dyDescent="0.25">
      <c r="A15" s="70">
        <v>9</v>
      </c>
      <c r="B15" s="63" t="s">
        <v>28</v>
      </c>
      <c r="C15" s="84">
        <v>2.6959990656213413E-2</v>
      </c>
      <c r="D15" s="74">
        <v>8.8219536253494393E-2</v>
      </c>
    </row>
    <row r="16" spans="1:4" ht="18" customHeight="1" x14ac:dyDescent="0.25">
      <c r="A16" s="70">
        <v>10</v>
      </c>
      <c r="B16" s="63" t="s">
        <v>29</v>
      </c>
      <c r="C16" s="84">
        <v>0.14821875672215543</v>
      </c>
      <c r="D16" s="74">
        <v>0.33368765344772577</v>
      </c>
    </row>
    <row r="17" spans="1:31" ht="18" customHeight="1" x14ac:dyDescent="0.25">
      <c r="A17" s="70"/>
      <c r="B17" s="65" t="s">
        <v>30</v>
      </c>
      <c r="C17" s="74"/>
      <c r="D17" s="74"/>
    </row>
    <row r="18" spans="1:31" ht="18" customHeight="1" x14ac:dyDescent="0.25">
      <c r="A18" s="70">
        <v>11</v>
      </c>
      <c r="B18" s="63" t="s">
        <v>31</v>
      </c>
      <c r="C18" s="74">
        <v>0.15842115010654256</v>
      </c>
      <c r="D18" s="74">
        <v>0.18394304445632528</v>
      </c>
    </row>
    <row r="19" spans="1:31" ht="18" customHeight="1" x14ac:dyDescent="0.25">
      <c r="A19" s="70">
        <v>12</v>
      </c>
      <c r="B19" s="63" t="s">
        <v>32</v>
      </c>
      <c r="C19" s="74">
        <v>9.1513710849444277E-2</v>
      </c>
      <c r="D19" s="74">
        <v>9.0882321372316638E-2</v>
      </c>
    </row>
    <row r="20" spans="1:31" ht="18" customHeight="1" x14ac:dyDescent="0.25">
      <c r="A20" s="70">
        <v>13</v>
      </c>
      <c r="B20" s="63" t="s">
        <v>33</v>
      </c>
      <c r="C20" s="74">
        <v>0.66237047003920135</v>
      </c>
      <c r="D20" s="74">
        <v>0.73663586922016722</v>
      </c>
    </row>
    <row r="21" spans="1:31" ht="18" customHeight="1" x14ac:dyDescent="0.25">
      <c r="A21" s="70">
        <v>14</v>
      </c>
      <c r="B21" s="63" t="s">
        <v>34</v>
      </c>
      <c r="C21" s="74">
        <v>0.65761306794268293</v>
      </c>
      <c r="D21" s="74">
        <v>0.66080420415757057</v>
      </c>
    </row>
    <row r="22" spans="1:31" ht="18" customHeight="1" x14ac:dyDescent="0.25">
      <c r="A22" s="70">
        <v>15</v>
      </c>
      <c r="B22" s="63" t="s">
        <v>35</v>
      </c>
      <c r="C22" s="74">
        <v>0.12337956926626803</v>
      </c>
      <c r="D22" s="74">
        <v>0.30306826754602323</v>
      </c>
    </row>
    <row r="23" spans="1:31" ht="18" customHeight="1" x14ac:dyDescent="0.25">
      <c r="A23" s="70"/>
      <c r="B23" s="65" t="s">
        <v>36</v>
      </c>
      <c r="C23" s="74"/>
      <c r="D23" s="74"/>
    </row>
    <row r="24" spans="1:31" ht="18" customHeight="1" x14ac:dyDescent="0.25">
      <c r="A24" s="70">
        <v>16</v>
      </c>
      <c r="B24" s="63" t="s">
        <v>37</v>
      </c>
      <c r="C24" s="74">
        <v>0.20102303150250522</v>
      </c>
      <c r="D24" s="74">
        <v>0.22792539309657278</v>
      </c>
    </row>
    <row r="25" spans="1:31" ht="27" x14ac:dyDescent="0.25">
      <c r="A25" s="70">
        <v>17</v>
      </c>
      <c r="B25" s="63" t="s">
        <v>38</v>
      </c>
      <c r="C25" s="74">
        <v>0.85682355351727035</v>
      </c>
      <c r="D25" s="74">
        <v>0.90591048178178146</v>
      </c>
    </row>
    <row r="26" spans="1:31" ht="18" customHeight="1" x14ac:dyDescent="0.25">
      <c r="A26" s="70">
        <v>18</v>
      </c>
      <c r="B26" s="63" t="s">
        <v>39</v>
      </c>
      <c r="C26" s="74">
        <v>0.28334021896038764</v>
      </c>
      <c r="D26" s="74">
        <v>0.2294939816120477</v>
      </c>
    </row>
    <row r="27" spans="1:31" s="3" customFormat="1" ht="13.15" customHeight="1" x14ac:dyDescent="0.25"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s="3" customFormat="1" ht="37.9" customHeight="1" x14ac:dyDescent="0.25">
      <c r="A28" s="99" t="s">
        <v>207</v>
      </c>
      <c r="B28" s="99"/>
      <c r="C28" s="99"/>
      <c r="D28" s="99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33.6" customHeight="1" x14ac:dyDescent="0.25">
      <c r="A29" s="61"/>
      <c r="B29" s="88"/>
      <c r="C29" s="61"/>
      <c r="D29" s="61"/>
    </row>
    <row r="30" spans="1:31" ht="15" customHeight="1" x14ac:dyDescent="0.25">
      <c r="A30" s="61"/>
      <c r="B30" s="95" t="s">
        <v>203</v>
      </c>
      <c r="C30" s="77"/>
      <c r="D30" s="77"/>
    </row>
    <row r="31" spans="1:31" ht="15" customHeight="1" x14ac:dyDescent="0.2">
      <c r="A31" s="61"/>
      <c r="B31" s="96"/>
      <c r="C31" s="61"/>
      <c r="D31" s="61"/>
    </row>
    <row r="32" spans="1:31" ht="15" customHeight="1" x14ac:dyDescent="0.2">
      <c r="A32" s="61"/>
      <c r="B32" s="96" t="s">
        <v>204</v>
      </c>
      <c r="C32" s="61"/>
      <c r="D32" s="61"/>
    </row>
    <row r="33" spans="1:4" ht="15" customHeight="1" x14ac:dyDescent="0.25">
      <c r="A33" s="61"/>
      <c r="B33" s="11"/>
      <c r="C33" s="61"/>
      <c r="D33" s="61"/>
    </row>
    <row r="34" spans="1:4" ht="15" customHeight="1" x14ac:dyDescent="0.25">
      <c r="A34" s="61"/>
      <c r="B34" s="66"/>
      <c r="C34" s="61"/>
      <c r="D34" s="61"/>
    </row>
    <row r="35" spans="1:4" ht="15" customHeight="1" x14ac:dyDescent="0.25">
      <c r="A35" s="61"/>
      <c r="B35" s="66"/>
      <c r="C35" s="61"/>
      <c r="D35" s="61"/>
    </row>
    <row r="36" spans="1:4" ht="15" customHeight="1" x14ac:dyDescent="0.25">
      <c r="A36" s="61"/>
      <c r="B36" s="66"/>
      <c r="C36" s="61"/>
      <c r="D36" s="61"/>
    </row>
    <row r="37" spans="1:4" ht="15" customHeight="1" x14ac:dyDescent="0.25">
      <c r="A37" s="61"/>
      <c r="B37" s="66"/>
      <c r="C37" s="61"/>
      <c r="D37" s="61"/>
    </row>
    <row r="38" spans="1:4" ht="17.25" customHeight="1" x14ac:dyDescent="0.25">
      <c r="A38" s="61"/>
      <c r="B38" s="66"/>
      <c r="C38" s="61"/>
      <c r="D38" s="61"/>
    </row>
    <row r="39" spans="1:4" ht="19.5" customHeight="1" x14ac:dyDescent="0.2">
      <c r="C39" s="61"/>
      <c r="D39" s="61"/>
    </row>
    <row r="40" spans="1:4" ht="19.5" customHeight="1" x14ac:dyDescent="0.2">
      <c r="C40" s="61"/>
      <c r="D40" s="61"/>
    </row>
    <row r="41" spans="1:4" x14ac:dyDescent="0.2">
      <c r="C41" s="61"/>
      <c r="D41" s="61"/>
    </row>
    <row r="42" spans="1:4" ht="13.5" x14ac:dyDescent="0.25">
      <c r="B42" s="59"/>
      <c r="C42" s="61"/>
      <c r="D42" s="61"/>
    </row>
    <row r="43" spans="1:4" ht="13.5" x14ac:dyDescent="0.25">
      <c r="B43" s="60"/>
      <c r="C43" s="61"/>
      <c r="D43" s="61"/>
    </row>
    <row r="44" spans="1:4" x14ac:dyDescent="0.2">
      <c r="C44" s="61"/>
      <c r="D44" s="61"/>
    </row>
  </sheetData>
  <mergeCells count="1">
    <mergeCell ref="A28:D28"/>
  </mergeCells>
  <phoneticPr fontId="2" type="noConversion"/>
  <pageMargins left="0.47" right="0.38" top="0.39" bottom="0.26" header="0.18" footer="0.18"/>
  <pageSetup orientation="portrait" r:id="rId1"/>
  <headerFooter alignWithMargins="0">
    <oddHeader>&amp;R&amp;"Geo_Arial,Regular"&amp;9ÊÏÌÄÒÝÉÖËÉ ÁÀÍÊÉÓ ×ÉÍÀÍÓÖÒÉ ÌÃÂÏÌÀÒÄÏÁÉÓ ÂÀÌàÅÉÒÅÀËÏÁÉÓ ßÄÓÉÓ ÃÀÍÀÒÈÉ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F41"/>
  <sheetViews>
    <sheetView workbookViewId="0">
      <selection activeCell="B2" sqref="B2"/>
    </sheetView>
  </sheetViews>
  <sheetFormatPr defaultRowHeight="12.75" x14ac:dyDescent="0.2"/>
  <cols>
    <col min="1" max="1" width="7" customWidth="1"/>
    <col min="2" max="2" width="57.85546875" customWidth="1"/>
    <col min="3" max="3" width="21.85546875" customWidth="1"/>
  </cols>
  <sheetData>
    <row r="1" spans="1:4" ht="13.5" x14ac:dyDescent="0.25">
      <c r="A1" s="13" t="s">
        <v>42</v>
      </c>
      <c r="B1" s="42" t="s">
        <v>195</v>
      </c>
    </row>
    <row r="2" spans="1:4" ht="13.5" x14ac:dyDescent="0.25">
      <c r="A2" s="13" t="s">
        <v>43</v>
      </c>
      <c r="B2" s="73">
        <f>'RC'!B2</f>
        <v>42551</v>
      </c>
      <c r="C2" s="57" t="s">
        <v>188</v>
      </c>
    </row>
    <row r="3" spans="1:4" ht="36" customHeight="1" thickBot="1" x14ac:dyDescent="0.35">
      <c r="A3" s="68"/>
      <c r="B3" s="67" t="s">
        <v>191</v>
      </c>
      <c r="D3" s="69"/>
    </row>
    <row r="4" spans="1:4" ht="17.25" customHeight="1" x14ac:dyDescent="0.25">
      <c r="A4" s="81"/>
      <c r="B4" s="110" t="s">
        <v>192</v>
      </c>
      <c r="C4" s="111"/>
    </row>
    <row r="5" spans="1:4" ht="17.25" customHeight="1" x14ac:dyDescent="0.25">
      <c r="A5" s="82">
        <v>1</v>
      </c>
      <c r="B5" s="100" t="s">
        <v>213</v>
      </c>
      <c r="C5" s="101"/>
    </row>
    <row r="6" spans="1:4" ht="17.25" customHeight="1" x14ac:dyDescent="0.25">
      <c r="A6" s="82">
        <v>2</v>
      </c>
      <c r="B6" s="100" t="s">
        <v>196</v>
      </c>
      <c r="C6" s="101"/>
    </row>
    <row r="7" spans="1:4" ht="17.25" customHeight="1" x14ac:dyDescent="0.25">
      <c r="A7" s="82">
        <v>3</v>
      </c>
      <c r="B7" s="100" t="s">
        <v>197</v>
      </c>
      <c r="C7" s="101"/>
    </row>
    <row r="8" spans="1:4" ht="17.25" customHeight="1" x14ac:dyDescent="0.25">
      <c r="A8" s="82"/>
      <c r="B8" s="100"/>
      <c r="C8" s="101"/>
    </row>
    <row r="9" spans="1:4" ht="17.25" customHeight="1" x14ac:dyDescent="0.25">
      <c r="A9" s="82"/>
      <c r="B9" s="100"/>
      <c r="C9" s="101"/>
    </row>
    <row r="10" spans="1:4" ht="17.25" customHeight="1" x14ac:dyDescent="0.25">
      <c r="A10" s="82"/>
      <c r="B10" s="112"/>
      <c r="C10" s="113"/>
    </row>
    <row r="11" spans="1:4" ht="17.25" customHeight="1" x14ac:dyDescent="0.25">
      <c r="A11" s="82"/>
      <c r="B11" s="112"/>
      <c r="C11" s="113"/>
    </row>
    <row r="12" spans="1:4" ht="17.25" customHeight="1" x14ac:dyDescent="0.25">
      <c r="A12" s="82"/>
      <c r="B12" s="112"/>
      <c r="C12" s="113"/>
    </row>
    <row r="13" spans="1:4" ht="17.25" customHeight="1" x14ac:dyDescent="0.25">
      <c r="A13" s="82"/>
      <c r="B13" s="100"/>
      <c r="C13" s="101"/>
    </row>
    <row r="14" spans="1:4" ht="17.25" customHeight="1" x14ac:dyDescent="0.3">
      <c r="A14" s="82"/>
      <c r="B14" s="104" t="s">
        <v>193</v>
      </c>
      <c r="C14" s="105"/>
    </row>
    <row r="15" spans="1:4" ht="17.25" customHeight="1" x14ac:dyDescent="0.25">
      <c r="A15" s="82">
        <v>1</v>
      </c>
      <c r="B15" s="100" t="s">
        <v>198</v>
      </c>
      <c r="C15" s="101"/>
    </row>
    <row r="16" spans="1:4" ht="17.25" customHeight="1" x14ac:dyDescent="0.25">
      <c r="A16" s="82">
        <v>2</v>
      </c>
      <c r="B16" s="100" t="s">
        <v>212</v>
      </c>
      <c r="C16" s="101"/>
    </row>
    <row r="17" spans="1:3" ht="17.25" customHeight="1" x14ac:dyDescent="0.25">
      <c r="A17" s="82">
        <v>3</v>
      </c>
      <c r="B17" s="100" t="s">
        <v>199</v>
      </c>
      <c r="C17" s="101"/>
    </row>
    <row r="18" spans="1:3" ht="17.25" customHeight="1" x14ac:dyDescent="0.25">
      <c r="A18" s="82">
        <v>4</v>
      </c>
      <c r="B18" s="100" t="s">
        <v>200</v>
      </c>
      <c r="C18" s="101"/>
    </row>
    <row r="19" spans="1:3" ht="17.25" customHeight="1" x14ac:dyDescent="0.25">
      <c r="A19" s="82">
        <v>5</v>
      </c>
      <c r="B19" s="100" t="s">
        <v>214</v>
      </c>
      <c r="C19" s="101"/>
    </row>
    <row r="20" spans="1:3" ht="17.25" customHeight="1" x14ac:dyDescent="0.25">
      <c r="A20" s="82"/>
      <c r="B20" s="100"/>
      <c r="C20" s="101"/>
    </row>
    <row r="21" spans="1:3" ht="17.25" customHeight="1" x14ac:dyDescent="0.25">
      <c r="A21" s="82"/>
      <c r="B21" s="100"/>
      <c r="C21" s="101"/>
    </row>
    <row r="22" spans="1:3" ht="17.25" customHeight="1" x14ac:dyDescent="0.25">
      <c r="A22" s="82"/>
      <c r="B22" s="112"/>
      <c r="C22" s="113"/>
    </row>
    <row r="23" spans="1:3" ht="17.25" customHeight="1" x14ac:dyDescent="0.25">
      <c r="A23" s="82"/>
      <c r="B23" s="100"/>
      <c r="C23" s="101"/>
    </row>
    <row r="24" spans="1:3" ht="27" customHeight="1" x14ac:dyDescent="0.25">
      <c r="A24" s="82"/>
      <c r="B24" s="106" t="s">
        <v>194</v>
      </c>
      <c r="C24" s="107"/>
    </row>
    <row r="25" spans="1:3" ht="17.25" customHeight="1" x14ac:dyDescent="0.25">
      <c r="A25" s="82">
        <v>1</v>
      </c>
      <c r="B25" s="100" t="s">
        <v>201</v>
      </c>
      <c r="C25" s="101"/>
    </row>
    <row r="26" spans="1:3" ht="17.25" customHeight="1" x14ac:dyDescent="0.25">
      <c r="A26" s="82">
        <v>2</v>
      </c>
      <c r="B26" s="100"/>
      <c r="C26" s="101"/>
    </row>
    <row r="27" spans="1:3" ht="17.25" customHeight="1" x14ac:dyDescent="0.25">
      <c r="A27" s="82">
        <v>3</v>
      </c>
      <c r="B27" s="100"/>
      <c r="C27" s="101"/>
    </row>
    <row r="28" spans="1:3" ht="17.25" customHeight="1" x14ac:dyDescent="0.25">
      <c r="A28" s="82">
        <v>4</v>
      </c>
      <c r="B28" s="100"/>
      <c r="C28" s="101"/>
    </row>
    <row r="29" spans="1:3" ht="17.25" customHeight="1" x14ac:dyDescent="0.25">
      <c r="A29" s="82"/>
      <c r="B29" s="100"/>
      <c r="C29" s="101"/>
    </row>
    <row r="30" spans="1:3" ht="30" customHeight="1" x14ac:dyDescent="0.2">
      <c r="A30" s="80"/>
      <c r="B30" s="108" t="s">
        <v>14</v>
      </c>
      <c r="C30" s="109"/>
    </row>
    <row r="31" spans="1:3" ht="17.25" customHeight="1" x14ac:dyDescent="0.25">
      <c r="A31" s="82">
        <v>1</v>
      </c>
      <c r="B31" s="100" t="s">
        <v>202</v>
      </c>
      <c r="C31" s="101"/>
    </row>
    <row r="32" spans="1:3" ht="17.25" customHeight="1" x14ac:dyDescent="0.25">
      <c r="A32" s="82">
        <v>2</v>
      </c>
      <c r="B32" s="100"/>
      <c r="C32" s="101"/>
    </row>
    <row r="33" spans="1:58" ht="17.25" customHeight="1" x14ac:dyDescent="0.25">
      <c r="A33" s="82">
        <v>3</v>
      </c>
      <c r="B33" s="100"/>
      <c r="C33" s="101"/>
    </row>
    <row r="34" spans="1:58" ht="17.25" customHeight="1" x14ac:dyDescent="0.25">
      <c r="A34" s="82">
        <v>4</v>
      </c>
      <c r="B34" s="100"/>
      <c r="C34" s="101"/>
    </row>
    <row r="35" spans="1:58" ht="17.25" customHeight="1" thickBot="1" x14ac:dyDescent="0.3">
      <c r="A35" s="85">
        <v>5</v>
      </c>
      <c r="B35" s="102"/>
      <c r="C35" s="103"/>
    </row>
    <row r="36" spans="1:58" s="3" customFormat="1" ht="13.15" customHeight="1" x14ac:dyDescent="0.25">
      <c r="B36" s="1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</row>
    <row r="37" spans="1:58" ht="17.25" customHeight="1" x14ac:dyDescent="0.25">
      <c r="A37" s="61"/>
      <c r="B37" s="66"/>
      <c r="C37" s="79"/>
    </row>
    <row r="38" spans="1:58" ht="17.25" customHeight="1" x14ac:dyDescent="0.25">
      <c r="A38" s="61"/>
      <c r="B38" s="66"/>
      <c r="C38" s="79"/>
    </row>
    <row r="39" spans="1:58" ht="13.5" x14ac:dyDescent="0.25">
      <c r="A39" s="61"/>
      <c r="B39" s="95" t="s">
        <v>203</v>
      </c>
    </row>
    <row r="40" spans="1:58" ht="14.45" customHeight="1" x14ac:dyDescent="0.25">
      <c r="B40" s="95"/>
    </row>
    <row r="41" spans="1:58" x14ac:dyDescent="0.2">
      <c r="B41" s="96" t="s">
        <v>204</v>
      </c>
    </row>
  </sheetData>
  <mergeCells count="32">
    <mergeCell ref="B10:C10"/>
    <mergeCell ref="B11:C11"/>
    <mergeCell ref="B20:C20"/>
    <mergeCell ref="B21:C21"/>
    <mergeCell ref="B27:C27"/>
    <mergeCell ref="B12:C12"/>
    <mergeCell ref="B22:C22"/>
    <mergeCell ref="B15:C15"/>
    <mergeCell ref="B16:C16"/>
    <mergeCell ref="B17:C17"/>
    <mergeCell ref="B18:C18"/>
    <mergeCell ref="B4:C4"/>
    <mergeCell ref="B5:C5"/>
    <mergeCell ref="B6:C6"/>
    <mergeCell ref="B7:C7"/>
    <mergeCell ref="B8:C8"/>
    <mergeCell ref="B9:C9"/>
    <mergeCell ref="B35:C35"/>
    <mergeCell ref="B14:C14"/>
    <mergeCell ref="B32:C32"/>
    <mergeCell ref="B33:C33"/>
    <mergeCell ref="B29:C29"/>
    <mergeCell ref="B24:C24"/>
    <mergeCell ref="B25:C25"/>
    <mergeCell ref="B30:C30"/>
    <mergeCell ref="B34:C34"/>
    <mergeCell ref="B26:C26"/>
    <mergeCell ref="B28:C28"/>
    <mergeCell ref="B23:C23"/>
    <mergeCell ref="B19:C19"/>
    <mergeCell ref="B13:C13"/>
    <mergeCell ref="B31:C31"/>
  </mergeCells>
  <phoneticPr fontId="2" type="noConversion"/>
  <printOptions horizontalCentered="1"/>
  <pageMargins left="0.75" right="0.75" top="0.48" bottom="0.31" header="0.28999999999999998" footer="0.18"/>
  <pageSetup orientation="portrait" r:id="rId1"/>
  <headerFooter alignWithMargins="0">
    <oddHeader>&amp;R&amp;"Geo_Arial,Regular"&amp;9ÊÏÌÄÒÝÉÖËÉ ÁÀÍÊÉÓ ×ÉÍÀÍÓÖÒÉ ÌÃÂÏÌÀÒÄÏÁÉÓ ÂÀÌàÅÉÒÅÀËÏÁÉÓ ßÄÓÉÓ ÃÀÍÀÒÈÉ</oddHeader>
  </headerFooter>
</worksheet>
</file>

<file path=_xmlsignatures/_rels/origin.sigs.rels><?xml version="1.0" encoding="UTF-8" standalone="yes"?>
<Relationships xmlns="http://schemas.openxmlformats.org/package/2006/relationships"><Relationship Id="rId3" Type="http://schemas.openxmlformats.org/package/2006/relationships/digital-signature/signature" Target="sig3.xml"/><Relationship Id="rId2" Type="http://schemas.openxmlformats.org/package/2006/relationships/digital-signature/signature" Target="sig2.xml"/></Relationships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EbOnjB29SXpJ53PF01P0ZulCWBk=</DigestValue>
    </Reference>
    <Reference Type="http://www.w3.org/2000/09/xmldsig#Object" URI="#idOfficeObject">
      <DigestMethod Algorithm="http://www.w3.org/2000/09/xmldsig#sha1"/>
      <DigestValue>sI5fXoXYB6iWzTDhNOrwjkOL60Y=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5kaGbQ0EFEuw/gaOAfRQtvxFREg=</DigestValue>
    </Reference>
  </SignedInfo>
  <SignatureValue>k603qKuXylEqSnlUrORai4LXDwxL6BHIcKnC4D55Ucnh9eKf3FxOByRp7ZYSx0AI60eiYWgyzWgl
7VdC+cxaxLzSEi1N0rL1f8vJGcOxno9gnYEyh3DBa7P91PP+j6aIe6oqVRPD7mJecLB6B++SViq0
hFfNt27x9SJIcuDbh7Ts7gLg5U8svZeYD17XtXX0dVMmd6BxvwD87ezb//pv4xOmc0C1X0Q9S+Wr
OiV7vvpAoqy8J7eEtYh/WeYRgeIjdUIuEkQmC08l2j+RF+ATSC65HP+e8VpnArudFSGXu3loWb63
B8R4eDf4hIvk52JBblmzJmb0EwN+enyFcdXMqw==</SignatureValue>
  <KeyInfo>
    <X509Data>
      <X509Certificate>MIIGOjCCBSKgAwIBAgIKEE039wABAAAWrDANBgkqhkiG9w0BAQUFADBKMRIwEAYKCZImiZPyLGQBGRYCZ2UxEzARBgoJkiaJk/IsZAEZFgNuYmcxHzAdBgNVBAMTFk5CRyBDbGFzcyAyIElOVCBTdWIgQ0EwHhcNMTYwNjIzMDcyMjQwWhcNMTcwMjEyMDkxOTIzWjA4MRcwFQYDVQQKEw5KU0MgQ0FSVFUgQkFOSzEdMBsGA1UEAxMUQkNSIC0gR2l2aSBMZWJhbmlkemUwggEiMA0GCSqGSIb3DQEBAQUAA4IBDwAwggEKAoIBAQD3JSNXV1nSKk4glkNNJ2C3YJb/GCMhrxgvf9C/DOOvSwP+XypsP6ySkNukNmTFbtQZ/OovSa5y/hVCBurtWglatGYut/IVP5pAD+SdkW+ZgtJgOC3DcEPMZXWh4PRhwqR989g+eHaGp9Su84/VGf0UKV3LIRILpzfnSrYio1ApdKnCHuRNLf+o+kwlnShqUKz9Hf/wyK2JMQvMUFsYqZO75p1QamX6kMMZkkur5Uk2FdeBWLJG7618J4DTB+2P6WNUnKaDUxp4jWn/O+ZlDzE0gcNq9DLckr+EnXzWHPaOJsSJPcBiY5ZIQOKd22m8BpgACANgAKkg540c8V3A5OyRAgMBAAGjggMyMIIDLjA8BgkrBgEEAYI3FQcELzAtBiUrBgEEAYI3FQjmsmCDjfVEhoGZCYO4oUqDvoRxBIPEkTOEg4hdAgFkAgEbMB0GA1UdJQQWMBQGCCsGAQUFBwMCBggrBgEFBQcDBDALBgNVHQ8EBAMCB4AwJwYJKwYBBAGCNxUKBBowGDAKBggrBgEFBQcDAjAKBggrBgEFBQcDBDAdBgNVHQ4EFgQUdHoEQB+BBrBy3vKaiDtNTSSkdvk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xKS5jcnQwDQYJKoZIhvcNAQEFBQADggEBAGBY1BbDirRrsl2iaSF4gLDunySJrwFvH+mA6qUz1Tepbkp7PDr6yemlodNkamOUq1SDJkHXdueOTM+Wa8s9KA1/tLxE18+J2fFyBG01Crn5XQWAeuQBss4GsIlxqGhNkm0jMECTNNgZhHfvgivs2mS5Es1TIovWt5tb2PVi+AQ5dGqH9uY/UEfSHyVjWQhEONfeUhtaZ4DWD+P5rqkYOXB/NdRnp+W2XQMQFT4wRdinDOqr4LBRNL4HwhUCSWkzi9sBaUL+ctBC7B5+aqPw0Kq0NUr4RmuhOW5Q/BIcJawxs5epxFAdrsYdOuhlCMIY6lBdTd1XETJBV+MlCrYknVw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NnWHSnToMRmEfY/6ajEfZ02+OhE=</DigestValue>
      </Reference>
      <Reference URI="/xl/comments1.xml?ContentType=application/vnd.openxmlformats-officedocument.spreadsheetml.comments+xml">
        <DigestMethod Algorithm="http://www.w3.org/2000/09/xmldsig#sha1"/>
        <DigestValue>sD0rn2/aaf6Mec53/UWFPUmQqyE=</DigestValue>
      </Reference>
      <Reference URI="/xl/drawings/vmlDrawing1.vml?ContentType=application/vnd.openxmlformats-officedocument.vmlDrawing">
        <DigestMethod Algorithm="http://www.w3.org/2000/09/xmldsig#sha1"/>
        <DigestValue>RFe6z40RYTKr+qfcWRzCGKfSVqs=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NdDjMtxzsDlWXQjQ56QgXQLJkYQ=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lSFtmuVsqJh7Gt/Rqt1f5jfWVSM=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119uDDEk1FE+EAtGWuaXRAD8apw=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kQWHOVf3IhyGQ28HI9l161u8Ixw=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NdDjMtxzsDlWXQjQ56QgXQLJkYQ=</DigestValue>
      </Reference>
      <Reference URI="/xl/sharedStrings.xml?ContentType=application/vnd.openxmlformats-officedocument.spreadsheetml.sharedStrings+xml">
        <DigestMethod Algorithm="http://www.w3.org/2000/09/xmldsig#sha1"/>
        <DigestValue>iv5q3ktvv5tcklvzpdmumoEaxqY=</DigestValue>
      </Reference>
      <Reference URI="/xl/styles.xml?ContentType=application/vnd.openxmlformats-officedocument.spreadsheetml.styles+xml">
        <DigestMethod Algorithm="http://www.w3.org/2000/09/xmldsig#sha1"/>
        <DigestValue>311t2/Yw16KJdJmjOpdihgu6An8=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jLd9QBVS/RxLfxvUuaZHx3JYQSk=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sf04MpsfktACW+fJJJTYHvz6YdE=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sheet1.xml?ContentType=application/vnd.openxmlformats-officedocument.spreadsheetml.worksheet+xml">
        <DigestMethod Algorithm="http://www.w3.org/2000/09/xmldsig#sha1"/>
        <DigestValue>PKsdFEGoMnbm8d5L5l5sSsXFdB0=</DigestValue>
      </Reference>
      <Reference URI="/xl/worksheets/sheet2.xml?ContentType=application/vnd.openxmlformats-officedocument.spreadsheetml.worksheet+xml">
        <DigestMethod Algorithm="http://www.w3.org/2000/09/xmldsig#sha1"/>
        <DigestValue>WCEVEdhQgJMkPkP36ov7Psnlf48=</DigestValue>
      </Reference>
      <Reference URI="/xl/worksheets/sheet3.xml?ContentType=application/vnd.openxmlformats-officedocument.spreadsheetml.worksheet+xml">
        <DigestMethod Algorithm="http://www.w3.org/2000/09/xmldsig#sha1"/>
        <DigestValue>pAU/rKf/4czvtiz92Uwr2GzBrfw=</DigestValue>
      </Reference>
      <Reference URI="/xl/worksheets/sheet4.xml?ContentType=application/vnd.openxmlformats-officedocument.spreadsheetml.worksheet+xml">
        <DigestMethod Algorithm="http://www.w3.org/2000/09/xmldsig#sha1"/>
        <DigestValue>jv+IEDXM9BEL59FxWGuhRUy6JC4=</DigestValue>
      </Reference>
      <Reference URI="/xl/worksheets/sheet5.xml?ContentType=application/vnd.openxmlformats-officedocument.spreadsheetml.worksheet+xml">
        <DigestMethod Algorithm="http://www.w3.org/2000/09/xmldsig#sha1"/>
        <DigestValue>zbAkD627V45nMlK/FMu3K2mipyw=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2016-07-25T09:42:44Z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1</SignatureComments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2016-07-25T09:42:44Z</xd:SigningTime>
          <xd:SigningCertificate>
            <xd:Cert>
              <xd:CertDigest>
                <DigestMethod Algorithm="http://www.w3.org/2000/09/xmldsig#sha1"/>
                <DigestValue>1etWTTUd9hJ6sVlE/6cSlVzLyyE=</DigestValue>
              </xd:CertDigest>
              <xd:IssuerSerial>
                <X509IssuerName>CN=NBG Class 2 INT Sub CA, DC=nbg, DC=ge</X509IssuerName>
                <X509SerialNumber>76982295711585587435180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Approved this document</xd:Description>
            </xd:CommitmentTypeId>
            <xd:AllSignedDataObjects/>
            <xd:CommitmentTypeQualifiers>
              <xd:CommitmentTypeQualifier>1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EWTCCA0GgAwIBAgIKYRyEKwAAAAAAAzANBgkqhkiG9w0BAQUFADBHMRIwEAYKCZImiZPyLGQBGRYCZ2UxEzARBgoJkiaJk/IsZAEZFgNuYmcxHDAaBgNVBAMTE05CRyBDbGFzcyAxIFJvb3QgQ0EwHhcNMTAxMTI0MjMxNDIzWhcNMTIxMTI0MjMyNDIzWjBKMRIwEAYKCZImiZPyLGQBGRYCZ2UxEzARBgoJkiaJk/IsZAEZFgNuYmcxHzAdBgNVBAMTFk5CRyBDbGFzcyAyIElOVCBTdWIgQ0EwggEiMA0GCSqGSIb3DQEBAQUAA4IBDwAwggEKAoIBAQCrh6A5CC/WPx6ULTneh8Zqai9agyX9eXo5acsrDtkAUoBkR90xTETjdTBj0P9FohdzdF5ekOw9ccf3LD9io4z2DeZZyZn8WlSlqCtf6zqBxtpbzAQYqDxStcrLhHOIkpy/6/rgesVSF7mY65YioT8+cVy+UJ69gk6MAfpK6wwieMI2e8pj0BFR4t82VkDrhGOZj6QeBsQFRE13ZCH/RrrHFU91KjFVccJ94T5XCcMIjkH039hhChCrLfoZSa3qYljPA+w1Nm/azObzhsQEkWav5NeYuVNoGKdT6hbvQLvAG4BONArft0Xf56T/NoRlUxnK2RF794/cdrqEaN0qfLVxAgMBAAGjggFCMIIBPjAQBgkrBgEEAYI3FQEEAwIBADAdBgNVHQ4EFgQUAySgZE5In3tnPNYbAkmDPoS7WtA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UFAAOCAQEAq7mG+4Sjzju1AjbyOoH20bsu/7vl95P0wQNvSqjCO/kIY/QJgcMjiUai/2PkbO/YzQxEDsGCXN2eNh+qlOtDIQt95DjP0K7fbfUONBTGacpkrEJuyJw7QjTWy6OwmBK6Jt4AtrV0gI7Sph3tVLKqaASv8noy/Pty+3MV+MOzxNBlXhewJMY+mLiMc6tAVSn/wg9zfdAMD6iLf79xAwt2eoaFIi2X6boknJ0gdtJCAQdAL2B+eHvlG/1S7t2T+XgvG9OheNkgtHwpFJqL6/qYEP2EeZW43O/ejEbFFoC+cNeJzcf1ow82VxzorTP1W6cqsUARlzIwQaLdul3ZKzzbo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3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A20zh1C5IP0PSAeXSLC06z9o2LM=</DigestValue>
    </Reference>
    <Reference URI="#idOfficeObject" Type="http://www.w3.org/2000/09/xmldsig#Object">
      <DigestMethod Algorithm="http://www.w3.org/2000/09/xmldsig#sha1"/>
      <DigestValue>lmfLJgG3SNEhSCx0gsy48sDRMc8=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7YBR+dDDATBY8ahZHnM+grNP0Ek=</DigestValue>
    </Reference>
  </SignedInfo>
  <SignatureValue>PlotoGWBscHR/cOPMA+khWF7Q/zNqW0BLQL/cM0fVS8GplNySMXtRMVYEbiE3M3xR7I8Ae2SgKHx
INk7orlGzDLWr+HuJbCjKJ5njMArG9sbdNik2zjIcxi7xuJs5O9eu7BqHo7b5a0mtE8lvWXZS10o
AUSkTo4dZuDQngrqA1I2JPgjM6nKFBVRiZZ87kRZIgZ746vDbVzPjmuLl38ljLKwceMSl83JafQt
5LaNjoIKodYWKoCjerAGxbyP5I5ivL7UonVOmrPpj6Ys9pFoRrQycohypMwgsjFw1/hKPMCgKwcO
hSD7U5yUIevxHzpr/wILvnGlKdjqJKj+XY1Y5Q==</SignatureValue>
  <KeyInfo>
    <X509Data>
      <X509Certificate>MIIGPTCCBSWgAwIBAgIKG0OZ1QABAAAS3DANBgkqhkiG9w0BAQUFADBKMRIwEAYKCZImiZPyLGQB
GRYCZ2UxEzARBgoJkiaJk/IsZAEZFgNuYmcxHzAdBgNVBAMTFk5CRyBDbGFzcyAyIElOVCBTdWIg
Q0EwHhcNMTUxMTIwMTEwMzU1WhcNMTcwMjEyMDkxOTIzWjA7MRcwFQYDVQQKEw5KU0MgQ0FSVFUg
QkFOSzEgMB4GA1UEAxMXQkNSIC0gVmxhZGltZXIgQXNhdGlhbmkwggEiMA0GCSqGSIb3DQEBAQUA
A4IBDwAwggEKAoIBAQDKkwVIQea7+No/bwaEACACzxqcMDHybPXLGQXWFNb7B7XMuJKs1/kvzXgu
F+SKLwZcTqbY0F5ot6PYZ5ABxsEoYGVFJss/FYppcd0vwinah0NZjDYSBTpwpa59WuRku2m/OvL9
PfQKd6+pmNA+HJZ/t/aFn++80dqf0WctKBN0RtCjLS9Lgfr7NbrQQQFcbNycp9/CdUvhZ13spgBO
3ytHTjW66M4j8aYBA+xp3/XW30IfJYWRGrJxDhA2Mszd+fgAf6P0TITXW+HF9O6o779mxG7EcZfV
Kgn8oP3Aj2ZXjQOhMvNCouTCWvWw45J4PptpVBIGp8GgCbEe/tOJKgKFAgMBAAGjggMyMIIDLjA8
BgkrBgEEAYI3FQcELzAtBiUrBgEEAYI3FQjmsmCDjfVEhoGZCYO4oUqDvoRxBIHPkBGGr54RAgFk
AgEbMB0GA1UdJQQWMBQGCCsGAQUFBwMCBggrBgEFBQcDBDALBgNVHQ8EBAMCB4AwJwYJKwYBBAGC
NxUKBBowGDAKBggrBgEFBQcDAjAKBggrBgEFBQcDBDAdBgNVHQ4EFgQUjDAFibDT0x3syWGrDta5
ulmy+R4wHwYDVR0jBBgwFoAUwy7SL/BMLxnCJ4L89i6sarBJz8EwggElBgNVHR8EggEcMIIBGDCC
ARSgggEQoIIBDIaBx2xkYXA6Ly8vQ049TkJHJTIwQ2xhc3MlMjAyJTIwSU5UJTIwU3ViJTIwQ0Eo
MSksQ049bmJnLXN1YkNBLENOPUNEUCxDTj1QdWJsaWMlMjBLZXklMjBTZXJ2aWNlcyxDTj1TZXJ2
aWNlcyxDTj1Db25maWd1cmF0aW9uLERDPW5iZyxEQz1nZT9jZXJ0aWZpY2F0ZVJldm9jYXRpb25M
aXN0P2Jhc2U/b2JqZWN0Q2xhc3M9Y1JMRGlzdHJpYnV0aW9uUG9pbnSGQGh0dHA6Ly9jcmwubmJn
Lmdvdi5nZS9jYS9OQkclMjBDbGFzcyUyMDIlMjBJTlQlMjBTdWIlMjBDQSgxKS5jcmwwggEuBggr
BgEFBQcBAQSCASAwggEcMIG6BggrBgEFBQcwAoaBrWxkYXA6Ly8vQ049TkJHJTIwQ2xhc3MlMjAy
JTIwSU5UJTIwU3ViJTIwQ0EsQ049QUlBLENOPVB1YmxpYyUyMEtleSUyMFNlcnZpY2VzLENOPVNl
cnZpY2VzLENOPUNvbmZpZ3VyYXRpb24sREM9bmJnLERDPWdlP2NBQ2VydGlmaWNhdGU/YmFzZT9v
YmplY3RDbGFzcz1jZXJ0aWZpY2F0aW9uQXV0aG9yaXR5MF0GCCsGAQUFBzAChlFodHRwOi8vY3Js
Lm5iZy5nb3YuZ2UvY2EvbmJnLXN1YkNBLm5iZy5nZV9OQkclMjBDbGFzcyUyMDIlMjBJTlQlMjBT
dWIlMjBDQSgxKS5jcnQwDQYJKoZIhvcNAQEFBQADggEBAKtf9MySM1owOVmhK7WTtVJhIbnkpeTQ
9cSlAob3wtstDy/OK3oOAh0KOsZDBLkmGsqfEce3zWmPK1vdv3CMxmpWo1rxH1W6vRwuYfz5zAsh
TuQ92ZHcWqbKOvyaCOc+7PQDKIa136E8urBMNJKKQlaidiVQAz4gNH7CpOHytbY4Bqj0hV9KrPmz
n95OQsFWjSy0kx2ODXRJGKAKI4e8172zfCrdo0Qb7SgIaM6d1x/HU/z8lBdS8RD04RfmrfcRdobK
h8ELoLCwqU98w5M18u9sOZgWVKHZxJHO5SbPHenLYTNwoPReHQ8D47uuK6Yq7f1ATYaD3Jkt7KqN
1H1SdIE=</X509Certificate>
    </X509Data>
  </KeyInfo>
  <Object xmlns:mdssi="http://schemas.openxmlformats.org/package/2006/digital-signature" Id="idPackageObject">
    <Manifest>
      <Reference URI="/xl/sharedStrings.xml?ContentType=application/vnd.openxmlformats-officedocument.spreadsheetml.sharedStrings+xml">
        <DigestMethod Algorithm="http://www.w3.org/2000/09/xmldsig#sha1"/>
        <DigestValue>iv5q3ktvv5tcklvzpdmumoEaxqY=</DigestValue>
      </Reference>
      <Reference URI="/xl/worksheets/sheet1.xml?ContentType=application/vnd.openxmlformats-officedocument.spreadsheetml.worksheet+xml">
        <DigestMethod Algorithm="http://www.w3.org/2000/09/xmldsig#sha1"/>
        <DigestValue>PKsdFEGoMnbm8d5L5l5sSsXFdB0=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kQWHOVf3IhyGQ28HI9l161u8Ixw=</DigestValue>
      </Reference>
      <Reference URI="/xl/styles.xml?ContentType=application/vnd.openxmlformats-officedocument.spreadsheetml.styles+xml">
        <DigestMethod Algorithm="http://www.w3.org/2000/09/xmldsig#sha1"/>
        <DigestValue>311t2/Yw16KJdJmjOpdihgu6An8=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sheets/sheet5.xml?ContentType=application/vnd.openxmlformats-officedocument.spreadsheetml.worksheet+xml">
        <DigestMethod Algorithm="http://www.w3.org/2000/09/xmldsig#sha1"/>
        <DigestValue>zbAkD627V45nMlK/FMu3K2mipyw=</DigestValue>
      </Reference>
      <Reference URI="/xl/comments1.xml?ContentType=application/vnd.openxmlformats-officedocument.spreadsheetml.comments+xml">
        <DigestMethod Algorithm="http://www.w3.org/2000/09/xmldsig#sha1"/>
        <DigestValue>sD0rn2/aaf6Mec53/UWFPUmQqyE=</DigestValue>
      </Reference>
      <Reference URI="/xl/drawings/vmlDrawing1.vml?ContentType=application/vnd.openxmlformats-officedocument.vmlDrawing">
        <DigestMethod Algorithm="http://www.w3.org/2000/09/xmldsig#sha1"/>
        <DigestValue>RFe6z40RYTKr+qfcWRzCGKfSVqs=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lSFtmuVsqJh7Gt/Rqt1f5jfWVSM=</DigestValue>
      </Reference>
      <Reference URI="/xl/worksheets/sheet2.xml?ContentType=application/vnd.openxmlformats-officedocument.spreadsheetml.worksheet+xml">
        <DigestMethod Algorithm="http://www.w3.org/2000/09/xmldsig#sha1"/>
        <DigestValue>WCEVEdhQgJMkPkP36ov7Psnlf48=</DigestValue>
      </Reference>
      <Reference URI="/xl/workbook.xml?ContentType=application/vnd.openxmlformats-officedocument.spreadsheetml.sheet.main+xml">
        <DigestMethod Algorithm="http://www.w3.org/2000/09/xmldsig#sha1"/>
        <DigestValue>jLd9QBVS/RxLfxvUuaZHx3JYQSk=</DigestValue>
      </Reference>
      <Reference URI="/xl/calcChain.xml?ContentType=application/vnd.openxmlformats-officedocument.spreadsheetml.calcChain+xml">
        <DigestMethod Algorithm="http://www.w3.org/2000/09/xmldsig#sha1"/>
        <DigestValue>NnWHSnToMRmEfY/6ajEfZ02+OhE=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NdDjMtxzsDlWXQjQ56QgXQLJkYQ=</DigestValue>
      </Reference>
      <Reference URI="/xl/worksheets/sheet4.xml?ContentType=application/vnd.openxmlformats-officedocument.spreadsheetml.worksheet+xml">
        <DigestMethod Algorithm="http://www.w3.org/2000/09/xmldsig#sha1"/>
        <DigestValue>jv+IEDXM9BEL59FxWGuhRUy6JC4=</DigestValue>
      </Reference>
      <Reference URI="/xl/worksheets/sheet3.xml?ContentType=application/vnd.openxmlformats-officedocument.spreadsheetml.worksheet+xml">
        <DigestMethod Algorithm="http://www.w3.org/2000/09/xmldsig#sha1"/>
        <DigestValue>pAU/rKf/4czvtiz92Uwr2GzBrfw=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119uDDEk1FE+EAtGWuaXRAD8apw=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NdDjMtxzsDlWXQjQ56QgXQLJkYQ=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sf04MpsfktACW+fJJJTYHvz6YdE=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2016-07-25T09:45:20Z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1</SignatureComments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2016-07-25T09:45:20Z</xd:SigningTime>
          <xd:SigningCertificate>
            <xd:Cert>
              <xd:CertDigest>
                <DigestMethod Algorithm="http://www.w3.org/2000/09/xmldsig#sha1"/>
                <DigestValue>rCZ2EBBihcfSghoegNbm2ztSDL0=</DigestValue>
              </xd:CertDigest>
              <xd:IssuerSerial>
                <X509IssuerName>CN=NBG Class 2 INT Sub CA, DC=nbg, DC=ge</X509IssuerName>
                <X509SerialNumber>128750911656481098044124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RC</vt:lpstr>
      <vt:lpstr>RI</vt:lpstr>
      <vt:lpstr>RC-O</vt:lpstr>
      <vt:lpstr>Sheet1</vt:lpstr>
      <vt:lpstr>Sheet2</vt:lpstr>
      <vt:lpstr>'RC-O'!Print_Area</vt:lpstr>
      <vt:lpstr>RI!Print_Area</vt:lpstr>
      <vt:lpstr>Sheet1!Print_Area</vt:lpstr>
    </vt:vector>
  </TitlesOfParts>
  <Company>nbg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 Ramishvili</dc:creator>
  <cp:lastModifiedBy>Giga Lebanidze</cp:lastModifiedBy>
  <cp:lastPrinted>2015-04-22T09:53:29Z</cp:lastPrinted>
  <dcterms:created xsi:type="dcterms:W3CDTF">2006-03-24T12:21:33Z</dcterms:created>
  <dcterms:modified xsi:type="dcterms:W3CDTF">2016-07-25T09:42:34Z</dcterms:modified>
</cp:coreProperties>
</file>