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aluashvili\Desktop\"/>
    </mc:Choice>
  </mc:AlternateContent>
  <bookViews>
    <workbookView xWindow="7635" yWindow="-15" windowWidth="7680" windowHeight="9090"/>
  </bookViews>
  <sheets>
    <sheet name="RC" sheetId="1" r:id="rId1"/>
    <sheet name="RI" sheetId="3" r:id="rId2"/>
    <sheet name="RC-O" sheetId="2" r:id="rId3"/>
    <sheet name="Sheet1" sheetId="4" r:id="rId4"/>
    <sheet name="Sheet2" sheetId="5" r:id="rId5"/>
  </sheets>
  <definedNames>
    <definedName name="_xlnm.Print_Area" localSheetId="2">'RC-O'!$A:$H</definedName>
    <definedName name="_xlnm.Print_Area" localSheetId="1">RI!$A:$H</definedName>
    <definedName name="_xlnm.Print_Area" localSheetId="3">Sheet1!$A:$D</definedName>
  </definedNames>
  <calcPr calcId="162913"/>
</workbook>
</file>

<file path=xl/calcChain.xml><?xml version="1.0" encoding="utf-8"?>
<calcChain xmlns="http://schemas.openxmlformats.org/spreadsheetml/2006/main">
  <c r="D49" i="2" l="1"/>
  <c r="C49" i="2"/>
  <c r="D43" i="2"/>
  <c r="C43" i="2"/>
  <c r="D39" i="2"/>
  <c r="C39" i="2"/>
  <c r="D34" i="2"/>
  <c r="C34" i="2"/>
  <c r="D29" i="2"/>
  <c r="C29" i="2"/>
  <c r="D25" i="2"/>
  <c r="C25" i="2"/>
  <c r="D21" i="2"/>
  <c r="C21" i="2"/>
  <c r="D13" i="2"/>
  <c r="C13" i="2"/>
  <c r="C60" i="3"/>
  <c r="D52" i="3"/>
  <c r="C52" i="3"/>
  <c r="D33" i="3"/>
  <c r="D44" i="3" s="1"/>
  <c r="D53" i="3" s="1"/>
  <c r="C33" i="3"/>
  <c r="C44" i="3" s="1"/>
  <c r="C53" i="3" s="1"/>
  <c r="D29" i="3"/>
  <c r="C29" i="3"/>
  <c r="D8" i="3"/>
  <c r="D21" i="3" s="1"/>
  <c r="D30" i="3" s="1"/>
  <c r="D55" i="3" s="1"/>
  <c r="D62" i="3" s="1"/>
  <c r="D64" i="3" s="1"/>
  <c r="C8" i="3"/>
  <c r="C21" i="3" s="1"/>
  <c r="C30" i="3" s="1"/>
  <c r="C55" i="3" l="1"/>
  <c r="C62" i="3" s="1"/>
  <c r="C64" i="3" s="1"/>
  <c r="G49" i="2"/>
  <c r="F49" i="2"/>
  <c r="G43" i="2"/>
  <c r="F43" i="2"/>
  <c r="G39" i="2"/>
  <c r="F39" i="2"/>
  <c r="G34" i="2"/>
  <c r="F34" i="2"/>
  <c r="G29" i="2"/>
  <c r="F29" i="2"/>
  <c r="G25" i="2"/>
  <c r="F25" i="2"/>
  <c r="G21" i="2"/>
  <c r="F21" i="2"/>
  <c r="G13" i="2"/>
  <c r="F13" i="2"/>
  <c r="F60" i="3"/>
  <c r="G52" i="3"/>
  <c r="F52" i="3"/>
  <c r="G33" i="3"/>
  <c r="G44" i="3" s="1"/>
  <c r="F33" i="3"/>
  <c r="F44" i="3" s="1"/>
  <c r="G29" i="3"/>
  <c r="F29" i="3"/>
  <c r="G8" i="3"/>
  <c r="G21" i="3" s="1"/>
  <c r="F8" i="3"/>
  <c r="F21" i="3" s="1"/>
  <c r="F39" i="1"/>
  <c r="G30" i="1"/>
  <c r="F30" i="1"/>
  <c r="G19" i="1"/>
  <c r="F19" i="1"/>
  <c r="F30" i="3" l="1"/>
  <c r="G30" i="3"/>
  <c r="G53" i="3"/>
  <c r="F53" i="3"/>
  <c r="F55" i="3" s="1"/>
  <c r="F62" i="3" s="1"/>
  <c r="F64" i="3" s="1"/>
  <c r="F66" i="3" s="1"/>
  <c r="H39" i="1"/>
  <c r="H38" i="1"/>
  <c r="H37" i="1"/>
  <c r="H36" i="1"/>
  <c r="H35" i="1"/>
  <c r="H34" i="1"/>
  <c r="H33" i="1"/>
  <c r="H32" i="1"/>
  <c r="G40" i="1"/>
  <c r="F4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55" i="3" l="1"/>
  <c r="G62" i="3" s="1"/>
  <c r="G64" i="3" s="1"/>
  <c r="G66" i="3" s="1"/>
  <c r="H30" i="1"/>
  <c r="H40" i="1" s="1"/>
  <c r="D30" i="1"/>
  <c r="C30" i="1"/>
  <c r="D19" i="1"/>
  <c r="C19" i="1"/>
  <c r="C66" i="3" l="1"/>
  <c r="D66" i="3"/>
  <c r="D6" i="2"/>
  <c r="C6" i="2"/>
  <c r="H18" i="3"/>
  <c r="E18" i="3"/>
  <c r="G6" i="2" l="1"/>
  <c r="G54" i="2" s="1"/>
  <c r="F6" i="2"/>
  <c r="F54" i="2" s="1"/>
  <c r="H52" i="3"/>
  <c r="H29" i="3"/>
  <c r="D54" i="2"/>
  <c r="C54" i="2"/>
  <c r="C39" i="1"/>
  <c r="E39" i="1" s="1"/>
  <c r="E19" i="1"/>
  <c r="D40" i="1"/>
  <c r="H37" i="3"/>
  <c r="H38" i="3"/>
  <c r="H40" i="3"/>
  <c r="H41" i="3"/>
  <c r="E37" i="3"/>
  <c r="E38" i="3"/>
  <c r="E40" i="3"/>
  <c r="E41" i="3"/>
  <c r="E52" i="3"/>
  <c r="E29" i="3"/>
  <c r="E22" i="1"/>
  <c r="E23" i="1"/>
  <c r="E21" i="1"/>
  <c r="E11" i="1"/>
  <c r="E12" i="1"/>
  <c r="B2" i="4"/>
  <c r="B2" i="5"/>
  <c r="B2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B2" i="3"/>
  <c r="H65" i="3"/>
  <c r="H63" i="3"/>
  <c r="H60" i="3"/>
  <c r="H59" i="3"/>
  <c r="H58" i="3"/>
  <c r="H57" i="3"/>
  <c r="H51" i="3"/>
  <c r="H50" i="3"/>
  <c r="H49" i="3"/>
  <c r="H48" i="3"/>
  <c r="H47" i="3"/>
  <c r="H46" i="3"/>
  <c r="H43" i="3"/>
  <c r="H42" i="3"/>
  <c r="H39" i="3"/>
  <c r="H36" i="3"/>
  <c r="H35" i="3"/>
  <c r="H34" i="3"/>
  <c r="H33" i="3"/>
  <c r="H28" i="3"/>
  <c r="H27" i="3"/>
  <c r="H26" i="3"/>
  <c r="H25" i="3"/>
  <c r="H24" i="3"/>
  <c r="H23" i="3"/>
  <c r="H20" i="3"/>
  <c r="H19" i="3"/>
  <c r="H17" i="3"/>
  <c r="H16" i="3"/>
  <c r="H15" i="3"/>
  <c r="H14" i="3"/>
  <c r="H13" i="3"/>
  <c r="H12" i="3"/>
  <c r="H11" i="3"/>
  <c r="H10" i="3"/>
  <c r="H9" i="3"/>
  <c r="H8" i="3"/>
  <c r="H7" i="3"/>
  <c r="E65" i="3"/>
  <c r="E63" i="3"/>
  <c r="E60" i="3"/>
  <c r="E59" i="3"/>
  <c r="E58" i="3"/>
  <c r="E57" i="3"/>
  <c r="E51" i="3"/>
  <c r="E50" i="3"/>
  <c r="E49" i="3"/>
  <c r="E48" i="3"/>
  <c r="E47" i="3"/>
  <c r="E46" i="3"/>
  <c r="E43" i="3"/>
  <c r="E42" i="3"/>
  <c r="E39" i="3"/>
  <c r="E36" i="3"/>
  <c r="E35" i="3"/>
  <c r="E34" i="3"/>
  <c r="E33" i="3"/>
  <c r="E28" i="3"/>
  <c r="E27" i="3"/>
  <c r="E26" i="3"/>
  <c r="E25" i="3"/>
  <c r="E24" i="3"/>
  <c r="E23" i="3"/>
  <c r="E20" i="3"/>
  <c r="E19" i="3"/>
  <c r="E17" i="3"/>
  <c r="E16" i="3"/>
  <c r="E15" i="3"/>
  <c r="E14" i="3"/>
  <c r="E13" i="3"/>
  <c r="E12" i="3"/>
  <c r="E11" i="3"/>
  <c r="E10" i="3"/>
  <c r="E9" i="3"/>
  <c r="E8" i="3"/>
  <c r="E7" i="3"/>
  <c r="E33" i="1"/>
  <c r="E34" i="1"/>
  <c r="E35" i="1"/>
  <c r="E36" i="1"/>
  <c r="E37" i="1"/>
  <c r="E38" i="1"/>
  <c r="E32" i="1"/>
  <c r="E17" i="1"/>
  <c r="E15" i="1"/>
  <c r="E29" i="1"/>
  <c r="E28" i="1"/>
  <c r="E27" i="1"/>
  <c r="E26" i="1"/>
  <c r="E25" i="1"/>
  <c r="E24" i="1"/>
  <c r="E7" i="1"/>
  <c r="E8" i="1"/>
  <c r="E9" i="1"/>
  <c r="E10" i="1"/>
  <c r="E13" i="1"/>
  <c r="E14" i="1"/>
  <c r="E16" i="1"/>
  <c r="E18" i="1"/>
  <c r="E6" i="1"/>
  <c r="E21" i="3"/>
  <c r="H6" i="2" l="1"/>
  <c r="E30" i="1"/>
  <c r="E40" i="1" s="1"/>
  <c r="E43" i="1" s="1"/>
  <c r="E54" i="2"/>
  <c r="C40" i="1"/>
  <c r="H54" i="2"/>
  <c r="H43" i="1"/>
  <c r="H30" i="3"/>
  <c r="H21" i="3"/>
  <c r="H44" i="3"/>
  <c r="E30" i="3"/>
  <c r="E53" i="3"/>
  <c r="E44" i="3"/>
  <c r="H53" i="3"/>
  <c r="H62" i="3" l="1"/>
  <c r="E55" i="3"/>
  <c r="H55" i="3"/>
  <c r="H66" i="3" l="1"/>
  <c r="H64" i="3"/>
  <c r="E62" i="3"/>
  <c r="E66" i="3" l="1"/>
  <c r="E64" i="3"/>
</calcChain>
</file>

<file path=xl/comments1.xml><?xml version="1.0" encoding="utf-8"?>
<comments xmlns="http://schemas.openxmlformats.org/spreadsheetml/2006/main">
  <authors>
    <author>Lado Asatiani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Lado Asatiani:</t>
        </r>
        <r>
          <rPr>
            <sz val="9"/>
            <color indexed="81"/>
            <rFont val="Tahoma"/>
            <family val="2"/>
          </rPr>
          <t xml:space="preserve">
8%*91%  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Lado Asatiani:</t>
        </r>
        <r>
          <rPr>
            <sz val="9"/>
            <color indexed="81"/>
            <rFont val="Tahoma"/>
            <family val="2"/>
          </rPr>
          <t xml:space="preserve">
და 12%*90%</t>
        </r>
      </text>
    </comment>
  </commentList>
</comments>
</file>

<file path=xl/sharedStrings.xml><?xml version="1.0" encoding="utf-8"?>
<sst xmlns="http://schemas.openxmlformats.org/spreadsheetml/2006/main" count="292" uniqueCount="215">
  <si>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</si>
  <si>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</si>
  <si>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</si>
  <si>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</si>
  <si>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</si>
  <si>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</si>
  <si>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</si>
  <si>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</si>
  <si>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</si>
  <si>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</si>
  <si>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</si>
  <si>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</si>
  <si>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</si>
  <si>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X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</si>
  <si>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</si>
  <si>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 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</si>
  <si>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</si>
  <si>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ეკონომიკური მაჩვენებლები</t>
  </si>
  <si>
    <t>კაპიტალი</t>
  </si>
  <si>
    <t>რისკის მიხედვით შეწონილი აქტივები / მთლიან აქტივებთან</t>
  </si>
  <si>
    <t>ფულადი დივიდენდები / წმინდა მოგებასთან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</si>
  <si>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</si>
  <si>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</si>
  <si>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</si>
  <si>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</si>
  <si>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</si>
  <si>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</si>
  <si>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</si>
  <si>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</si>
  <si>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</si>
  <si>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</si>
  <si>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</si>
  <si>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</si>
  <si>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</si>
  <si>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ლიკვიდობა</t>
  </si>
  <si>
    <t xml:space="preserve">ლიკვიდური აქტივები / მთლიან აქტივებთან 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</si>
  <si>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</si>
  <si>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</si>
  <si>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საანგარიშგებო პერიოდი</t>
  </si>
  <si>
    <t>წინა წლის შესაბამისი პერიოდი</t>
  </si>
  <si>
    <t>ბანკი:</t>
  </si>
  <si>
    <t>თარიღი:</t>
  </si>
  <si>
    <t>პირობითი ვალდებულებები</t>
  </si>
  <si>
    <t>აქცეპტები და ინდოსამენტები</t>
  </si>
  <si>
    <t>გაცემული გარანტიები</t>
  </si>
  <si>
    <t>მიღებული გარანტიები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</si>
  <si>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</si>
  <si>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</si>
  <si>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</si>
  <si>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ფორმალური ვალდებულებები</t>
  </si>
  <si>
    <t>აღებული ფინანსური ვალდებულებები</t>
  </si>
  <si>
    <t>მესამე მხარის მიერ მიღებული ფინანსური ვალდებულებები</t>
  </si>
  <si>
    <t>მისაღებად მოსალოდნელი ფასიანი ქაღალდები</t>
  </si>
  <si>
    <t>გასაყიდად განკუთვნილი ფასიანი ქაღალდები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</si>
  <si>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</si>
  <si>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</si>
  <si>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დანარჩენი ვალდებულებები</t>
  </si>
  <si>
    <t>სხვა  ვალდებულებები</t>
  </si>
  <si>
    <t>ტრასატის ვალდებულება ბანკის მიმართ</t>
  </si>
  <si>
    <t>კლიენტის ვალდებულება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</si>
  <si>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</si>
  <si>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</si>
  <si>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ძვირფასი ლითონები</t>
  </si>
  <si>
    <t>ფასიანი ქაღალდები</t>
  </si>
  <si>
    <t>სხვა ქონება</t>
  </si>
  <si>
    <t>საპროცენტო განაკვეთის კონტრაქტები</t>
  </si>
  <si>
    <t>საპროცენტო განაკვეთების სვოპების ძირითადი თანხა</t>
  </si>
  <si>
    <t>ფინანსურ ინსტრუმენტებზე დადებული ფორვარდული კონტრაქტები</t>
  </si>
  <si>
    <t>ფინანსურ ინსტრუმენტებზე დადებული ფიუჩერსული კონტრაქტები</t>
  </si>
  <si>
    <t>ოფციონები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</si>
  <si>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</si>
  <si>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</si>
  <si>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ფორვარდული კონტრაქტები</t>
  </si>
  <si>
    <t>ფიუჩერსული კონტრაქტები</t>
  </si>
  <si>
    <t>გაუნაღდებელი დოკუმენტები</t>
  </si>
  <si>
    <t>ვადაში გაუნაღდებელი დოკუმენტები გადამხდელის მიზეზით</t>
  </si>
  <si>
    <t>ვადაში გაუნაღდებელი დოკუმენტები ბანკის მიზეზით</t>
  </si>
  <si>
    <t>გაუნაღდებელი საწესდებო ფონდი</t>
  </si>
  <si>
    <t>ზარალში ჩამოწერილი ვალები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</si>
  <si>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</si>
  <si>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</si>
  <si>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ვალები 31.12.2000-მდე</t>
  </si>
  <si>
    <t>ზარალში ჩამოწერილი ვალები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</si>
  <si>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</si>
  <si>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</si>
  <si>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გაურჩეველი ფულიანი ამანათები</t>
  </si>
  <si>
    <t>მცირეფასიანი ინვენტარი</t>
  </si>
  <si>
    <t>მკაცრი აღრიცხვის ბლანკები</t>
  </si>
  <si>
    <t>სპეცლატარიის ანაზღაურება</t>
  </si>
  <si>
    <t>სულ</t>
  </si>
  <si>
    <t>ლარებით</t>
  </si>
  <si>
    <t>ლარი</t>
  </si>
  <si>
    <t>უცხ.ვალუტა</t>
  </si>
  <si>
    <t>საპროცენტო შემოსავლები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</si>
  <si>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</si>
  <si>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</si>
  <si>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</si>
  <si>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</si>
  <si>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</si>
  <si>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</si>
  <si>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</si>
  <si>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</si>
  <si>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</si>
  <si>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</si>
  <si>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</si>
  <si>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</si>
  <si>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</si>
  <si>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</si>
  <si>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</si>
  <si>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</si>
  <si>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</si>
  <si>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</si>
  <si>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</si>
  <si>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</si>
  <si>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</si>
  <si>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</si>
  <si>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</si>
  <si>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</si>
  <si>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</si>
  <si>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</si>
  <si>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</si>
  <si>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</si>
  <si>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</si>
  <si>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</si>
  <si>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</si>
  <si>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</si>
  <si>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</si>
  <si>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</si>
  <si>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</si>
  <si>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</si>
  <si>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</si>
  <si>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</si>
  <si>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</si>
  <si>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</si>
  <si>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</si>
  <si>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</si>
  <si>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</si>
  <si>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</si>
  <si>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</si>
  <si>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</si>
  <si>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</si>
  <si>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</si>
  <si>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</si>
  <si>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</si>
  <si>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</si>
  <si>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</si>
  <si>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</si>
  <si>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</si>
  <si>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</si>
  <si>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</si>
  <si>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</si>
  <si>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</si>
  <si>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</si>
  <si>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</si>
  <si>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</si>
  <si>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</si>
  <si>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</si>
  <si>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</si>
  <si>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</si>
  <si>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</si>
  <si>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</si>
  <si>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</si>
  <si>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</si>
  <si>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</si>
  <si>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</si>
  <si>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</si>
  <si>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</si>
  <si>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</si>
  <si>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</si>
  <si>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</si>
  <si>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</si>
  <si>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</si>
  <si>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</si>
  <si>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</si>
  <si>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</si>
  <si>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</si>
  <si>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</si>
  <si>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</si>
  <si>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</si>
  <si>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</si>
  <si>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</si>
  <si>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აქტივების გადაფასების რეზერვები</t>
  </si>
  <si>
    <t>სულ სააქციო კაპიტალი</t>
  </si>
  <si>
    <t>მთლიანი ვალდებულებები და სააქციო კაპიტალი</t>
  </si>
  <si>
    <t>ცხრილი N1</t>
  </si>
  <si>
    <t>ცხრილი N2</t>
  </si>
  <si>
    <t>ცხრილი N5</t>
  </si>
  <si>
    <t>ცხრილი N4</t>
  </si>
  <si>
    <t>ცხრილი N3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</si>
  <si>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</si>
  <si>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</si>
  <si>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</si>
  <si>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</si>
  <si>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სს "ბანკი ქართუ"</t>
  </si>
  <si>
    <t>ეთერ დემინაშვილი</t>
  </si>
  <si>
    <t>ნათელა ყალიჩავა</t>
  </si>
  <si>
    <t>ნატო ხაინდრავა</t>
  </si>
  <si>
    <t>ზურაბ გოგუა</t>
  </si>
  <si>
    <t>ბექა კვარაცხელია</t>
  </si>
  <si>
    <t>სს "ჯგუფი ქართუ" 100%</t>
  </si>
  <si>
    <t>უტა ივანიშვილი 100%</t>
  </si>
  <si>
    <t>გენერალური დირექტორი:</t>
  </si>
  <si>
    <t>მთავარი ბუღალტერი:</t>
  </si>
  <si>
    <t xml:space="preserve"> informacia araaudirebulia, warmodgenilia saqarTvelos erovnuli bankis saangariSgebo moTxovnebis mixedviT</t>
  </si>
  <si>
    <t xml:space="preserve"> საბალანსო უწყისი *</t>
  </si>
  <si>
    <t>informacia araaudirebulia, warmodgenilia saqarTvelos erovnuli bankis saangariSgebo moTxovnebis mixedviT</t>
  </si>
  <si>
    <t>*</t>
  </si>
  <si>
    <t>მოგება - ზარალის უწყისი *</t>
  </si>
  <si>
    <t>ბალანსგარეშე ანგარიშგების უწყისი *</t>
  </si>
  <si>
    <t>მოგება გადასახადის გადახდამდე და გაუთვალისწინებელ შემოსავალ–ხარჯებამდე</t>
  </si>
  <si>
    <t>დავით გალუაშვილი</t>
  </si>
  <si>
    <t>ნიკოლოზ ჩხეტიანი</t>
  </si>
  <si>
    <t>გივი ლებანიძე</t>
  </si>
  <si>
    <t>პირველადი კაპიტალის კოეფიციენტი ≥ 7.2%</t>
  </si>
  <si>
    <t>საზედამხედველო კაპიტალის კოეფიციენტი ≥ 10.8%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</si>
</sst>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;[Red]#,##0"/>
    <numFmt numFmtId="166" formatCode="_-* #,##0_-;\-* #,##0_-;_-* &quot;-&quot;??_-;_-@_-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Geo_Arial"/>
      <family val="2"/>
    </font>
    <font>
      <sz val="10"/>
      <name val="Geo_Arial"/>
      <family val="2"/>
    </font>
    <font>
      <sz val="10"/>
      <name val="GeoDumba"/>
    </font>
    <font>
      <sz val="8"/>
      <name val="GeoDumba"/>
    </font>
    <font>
      <b/>
      <sz val="10"/>
      <name val="Bookman Old Style"/>
      <family val="1"/>
    </font>
    <font>
      <b/>
      <sz val="11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/>
      <sz val="10"/>
      <color indexed="12"/>
      <name val="Arial"/>
      <family val="2"/>
    </font>
    <font>
      <u/>
      <sz val="8"/>
      <name val="GeoDumba"/>
    </font>
    <font>
      <sz val="9"/>
      <name val="GeoDumba"/>
    </font>
    <font>
      <b/>
      <sz val="9"/>
      <name val="GeoDumba"/>
    </font>
    <font>
      <i/>
      <sz val="10"/>
      <name val="Geo_Arial"/>
      <family val="2"/>
    </font>
    <font>
      <sz val="9"/>
      <name val="Geo_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Geo_Arial"/>
      <family val="2"/>
    </font>
    <font>
      <b/>
      <sz val="9"/>
      <name val="Arial"/>
      <family val="2"/>
    </font>
    <font>
      <sz val="10"/>
      <color rgb="FF0000CC"/>
      <name val="Geo_Arial"/>
      <family val="2"/>
    </font>
    <font>
      <sz val="10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0"/>
      <name val="AcadNusx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Geo_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vertical="center" indent="3"/>
    </xf>
    <xf numFmtId="0" fontId="4" fillId="0" borderId="1" xfId="0" applyFont="1" applyFill="1" applyBorder="1" applyAlignment="1" applyProtection="1">
      <alignment horizontal="left" indent="1"/>
    </xf>
    <xf numFmtId="38" fontId="10" fillId="2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 indent="2"/>
    </xf>
    <xf numFmtId="38" fontId="10" fillId="0" borderId="1" xfId="0" applyNumberFormat="1" applyFont="1" applyFill="1" applyBorder="1" applyAlignment="1" applyProtection="1">
      <alignment horizontal="right"/>
      <protection locked="0"/>
    </xf>
    <xf numFmtId="38" fontId="10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 indent="2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/>
    <xf numFmtId="0" fontId="9" fillId="0" borderId="1" xfId="0" applyFont="1" applyFill="1" applyBorder="1" applyAlignment="1" applyProtection="1">
      <alignment horizontal="left" indent="1"/>
    </xf>
    <xf numFmtId="0" fontId="8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/>
    <xf numFmtId="0" fontId="7" fillId="0" borderId="1" xfId="2" applyFont="1" applyFill="1" applyBorder="1" applyAlignment="1" applyProtection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indent="1"/>
    </xf>
    <xf numFmtId="38" fontId="10" fillId="2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 indent="1"/>
    </xf>
    <xf numFmtId="38" fontId="10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>
      <alignment horizontal="left" vertical="center" indent="1"/>
    </xf>
    <xf numFmtId="0" fontId="4" fillId="0" borderId="0" xfId="0" applyFont="1" applyFill="1" applyBorder="1" applyProtection="1"/>
    <xf numFmtId="0" fontId="1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 indent="2"/>
    </xf>
    <xf numFmtId="0" fontId="11" fillId="0" borderId="1" xfId="0" applyFont="1" applyFill="1" applyBorder="1" applyAlignment="1"/>
    <xf numFmtId="38" fontId="10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/>
    <xf numFmtId="38" fontId="10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11" fillId="0" borderId="1" xfId="3" applyFont="1" applyFill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14" fontId="5" fillId="0" borderId="0" xfId="0" applyNumberFormat="1" applyFont="1" applyFill="1" applyBorder="1" applyProtection="1">
      <protection locked="0"/>
    </xf>
    <xf numFmtId="14" fontId="4" fillId="0" borderId="0" xfId="0" applyNumberFormat="1" applyFont="1" applyFill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10" fontId="0" fillId="0" borderId="1" xfId="4" applyNumberFormat="1" applyFont="1" applyBorder="1"/>
    <xf numFmtId="0" fontId="4" fillId="0" borderId="1" xfId="0" applyFont="1" applyFill="1" applyBorder="1" applyAlignment="1">
      <alignment horizontal="left"/>
    </xf>
    <xf numFmtId="164" fontId="5" fillId="0" borderId="0" xfId="1" applyFont="1" applyFill="1" applyBorder="1" applyProtection="1">
      <protection locked="0"/>
    </xf>
    <xf numFmtId="10" fontId="18" fillId="0" borderId="0" xfId="4" applyNumberFormat="1" applyFont="1" applyBorder="1"/>
    <xf numFmtId="166" fontId="5" fillId="0" borderId="0" xfId="1" applyNumberFormat="1" applyFont="1" applyFill="1" applyBorder="1" applyProtection="1">
      <protection locked="0"/>
    </xf>
    <xf numFmtId="0" fontId="0" fillId="0" borderId="0" xfId="0" applyBorder="1" applyAlignment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10" fontId="1" fillId="0" borderId="1" xfId="4" applyNumberFormat="1" applyFont="1" applyBorder="1"/>
    <xf numFmtId="0" fontId="0" fillId="0" borderId="4" xfId="0" applyFill="1" applyBorder="1" applyAlignment="1">
      <alignment horizontal="center"/>
    </xf>
    <xf numFmtId="0" fontId="17" fillId="0" borderId="1" xfId="0" applyFont="1" applyFill="1" applyBorder="1" applyAlignment="1">
      <alignment horizontal="left" wrapText="1" indent="2"/>
    </xf>
    <xf numFmtId="10" fontId="19" fillId="0" borderId="1" xfId="4" applyNumberFormat="1" applyFont="1" applyBorder="1"/>
    <xf numFmtId="0" fontId="22" fillId="0" borderId="0" xfId="0" applyFont="1" applyBorder="1" applyAlignment="1">
      <alignment wrapText="1"/>
    </xf>
    <xf numFmtId="0" fontId="23" fillId="0" borderId="0" xfId="0" applyFont="1" applyFill="1" applyBorder="1"/>
    <xf numFmtId="0" fontId="23" fillId="0" borderId="0" xfId="0" applyFont="1" applyFill="1"/>
    <xf numFmtId="0" fontId="24" fillId="0" borderId="0" xfId="0" applyFont="1" applyFill="1"/>
    <xf numFmtId="0" fontId="23" fillId="0" borderId="1" xfId="0" applyFont="1" applyFill="1" applyBorder="1" applyAlignment="1" applyProtection="1">
      <alignment horizontal="center" vertical="center" wrapText="1"/>
    </xf>
    <xf numFmtId="0" fontId="26" fillId="0" borderId="0" xfId="0" applyFont="1"/>
    <xf numFmtId="0" fontId="5" fillId="0" borderId="0" xfId="0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left"/>
      <protection locked="0"/>
    </xf>
    <xf numFmtId="0" fontId="30" fillId="0" borderId="0" xfId="0" applyFont="1"/>
    <xf numFmtId="0" fontId="23" fillId="0" borderId="1" xfId="0" applyFont="1" applyFill="1" applyBorder="1" applyAlignment="1" applyProtection="1">
      <alignment horizontal="center"/>
    </xf>
    <xf numFmtId="0" fontId="23" fillId="0" borderId="1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/>
    <xf numFmtId="0" fontId="4" fillId="0" borderId="1" xfId="0" applyFont="1" applyBorder="1" applyAlignment="1">
      <alignment wrapText="1"/>
    </xf>
    <xf numFmtId="0" fontId="0" fillId="0" borderId="7" xfId="0" applyBorder="1" applyAlignment="1"/>
    <xf numFmtId="0" fontId="11" fillId="0" borderId="8" xfId="0" applyFont="1" applyBorder="1" applyAlignment="1">
      <alignment wrapText="1"/>
    </xf>
    <xf numFmtId="0" fontId="0" fillId="0" borderId="9" xfId="0" applyBorder="1" applyAlignment="1"/>
    <xf numFmtId="0" fontId="4" fillId="0" borderId="10" xfId="0" applyFont="1" applyBorder="1" applyAlignment="1">
      <alignment wrapText="1"/>
    </xf>
    <xf numFmtId="0" fontId="0" fillId="0" borderId="11" xfId="0" applyBorder="1" applyAlignment="1"/>
    <xf numFmtId="0" fontId="25" fillId="0" borderId="1" xfId="0" applyFont="1" applyBorder="1" applyAlignment="1">
      <alignment wrapText="1"/>
    </xf>
    <xf numFmtId="0" fontId="23" fillId="0" borderId="7" xfId="0" applyFont="1" applyBorder="1" applyAlignment="1"/>
    <xf numFmtId="0" fontId="11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0" fontId="20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</cellXfs>
  <cellStyles count="5">
    <cellStyle name="Comma" xfId="1" builtinId="3"/>
    <cellStyle name="Hyperlink" xfId="2" builtinId="8"/>
    <cellStyle name="Normal" xfId="0" builtinId="0"/>
    <cellStyle name="Normal_Casestdy draft" xfId="3"/>
    <cellStyle name="Percent" xfId="4" builtinId="5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F166"/>
  <sheetViews>
    <sheetView tabSelected="1" zoomScaleNormal="100" workbookViewId="0">
      <selection activeCell="B26" sqref="B26"/>
    </sheetView>
  </sheetViews>
  <sheetFormatPr defaultColWidth="9.140625" defaultRowHeight="13.5" x14ac:dyDescent="0.25"/>
  <cols>
    <col min="1" max="1" width="7.5703125" style="3" bestFit="1" customWidth="1"/>
    <col min="2" max="2" width="51.140625" style="3" customWidth="1"/>
    <col min="3" max="3" width="13.7109375" style="3" customWidth="1"/>
    <col min="4" max="4" width="12.7109375" style="3" customWidth="1"/>
    <col min="5" max="5" width="13.140625" style="3" bestFit="1" customWidth="1"/>
    <col min="6" max="7" width="13.42578125" style="3" customWidth="1"/>
    <col min="8" max="8" width="12.28515625" style="3" bestFit="1" customWidth="1"/>
    <col min="9" max="16384" width="9.140625" style="3"/>
  </cols>
  <sheetData>
    <row r="1" spans="1:26" ht="15" customHeight="1" x14ac:dyDescent="0.25">
      <c r="A1" s="13" t="s">
        <v>40</v>
      </c>
      <c r="B1" s="1" t="s">
        <v>193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13" t="s">
        <v>41</v>
      </c>
      <c r="B2" s="72">
        <v>42460</v>
      </c>
      <c r="C2" s="2"/>
      <c r="D2" s="2"/>
      <c r="E2" s="1"/>
      <c r="F2" s="2"/>
      <c r="G2" s="2"/>
      <c r="H2" s="42" t="s">
        <v>184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3">
      <c r="A3" s="4"/>
      <c r="B3" s="5" t="s">
        <v>204</v>
      </c>
      <c r="C3" s="89"/>
      <c r="D3" s="89"/>
      <c r="E3" s="89"/>
      <c r="F3" s="90"/>
      <c r="G3" s="90"/>
      <c r="H3" s="91" t="s">
        <v>90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3">
      <c r="A4" s="24"/>
      <c r="B4" s="25"/>
      <c r="C4" s="97" t="s">
        <v>38</v>
      </c>
      <c r="D4" s="98"/>
      <c r="E4" s="98"/>
      <c r="F4" s="97" t="s">
        <v>39</v>
      </c>
      <c r="G4" s="98"/>
      <c r="H4" s="9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3">
      <c r="A5" s="26" t="s">
        <v>0</v>
      </c>
      <c r="B5" s="27" t="s">
        <v>148</v>
      </c>
      <c r="C5" s="92" t="s">
        <v>91</v>
      </c>
      <c r="D5" s="92" t="s">
        <v>92</v>
      </c>
      <c r="E5" s="92" t="s">
        <v>89</v>
      </c>
      <c r="F5" s="92" t="s">
        <v>91</v>
      </c>
      <c r="G5" s="92" t="s">
        <v>92</v>
      </c>
      <c r="H5" s="92" t="s">
        <v>89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25">
      <c r="A6" s="26">
        <v>1</v>
      </c>
      <c r="B6" s="6" t="s">
        <v>149</v>
      </c>
      <c r="C6" s="7">
        <v>8490573</v>
      </c>
      <c r="D6" s="7">
        <v>6212998</v>
      </c>
      <c r="E6" s="7">
        <f>C6+D6</f>
        <v>14703571</v>
      </c>
      <c r="F6" s="7">
        <v>9115222</v>
      </c>
      <c r="G6" s="7">
        <v>5096832</v>
      </c>
      <c r="H6" s="7">
        <f>F6+G6</f>
        <v>14212054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25">
      <c r="A7" s="26">
        <v>2</v>
      </c>
      <c r="B7" s="6" t="s">
        <v>150</v>
      </c>
      <c r="C7" s="7">
        <v>152875</v>
      </c>
      <c r="D7" s="7">
        <v>86448983</v>
      </c>
      <c r="E7" s="7">
        <f t="shared" ref="E7:E30" si="0">C7+D7</f>
        <v>86601858</v>
      </c>
      <c r="F7" s="7">
        <v>721442</v>
      </c>
      <c r="G7" s="7">
        <v>65044607</v>
      </c>
      <c r="H7" s="7">
        <f t="shared" ref="H7:H14" si="1">F7+G7</f>
        <v>65766049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25">
      <c r="A8" s="26">
        <v>3</v>
      </c>
      <c r="B8" s="6" t="s">
        <v>151</v>
      </c>
      <c r="C8" s="7">
        <v>48559796</v>
      </c>
      <c r="D8" s="7">
        <v>137238650</v>
      </c>
      <c r="E8" s="7">
        <f t="shared" si="0"/>
        <v>185798446</v>
      </c>
      <c r="F8" s="7">
        <v>68059533</v>
      </c>
      <c r="G8" s="7">
        <v>31479325</v>
      </c>
      <c r="H8" s="7">
        <f t="shared" si="1"/>
        <v>99538858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25">
      <c r="A9" s="26">
        <v>4</v>
      </c>
      <c r="B9" s="6" t="s">
        <v>152</v>
      </c>
      <c r="C9" s="7">
        <v>0</v>
      </c>
      <c r="D9" s="7">
        <v>12073147</v>
      </c>
      <c r="E9" s="7">
        <f t="shared" si="0"/>
        <v>12073147</v>
      </c>
      <c r="F9" s="7">
        <v>0</v>
      </c>
      <c r="G9" s="7">
        <v>28190779</v>
      </c>
      <c r="H9" s="7">
        <f t="shared" si="1"/>
        <v>28190779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5">
      <c r="A10" s="26">
        <v>5</v>
      </c>
      <c r="B10" s="6" t="s">
        <v>153</v>
      </c>
      <c r="C10" s="7">
        <v>23090297</v>
      </c>
      <c r="D10" s="7">
        <v>0</v>
      </c>
      <c r="E10" s="7">
        <f t="shared" si="0"/>
        <v>23090297</v>
      </c>
      <c r="F10" s="7">
        <v>12260680</v>
      </c>
      <c r="G10" s="7">
        <v>0</v>
      </c>
      <c r="H10" s="7">
        <f t="shared" si="1"/>
        <v>12260680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25">
      <c r="A11" s="26">
        <v>6.1</v>
      </c>
      <c r="B11" s="8" t="s">
        <v>154</v>
      </c>
      <c r="C11" s="7">
        <v>256927527</v>
      </c>
      <c r="D11" s="7">
        <v>648052349</v>
      </c>
      <c r="E11" s="7">
        <f t="shared" si="0"/>
        <v>904979876</v>
      </c>
      <c r="F11" s="7">
        <v>194053944</v>
      </c>
      <c r="G11" s="7">
        <v>509511525</v>
      </c>
      <c r="H11" s="7">
        <f t="shared" si="1"/>
        <v>703565469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25">
      <c r="A12" s="26">
        <v>6.2</v>
      </c>
      <c r="B12" s="8" t="s">
        <v>155</v>
      </c>
      <c r="C12" s="7">
        <v>-25460450</v>
      </c>
      <c r="D12" s="7">
        <v>-55662463</v>
      </c>
      <c r="E12" s="7">
        <f t="shared" si="0"/>
        <v>-81122913</v>
      </c>
      <c r="F12" s="7">
        <v>-22154621</v>
      </c>
      <c r="G12" s="7">
        <v>-39775946</v>
      </c>
      <c r="H12" s="7">
        <f t="shared" si="1"/>
        <v>-61930567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25">
      <c r="A13" s="26">
        <v>6</v>
      </c>
      <c r="B13" s="6" t="s">
        <v>156</v>
      </c>
      <c r="C13" s="7">
        <v>231467077</v>
      </c>
      <c r="D13" s="7">
        <v>592389886</v>
      </c>
      <c r="E13" s="7">
        <f t="shared" si="0"/>
        <v>823856963</v>
      </c>
      <c r="F13" s="7">
        <v>171899323</v>
      </c>
      <c r="G13" s="7">
        <v>469735579</v>
      </c>
      <c r="H13" s="7">
        <f t="shared" si="1"/>
        <v>641634902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26">
        <v>7</v>
      </c>
      <c r="B14" s="6" t="s">
        <v>157</v>
      </c>
      <c r="C14" s="7">
        <v>4833815</v>
      </c>
      <c r="D14" s="7">
        <v>11511584</v>
      </c>
      <c r="E14" s="7">
        <f t="shared" si="0"/>
        <v>16345399</v>
      </c>
      <c r="F14" s="7">
        <v>2247475</v>
      </c>
      <c r="G14" s="7">
        <v>7115663</v>
      </c>
      <c r="H14" s="7">
        <f t="shared" si="1"/>
        <v>9363138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25">
      <c r="A15" s="26">
        <v>8</v>
      </c>
      <c r="B15" s="6" t="s">
        <v>158</v>
      </c>
      <c r="C15" s="7">
        <v>5223198</v>
      </c>
      <c r="D15" s="7" t="s">
        <v>13</v>
      </c>
      <c r="E15" s="7">
        <f>C15</f>
        <v>5223198</v>
      </c>
      <c r="F15" s="7">
        <v>4439110</v>
      </c>
      <c r="G15" s="7" t="s">
        <v>13</v>
      </c>
      <c r="H15" s="7">
        <f>F15</f>
        <v>4439110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25">
      <c r="A16" s="26">
        <v>9</v>
      </c>
      <c r="B16" s="6" t="s">
        <v>159</v>
      </c>
      <c r="C16" s="7">
        <v>4478160</v>
      </c>
      <c r="D16" s="7">
        <v>9709696</v>
      </c>
      <c r="E16" s="7">
        <f t="shared" si="0"/>
        <v>14187856</v>
      </c>
      <c r="F16" s="7">
        <v>8178160</v>
      </c>
      <c r="G16" s="7">
        <v>10007562</v>
      </c>
      <c r="H16" s="7">
        <f t="shared" ref="H16" si="2">F16+G16</f>
        <v>18185722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25">
      <c r="A17" s="26">
        <v>10</v>
      </c>
      <c r="B17" s="6" t="s">
        <v>160</v>
      </c>
      <c r="C17" s="7">
        <v>20457582</v>
      </c>
      <c r="D17" s="7" t="s">
        <v>13</v>
      </c>
      <c r="E17" s="7">
        <f>C17</f>
        <v>20457582</v>
      </c>
      <c r="F17" s="7">
        <v>17253162</v>
      </c>
      <c r="G17" s="7" t="s">
        <v>13</v>
      </c>
      <c r="H17" s="7">
        <f>F17</f>
        <v>17253162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5">
      <c r="A18" s="26">
        <v>11</v>
      </c>
      <c r="B18" s="6" t="s">
        <v>161</v>
      </c>
      <c r="C18" s="7">
        <v>2164780</v>
      </c>
      <c r="D18" s="7">
        <v>659961</v>
      </c>
      <c r="E18" s="7">
        <f t="shared" si="0"/>
        <v>2824741</v>
      </c>
      <c r="F18" s="7">
        <v>9140617</v>
      </c>
      <c r="G18" s="7">
        <v>487048</v>
      </c>
      <c r="H18" s="7">
        <f t="shared" ref="H18:H19" si="3">F18+G18</f>
        <v>9627665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5">
      <c r="A19" s="26">
        <v>12</v>
      </c>
      <c r="B19" s="28" t="s">
        <v>162</v>
      </c>
      <c r="C19" s="7">
        <f>SUM(C6+C7+C8+C9+C10+C13+C14+C15+C16+C17+C18)</f>
        <v>348918153</v>
      </c>
      <c r="D19" s="7">
        <f>SUM(D6+D7+D8+D9+D10+D13+D14+D16+D18)</f>
        <v>856244905</v>
      </c>
      <c r="E19" s="7">
        <f t="shared" si="0"/>
        <v>1205163058</v>
      </c>
      <c r="F19" s="7">
        <f>SUM(F6+F7+F8+F9+F10+F13+F14+F15+F16+F17+F18)</f>
        <v>303314724</v>
      </c>
      <c r="G19" s="7">
        <f>SUM(G6+G7+G8+G9+G10+G13+G14+G16+G18)</f>
        <v>617157395</v>
      </c>
      <c r="H19" s="7">
        <f t="shared" si="3"/>
        <v>920472119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26"/>
      <c r="B20" s="27" t="s">
        <v>163</v>
      </c>
      <c r="C20" s="9" t="s">
        <v>15</v>
      </c>
      <c r="D20" s="9"/>
      <c r="E20" s="9"/>
      <c r="F20" s="9" t="s">
        <v>15</v>
      </c>
      <c r="G20" s="9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25">
      <c r="A21" s="26">
        <v>13</v>
      </c>
      <c r="B21" s="6" t="s">
        <v>164</v>
      </c>
      <c r="C21" s="7">
        <v>73796</v>
      </c>
      <c r="D21" s="7">
        <v>149777575</v>
      </c>
      <c r="E21" s="7">
        <f t="shared" si="0"/>
        <v>149851371</v>
      </c>
      <c r="F21" s="7">
        <v>73614</v>
      </c>
      <c r="G21" s="7">
        <v>35750750</v>
      </c>
      <c r="H21" s="7">
        <f t="shared" ref="H21:H30" si="4">F21+G21</f>
        <v>35824364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25">
      <c r="A22" s="26">
        <v>14</v>
      </c>
      <c r="B22" s="6" t="s">
        <v>165</v>
      </c>
      <c r="C22" s="7">
        <v>43479148</v>
      </c>
      <c r="D22" s="7">
        <v>107421028</v>
      </c>
      <c r="E22" s="7">
        <f t="shared" si="0"/>
        <v>150900176</v>
      </c>
      <c r="F22" s="7">
        <v>37427100</v>
      </c>
      <c r="G22" s="7">
        <v>141321010</v>
      </c>
      <c r="H22" s="7">
        <f t="shared" si="4"/>
        <v>178748110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26">
        <v>15</v>
      </c>
      <c r="B23" s="6" t="s">
        <v>166</v>
      </c>
      <c r="C23" s="7">
        <v>11178390</v>
      </c>
      <c r="D23" s="7">
        <v>177938918</v>
      </c>
      <c r="E23" s="7">
        <f t="shared" si="0"/>
        <v>189117308</v>
      </c>
      <c r="F23" s="7">
        <v>7267155</v>
      </c>
      <c r="G23" s="7">
        <v>42575610</v>
      </c>
      <c r="H23" s="7">
        <f t="shared" si="4"/>
        <v>49842765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25">
      <c r="A24" s="26">
        <v>16</v>
      </c>
      <c r="B24" s="6" t="s">
        <v>167</v>
      </c>
      <c r="C24" s="7">
        <v>5567175</v>
      </c>
      <c r="D24" s="7">
        <v>275307921</v>
      </c>
      <c r="E24" s="7">
        <f t="shared" si="0"/>
        <v>280875096</v>
      </c>
      <c r="F24" s="7">
        <v>5851522</v>
      </c>
      <c r="G24" s="7">
        <v>223940251</v>
      </c>
      <c r="H24" s="7">
        <f t="shared" si="4"/>
        <v>229791773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25">
      <c r="A25" s="26">
        <v>17</v>
      </c>
      <c r="B25" s="6" t="s">
        <v>168</v>
      </c>
      <c r="C25" s="9"/>
      <c r="D25" s="9"/>
      <c r="E25" s="7">
        <f t="shared" si="0"/>
        <v>0</v>
      </c>
      <c r="F25" s="9"/>
      <c r="G25" s="9"/>
      <c r="H25" s="7">
        <f t="shared" si="4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5">
      <c r="A26" s="26">
        <v>18</v>
      </c>
      <c r="B26" s="6" t="s">
        <v>169</v>
      </c>
      <c r="C26" s="7">
        <v>0</v>
      </c>
      <c r="D26" s="7">
        <v>11839500</v>
      </c>
      <c r="E26" s="7">
        <f t="shared" si="0"/>
        <v>11839500</v>
      </c>
      <c r="F26" s="7">
        <v>0</v>
      </c>
      <c r="G26" s="7">
        <v>5011875</v>
      </c>
      <c r="H26" s="7">
        <f t="shared" si="4"/>
        <v>5011875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5">
      <c r="A27" s="26">
        <v>19</v>
      </c>
      <c r="B27" s="6" t="s">
        <v>170</v>
      </c>
      <c r="C27" s="7">
        <v>54546</v>
      </c>
      <c r="D27" s="7">
        <v>6853990</v>
      </c>
      <c r="E27" s="7">
        <f t="shared" si="0"/>
        <v>6908536</v>
      </c>
      <c r="F27" s="7">
        <v>40217</v>
      </c>
      <c r="G27" s="7">
        <v>4094203</v>
      </c>
      <c r="H27" s="7">
        <f t="shared" si="4"/>
        <v>4134420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5">
      <c r="A28" s="26">
        <v>20</v>
      </c>
      <c r="B28" s="6" t="s">
        <v>171</v>
      </c>
      <c r="C28" s="7">
        <v>4432338</v>
      </c>
      <c r="D28" s="7">
        <v>1942121</v>
      </c>
      <c r="E28" s="7">
        <f t="shared" si="0"/>
        <v>6374459</v>
      </c>
      <c r="F28" s="7">
        <v>4550128</v>
      </c>
      <c r="G28" s="7">
        <v>2351274</v>
      </c>
      <c r="H28" s="7">
        <f t="shared" si="4"/>
        <v>6901402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5">
      <c r="A29" s="26">
        <v>21</v>
      </c>
      <c r="B29" s="6" t="s">
        <v>172</v>
      </c>
      <c r="C29" s="7">
        <v>0</v>
      </c>
      <c r="D29" s="7">
        <v>185288175</v>
      </c>
      <c r="E29" s="7">
        <f t="shared" si="0"/>
        <v>185288175</v>
      </c>
      <c r="F29" s="7">
        <v>0</v>
      </c>
      <c r="G29" s="7">
        <v>160380000</v>
      </c>
      <c r="H29" s="7">
        <f t="shared" si="4"/>
        <v>160380000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25">
      <c r="A30" s="26">
        <v>22</v>
      </c>
      <c r="B30" s="28" t="s">
        <v>173</v>
      </c>
      <c r="C30" s="7">
        <f>SUM(C21:C29)</f>
        <v>64785393</v>
      </c>
      <c r="D30" s="7">
        <f>SUM(D21:D29)</f>
        <v>916369228</v>
      </c>
      <c r="E30" s="7">
        <f t="shared" si="0"/>
        <v>981154621</v>
      </c>
      <c r="F30" s="7">
        <f>SUM(F21:F29)</f>
        <v>55209736</v>
      </c>
      <c r="G30" s="7">
        <f>SUM(G21:G29)</f>
        <v>615424973</v>
      </c>
      <c r="H30" s="7">
        <f t="shared" si="4"/>
        <v>670634709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3">
      <c r="A31" s="26"/>
      <c r="B31" s="27" t="s">
        <v>174</v>
      </c>
      <c r="C31" s="9"/>
      <c r="D31" s="9"/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25">
      <c r="A32" s="26">
        <v>23</v>
      </c>
      <c r="B32" s="6" t="s">
        <v>175</v>
      </c>
      <c r="C32" s="7">
        <v>114430000</v>
      </c>
      <c r="D32" s="10" t="s">
        <v>13</v>
      </c>
      <c r="E32" s="7">
        <f>C32</f>
        <v>114430000</v>
      </c>
      <c r="F32" s="7">
        <v>114430000</v>
      </c>
      <c r="G32" s="10" t="s">
        <v>13</v>
      </c>
      <c r="H32" s="7">
        <f>F32</f>
        <v>114430000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ht="18" customHeight="1" x14ac:dyDescent="0.25">
      <c r="A33" s="26">
        <v>24</v>
      </c>
      <c r="B33" s="6" t="s">
        <v>176</v>
      </c>
      <c r="C33" s="7">
        <v>0</v>
      </c>
      <c r="D33" s="10" t="s">
        <v>13</v>
      </c>
      <c r="E33" s="7">
        <f t="shared" ref="E33:E39" si="5">C33</f>
        <v>0</v>
      </c>
      <c r="F33" s="7">
        <v>0</v>
      </c>
      <c r="G33" s="10" t="s">
        <v>13</v>
      </c>
      <c r="H33" s="7">
        <f t="shared" ref="H33:H39" si="6">F33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ht="18" customHeight="1" x14ac:dyDescent="0.25">
      <c r="A34" s="26">
        <v>25</v>
      </c>
      <c r="B34" s="8" t="s">
        <v>177</v>
      </c>
      <c r="C34" s="7">
        <v>0</v>
      </c>
      <c r="D34" s="10" t="s">
        <v>13</v>
      </c>
      <c r="E34" s="7">
        <f t="shared" si="5"/>
        <v>0</v>
      </c>
      <c r="F34" s="7">
        <v>0</v>
      </c>
      <c r="G34" s="10" t="s">
        <v>13</v>
      </c>
      <c r="H34" s="7">
        <f t="shared" si="6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ht="18" customHeight="1" x14ac:dyDescent="0.25">
      <c r="A35" s="26">
        <v>26</v>
      </c>
      <c r="B35" s="6" t="s">
        <v>178</v>
      </c>
      <c r="C35" s="7">
        <v>0</v>
      </c>
      <c r="D35" s="10" t="s">
        <v>13</v>
      </c>
      <c r="E35" s="7">
        <f t="shared" si="5"/>
        <v>0</v>
      </c>
      <c r="F35" s="7">
        <v>0</v>
      </c>
      <c r="G35" s="10" t="s">
        <v>13</v>
      </c>
      <c r="H35" s="7">
        <f t="shared" si="6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ht="18" customHeight="1" x14ac:dyDescent="0.25">
      <c r="A36" s="26">
        <v>27</v>
      </c>
      <c r="B36" s="6" t="s">
        <v>179</v>
      </c>
      <c r="C36" s="7">
        <v>7438034</v>
      </c>
      <c r="D36" s="10" t="s">
        <v>13</v>
      </c>
      <c r="E36" s="7">
        <f t="shared" si="5"/>
        <v>7438034</v>
      </c>
      <c r="F36" s="7">
        <v>6438034</v>
      </c>
      <c r="G36" s="10" t="s">
        <v>13</v>
      </c>
      <c r="H36" s="7">
        <f t="shared" si="6"/>
        <v>6438034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ht="18" customHeight="1" x14ac:dyDescent="0.25">
      <c r="A37" s="26">
        <v>28</v>
      </c>
      <c r="B37" s="6" t="s">
        <v>180</v>
      </c>
      <c r="C37" s="7">
        <v>102140403</v>
      </c>
      <c r="D37" s="10" t="s">
        <v>13</v>
      </c>
      <c r="E37" s="7">
        <f t="shared" si="5"/>
        <v>102140403</v>
      </c>
      <c r="F37" s="7">
        <v>128969376</v>
      </c>
      <c r="G37" s="10" t="s">
        <v>13</v>
      </c>
      <c r="H37" s="7">
        <f t="shared" si="6"/>
        <v>128969376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ht="18" customHeight="1" x14ac:dyDescent="0.25">
      <c r="A38" s="26">
        <v>29</v>
      </c>
      <c r="B38" s="6" t="s">
        <v>181</v>
      </c>
      <c r="C38" s="7">
        <v>0</v>
      </c>
      <c r="D38" s="10" t="s">
        <v>13</v>
      </c>
      <c r="E38" s="7">
        <f t="shared" si="5"/>
        <v>0</v>
      </c>
      <c r="F38" s="7">
        <v>0</v>
      </c>
      <c r="G38" s="10" t="s">
        <v>13</v>
      </c>
      <c r="H38" s="7">
        <f t="shared" si="6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ht="18" customHeight="1" x14ac:dyDescent="0.25">
      <c r="A39" s="26">
        <v>30</v>
      </c>
      <c r="B39" s="28" t="s">
        <v>182</v>
      </c>
      <c r="C39" s="7">
        <f>SUM(C32:C38)</f>
        <v>224008437</v>
      </c>
      <c r="D39" s="10" t="s">
        <v>13</v>
      </c>
      <c r="E39" s="7">
        <f t="shared" si="5"/>
        <v>224008437</v>
      </c>
      <c r="F39" s="7">
        <f>SUM(F32:F38)</f>
        <v>249837410</v>
      </c>
      <c r="G39" s="10" t="s">
        <v>13</v>
      </c>
      <c r="H39" s="7">
        <f t="shared" si="6"/>
        <v>249837410</v>
      </c>
    </row>
    <row r="40" spans="1:58" ht="18" customHeight="1" x14ac:dyDescent="0.25">
      <c r="A40" s="26">
        <v>31</v>
      </c>
      <c r="B40" s="28" t="s">
        <v>183</v>
      </c>
      <c r="C40" s="7">
        <f>C30+C39</f>
        <v>288793830</v>
      </c>
      <c r="D40" s="7">
        <f>D30</f>
        <v>916369228</v>
      </c>
      <c r="E40" s="7">
        <f>E30+E39</f>
        <v>1205163058</v>
      </c>
      <c r="F40" s="7">
        <f>F30+F39</f>
        <v>305047146</v>
      </c>
      <c r="G40" s="7">
        <f>G30</f>
        <v>615424973</v>
      </c>
      <c r="H40" s="7">
        <f>H30+H39</f>
        <v>920472119</v>
      </c>
    </row>
    <row r="41" spans="1:58" ht="13.15" customHeight="1" x14ac:dyDescent="0.25"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" customHeight="1" x14ac:dyDescent="0.25">
      <c r="A42" s="94" t="s">
        <v>206</v>
      </c>
      <c r="B42" s="93" t="s">
        <v>205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36" customHeight="1" x14ac:dyDescent="0.25">
      <c r="B43" s="95" t="s">
        <v>201</v>
      </c>
      <c r="C43" s="2"/>
      <c r="D43" s="12"/>
      <c r="E43" s="76">
        <f>E19-E40</f>
        <v>0</v>
      </c>
      <c r="F43" s="2"/>
      <c r="G43" s="2"/>
      <c r="H43" s="78">
        <f>H19-H40</f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37.9" customHeight="1" x14ac:dyDescent="0.25">
      <c r="B44" s="95" t="s">
        <v>202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" customHeight="1" x14ac:dyDescent="0.25"/>
    <row r="48" spans="1:5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25" right="0.16" top="0.33" bottom="0.24" header="0.2" footer="0.17"/>
  <pageSetup scale="78"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C72"/>
  <sheetViews>
    <sheetView zoomScaleNormal="100" workbookViewId="0">
      <selection activeCell="D15" sqref="D15"/>
    </sheetView>
  </sheetViews>
  <sheetFormatPr defaultColWidth="9.140625" defaultRowHeight="13.5" x14ac:dyDescent="0.25"/>
  <cols>
    <col min="1" max="1" width="8" style="16" customWidth="1"/>
    <col min="2" max="2" width="52.140625" style="16" customWidth="1"/>
    <col min="3" max="3" width="11.85546875" style="16" customWidth="1"/>
    <col min="4" max="4" width="12.7109375" style="16" customWidth="1"/>
    <col min="5" max="5" width="11.7109375" style="16" customWidth="1"/>
    <col min="6" max="6" width="11.28515625" style="17" customWidth="1"/>
    <col min="7" max="7" width="12.7109375" style="17" customWidth="1"/>
    <col min="8" max="8" width="11.28515625" style="17" customWidth="1"/>
    <col min="9" max="16384" width="9.140625" style="17"/>
  </cols>
  <sheetData>
    <row r="1" spans="1:8" x14ac:dyDescent="0.25">
      <c r="A1" s="13" t="s">
        <v>40</v>
      </c>
      <c r="B1" s="14" t="s">
        <v>193</v>
      </c>
      <c r="C1" s="2"/>
      <c r="D1" s="2"/>
      <c r="E1" s="2"/>
      <c r="H1" s="1"/>
    </row>
    <row r="2" spans="1:8" x14ac:dyDescent="0.25">
      <c r="A2" s="13" t="s">
        <v>41</v>
      </c>
      <c r="B2" s="72">
        <f>'RC'!B2</f>
        <v>42460</v>
      </c>
      <c r="C2" s="71"/>
      <c r="D2" s="2"/>
      <c r="E2" s="1"/>
      <c r="H2" s="42" t="s">
        <v>185</v>
      </c>
    </row>
    <row r="3" spans="1:8" ht="15.75" x14ac:dyDescent="0.3">
      <c r="A3" s="21"/>
      <c r="B3" s="22" t="s">
        <v>207</v>
      </c>
      <c r="C3" s="89"/>
      <c r="D3" s="89"/>
      <c r="E3" s="89"/>
      <c r="F3" s="90"/>
      <c r="G3" s="90"/>
      <c r="H3" s="91" t="s">
        <v>90</v>
      </c>
    </row>
    <row r="4" spans="1:8" ht="15" x14ac:dyDescent="0.3">
      <c r="A4" s="44"/>
      <c r="B4" s="30"/>
      <c r="C4" s="97" t="s">
        <v>38</v>
      </c>
      <c r="D4" s="98"/>
      <c r="E4" s="98"/>
      <c r="F4" s="97" t="s">
        <v>39</v>
      </c>
      <c r="G4" s="98"/>
      <c r="H4" s="98"/>
    </row>
    <row r="5" spans="1:8" s="21" customFormat="1" ht="15" x14ac:dyDescent="0.25">
      <c r="A5" s="38" t="s">
        <v>0</v>
      </c>
      <c r="B5" s="45"/>
      <c r="C5" s="92" t="s">
        <v>91</v>
      </c>
      <c r="D5" s="92" t="s">
        <v>92</v>
      </c>
      <c r="E5" s="92" t="s">
        <v>89</v>
      </c>
      <c r="F5" s="92" t="s">
        <v>91</v>
      </c>
      <c r="G5" s="92" t="s">
        <v>92</v>
      </c>
      <c r="H5" s="92" t="s">
        <v>89</v>
      </c>
    </row>
    <row r="6" spans="1:8" x14ac:dyDescent="0.25">
      <c r="A6" s="31"/>
      <c r="B6" s="46" t="s">
        <v>93</v>
      </c>
      <c r="C6" s="9"/>
      <c r="D6" s="9"/>
      <c r="E6" s="9"/>
      <c r="F6" s="9"/>
      <c r="G6" s="9"/>
      <c r="H6" s="9"/>
    </row>
    <row r="7" spans="1:8" ht="27" x14ac:dyDescent="0.25">
      <c r="A7" s="31">
        <v>1</v>
      </c>
      <c r="B7" s="36" t="s">
        <v>94</v>
      </c>
      <c r="C7" s="9">
        <v>1141500</v>
      </c>
      <c r="D7" s="9">
        <v>96638</v>
      </c>
      <c r="E7" s="35">
        <f t="shared" ref="E7:E20" si="0">C7+D7</f>
        <v>1238138</v>
      </c>
      <c r="F7" s="9">
        <v>497447</v>
      </c>
      <c r="G7" s="9">
        <v>144424</v>
      </c>
      <c r="H7" s="35">
        <f t="shared" ref="H7:H20" si="1">F7+G7</f>
        <v>641871</v>
      </c>
    </row>
    <row r="8" spans="1:8" x14ac:dyDescent="0.25">
      <c r="A8" s="31">
        <v>2</v>
      </c>
      <c r="B8" s="36" t="s">
        <v>95</v>
      </c>
      <c r="C8" s="35">
        <f>SUM(C9:C17)</f>
        <v>5327165</v>
      </c>
      <c r="D8" s="35">
        <f>SUM(D9:D17)</f>
        <v>16022117</v>
      </c>
      <c r="E8" s="35">
        <f t="shared" si="0"/>
        <v>21349282</v>
      </c>
      <c r="F8" s="35">
        <f>SUM(F9:F17)</f>
        <v>3430415.0000000005</v>
      </c>
      <c r="G8" s="35">
        <f>SUM(G9:G17)</f>
        <v>11914230</v>
      </c>
      <c r="H8" s="35">
        <f t="shared" si="1"/>
        <v>15344645</v>
      </c>
    </row>
    <row r="9" spans="1:8" x14ac:dyDescent="0.25">
      <c r="A9" s="31">
        <v>2.1</v>
      </c>
      <c r="B9" s="47" t="s">
        <v>96</v>
      </c>
      <c r="C9" s="9">
        <v>453143</v>
      </c>
      <c r="D9" s="9">
        <v>0</v>
      </c>
      <c r="E9" s="35">
        <f t="shared" si="0"/>
        <v>453143</v>
      </c>
      <c r="F9" s="9">
        <v>166998</v>
      </c>
      <c r="G9" s="9">
        <v>0</v>
      </c>
      <c r="H9" s="35">
        <f t="shared" si="1"/>
        <v>166998</v>
      </c>
    </row>
    <row r="10" spans="1:8" ht="27" x14ac:dyDescent="0.25">
      <c r="A10" s="31">
        <v>2.2000000000000002</v>
      </c>
      <c r="B10" s="47" t="s">
        <v>97</v>
      </c>
      <c r="C10" s="9">
        <v>3243959.1899999995</v>
      </c>
      <c r="D10" s="9">
        <v>9934644.8900000025</v>
      </c>
      <c r="E10" s="35">
        <f t="shared" si="0"/>
        <v>13178604.080000002</v>
      </c>
      <c r="F10" s="9">
        <v>1532724.0000000002</v>
      </c>
      <c r="G10" s="9">
        <v>6303917.3200000022</v>
      </c>
      <c r="H10" s="35">
        <f t="shared" si="1"/>
        <v>7836641.3200000022</v>
      </c>
    </row>
    <row r="11" spans="1:8" x14ac:dyDescent="0.25">
      <c r="A11" s="31">
        <v>2.2999999999999998</v>
      </c>
      <c r="B11" s="47" t="s">
        <v>98</v>
      </c>
      <c r="C11" s="9">
        <v>0</v>
      </c>
      <c r="D11" s="9">
        <v>102475.02</v>
      </c>
      <c r="E11" s="35">
        <f t="shared" si="0"/>
        <v>102475.02</v>
      </c>
      <c r="F11" s="9">
        <v>0</v>
      </c>
      <c r="G11" s="9">
        <v>95733.19</v>
      </c>
      <c r="H11" s="35">
        <f t="shared" si="1"/>
        <v>95733.19</v>
      </c>
    </row>
    <row r="12" spans="1:8" ht="27" x14ac:dyDescent="0.25">
      <c r="A12" s="31">
        <v>2.4</v>
      </c>
      <c r="B12" s="47" t="s">
        <v>99</v>
      </c>
      <c r="C12" s="9">
        <v>201599.19999999998</v>
      </c>
      <c r="D12" s="9">
        <v>1008648.13</v>
      </c>
      <c r="E12" s="35">
        <f t="shared" si="0"/>
        <v>1210247.33</v>
      </c>
      <c r="F12" s="9">
        <v>56776.049999999996</v>
      </c>
      <c r="G12" s="9">
        <v>720147.63</v>
      </c>
      <c r="H12" s="35">
        <f t="shared" si="1"/>
        <v>776923.68</v>
      </c>
    </row>
    <row r="13" spans="1:8" x14ac:dyDescent="0.25">
      <c r="A13" s="31">
        <v>2.5</v>
      </c>
      <c r="B13" s="47" t="s">
        <v>100</v>
      </c>
      <c r="C13" s="9">
        <v>361093.37</v>
      </c>
      <c r="D13" s="9">
        <v>1229696.0499999998</v>
      </c>
      <c r="E13" s="35">
        <f t="shared" si="0"/>
        <v>1590789.42</v>
      </c>
      <c r="F13" s="9">
        <v>434574.76</v>
      </c>
      <c r="G13" s="9">
        <v>1595992.0899999999</v>
      </c>
      <c r="H13" s="35">
        <f t="shared" si="1"/>
        <v>2030566.8499999999</v>
      </c>
    </row>
    <row r="14" spans="1:8" ht="27" x14ac:dyDescent="0.25">
      <c r="A14" s="31">
        <v>2.6</v>
      </c>
      <c r="B14" s="47" t="s">
        <v>101</v>
      </c>
      <c r="C14" s="9">
        <v>424934.01</v>
      </c>
      <c r="D14" s="9">
        <v>1790223.59</v>
      </c>
      <c r="E14" s="35">
        <f t="shared" si="0"/>
        <v>2215157.6</v>
      </c>
      <c r="F14" s="9">
        <v>474724.16</v>
      </c>
      <c r="G14" s="9">
        <v>1671663.3199999998</v>
      </c>
      <c r="H14" s="35">
        <f t="shared" si="1"/>
        <v>2146387.48</v>
      </c>
    </row>
    <row r="15" spans="1:8" ht="27" x14ac:dyDescent="0.25">
      <c r="A15" s="31">
        <v>2.7</v>
      </c>
      <c r="B15" s="47" t="s">
        <v>102</v>
      </c>
      <c r="C15" s="9">
        <v>587.76</v>
      </c>
      <c r="D15" s="9">
        <v>1022.1300000000001</v>
      </c>
      <c r="E15" s="35">
        <f t="shared" si="0"/>
        <v>1609.89</v>
      </c>
      <c r="F15" s="9">
        <v>738.85</v>
      </c>
      <c r="G15" s="9">
        <v>1281.56</v>
      </c>
      <c r="H15" s="35">
        <f t="shared" si="1"/>
        <v>2020.4099999999999</v>
      </c>
    </row>
    <row r="16" spans="1:8" x14ac:dyDescent="0.25">
      <c r="A16" s="31">
        <v>2.8</v>
      </c>
      <c r="B16" s="47" t="s">
        <v>103</v>
      </c>
      <c r="C16" s="9">
        <v>79425</v>
      </c>
      <c r="D16" s="9">
        <v>1682815</v>
      </c>
      <c r="E16" s="35">
        <f t="shared" si="0"/>
        <v>1762240</v>
      </c>
      <c r="F16" s="9">
        <v>104223</v>
      </c>
      <c r="G16" s="9">
        <v>1302137</v>
      </c>
      <c r="H16" s="35">
        <f t="shared" si="1"/>
        <v>1406360</v>
      </c>
    </row>
    <row r="17" spans="1:8" x14ac:dyDescent="0.25">
      <c r="A17" s="31">
        <v>2.9</v>
      </c>
      <c r="B17" s="47" t="s">
        <v>104</v>
      </c>
      <c r="C17" s="9">
        <v>562423.47000000067</v>
      </c>
      <c r="D17" s="9">
        <v>272592.18999999575</v>
      </c>
      <c r="E17" s="35">
        <f t="shared" si="0"/>
        <v>835015.65999999642</v>
      </c>
      <c r="F17" s="9">
        <v>659656.1799999997</v>
      </c>
      <c r="G17" s="9">
        <v>223357.88999999687</v>
      </c>
      <c r="H17" s="35">
        <f t="shared" si="1"/>
        <v>883014.06999999657</v>
      </c>
    </row>
    <row r="18" spans="1:8" ht="25.5" x14ac:dyDescent="0.25">
      <c r="A18" s="31">
        <v>3</v>
      </c>
      <c r="B18" s="86" t="s">
        <v>16</v>
      </c>
      <c r="C18" s="9">
        <v>-8656</v>
      </c>
      <c r="D18" s="9">
        <v>447743</v>
      </c>
      <c r="E18" s="35">
        <f t="shared" si="0"/>
        <v>439087</v>
      </c>
      <c r="F18" s="9">
        <v>204684</v>
      </c>
      <c r="G18" s="9">
        <v>4085233</v>
      </c>
      <c r="H18" s="35">
        <f t="shared" si="1"/>
        <v>4289917</v>
      </c>
    </row>
    <row r="19" spans="1:8" ht="27" x14ac:dyDescent="0.25">
      <c r="A19" s="31">
        <v>4</v>
      </c>
      <c r="B19" s="36" t="s">
        <v>105</v>
      </c>
      <c r="C19" s="9">
        <v>539252</v>
      </c>
      <c r="D19" s="9">
        <v>0</v>
      </c>
      <c r="E19" s="35">
        <f t="shared" si="0"/>
        <v>539252</v>
      </c>
      <c r="F19" s="9">
        <v>125609</v>
      </c>
      <c r="G19" s="9">
        <v>0</v>
      </c>
      <c r="H19" s="35">
        <f t="shared" si="1"/>
        <v>125609</v>
      </c>
    </row>
    <row r="20" spans="1:8" x14ac:dyDescent="0.25">
      <c r="A20" s="31">
        <v>5</v>
      </c>
      <c r="B20" s="36" t="s">
        <v>106</v>
      </c>
      <c r="C20" s="9">
        <v>0</v>
      </c>
      <c r="D20" s="9">
        <v>0</v>
      </c>
      <c r="E20" s="35">
        <f t="shared" si="0"/>
        <v>0</v>
      </c>
      <c r="F20" s="9">
        <v>0</v>
      </c>
      <c r="G20" s="9">
        <v>0</v>
      </c>
      <c r="H20" s="35">
        <f t="shared" si="1"/>
        <v>0</v>
      </c>
    </row>
    <row r="21" spans="1:8" x14ac:dyDescent="0.25">
      <c r="A21" s="31">
        <v>6</v>
      </c>
      <c r="B21" s="48" t="s">
        <v>107</v>
      </c>
      <c r="C21" s="35">
        <f>C7+C8+C18+C19+C20</f>
        <v>6999261</v>
      </c>
      <c r="D21" s="35">
        <f>D7+D8+D18+D19+D20</f>
        <v>16566498</v>
      </c>
      <c r="E21" s="35">
        <f>C21+D21</f>
        <v>23565759</v>
      </c>
      <c r="F21" s="35">
        <f>F7+F8+F18+F19+F20</f>
        <v>4258155</v>
      </c>
      <c r="G21" s="35">
        <f>G7+G8+G18+G19+G20</f>
        <v>16143887</v>
      </c>
      <c r="H21" s="35">
        <f>F21+G21</f>
        <v>20402042</v>
      </c>
    </row>
    <row r="22" spans="1:8" x14ac:dyDescent="0.25">
      <c r="A22" s="31"/>
      <c r="B22" s="46" t="s">
        <v>108</v>
      </c>
      <c r="C22" s="9"/>
      <c r="D22" s="9"/>
      <c r="E22" s="35"/>
      <c r="F22" s="9"/>
      <c r="G22" s="9"/>
      <c r="H22" s="35"/>
    </row>
    <row r="23" spans="1:8" ht="27" x14ac:dyDescent="0.25">
      <c r="A23" s="31">
        <v>7</v>
      </c>
      <c r="B23" s="36" t="s">
        <v>109</v>
      </c>
      <c r="C23" s="9">
        <v>143899</v>
      </c>
      <c r="D23" s="9">
        <v>739096</v>
      </c>
      <c r="E23" s="35">
        <f t="shared" ref="E23:E28" si="2">C23+D23</f>
        <v>882995</v>
      </c>
      <c r="F23" s="9">
        <v>108744</v>
      </c>
      <c r="G23" s="9">
        <v>89844</v>
      </c>
      <c r="H23" s="35">
        <f t="shared" ref="H23:H28" si="3">F23+G23</f>
        <v>198588</v>
      </c>
    </row>
    <row r="24" spans="1:8" x14ac:dyDescent="0.25">
      <c r="A24" s="31">
        <v>8</v>
      </c>
      <c r="B24" s="36" t="s">
        <v>110</v>
      </c>
      <c r="C24" s="9">
        <v>64294</v>
      </c>
      <c r="D24" s="9">
        <v>5265104</v>
      </c>
      <c r="E24" s="35">
        <f t="shared" si="2"/>
        <v>5329398</v>
      </c>
      <c r="F24" s="9">
        <v>40729</v>
      </c>
      <c r="G24" s="9">
        <v>2695371</v>
      </c>
      <c r="H24" s="35">
        <f t="shared" si="3"/>
        <v>2736100</v>
      </c>
    </row>
    <row r="25" spans="1:8" x14ac:dyDescent="0.25">
      <c r="A25" s="31">
        <v>9</v>
      </c>
      <c r="B25" s="36" t="s">
        <v>111</v>
      </c>
      <c r="C25" s="9">
        <v>62</v>
      </c>
      <c r="D25" s="9">
        <v>330399</v>
      </c>
      <c r="E25" s="35">
        <f t="shared" si="2"/>
        <v>330461</v>
      </c>
      <c r="F25" s="9">
        <v>4932</v>
      </c>
      <c r="G25" s="9">
        <v>144853</v>
      </c>
      <c r="H25" s="35">
        <f t="shared" si="3"/>
        <v>149785</v>
      </c>
    </row>
    <row r="26" spans="1:8" ht="27" x14ac:dyDescent="0.25">
      <c r="A26" s="31">
        <v>10</v>
      </c>
      <c r="B26" s="36" t="s">
        <v>112</v>
      </c>
      <c r="C26" s="9">
        <v>0</v>
      </c>
      <c r="D26" s="9">
        <v>0</v>
      </c>
      <c r="E26" s="35">
        <f t="shared" si="2"/>
        <v>0</v>
      </c>
      <c r="F26" s="9">
        <v>0</v>
      </c>
      <c r="G26" s="9">
        <v>0</v>
      </c>
      <c r="H26" s="35">
        <f t="shared" si="3"/>
        <v>0</v>
      </c>
    </row>
    <row r="27" spans="1:8" x14ac:dyDescent="0.25">
      <c r="A27" s="31">
        <v>11</v>
      </c>
      <c r="B27" s="36" t="s">
        <v>113</v>
      </c>
      <c r="C27" s="9">
        <v>0</v>
      </c>
      <c r="D27" s="9">
        <v>2853070</v>
      </c>
      <c r="E27" s="35">
        <f t="shared" si="2"/>
        <v>2853070</v>
      </c>
      <c r="F27" s="9">
        <v>0</v>
      </c>
      <c r="G27" s="9">
        <v>2275042</v>
      </c>
      <c r="H27" s="35">
        <f t="shared" si="3"/>
        <v>2275042</v>
      </c>
    </row>
    <row r="28" spans="1:8" x14ac:dyDescent="0.25">
      <c r="A28" s="31">
        <v>12</v>
      </c>
      <c r="B28" s="36" t="s">
        <v>114</v>
      </c>
      <c r="C28" s="9"/>
      <c r="D28" s="9"/>
      <c r="E28" s="35">
        <f t="shared" si="2"/>
        <v>0</v>
      </c>
      <c r="F28" s="9"/>
      <c r="G28" s="9"/>
      <c r="H28" s="35">
        <f t="shared" si="3"/>
        <v>0</v>
      </c>
    </row>
    <row r="29" spans="1:8" x14ac:dyDescent="0.25">
      <c r="A29" s="31">
        <v>13</v>
      </c>
      <c r="B29" s="33" t="s">
        <v>115</v>
      </c>
      <c r="C29" s="35">
        <f>SUM(C23:C28)</f>
        <v>208255</v>
      </c>
      <c r="D29" s="35">
        <f>SUM(D23:D28)</f>
        <v>9187669</v>
      </c>
      <c r="E29" s="35">
        <f>C29+D29</f>
        <v>9395924</v>
      </c>
      <c r="F29" s="35">
        <f>SUM(F23:F28)</f>
        <v>154405</v>
      </c>
      <c r="G29" s="35">
        <f>SUM(G23:G28)</f>
        <v>5205110</v>
      </c>
      <c r="H29" s="35">
        <f>F29+G29</f>
        <v>5359515</v>
      </c>
    </row>
    <row r="30" spans="1:8" x14ac:dyDescent="0.25">
      <c r="A30" s="31">
        <v>14</v>
      </c>
      <c r="B30" s="33" t="s">
        <v>116</v>
      </c>
      <c r="C30" s="35">
        <f>C21-C29</f>
        <v>6791006</v>
      </c>
      <c r="D30" s="35">
        <f>D21-D29</f>
        <v>7378829</v>
      </c>
      <c r="E30" s="35">
        <f>C30+D30</f>
        <v>14169835</v>
      </c>
      <c r="F30" s="35">
        <f>F21-F29</f>
        <v>4103750</v>
      </c>
      <c r="G30" s="35">
        <f>G21-G29</f>
        <v>10938777</v>
      </c>
      <c r="H30" s="35">
        <f>F30+G30</f>
        <v>15042527</v>
      </c>
    </row>
    <row r="31" spans="1:8" x14ac:dyDescent="0.25">
      <c r="A31" s="31"/>
      <c r="B31" s="46"/>
      <c r="C31" s="9"/>
      <c r="D31" s="9"/>
      <c r="E31" s="35"/>
      <c r="F31" s="9"/>
      <c r="G31" s="9"/>
      <c r="H31" s="35"/>
    </row>
    <row r="32" spans="1:8" x14ac:dyDescent="0.25">
      <c r="A32" s="31"/>
      <c r="B32" s="46" t="s">
        <v>117</v>
      </c>
      <c r="C32" s="9"/>
      <c r="D32" s="9"/>
      <c r="E32" s="35"/>
      <c r="F32" s="9"/>
      <c r="G32" s="9"/>
      <c r="H32" s="35"/>
    </row>
    <row r="33" spans="1:8" x14ac:dyDescent="0.25">
      <c r="A33" s="31">
        <v>15</v>
      </c>
      <c r="B33" s="34" t="s">
        <v>118</v>
      </c>
      <c r="C33" s="10">
        <f>C34-C35</f>
        <v>382082</v>
      </c>
      <c r="D33" s="10">
        <f>D34-D35</f>
        <v>-604789</v>
      </c>
      <c r="E33" s="35">
        <f>C33+D33</f>
        <v>-222707</v>
      </c>
      <c r="F33" s="10">
        <f>F34-F35</f>
        <v>241086</v>
      </c>
      <c r="G33" s="10">
        <f>G34-G35</f>
        <v>-288489</v>
      </c>
      <c r="H33" s="35">
        <f>F33+G33</f>
        <v>-47403</v>
      </c>
    </row>
    <row r="34" spans="1:8" ht="27" x14ac:dyDescent="0.25">
      <c r="A34" s="31">
        <v>15.1</v>
      </c>
      <c r="B34" s="47" t="s">
        <v>119</v>
      </c>
      <c r="C34" s="9">
        <v>968970</v>
      </c>
      <c r="D34" s="9">
        <v>406786</v>
      </c>
      <c r="E34" s="35">
        <f>C34+D34</f>
        <v>1375756</v>
      </c>
      <c r="F34" s="9">
        <v>747057</v>
      </c>
      <c r="G34" s="9">
        <v>371189</v>
      </c>
      <c r="H34" s="35">
        <f>F34+G34</f>
        <v>1118246</v>
      </c>
    </row>
    <row r="35" spans="1:8" ht="27" x14ac:dyDescent="0.25">
      <c r="A35" s="31">
        <v>15.2</v>
      </c>
      <c r="B35" s="47" t="s">
        <v>120</v>
      </c>
      <c r="C35" s="9">
        <v>586888</v>
      </c>
      <c r="D35" s="9">
        <v>1011575</v>
      </c>
      <c r="E35" s="35">
        <f>C35+D35</f>
        <v>1598463</v>
      </c>
      <c r="F35" s="9">
        <v>505971</v>
      </c>
      <c r="G35" s="9">
        <v>659678</v>
      </c>
      <c r="H35" s="35">
        <f>F35+G35</f>
        <v>1165649</v>
      </c>
    </row>
    <row r="36" spans="1:8" x14ac:dyDescent="0.25">
      <c r="A36" s="31">
        <v>16</v>
      </c>
      <c r="B36" s="36" t="s">
        <v>121</v>
      </c>
      <c r="C36" s="9">
        <v>0</v>
      </c>
      <c r="D36" s="9">
        <v>36988</v>
      </c>
      <c r="E36" s="35">
        <f t="shared" ref="E36:E65" si="4">C36+D36</f>
        <v>36988</v>
      </c>
      <c r="F36" s="9">
        <v>0</v>
      </c>
      <c r="G36" s="9">
        <v>23263</v>
      </c>
      <c r="H36" s="35">
        <f t="shared" ref="H36:H44" si="5">F36+G36</f>
        <v>23263</v>
      </c>
    </row>
    <row r="37" spans="1:8" ht="27" x14ac:dyDescent="0.25">
      <c r="A37" s="31">
        <v>17</v>
      </c>
      <c r="B37" s="36" t="s">
        <v>122</v>
      </c>
      <c r="C37" s="9">
        <v>0</v>
      </c>
      <c r="D37" s="9">
        <v>-2064131</v>
      </c>
      <c r="E37" s="35">
        <f t="shared" si="4"/>
        <v>-2064131</v>
      </c>
      <c r="F37" s="9">
        <v>0</v>
      </c>
      <c r="G37" s="9">
        <v>3440584</v>
      </c>
      <c r="H37" s="35">
        <f t="shared" si="5"/>
        <v>3440584</v>
      </c>
    </row>
    <row r="38" spans="1:8" ht="27" x14ac:dyDescent="0.25">
      <c r="A38" s="31">
        <v>18</v>
      </c>
      <c r="B38" s="36" t="s">
        <v>123</v>
      </c>
      <c r="C38" s="9">
        <v>0</v>
      </c>
      <c r="D38" s="9">
        <v>0</v>
      </c>
      <c r="E38" s="35">
        <f t="shared" si="4"/>
        <v>0</v>
      </c>
      <c r="F38" s="9">
        <v>0</v>
      </c>
      <c r="G38" s="9">
        <v>0</v>
      </c>
      <c r="H38" s="35">
        <f t="shared" si="5"/>
        <v>0</v>
      </c>
    </row>
    <row r="39" spans="1:8" ht="27" x14ac:dyDescent="0.25">
      <c r="A39" s="31">
        <v>19</v>
      </c>
      <c r="B39" s="36" t="s">
        <v>124</v>
      </c>
      <c r="C39" s="9">
        <v>1559150</v>
      </c>
      <c r="D39" s="9"/>
      <c r="E39" s="35">
        <f t="shared" si="4"/>
        <v>1559150</v>
      </c>
      <c r="F39" s="9">
        <v>2276120</v>
      </c>
      <c r="G39" s="9"/>
      <c r="H39" s="35">
        <f t="shared" si="5"/>
        <v>2276120</v>
      </c>
    </row>
    <row r="40" spans="1:8" ht="27" x14ac:dyDescent="0.25">
      <c r="A40" s="31">
        <v>20</v>
      </c>
      <c r="B40" s="36" t="s">
        <v>125</v>
      </c>
      <c r="C40" s="9">
        <v>68433</v>
      </c>
      <c r="D40" s="9"/>
      <c r="E40" s="35">
        <f t="shared" si="4"/>
        <v>68433</v>
      </c>
      <c r="F40" s="9">
        <v>3899102</v>
      </c>
      <c r="G40" s="9"/>
      <c r="H40" s="35">
        <f t="shared" si="5"/>
        <v>3899102</v>
      </c>
    </row>
    <row r="41" spans="1:8" x14ac:dyDescent="0.25">
      <c r="A41" s="31">
        <v>21</v>
      </c>
      <c r="B41" s="36" t="s">
        <v>126</v>
      </c>
      <c r="C41" s="9">
        <v>883</v>
      </c>
      <c r="D41" s="9">
        <v>0</v>
      </c>
      <c r="E41" s="35">
        <f t="shared" si="4"/>
        <v>883</v>
      </c>
      <c r="F41" s="9">
        <v>1391</v>
      </c>
      <c r="G41" s="9">
        <v>0</v>
      </c>
      <c r="H41" s="35">
        <f t="shared" si="5"/>
        <v>1391</v>
      </c>
    </row>
    <row r="42" spans="1:8" ht="27" x14ac:dyDescent="0.25">
      <c r="A42" s="31">
        <v>22</v>
      </c>
      <c r="B42" s="36" t="s">
        <v>127</v>
      </c>
      <c r="C42" s="9">
        <v>1293605</v>
      </c>
      <c r="D42" s="9">
        <v>308024</v>
      </c>
      <c r="E42" s="35">
        <f t="shared" si="4"/>
        <v>1601629</v>
      </c>
      <c r="F42" s="9">
        <v>1669030</v>
      </c>
      <c r="G42" s="9">
        <v>224375</v>
      </c>
      <c r="H42" s="35">
        <f t="shared" si="5"/>
        <v>1893405</v>
      </c>
    </row>
    <row r="43" spans="1:8" x14ac:dyDescent="0.25">
      <c r="A43" s="31">
        <v>23</v>
      </c>
      <c r="B43" s="36" t="s">
        <v>128</v>
      </c>
      <c r="C43" s="9">
        <v>359080</v>
      </c>
      <c r="D43" s="9">
        <v>1301</v>
      </c>
      <c r="E43" s="35">
        <f t="shared" si="4"/>
        <v>360381</v>
      </c>
      <c r="F43" s="9">
        <v>24192</v>
      </c>
      <c r="G43" s="9">
        <v>12</v>
      </c>
      <c r="H43" s="35">
        <f t="shared" si="5"/>
        <v>24204</v>
      </c>
    </row>
    <row r="44" spans="1:8" x14ac:dyDescent="0.25">
      <c r="A44" s="31">
        <v>24</v>
      </c>
      <c r="B44" s="33" t="s">
        <v>129</v>
      </c>
      <c r="C44" s="35">
        <f>C33+C36+C37+C38+C39+C40+C41+C42+C43</f>
        <v>3663233</v>
      </c>
      <c r="D44" s="35">
        <f>D33+D36+D37+D38+D39+D40+D41+D42+D43</f>
        <v>-2322607</v>
      </c>
      <c r="E44" s="35">
        <f t="shared" si="4"/>
        <v>1340626</v>
      </c>
      <c r="F44" s="35">
        <f>F33+F36+F37+F38+F39+F40+F41+F42+F43</f>
        <v>8110921</v>
      </c>
      <c r="G44" s="35">
        <f>G33+G36+G37+G38+G39+G40+G41+G42+G43</f>
        <v>3399745</v>
      </c>
      <c r="H44" s="35">
        <f t="shared" si="5"/>
        <v>11510666</v>
      </c>
    </row>
    <row r="45" spans="1:8" x14ac:dyDescent="0.25">
      <c r="A45" s="31"/>
      <c r="B45" s="46" t="s">
        <v>130</v>
      </c>
      <c r="C45" s="9"/>
      <c r="D45" s="9"/>
      <c r="E45" s="35"/>
      <c r="F45" s="9"/>
      <c r="G45" s="9"/>
      <c r="H45" s="35"/>
    </row>
    <row r="46" spans="1:8" ht="27" x14ac:dyDescent="0.25">
      <c r="A46" s="31">
        <v>25</v>
      </c>
      <c r="B46" s="36" t="s">
        <v>131</v>
      </c>
      <c r="C46" s="9">
        <v>501209</v>
      </c>
      <c r="D46" s="9">
        <v>84589</v>
      </c>
      <c r="E46" s="35">
        <f t="shared" si="4"/>
        <v>585798</v>
      </c>
      <c r="F46" s="9">
        <v>444941</v>
      </c>
      <c r="G46" s="9">
        <v>23822</v>
      </c>
      <c r="H46" s="35">
        <f t="shared" ref="H46:H53" si="6">F46+G46</f>
        <v>468763</v>
      </c>
    </row>
    <row r="47" spans="1:8" ht="27" x14ac:dyDescent="0.25">
      <c r="A47" s="31">
        <v>26</v>
      </c>
      <c r="B47" s="36" t="s">
        <v>132</v>
      </c>
      <c r="C47" s="9">
        <v>187187</v>
      </c>
      <c r="D47" s="9">
        <v>19639</v>
      </c>
      <c r="E47" s="35">
        <f t="shared" si="4"/>
        <v>206826</v>
      </c>
      <c r="F47" s="9">
        <v>307215</v>
      </c>
      <c r="G47" s="9">
        <v>76436</v>
      </c>
      <c r="H47" s="35">
        <f t="shared" si="6"/>
        <v>383651</v>
      </c>
    </row>
    <row r="48" spans="1:8" x14ac:dyDescent="0.25">
      <c r="A48" s="31">
        <v>27</v>
      </c>
      <c r="B48" s="36" t="s">
        <v>133</v>
      </c>
      <c r="C48" s="9">
        <v>2060278</v>
      </c>
      <c r="D48" s="9"/>
      <c r="E48" s="35">
        <f t="shared" si="4"/>
        <v>2060278</v>
      </c>
      <c r="F48" s="9">
        <v>1996230</v>
      </c>
      <c r="G48" s="9"/>
      <c r="H48" s="35">
        <f t="shared" si="6"/>
        <v>1996230</v>
      </c>
    </row>
    <row r="49" spans="1:8" x14ac:dyDescent="0.25">
      <c r="A49" s="31">
        <v>28</v>
      </c>
      <c r="B49" s="36" t="s">
        <v>134</v>
      </c>
      <c r="C49" s="9">
        <v>60412</v>
      </c>
      <c r="D49" s="9"/>
      <c r="E49" s="35">
        <f t="shared" si="4"/>
        <v>60412</v>
      </c>
      <c r="F49" s="9">
        <v>11504</v>
      </c>
      <c r="G49" s="9"/>
      <c r="H49" s="35">
        <f t="shared" si="6"/>
        <v>11504</v>
      </c>
    </row>
    <row r="50" spans="1:8" x14ac:dyDescent="0.25">
      <c r="A50" s="31">
        <v>29</v>
      </c>
      <c r="B50" s="36" t="s">
        <v>135</v>
      </c>
      <c r="C50" s="9">
        <v>610292</v>
      </c>
      <c r="D50" s="9"/>
      <c r="E50" s="35">
        <f t="shared" si="4"/>
        <v>610292</v>
      </c>
      <c r="F50" s="9">
        <v>415455</v>
      </c>
      <c r="G50" s="9"/>
      <c r="H50" s="35">
        <f t="shared" si="6"/>
        <v>415455</v>
      </c>
    </row>
    <row r="51" spans="1:8" x14ac:dyDescent="0.25">
      <c r="A51" s="31">
        <v>30</v>
      </c>
      <c r="B51" s="36" t="s">
        <v>136</v>
      </c>
      <c r="C51" s="9">
        <v>774129</v>
      </c>
      <c r="D51" s="9">
        <v>84615</v>
      </c>
      <c r="E51" s="35">
        <f t="shared" si="4"/>
        <v>858744</v>
      </c>
      <c r="F51" s="9">
        <v>674915</v>
      </c>
      <c r="G51" s="9">
        <v>71021</v>
      </c>
      <c r="H51" s="35">
        <f t="shared" si="6"/>
        <v>745936</v>
      </c>
    </row>
    <row r="52" spans="1:8" x14ac:dyDescent="0.25">
      <c r="A52" s="31">
        <v>31</v>
      </c>
      <c r="B52" s="33" t="s">
        <v>137</v>
      </c>
      <c r="C52" s="35">
        <f>SUM(C46:C51)</f>
        <v>4193507</v>
      </c>
      <c r="D52" s="35">
        <f>SUM(D46:D51)</f>
        <v>188843</v>
      </c>
      <c r="E52" s="35">
        <f t="shared" si="4"/>
        <v>4382350</v>
      </c>
      <c r="F52" s="35">
        <f>SUM(F46:F51)</f>
        <v>3850260</v>
      </c>
      <c r="G52" s="35">
        <f>SUM(G46:G51)</f>
        <v>171279</v>
      </c>
      <c r="H52" s="35">
        <f t="shared" si="6"/>
        <v>4021539</v>
      </c>
    </row>
    <row r="53" spans="1:8" x14ac:dyDescent="0.25">
      <c r="A53" s="31">
        <v>32</v>
      </c>
      <c r="B53" s="33" t="s">
        <v>138</v>
      </c>
      <c r="C53" s="35">
        <f>C44-C52</f>
        <v>-530274</v>
      </c>
      <c r="D53" s="35">
        <f>D44-D52</f>
        <v>-2511450</v>
      </c>
      <c r="E53" s="35">
        <f t="shared" si="4"/>
        <v>-3041724</v>
      </c>
      <c r="F53" s="35">
        <f>F44-F52</f>
        <v>4260661</v>
      </c>
      <c r="G53" s="35">
        <f>G44-G52</f>
        <v>3228466</v>
      </c>
      <c r="H53" s="35">
        <f t="shared" si="6"/>
        <v>7489127</v>
      </c>
    </row>
    <row r="54" spans="1:8" x14ac:dyDescent="0.25">
      <c r="A54" s="31"/>
      <c r="B54" s="46"/>
      <c r="C54" s="49"/>
      <c r="D54" s="49"/>
      <c r="E54" s="35"/>
      <c r="F54" s="49"/>
      <c r="G54" s="49"/>
      <c r="H54" s="35"/>
    </row>
    <row r="55" spans="1:8" x14ac:dyDescent="0.25">
      <c r="A55" s="31">
        <v>33</v>
      </c>
      <c r="B55" s="33" t="s">
        <v>139</v>
      </c>
      <c r="C55" s="35">
        <f>C30+C53</f>
        <v>6260732</v>
      </c>
      <c r="D55" s="35">
        <f>D30+D53</f>
        <v>4867379</v>
      </c>
      <c r="E55" s="35">
        <f t="shared" si="4"/>
        <v>11128111</v>
      </c>
      <c r="F55" s="35">
        <f>F30+F53</f>
        <v>8364411</v>
      </c>
      <c r="G55" s="35">
        <f>G30+G53</f>
        <v>14167243</v>
      </c>
      <c r="H55" s="35">
        <f>F55+G55</f>
        <v>22531654</v>
      </c>
    </row>
    <row r="56" spans="1:8" x14ac:dyDescent="0.25">
      <c r="A56" s="31"/>
      <c r="B56" s="33"/>
      <c r="C56" s="35"/>
      <c r="D56" s="35"/>
      <c r="E56" s="35"/>
      <c r="F56" s="35"/>
      <c r="G56" s="35"/>
      <c r="H56" s="35"/>
    </row>
    <row r="57" spans="1:8" x14ac:dyDescent="0.25">
      <c r="A57" s="31">
        <v>34</v>
      </c>
      <c r="B57" s="36" t="s">
        <v>140</v>
      </c>
      <c r="C57" s="9">
        <v>2714396</v>
      </c>
      <c r="D57" s="9" t="s">
        <v>13</v>
      </c>
      <c r="E57" s="35">
        <f>C57</f>
        <v>2714396</v>
      </c>
      <c r="F57" s="9">
        <v>7622463</v>
      </c>
      <c r="G57" s="9" t="s">
        <v>13</v>
      </c>
      <c r="H57" s="35">
        <f>F57</f>
        <v>7622463</v>
      </c>
    </row>
    <row r="58" spans="1:8" ht="27" x14ac:dyDescent="0.25">
      <c r="A58" s="31">
        <v>35</v>
      </c>
      <c r="B58" s="36" t="s">
        <v>141</v>
      </c>
      <c r="C58" s="9">
        <v>0</v>
      </c>
      <c r="D58" s="9" t="s">
        <v>13</v>
      </c>
      <c r="E58" s="35">
        <f>C58</f>
        <v>0</v>
      </c>
      <c r="F58" s="9">
        <v>0</v>
      </c>
      <c r="G58" s="9" t="s">
        <v>13</v>
      </c>
      <c r="H58" s="35">
        <f>F58</f>
        <v>0</v>
      </c>
    </row>
    <row r="59" spans="1:8" ht="27" x14ac:dyDescent="0.25">
      <c r="A59" s="31">
        <v>36</v>
      </c>
      <c r="B59" s="36" t="s">
        <v>142</v>
      </c>
      <c r="C59" s="9">
        <v>564771</v>
      </c>
      <c r="D59" s="9" t="s">
        <v>13</v>
      </c>
      <c r="E59" s="35">
        <f>C59</f>
        <v>564771</v>
      </c>
      <c r="F59" s="9">
        <v>1714552</v>
      </c>
      <c r="G59" s="9" t="s">
        <v>13</v>
      </c>
      <c r="H59" s="35">
        <f>F59</f>
        <v>1714552</v>
      </c>
    </row>
    <row r="60" spans="1:8" x14ac:dyDescent="0.25">
      <c r="A60" s="31">
        <v>37</v>
      </c>
      <c r="B60" s="33" t="s">
        <v>143</v>
      </c>
      <c r="C60" s="35">
        <f>SUM(C57:C59)</f>
        <v>3279167</v>
      </c>
      <c r="D60" s="35">
        <v>0</v>
      </c>
      <c r="E60" s="35">
        <f>C60</f>
        <v>3279167</v>
      </c>
      <c r="F60" s="35">
        <f>SUM(F57:F59)</f>
        <v>9337015</v>
      </c>
      <c r="G60" s="35">
        <v>0</v>
      </c>
      <c r="H60" s="35">
        <f>F60</f>
        <v>9337015</v>
      </c>
    </row>
    <row r="61" spans="1:8" x14ac:dyDescent="0.25">
      <c r="A61" s="31"/>
      <c r="B61" s="50"/>
      <c r="C61" s="9"/>
      <c r="D61" s="9"/>
      <c r="E61" s="35"/>
      <c r="F61" s="9"/>
      <c r="G61" s="9"/>
      <c r="H61" s="35"/>
    </row>
    <row r="62" spans="1:8" ht="27" x14ac:dyDescent="0.25">
      <c r="A62" s="38">
        <v>38</v>
      </c>
      <c r="B62" s="51" t="s">
        <v>209</v>
      </c>
      <c r="C62" s="35">
        <f>C55-C60</f>
        <v>2981565</v>
      </c>
      <c r="D62" s="35">
        <f>D55-D60</f>
        <v>4867379</v>
      </c>
      <c r="E62" s="35">
        <f t="shared" si="4"/>
        <v>7848944</v>
      </c>
      <c r="F62" s="35">
        <f>F55-F60</f>
        <v>-972604</v>
      </c>
      <c r="G62" s="35">
        <f>G55-G60</f>
        <v>14167243</v>
      </c>
      <c r="H62" s="35">
        <f>F62+G62</f>
        <v>13194639</v>
      </c>
    </row>
    <row r="63" spans="1:8" s="23" customFormat="1" x14ac:dyDescent="0.25">
      <c r="A63" s="31">
        <v>39</v>
      </c>
      <c r="B63" s="36" t="s">
        <v>144</v>
      </c>
      <c r="C63" s="37">
        <v>1506534</v>
      </c>
      <c r="D63" s="37"/>
      <c r="E63" s="35">
        <f t="shared" si="4"/>
        <v>1506534</v>
      </c>
      <c r="F63" s="37">
        <v>1662692</v>
      </c>
      <c r="G63" s="37"/>
      <c r="H63" s="35">
        <f>F63+G63</f>
        <v>1662692</v>
      </c>
    </row>
    <row r="64" spans="1:8" x14ac:dyDescent="0.25">
      <c r="A64" s="38">
        <v>40</v>
      </c>
      <c r="B64" s="33" t="s">
        <v>145</v>
      </c>
      <c r="C64" s="35">
        <f>C62-C63</f>
        <v>1475031</v>
      </c>
      <c r="D64" s="35">
        <f>D62-D63</f>
        <v>4867379</v>
      </c>
      <c r="E64" s="35">
        <f t="shared" si="4"/>
        <v>6342410</v>
      </c>
      <c r="F64" s="35">
        <f>F62-F63</f>
        <v>-2635296</v>
      </c>
      <c r="G64" s="35">
        <f>G62-G63</f>
        <v>14167243</v>
      </c>
      <c r="H64" s="35">
        <f>F64+G64</f>
        <v>11531947</v>
      </c>
    </row>
    <row r="65" spans="1:55" s="23" customFormat="1" x14ac:dyDescent="0.25">
      <c r="A65" s="38">
        <v>41</v>
      </c>
      <c r="B65" s="36" t="s">
        <v>146</v>
      </c>
      <c r="C65" s="9">
        <v>0</v>
      </c>
      <c r="D65" s="9"/>
      <c r="E65" s="35">
        <f t="shared" si="4"/>
        <v>0</v>
      </c>
      <c r="F65" s="9">
        <v>0</v>
      </c>
      <c r="G65" s="9"/>
      <c r="H65" s="35">
        <f>F65+G65</f>
        <v>0</v>
      </c>
    </row>
    <row r="66" spans="1:55" x14ac:dyDescent="0.25">
      <c r="A66" s="38">
        <v>42</v>
      </c>
      <c r="B66" s="48" t="s">
        <v>147</v>
      </c>
      <c r="C66" s="35">
        <f>C64+C65</f>
        <v>1475031</v>
      </c>
      <c r="D66" s="35">
        <f>D64+D65</f>
        <v>4867379</v>
      </c>
      <c r="E66" s="35">
        <f>C66+D66</f>
        <v>6342410</v>
      </c>
      <c r="F66" s="35">
        <f>F64+F65</f>
        <v>-2635296</v>
      </c>
      <c r="G66" s="35">
        <f>G64+G65</f>
        <v>14167243</v>
      </c>
      <c r="H66" s="35">
        <f>F66+G66</f>
        <v>11531947</v>
      </c>
    </row>
    <row r="67" spans="1:55" s="3" customFormat="1" ht="13.15" customHeight="1" x14ac:dyDescent="0.25"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s="3" customFormat="1" ht="12" customHeight="1" x14ac:dyDescent="0.25">
      <c r="A68" s="94" t="s">
        <v>206</v>
      </c>
      <c r="B68" s="93" t="s">
        <v>203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ht="23.25" customHeight="1" x14ac:dyDescent="0.25">
      <c r="A69" s="52"/>
      <c r="B69" s="53"/>
      <c r="C69" s="54"/>
      <c r="D69" s="54"/>
      <c r="E69" s="54"/>
      <c r="F69" s="54"/>
      <c r="G69" s="54"/>
      <c r="H69" s="54"/>
    </row>
    <row r="70" spans="1:55" ht="19.5" customHeight="1" x14ac:dyDescent="0.25">
      <c r="B70" s="95" t="s">
        <v>201</v>
      </c>
      <c r="C70" s="15"/>
      <c r="D70" s="15"/>
      <c r="E70" s="15"/>
    </row>
    <row r="71" spans="1:55" ht="25.5" customHeight="1" x14ac:dyDescent="0.25">
      <c r="B71" s="95" t="s">
        <v>202</v>
      </c>
      <c r="C71" s="15"/>
      <c r="D71" s="15"/>
      <c r="E71" s="15"/>
    </row>
    <row r="72" spans="1:55" ht="14.1" customHeight="1" x14ac:dyDescent="0.25">
      <c r="A72" s="15"/>
      <c r="B72" s="15"/>
      <c r="C72" s="15"/>
      <c r="D72" s="15"/>
      <c r="E72" s="15"/>
    </row>
  </sheetData>
  <mergeCells count="2">
    <mergeCell ref="C4:E4"/>
    <mergeCell ref="F4:H4"/>
  </mergeCells>
  <phoneticPr fontId="2" type="noConversion"/>
  <printOptions horizontalCentered="1"/>
  <pageMargins left="0.39" right="0.25" top="0.35" bottom="0" header="0.17" footer="0.2"/>
  <pageSetup scale="61" orientation="portrait" r:id="rId1"/>
  <headerFooter alignWithMargins="0">
    <oddHeader>&amp;R&amp;"Geo_Arial,Regular"ÊÏÌÄÒÝÉÖËÉ ÁÀÍÊÉÓ ×ÉÍÀÍÓÖÒÉ ÌÃÂÏÌÀÒÄÏÁÉÓ ÂÀÌàÅÉÒÅÀËÏÁÉÓ ßÄÓÉÓ ÃÀÍÀÒÈÉ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C60"/>
  <sheetViews>
    <sheetView workbookViewId="0">
      <selection activeCell="H3" sqref="H3"/>
    </sheetView>
  </sheetViews>
  <sheetFormatPr defaultColWidth="9.140625" defaultRowHeight="13.5" x14ac:dyDescent="0.25"/>
  <cols>
    <col min="1" max="1" width="8" style="16" customWidth="1"/>
    <col min="2" max="2" width="45.7109375" style="16" customWidth="1"/>
    <col min="3" max="3" width="12.28515625" style="16" customWidth="1"/>
    <col min="4" max="5" width="12.85546875" style="16" customWidth="1"/>
    <col min="6" max="6" width="11.28515625" style="16" customWidth="1"/>
    <col min="7" max="7" width="13.140625" style="16" customWidth="1"/>
    <col min="8" max="8" width="12.85546875" style="16" customWidth="1"/>
    <col min="9" max="16384" width="9.140625" style="16"/>
  </cols>
  <sheetData>
    <row r="1" spans="1:45" ht="15" customHeight="1" x14ac:dyDescent="0.25">
      <c r="A1" s="13" t="s">
        <v>40</v>
      </c>
      <c r="B1" s="14" t="s">
        <v>193</v>
      </c>
      <c r="C1" s="2"/>
      <c r="D1" s="2"/>
      <c r="E1" s="2"/>
      <c r="F1" s="15"/>
      <c r="G1" s="15"/>
      <c r="H1" s="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5" customHeight="1" x14ac:dyDescent="0.25">
      <c r="A2" s="13" t="s">
        <v>41</v>
      </c>
      <c r="B2" s="72">
        <f>'RC'!B2</f>
        <v>42460</v>
      </c>
      <c r="C2" s="2"/>
      <c r="D2" s="2"/>
      <c r="E2" s="2"/>
      <c r="F2" s="15"/>
      <c r="G2" s="15"/>
      <c r="H2" s="57" t="s">
        <v>188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6.5" customHeight="1" x14ac:dyDescent="0.3">
      <c r="B3" s="18" t="s">
        <v>208</v>
      </c>
      <c r="C3" s="89"/>
      <c r="D3" s="89"/>
      <c r="E3" s="89"/>
      <c r="F3" s="90"/>
      <c r="G3" s="90"/>
      <c r="H3" s="91" t="s">
        <v>90</v>
      </c>
    </row>
    <row r="4" spans="1:45" ht="16.5" customHeight="1" x14ac:dyDescent="0.3">
      <c r="A4" s="29"/>
      <c r="B4" s="30"/>
      <c r="C4" s="97" t="s">
        <v>38</v>
      </c>
      <c r="D4" s="98"/>
      <c r="E4" s="98"/>
      <c r="F4" s="97" t="s">
        <v>39</v>
      </c>
      <c r="G4" s="98"/>
      <c r="H4" s="98"/>
    </row>
    <row r="5" spans="1:45" s="20" customFormat="1" ht="13.5" customHeight="1" x14ac:dyDescent="0.25">
      <c r="A5" s="31" t="s">
        <v>0</v>
      </c>
      <c r="B5" s="32"/>
      <c r="C5" s="92" t="s">
        <v>91</v>
      </c>
      <c r="D5" s="92" t="s">
        <v>92</v>
      </c>
      <c r="E5" s="92" t="s">
        <v>89</v>
      </c>
      <c r="F5" s="92" t="s">
        <v>91</v>
      </c>
      <c r="G5" s="92" t="s">
        <v>92</v>
      </c>
      <c r="H5" s="92" t="s">
        <v>89</v>
      </c>
      <c r="I5" s="19"/>
    </row>
    <row r="6" spans="1:45" ht="15.75" customHeight="1" x14ac:dyDescent="0.25">
      <c r="A6" s="31">
        <v>1</v>
      </c>
      <c r="B6" s="33" t="s">
        <v>42</v>
      </c>
      <c r="C6" s="7">
        <f>SUM(C7:C12)</f>
        <v>308533507</v>
      </c>
      <c r="D6" s="7">
        <f>SUM(D7:D12)</f>
        <v>3482599243</v>
      </c>
      <c r="E6" s="7">
        <f t="shared" ref="E6:E53" si="0">C6+D6</f>
        <v>3791132750</v>
      </c>
      <c r="F6" s="7">
        <f>SUM(F7:F12)</f>
        <v>252671281</v>
      </c>
      <c r="G6" s="7">
        <f>SUM(G7:G12)</f>
        <v>2762910406</v>
      </c>
      <c r="H6" s="7">
        <f t="shared" ref="H6:H53" si="1">F6+G6</f>
        <v>3015581687</v>
      </c>
      <c r="I6" s="15"/>
    </row>
    <row r="7" spans="1:45" ht="15.75" customHeight="1" x14ac:dyDescent="0.25">
      <c r="A7" s="31">
        <v>1.1000000000000001</v>
      </c>
      <c r="B7" s="34" t="s">
        <v>43</v>
      </c>
      <c r="C7" s="9">
        <v>0</v>
      </c>
      <c r="D7" s="9">
        <v>0</v>
      </c>
      <c r="E7" s="7">
        <f t="shared" si="0"/>
        <v>0</v>
      </c>
      <c r="F7" s="9">
        <v>0</v>
      </c>
      <c r="G7" s="9">
        <v>0</v>
      </c>
      <c r="H7" s="7">
        <f t="shared" si="1"/>
        <v>0</v>
      </c>
      <c r="I7" s="15"/>
    </row>
    <row r="8" spans="1:45" ht="15.75" customHeight="1" x14ac:dyDescent="0.25">
      <c r="A8" s="31">
        <v>1.2</v>
      </c>
      <c r="B8" s="34" t="s">
        <v>44</v>
      </c>
      <c r="C8" s="9">
        <v>25681385</v>
      </c>
      <c r="D8" s="9">
        <v>31533138</v>
      </c>
      <c r="E8" s="7">
        <f t="shared" si="0"/>
        <v>57214523</v>
      </c>
      <c r="F8" s="9">
        <v>17164902</v>
      </c>
      <c r="G8" s="9">
        <v>41094391</v>
      </c>
      <c r="H8" s="7">
        <f t="shared" si="1"/>
        <v>58259293</v>
      </c>
      <c r="I8" s="15"/>
    </row>
    <row r="9" spans="1:45" ht="15.75" customHeight="1" x14ac:dyDescent="0.25">
      <c r="A9" s="31">
        <v>1.3</v>
      </c>
      <c r="B9" s="34" t="s">
        <v>45</v>
      </c>
      <c r="C9" s="9">
        <v>27970146</v>
      </c>
      <c r="D9" s="9">
        <v>1098045647</v>
      </c>
      <c r="E9" s="7">
        <f t="shared" si="0"/>
        <v>1126015793</v>
      </c>
      <c r="F9" s="9">
        <v>8256000</v>
      </c>
      <c r="G9" s="9">
        <v>810446325</v>
      </c>
      <c r="H9" s="7">
        <f t="shared" si="1"/>
        <v>818702325</v>
      </c>
      <c r="I9" s="15"/>
    </row>
    <row r="10" spans="1:45" ht="15.75" customHeight="1" x14ac:dyDescent="0.25">
      <c r="A10" s="31">
        <v>1.4</v>
      </c>
      <c r="B10" s="34" t="s">
        <v>46</v>
      </c>
      <c r="C10" s="9">
        <v>0</v>
      </c>
      <c r="D10" s="9">
        <v>0</v>
      </c>
      <c r="E10" s="7">
        <f t="shared" si="0"/>
        <v>0</v>
      </c>
      <c r="F10" s="9">
        <v>0</v>
      </c>
      <c r="G10" s="9">
        <v>0</v>
      </c>
      <c r="H10" s="7">
        <f t="shared" si="1"/>
        <v>0</v>
      </c>
      <c r="I10" s="15"/>
    </row>
    <row r="11" spans="1:45" ht="15.75" customHeight="1" x14ac:dyDescent="0.25">
      <c r="A11" s="31">
        <v>1.5</v>
      </c>
      <c r="B11" s="34" t="s">
        <v>47</v>
      </c>
      <c r="C11" s="9">
        <v>254873522</v>
      </c>
      <c r="D11" s="9">
        <v>2353020458</v>
      </c>
      <c r="E11" s="7">
        <f t="shared" si="0"/>
        <v>2607893980</v>
      </c>
      <c r="F11" s="9">
        <v>227237727</v>
      </c>
      <c r="G11" s="9">
        <v>1910402481</v>
      </c>
      <c r="H11" s="7">
        <f t="shared" si="1"/>
        <v>2137640208</v>
      </c>
      <c r="I11" s="15"/>
    </row>
    <row r="12" spans="1:45" ht="15.75" customHeight="1" x14ac:dyDescent="0.25">
      <c r="A12" s="31">
        <v>1.6</v>
      </c>
      <c r="B12" s="34" t="s">
        <v>48</v>
      </c>
      <c r="C12" s="9">
        <v>8454</v>
      </c>
      <c r="D12" s="9">
        <v>0</v>
      </c>
      <c r="E12" s="7">
        <f t="shared" si="0"/>
        <v>8454</v>
      </c>
      <c r="F12" s="9">
        <v>12652</v>
      </c>
      <c r="G12" s="9">
        <v>967209</v>
      </c>
      <c r="H12" s="7">
        <f t="shared" si="1"/>
        <v>979861</v>
      </c>
      <c r="I12" s="15"/>
    </row>
    <row r="13" spans="1:45" ht="15.75" customHeight="1" x14ac:dyDescent="0.25">
      <c r="A13" s="31">
        <v>2</v>
      </c>
      <c r="B13" s="33" t="s">
        <v>49</v>
      </c>
      <c r="C13" s="7">
        <f>SUM(C14:C20)</f>
        <v>2625348</v>
      </c>
      <c r="D13" s="7">
        <f>SUM(D14:D20)</f>
        <v>36032848</v>
      </c>
      <c r="E13" s="7">
        <f t="shared" si="0"/>
        <v>38658196</v>
      </c>
      <c r="F13" s="7">
        <f>SUM(F14:F20)</f>
        <v>20790585</v>
      </c>
      <c r="G13" s="7">
        <f>SUM(G14:G20)</f>
        <v>42947141</v>
      </c>
      <c r="H13" s="7">
        <f t="shared" si="1"/>
        <v>63737726</v>
      </c>
      <c r="I13" s="15"/>
    </row>
    <row r="14" spans="1:45" ht="15.75" customHeight="1" x14ac:dyDescent="0.25">
      <c r="A14" s="31">
        <v>2.1</v>
      </c>
      <c r="B14" s="34" t="s">
        <v>50</v>
      </c>
      <c r="C14" s="9">
        <v>2625348</v>
      </c>
      <c r="D14" s="9">
        <v>33314499</v>
      </c>
      <c r="E14" s="7">
        <f t="shared" si="0"/>
        <v>35939847</v>
      </c>
      <c r="F14" s="9">
        <v>20790585</v>
      </c>
      <c r="G14" s="9">
        <v>35327699</v>
      </c>
      <c r="H14" s="7">
        <f t="shared" si="1"/>
        <v>56118284</v>
      </c>
      <c r="I14" s="15"/>
    </row>
    <row r="15" spans="1:45" ht="15.75" customHeight="1" x14ac:dyDescent="0.25">
      <c r="A15" s="31">
        <v>2.2000000000000002</v>
      </c>
      <c r="B15" s="34" t="s">
        <v>51</v>
      </c>
      <c r="C15" s="9">
        <v>0</v>
      </c>
      <c r="D15" s="9">
        <v>2718349</v>
      </c>
      <c r="E15" s="7">
        <f t="shared" si="0"/>
        <v>2718349</v>
      </c>
      <c r="F15" s="9">
        <v>0</v>
      </c>
      <c r="G15" s="9">
        <v>7574614</v>
      </c>
      <c r="H15" s="7">
        <f t="shared" si="1"/>
        <v>7574614</v>
      </c>
      <c r="I15" s="15"/>
    </row>
    <row r="16" spans="1:45" ht="15.75" customHeight="1" x14ac:dyDescent="0.25">
      <c r="A16" s="31">
        <v>2.2999999999999998</v>
      </c>
      <c r="B16" s="34" t="s">
        <v>52</v>
      </c>
      <c r="C16" s="9">
        <v>0</v>
      </c>
      <c r="D16" s="9">
        <v>0</v>
      </c>
      <c r="E16" s="7">
        <f t="shared" si="0"/>
        <v>0</v>
      </c>
      <c r="F16" s="9">
        <v>0</v>
      </c>
      <c r="G16" s="9">
        <v>0</v>
      </c>
      <c r="H16" s="7">
        <f t="shared" si="1"/>
        <v>0</v>
      </c>
      <c r="I16" s="15"/>
    </row>
    <row r="17" spans="1:9" ht="15.75" customHeight="1" x14ac:dyDescent="0.25">
      <c r="A17" s="31">
        <v>2.4</v>
      </c>
      <c r="B17" s="34" t="s">
        <v>53</v>
      </c>
      <c r="C17" s="9">
        <v>0</v>
      </c>
      <c r="D17" s="9">
        <v>0</v>
      </c>
      <c r="E17" s="7">
        <f t="shared" si="0"/>
        <v>0</v>
      </c>
      <c r="F17" s="9">
        <v>0</v>
      </c>
      <c r="G17" s="9">
        <v>10032</v>
      </c>
      <c r="H17" s="7">
        <f t="shared" si="1"/>
        <v>10032</v>
      </c>
      <c r="I17" s="15"/>
    </row>
    <row r="18" spans="1:9" ht="15.75" customHeight="1" x14ac:dyDescent="0.25">
      <c r="A18" s="31">
        <v>2.5</v>
      </c>
      <c r="B18" s="34" t="s">
        <v>54</v>
      </c>
      <c r="C18" s="9">
        <v>0</v>
      </c>
      <c r="D18" s="9">
        <v>0</v>
      </c>
      <c r="E18" s="7">
        <f t="shared" si="0"/>
        <v>0</v>
      </c>
      <c r="F18" s="9">
        <v>0</v>
      </c>
      <c r="G18" s="9">
        <v>0</v>
      </c>
      <c r="H18" s="7">
        <f t="shared" si="1"/>
        <v>0</v>
      </c>
      <c r="I18" s="15"/>
    </row>
    <row r="19" spans="1:9" ht="15.75" customHeight="1" x14ac:dyDescent="0.25">
      <c r="A19" s="31">
        <v>2.6</v>
      </c>
      <c r="B19" s="34" t="s">
        <v>55</v>
      </c>
      <c r="C19" s="9">
        <v>0</v>
      </c>
      <c r="D19" s="9">
        <v>0</v>
      </c>
      <c r="E19" s="7">
        <f t="shared" si="0"/>
        <v>0</v>
      </c>
      <c r="F19" s="9">
        <v>0</v>
      </c>
      <c r="G19" s="9">
        <v>0</v>
      </c>
      <c r="H19" s="7">
        <f t="shared" si="1"/>
        <v>0</v>
      </c>
      <c r="I19" s="15"/>
    </row>
    <row r="20" spans="1:9" ht="15.75" customHeight="1" x14ac:dyDescent="0.25">
      <c r="A20" s="31">
        <v>2.7</v>
      </c>
      <c r="B20" s="34" t="s">
        <v>56</v>
      </c>
      <c r="C20" s="9">
        <v>0</v>
      </c>
      <c r="D20" s="9">
        <v>0</v>
      </c>
      <c r="E20" s="7">
        <f t="shared" si="0"/>
        <v>0</v>
      </c>
      <c r="F20" s="9">
        <v>0</v>
      </c>
      <c r="G20" s="9">
        <v>34796</v>
      </c>
      <c r="H20" s="7">
        <f t="shared" si="1"/>
        <v>34796</v>
      </c>
      <c r="I20" s="15"/>
    </row>
    <row r="21" spans="1:9" ht="15.75" customHeight="1" x14ac:dyDescent="0.25">
      <c r="A21" s="31">
        <v>3</v>
      </c>
      <c r="B21" s="33" t="s">
        <v>57</v>
      </c>
      <c r="C21" s="7">
        <f>SUM(C22:C24)</f>
        <v>25689839</v>
      </c>
      <c r="D21" s="7">
        <f>SUM(D22:D24)</f>
        <v>31533138</v>
      </c>
      <c r="E21" s="7">
        <f t="shared" si="0"/>
        <v>57222977</v>
      </c>
      <c r="F21" s="7">
        <f>SUM(F22:F24)</f>
        <v>17177554</v>
      </c>
      <c r="G21" s="7">
        <f>SUM(G22:G24)</f>
        <v>42061600</v>
      </c>
      <c r="H21" s="7">
        <f t="shared" si="1"/>
        <v>59239154</v>
      </c>
      <c r="I21" s="15"/>
    </row>
    <row r="22" spans="1:9" ht="15.75" customHeight="1" x14ac:dyDescent="0.25">
      <c r="A22" s="31">
        <v>3.1</v>
      </c>
      <c r="B22" s="34" t="s">
        <v>58</v>
      </c>
      <c r="C22" s="9">
        <v>0</v>
      </c>
      <c r="D22" s="9">
        <v>0</v>
      </c>
      <c r="E22" s="7">
        <f t="shared" si="0"/>
        <v>0</v>
      </c>
      <c r="F22" s="9">
        <v>0</v>
      </c>
      <c r="G22" s="9">
        <v>0</v>
      </c>
      <c r="H22" s="7">
        <f t="shared" si="1"/>
        <v>0</v>
      </c>
      <c r="I22" s="15"/>
    </row>
    <row r="23" spans="1:9" ht="15.75" customHeight="1" x14ac:dyDescent="0.25">
      <c r="A23" s="31">
        <v>3.2</v>
      </c>
      <c r="B23" s="34" t="s">
        <v>59</v>
      </c>
      <c r="C23" s="9">
        <v>25681385</v>
      </c>
      <c r="D23" s="9">
        <v>31533138</v>
      </c>
      <c r="E23" s="7">
        <f t="shared" si="0"/>
        <v>57214523</v>
      </c>
      <c r="F23" s="9">
        <v>17164902</v>
      </c>
      <c r="G23" s="9">
        <v>41094391</v>
      </c>
      <c r="H23" s="7">
        <f t="shared" si="1"/>
        <v>58259293</v>
      </c>
      <c r="I23" s="15"/>
    </row>
    <row r="24" spans="1:9" ht="15.75" customHeight="1" x14ac:dyDescent="0.25">
      <c r="A24" s="31">
        <v>3.3</v>
      </c>
      <c r="B24" s="34" t="s">
        <v>60</v>
      </c>
      <c r="C24" s="9">
        <v>8454</v>
      </c>
      <c r="D24" s="9">
        <v>0</v>
      </c>
      <c r="E24" s="7">
        <f t="shared" si="0"/>
        <v>8454</v>
      </c>
      <c r="F24" s="9">
        <v>12652</v>
      </c>
      <c r="G24" s="9">
        <v>967209</v>
      </c>
      <c r="H24" s="7">
        <f t="shared" si="1"/>
        <v>979861</v>
      </c>
      <c r="I24" s="15"/>
    </row>
    <row r="25" spans="1:9" ht="27" customHeight="1" x14ac:dyDescent="0.25">
      <c r="A25" s="31">
        <v>4</v>
      </c>
      <c r="B25" s="43" t="s">
        <v>61</v>
      </c>
      <c r="C25" s="7">
        <f>SUM(C26:C28)</f>
        <v>36</v>
      </c>
      <c r="D25" s="7">
        <f>SUM(D26:D28)</f>
        <v>0</v>
      </c>
      <c r="E25" s="7">
        <f t="shared" si="0"/>
        <v>36</v>
      </c>
      <c r="F25" s="7">
        <f>SUM(F26:F28)</f>
        <v>46</v>
      </c>
      <c r="G25" s="7">
        <f>SUM(G26:G28)</f>
        <v>0</v>
      </c>
      <c r="H25" s="7">
        <f t="shared" si="1"/>
        <v>46</v>
      </c>
      <c r="I25" s="15"/>
    </row>
    <row r="26" spans="1:9" ht="15.75" customHeight="1" x14ac:dyDescent="0.25">
      <c r="A26" s="31">
        <v>4.0999999999999996</v>
      </c>
      <c r="B26" s="34" t="s">
        <v>62</v>
      </c>
      <c r="C26" s="9">
        <v>1</v>
      </c>
      <c r="D26" s="9">
        <v>0</v>
      </c>
      <c r="E26" s="7">
        <f t="shared" si="0"/>
        <v>1</v>
      </c>
      <c r="F26" s="9">
        <v>1</v>
      </c>
      <c r="G26" s="9">
        <v>0</v>
      </c>
      <c r="H26" s="7">
        <f t="shared" si="1"/>
        <v>1</v>
      </c>
      <c r="I26" s="15"/>
    </row>
    <row r="27" spans="1:9" ht="15.75" customHeight="1" x14ac:dyDescent="0.25">
      <c r="A27" s="31">
        <v>4.2</v>
      </c>
      <c r="B27" s="34" t="s">
        <v>63</v>
      </c>
      <c r="C27" s="9">
        <v>1</v>
      </c>
      <c r="D27" s="9">
        <v>0</v>
      </c>
      <c r="E27" s="7">
        <f t="shared" si="0"/>
        <v>1</v>
      </c>
      <c r="F27" s="9">
        <v>1</v>
      </c>
      <c r="G27" s="9">
        <v>0</v>
      </c>
      <c r="H27" s="7">
        <f t="shared" si="1"/>
        <v>1</v>
      </c>
      <c r="I27" s="15"/>
    </row>
    <row r="28" spans="1:9" ht="15.75" customHeight="1" x14ac:dyDescent="0.25">
      <c r="A28" s="31">
        <v>4.3</v>
      </c>
      <c r="B28" s="34" t="s">
        <v>64</v>
      </c>
      <c r="C28" s="9">
        <v>34</v>
      </c>
      <c r="D28" s="9">
        <v>0</v>
      </c>
      <c r="E28" s="7">
        <f t="shared" si="0"/>
        <v>34</v>
      </c>
      <c r="F28" s="9">
        <v>44</v>
      </c>
      <c r="G28" s="9">
        <v>0</v>
      </c>
      <c r="H28" s="7">
        <f t="shared" si="1"/>
        <v>44</v>
      </c>
      <c r="I28" s="15"/>
    </row>
    <row r="29" spans="1:9" ht="15.75" customHeight="1" x14ac:dyDescent="0.25">
      <c r="A29" s="31">
        <v>5</v>
      </c>
      <c r="B29" s="33" t="s">
        <v>65</v>
      </c>
      <c r="C29" s="7">
        <f>SUM(C30:C33)</f>
        <v>0</v>
      </c>
      <c r="D29" s="7">
        <f>SUM(D30:D33)</f>
        <v>0</v>
      </c>
      <c r="E29" s="7">
        <f t="shared" si="0"/>
        <v>0</v>
      </c>
      <c r="F29" s="7">
        <f>SUM(F30:F33)</f>
        <v>0</v>
      </c>
      <c r="G29" s="7">
        <f>SUM(G30:G33)</f>
        <v>0</v>
      </c>
      <c r="H29" s="7">
        <f t="shared" si="1"/>
        <v>0</v>
      </c>
      <c r="I29" s="15"/>
    </row>
    <row r="30" spans="1:9" ht="15.75" customHeight="1" x14ac:dyDescent="0.25">
      <c r="A30" s="31">
        <v>5.0999999999999996</v>
      </c>
      <c r="B30" s="34" t="s">
        <v>66</v>
      </c>
      <c r="C30" s="9">
        <v>0</v>
      </c>
      <c r="D30" s="9">
        <v>0</v>
      </c>
      <c r="E30" s="7">
        <f t="shared" si="0"/>
        <v>0</v>
      </c>
      <c r="F30" s="9">
        <v>0</v>
      </c>
      <c r="G30" s="9">
        <v>0</v>
      </c>
      <c r="H30" s="7">
        <f t="shared" si="1"/>
        <v>0</v>
      </c>
      <c r="I30" s="15"/>
    </row>
    <row r="31" spans="1:9" s="41" customFormat="1" ht="27" customHeight="1" x14ac:dyDescent="0.2">
      <c r="A31" s="38">
        <v>5.2</v>
      </c>
      <c r="B31" s="39" t="s">
        <v>67</v>
      </c>
      <c r="C31" s="9">
        <v>0</v>
      </c>
      <c r="D31" s="9">
        <v>0</v>
      </c>
      <c r="E31" s="7">
        <f t="shared" si="0"/>
        <v>0</v>
      </c>
      <c r="F31" s="9">
        <v>0</v>
      </c>
      <c r="G31" s="9">
        <v>0</v>
      </c>
      <c r="H31" s="7">
        <f t="shared" si="1"/>
        <v>0</v>
      </c>
      <c r="I31" s="40"/>
    </row>
    <row r="32" spans="1:9" s="41" customFormat="1" ht="27" customHeight="1" x14ac:dyDescent="0.2">
      <c r="A32" s="38">
        <v>5.3</v>
      </c>
      <c r="B32" s="39" t="s">
        <v>68</v>
      </c>
      <c r="C32" s="9">
        <v>0</v>
      </c>
      <c r="D32" s="9">
        <v>0</v>
      </c>
      <c r="E32" s="7">
        <f t="shared" si="0"/>
        <v>0</v>
      </c>
      <c r="F32" s="9">
        <v>0</v>
      </c>
      <c r="G32" s="9">
        <v>0</v>
      </c>
      <c r="H32" s="7">
        <f t="shared" si="1"/>
        <v>0</v>
      </c>
      <c r="I32" s="40"/>
    </row>
    <row r="33" spans="1:9" ht="15.75" customHeight="1" x14ac:dyDescent="0.25">
      <c r="A33" s="31">
        <v>5.4</v>
      </c>
      <c r="B33" s="34" t="s">
        <v>69</v>
      </c>
      <c r="C33" s="9">
        <v>0</v>
      </c>
      <c r="D33" s="9">
        <v>0</v>
      </c>
      <c r="E33" s="7">
        <f t="shared" si="0"/>
        <v>0</v>
      </c>
      <c r="F33" s="9">
        <v>0</v>
      </c>
      <c r="G33" s="9">
        <v>0</v>
      </c>
      <c r="H33" s="7">
        <f t="shared" si="1"/>
        <v>0</v>
      </c>
      <c r="I33" s="15"/>
    </row>
    <row r="34" spans="1:9" ht="27" customHeight="1" x14ac:dyDescent="0.25">
      <c r="A34" s="31">
        <v>6</v>
      </c>
      <c r="B34" s="43" t="s">
        <v>70</v>
      </c>
      <c r="C34" s="7">
        <f>SUM(C35:C38)</f>
        <v>0</v>
      </c>
      <c r="D34" s="7">
        <f>SUM(D35:D38)</f>
        <v>0</v>
      </c>
      <c r="E34" s="7">
        <f t="shared" si="0"/>
        <v>0</v>
      </c>
      <c r="F34" s="7">
        <f>SUM(F35:F38)</f>
        <v>0</v>
      </c>
      <c r="G34" s="7">
        <f>SUM(G35:G38)</f>
        <v>0</v>
      </c>
      <c r="H34" s="7">
        <f t="shared" si="1"/>
        <v>0</v>
      </c>
      <c r="I34" s="15"/>
    </row>
    <row r="35" spans="1:9" ht="15.75" customHeight="1" x14ac:dyDescent="0.25">
      <c r="A35" s="31">
        <v>6.1</v>
      </c>
      <c r="B35" s="34" t="s">
        <v>71</v>
      </c>
      <c r="C35" s="9">
        <v>0</v>
      </c>
      <c r="D35" s="9">
        <v>0</v>
      </c>
      <c r="E35" s="7">
        <f t="shared" si="0"/>
        <v>0</v>
      </c>
      <c r="F35" s="9">
        <v>0</v>
      </c>
      <c r="G35" s="9">
        <v>0</v>
      </c>
      <c r="H35" s="7">
        <f t="shared" si="1"/>
        <v>0</v>
      </c>
      <c r="I35" s="15"/>
    </row>
    <row r="36" spans="1:9" ht="15.75" customHeight="1" x14ac:dyDescent="0.25">
      <c r="A36" s="31">
        <v>6.2</v>
      </c>
      <c r="B36" s="34" t="s">
        <v>72</v>
      </c>
      <c r="C36" s="9">
        <v>0</v>
      </c>
      <c r="D36" s="9">
        <v>0</v>
      </c>
      <c r="E36" s="7">
        <f t="shared" si="0"/>
        <v>0</v>
      </c>
      <c r="F36" s="9">
        <v>0</v>
      </c>
      <c r="G36" s="9">
        <v>0</v>
      </c>
      <c r="H36" s="7">
        <f t="shared" si="1"/>
        <v>0</v>
      </c>
      <c r="I36" s="15"/>
    </row>
    <row r="37" spans="1:9" ht="15.75" customHeight="1" x14ac:dyDescent="0.25">
      <c r="A37" s="31">
        <v>6.3</v>
      </c>
      <c r="B37" s="34" t="s">
        <v>73</v>
      </c>
      <c r="C37" s="9">
        <v>0</v>
      </c>
      <c r="D37" s="9">
        <v>0</v>
      </c>
      <c r="E37" s="7">
        <f t="shared" si="0"/>
        <v>0</v>
      </c>
      <c r="F37" s="9">
        <v>0</v>
      </c>
      <c r="G37" s="9">
        <v>0</v>
      </c>
      <c r="H37" s="7">
        <f t="shared" si="1"/>
        <v>0</v>
      </c>
      <c r="I37" s="15"/>
    </row>
    <row r="38" spans="1:9" ht="15.75" customHeight="1" x14ac:dyDescent="0.25">
      <c r="A38" s="31">
        <v>6.4</v>
      </c>
      <c r="B38" s="34" t="s">
        <v>69</v>
      </c>
      <c r="C38" s="9">
        <v>0</v>
      </c>
      <c r="D38" s="9">
        <v>0</v>
      </c>
      <c r="E38" s="7">
        <f t="shared" si="0"/>
        <v>0</v>
      </c>
      <c r="F38" s="9">
        <v>0</v>
      </c>
      <c r="G38" s="9">
        <v>0</v>
      </c>
      <c r="H38" s="7">
        <f t="shared" si="1"/>
        <v>0</v>
      </c>
      <c r="I38" s="15"/>
    </row>
    <row r="39" spans="1:9" ht="15.75" customHeight="1" x14ac:dyDescent="0.25">
      <c r="A39" s="31">
        <v>7</v>
      </c>
      <c r="B39" s="33" t="s">
        <v>74</v>
      </c>
      <c r="C39" s="35">
        <f>SUM(C40:C42)</f>
        <v>491960403</v>
      </c>
      <c r="D39" s="35">
        <f>SUM(D40:D42)</f>
        <v>2039468</v>
      </c>
      <c r="E39" s="7">
        <f t="shared" si="0"/>
        <v>493999871</v>
      </c>
      <c r="F39" s="35">
        <f>SUM(F40:F42)</f>
        <v>438939309</v>
      </c>
      <c r="G39" s="35">
        <f>SUM(G40:G42)</f>
        <v>288394</v>
      </c>
      <c r="H39" s="7">
        <f t="shared" si="1"/>
        <v>439227703</v>
      </c>
      <c r="I39" s="15"/>
    </row>
    <row r="40" spans="1:9" ht="15.75" customHeight="1" x14ac:dyDescent="0.25">
      <c r="A40" s="31" t="s">
        <v>1</v>
      </c>
      <c r="B40" s="34" t="s">
        <v>75</v>
      </c>
      <c r="C40" s="9">
        <v>486390403</v>
      </c>
      <c r="D40" s="9">
        <v>2039468</v>
      </c>
      <c r="E40" s="7">
        <f t="shared" si="0"/>
        <v>488429871</v>
      </c>
      <c r="F40" s="9">
        <v>433369309</v>
      </c>
      <c r="G40" s="9">
        <v>288394</v>
      </c>
      <c r="H40" s="7">
        <f t="shared" si="1"/>
        <v>433657703</v>
      </c>
      <c r="I40" s="15"/>
    </row>
    <row r="41" spans="1:9" ht="15.75" customHeight="1" x14ac:dyDescent="0.25">
      <c r="A41" s="31" t="s">
        <v>2</v>
      </c>
      <c r="B41" s="34" t="s">
        <v>76</v>
      </c>
      <c r="C41" s="9">
        <v>0</v>
      </c>
      <c r="D41" s="9">
        <v>0</v>
      </c>
      <c r="E41" s="7">
        <f t="shared" si="0"/>
        <v>0</v>
      </c>
      <c r="F41" s="9">
        <v>0</v>
      </c>
      <c r="G41" s="9">
        <v>0</v>
      </c>
      <c r="H41" s="7">
        <f t="shared" si="1"/>
        <v>0</v>
      </c>
      <c r="I41" s="15"/>
    </row>
    <row r="42" spans="1:9" ht="15.75" customHeight="1" x14ac:dyDescent="0.25">
      <c r="A42" s="31" t="s">
        <v>3</v>
      </c>
      <c r="B42" s="34" t="s">
        <v>77</v>
      </c>
      <c r="C42" s="9">
        <v>5570000</v>
      </c>
      <c r="D42" s="9">
        <v>0</v>
      </c>
      <c r="E42" s="7">
        <f t="shared" si="0"/>
        <v>5570000</v>
      </c>
      <c r="F42" s="9">
        <v>5570000</v>
      </c>
      <c r="G42" s="9">
        <v>0</v>
      </c>
      <c r="H42" s="7">
        <f t="shared" si="1"/>
        <v>5570000</v>
      </c>
      <c r="I42" s="15"/>
    </row>
    <row r="43" spans="1:9" ht="15.75" customHeight="1" x14ac:dyDescent="0.25">
      <c r="A43" s="31">
        <v>8</v>
      </c>
      <c r="B43" s="33" t="s">
        <v>78</v>
      </c>
      <c r="C43" s="35">
        <f>SUM(C44:C48)</f>
        <v>42509183</v>
      </c>
      <c r="D43" s="35">
        <f>SUM(D44:D48)</f>
        <v>99144969</v>
      </c>
      <c r="E43" s="7">
        <f t="shared" si="0"/>
        <v>141654152</v>
      </c>
      <c r="F43" s="35">
        <f>SUM(F44:F48)</f>
        <v>45512862</v>
      </c>
      <c r="G43" s="35">
        <f>SUM(G44:G48)</f>
        <v>121586177</v>
      </c>
      <c r="H43" s="7">
        <f t="shared" si="1"/>
        <v>167099039</v>
      </c>
      <c r="I43" s="15"/>
    </row>
    <row r="44" spans="1:9" ht="15.75" customHeight="1" x14ac:dyDescent="0.25">
      <c r="A44" s="31" t="s">
        <v>4</v>
      </c>
      <c r="B44" s="34" t="s">
        <v>79</v>
      </c>
      <c r="C44" s="9">
        <v>0</v>
      </c>
      <c r="D44" s="9">
        <v>0</v>
      </c>
      <c r="E44" s="7">
        <f t="shared" si="0"/>
        <v>0</v>
      </c>
      <c r="F44" s="9">
        <v>0</v>
      </c>
      <c r="G44" s="9">
        <v>0</v>
      </c>
      <c r="H44" s="7">
        <f t="shared" si="1"/>
        <v>0</v>
      </c>
      <c r="I44" s="15"/>
    </row>
    <row r="45" spans="1:9" ht="15.75" customHeight="1" x14ac:dyDescent="0.25">
      <c r="A45" s="31" t="s">
        <v>5</v>
      </c>
      <c r="B45" s="34" t="s">
        <v>80</v>
      </c>
      <c r="C45" s="9">
        <v>16508898</v>
      </c>
      <c r="D45" s="9">
        <v>45781388</v>
      </c>
      <c r="E45" s="7">
        <f t="shared" si="0"/>
        <v>62290286</v>
      </c>
      <c r="F45" s="9">
        <v>18244436</v>
      </c>
      <c r="G45" s="9">
        <v>59602991</v>
      </c>
      <c r="H45" s="7">
        <f t="shared" si="1"/>
        <v>77847427</v>
      </c>
      <c r="I45" s="15"/>
    </row>
    <row r="46" spans="1:9" ht="15.75" customHeight="1" x14ac:dyDescent="0.25">
      <c r="A46" s="31" t="s">
        <v>6</v>
      </c>
      <c r="B46" s="34" t="s">
        <v>81</v>
      </c>
      <c r="C46" s="9">
        <v>0</v>
      </c>
      <c r="D46" s="9">
        <v>0</v>
      </c>
      <c r="E46" s="7">
        <f t="shared" si="0"/>
        <v>0</v>
      </c>
      <c r="F46" s="9">
        <v>0</v>
      </c>
      <c r="G46" s="9">
        <v>0</v>
      </c>
      <c r="H46" s="7">
        <f t="shared" si="1"/>
        <v>0</v>
      </c>
      <c r="I46" s="15"/>
    </row>
    <row r="47" spans="1:9" ht="15.75" customHeight="1" x14ac:dyDescent="0.25">
      <c r="A47" s="31" t="s">
        <v>7</v>
      </c>
      <c r="B47" s="34" t="s">
        <v>82</v>
      </c>
      <c r="C47" s="9">
        <v>17906817</v>
      </c>
      <c r="D47" s="9">
        <v>53274439</v>
      </c>
      <c r="E47" s="7">
        <f t="shared" si="0"/>
        <v>71181256</v>
      </c>
      <c r="F47" s="9">
        <v>19633652</v>
      </c>
      <c r="G47" s="9">
        <v>61884696</v>
      </c>
      <c r="H47" s="7">
        <f t="shared" si="1"/>
        <v>81518348</v>
      </c>
      <c r="I47" s="15"/>
    </row>
    <row r="48" spans="1:9" ht="15.75" customHeight="1" x14ac:dyDescent="0.25">
      <c r="A48" s="31" t="s">
        <v>8</v>
      </c>
      <c r="B48" s="34" t="s">
        <v>83</v>
      </c>
      <c r="C48" s="9">
        <v>8093468</v>
      </c>
      <c r="D48" s="9">
        <v>89142</v>
      </c>
      <c r="E48" s="7">
        <f t="shared" si="0"/>
        <v>8182610</v>
      </c>
      <c r="F48" s="9">
        <v>7634774</v>
      </c>
      <c r="G48" s="9">
        <v>98490</v>
      </c>
      <c r="H48" s="7">
        <f t="shared" si="1"/>
        <v>7733264</v>
      </c>
      <c r="I48" s="15"/>
    </row>
    <row r="49" spans="1:55" ht="15.75" customHeight="1" x14ac:dyDescent="0.25">
      <c r="A49" s="31">
        <v>9</v>
      </c>
      <c r="B49" s="33" t="s">
        <v>84</v>
      </c>
      <c r="C49" s="35">
        <f>SUM(C50:C53)</f>
        <v>446740</v>
      </c>
      <c r="D49" s="35">
        <f>SUM(D50:D53)</f>
        <v>0</v>
      </c>
      <c r="E49" s="7">
        <f t="shared" si="0"/>
        <v>446740</v>
      </c>
      <c r="F49" s="35">
        <f>SUM(F50:F53)</f>
        <v>400535</v>
      </c>
      <c r="G49" s="35">
        <f>SUM(G50:G53)</f>
        <v>0</v>
      </c>
      <c r="H49" s="7">
        <f t="shared" si="1"/>
        <v>400535</v>
      </c>
      <c r="I49" s="15"/>
    </row>
    <row r="50" spans="1:55" ht="15.75" customHeight="1" x14ac:dyDescent="0.25">
      <c r="A50" s="31" t="s">
        <v>9</v>
      </c>
      <c r="B50" s="34" t="s">
        <v>85</v>
      </c>
      <c r="C50" s="9">
        <v>0</v>
      </c>
      <c r="D50" s="9">
        <v>0</v>
      </c>
      <c r="E50" s="7">
        <f t="shared" si="0"/>
        <v>0</v>
      </c>
      <c r="F50" s="9">
        <v>0</v>
      </c>
      <c r="G50" s="9">
        <v>0</v>
      </c>
      <c r="H50" s="7">
        <f t="shared" si="1"/>
        <v>0</v>
      </c>
      <c r="I50" s="15"/>
    </row>
    <row r="51" spans="1:55" ht="15.75" customHeight="1" x14ac:dyDescent="0.25">
      <c r="A51" s="31" t="s">
        <v>10</v>
      </c>
      <c r="B51" s="34" t="s">
        <v>86</v>
      </c>
      <c r="C51" s="9">
        <v>416243</v>
      </c>
      <c r="D51" s="9">
        <v>0</v>
      </c>
      <c r="E51" s="7">
        <f t="shared" si="0"/>
        <v>416243</v>
      </c>
      <c r="F51" s="9">
        <v>382000</v>
      </c>
      <c r="G51" s="9">
        <v>0</v>
      </c>
      <c r="H51" s="7">
        <f t="shared" si="1"/>
        <v>382000</v>
      </c>
      <c r="I51" s="15"/>
    </row>
    <row r="52" spans="1:55" ht="15.75" customHeight="1" x14ac:dyDescent="0.25">
      <c r="A52" s="31" t="s">
        <v>11</v>
      </c>
      <c r="B52" s="34" t="s">
        <v>87</v>
      </c>
      <c r="C52" s="9">
        <v>30497</v>
      </c>
      <c r="D52" s="9">
        <v>0</v>
      </c>
      <c r="E52" s="7">
        <f t="shared" si="0"/>
        <v>30497</v>
      </c>
      <c r="F52" s="9">
        <v>18535</v>
      </c>
      <c r="G52" s="9">
        <v>0</v>
      </c>
      <c r="H52" s="7">
        <f t="shared" si="1"/>
        <v>18535</v>
      </c>
      <c r="I52" s="15"/>
    </row>
    <row r="53" spans="1:55" ht="15.75" customHeight="1" x14ac:dyDescent="0.25">
      <c r="A53" s="31" t="s">
        <v>12</v>
      </c>
      <c r="B53" s="34" t="s">
        <v>88</v>
      </c>
      <c r="C53" s="9">
        <v>0</v>
      </c>
      <c r="D53" s="9">
        <v>0</v>
      </c>
      <c r="E53" s="7">
        <f t="shared" si="0"/>
        <v>0</v>
      </c>
      <c r="F53" s="9">
        <v>0</v>
      </c>
      <c r="G53" s="9">
        <v>0</v>
      </c>
      <c r="H53" s="7">
        <f t="shared" si="1"/>
        <v>0</v>
      </c>
      <c r="I53" s="15"/>
    </row>
    <row r="54" spans="1:55" ht="15.75" customHeight="1" x14ac:dyDescent="0.25">
      <c r="A54" s="31">
        <v>10</v>
      </c>
      <c r="B54" s="33" t="s">
        <v>89</v>
      </c>
      <c r="C54" s="35">
        <f>C6+C13+C21+C25+C29+C34+C39+C43+C49</f>
        <v>871765056</v>
      </c>
      <c r="D54" s="35">
        <f>D6+D13+D21+D25+D29+D34+D39+D43+D49</f>
        <v>3651349666</v>
      </c>
      <c r="E54" s="7">
        <f>C54+D54</f>
        <v>4523114722</v>
      </c>
      <c r="F54" s="35">
        <f>F6+F13+F21+F25+F29+F34+F39+F43+F49</f>
        <v>775492172</v>
      </c>
      <c r="G54" s="35">
        <f>G6+G13+G21+G25+G29+G34+G39+G43+G49</f>
        <v>2969793718</v>
      </c>
      <c r="H54" s="7">
        <f>F54+G54</f>
        <v>3745285890</v>
      </c>
      <c r="I54" s="15"/>
    </row>
    <row r="55" spans="1:55" s="3" customFormat="1" ht="13.15" customHeight="1" x14ac:dyDescent="0.25">
      <c r="B55" s="1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 ht="12" customHeight="1" x14ac:dyDescent="0.25">
      <c r="A56" s="94" t="s">
        <v>206</v>
      </c>
      <c r="B56" s="93" t="s">
        <v>203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25.5" customHeight="1" x14ac:dyDescent="0.25">
      <c r="B57" s="95" t="s">
        <v>201</v>
      </c>
      <c r="C57" s="15"/>
      <c r="D57" s="15"/>
      <c r="E57" s="15"/>
      <c r="F57" s="15"/>
      <c r="G57" s="15"/>
      <c r="H57" s="15"/>
      <c r="I57" s="15"/>
    </row>
    <row r="58" spans="1:55" ht="28.5" customHeight="1" x14ac:dyDescent="0.25">
      <c r="B58" s="95" t="s">
        <v>202</v>
      </c>
      <c r="C58" s="15"/>
      <c r="D58" s="15"/>
      <c r="E58" s="15"/>
      <c r="F58" s="15"/>
      <c r="G58" s="15"/>
      <c r="H58" s="15"/>
      <c r="I58" s="15"/>
    </row>
    <row r="59" spans="1:55" ht="12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</row>
    <row r="60" spans="1:55" ht="12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</row>
  </sheetData>
  <mergeCells count="2">
    <mergeCell ref="C4:E4"/>
    <mergeCell ref="F4:H4"/>
  </mergeCells>
  <phoneticPr fontId="2" type="noConversion"/>
  <printOptions horizontalCentered="1"/>
  <pageMargins left="0.42" right="0.26" top="0.32" bottom="0.16" header="0.17" footer="0.16"/>
  <pageSetup scale="78"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H44"/>
  <sheetViews>
    <sheetView zoomScale="85" zoomScaleNormal="85" workbookViewId="0">
      <selection activeCell="C25" sqref="C25"/>
    </sheetView>
  </sheetViews>
  <sheetFormatPr defaultRowHeight="12.75" x14ac:dyDescent="0.2"/>
  <cols>
    <col min="1" max="1" width="7.7109375" customWidth="1"/>
    <col min="2" max="2" width="57.7109375" customWidth="1"/>
    <col min="3" max="3" width="15.140625" customWidth="1"/>
    <col min="4" max="4" width="15.7109375" customWidth="1"/>
  </cols>
  <sheetData>
    <row r="1" spans="1:4" ht="13.5" x14ac:dyDescent="0.25">
      <c r="A1" s="13" t="s">
        <v>40</v>
      </c>
      <c r="B1" s="42" t="s">
        <v>193</v>
      </c>
      <c r="C1" s="2"/>
      <c r="D1" s="56"/>
    </row>
    <row r="2" spans="1:4" ht="13.5" x14ac:dyDescent="0.25">
      <c r="A2" s="13" t="s">
        <v>41</v>
      </c>
      <c r="B2" s="73">
        <f>'RC'!B2</f>
        <v>42460</v>
      </c>
      <c r="C2" s="2"/>
      <c r="D2" s="57" t="s">
        <v>187</v>
      </c>
    </row>
    <row r="3" spans="1:4" ht="18" customHeight="1" x14ac:dyDescent="0.3">
      <c r="B3" s="62" t="s">
        <v>17</v>
      </c>
      <c r="C3" s="2"/>
      <c r="D3" s="58"/>
    </row>
    <row r="4" spans="1:4" ht="47.45" customHeight="1" x14ac:dyDescent="0.2">
      <c r="A4" s="55"/>
      <c r="B4" s="44"/>
      <c r="C4" s="83" t="s">
        <v>38</v>
      </c>
      <c r="D4" s="83" t="s">
        <v>39</v>
      </c>
    </row>
    <row r="5" spans="1:4" ht="18" customHeight="1" x14ac:dyDescent="0.2">
      <c r="A5" s="70"/>
      <c r="B5" s="64" t="s">
        <v>18</v>
      </c>
      <c r="C5" s="55"/>
      <c r="D5" s="55"/>
    </row>
    <row r="6" spans="1:4" ht="18" customHeight="1" x14ac:dyDescent="0.25">
      <c r="A6" s="70">
        <v>1</v>
      </c>
      <c r="B6" s="75" t="s">
        <v>213</v>
      </c>
      <c r="C6" s="87">
        <v>0.15367225765869549</v>
      </c>
      <c r="D6" s="87">
        <v>0.2068518744184836</v>
      </c>
    </row>
    <row r="7" spans="1:4" ht="18" customHeight="1" x14ac:dyDescent="0.25">
      <c r="A7" s="70">
        <v>2</v>
      </c>
      <c r="B7" s="75" t="s">
        <v>214</v>
      </c>
      <c r="C7" s="87">
        <v>0.29827070829613517</v>
      </c>
      <c r="D7" s="87">
        <v>0.35398247553615553</v>
      </c>
    </row>
    <row r="8" spans="1:4" ht="18" customHeight="1" x14ac:dyDescent="0.25">
      <c r="A8" s="70">
        <v>3</v>
      </c>
      <c r="B8" s="63" t="s">
        <v>19</v>
      </c>
      <c r="C8" s="74">
        <v>1.1531732150580432</v>
      </c>
      <c r="D8" s="74">
        <v>1.239127369129539</v>
      </c>
    </row>
    <row r="9" spans="1:4" ht="18" customHeight="1" x14ac:dyDescent="0.25">
      <c r="A9" s="70">
        <v>4</v>
      </c>
      <c r="B9" s="63" t="s">
        <v>20</v>
      </c>
      <c r="C9" s="74">
        <v>0</v>
      </c>
      <c r="D9" s="74">
        <v>0</v>
      </c>
    </row>
    <row r="10" spans="1:4" ht="18" customHeight="1" x14ac:dyDescent="0.25">
      <c r="A10" s="70"/>
      <c r="B10" s="65" t="s">
        <v>21</v>
      </c>
      <c r="C10" s="74"/>
      <c r="D10" s="74"/>
    </row>
    <row r="11" spans="1:4" ht="32.450000000000003" customHeight="1" x14ac:dyDescent="0.25">
      <c r="A11" s="70">
        <v>5</v>
      </c>
      <c r="B11" s="63" t="s">
        <v>22</v>
      </c>
      <c r="C11" s="74">
        <v>7.7519694795991703E-2</v>
      </c>
      <c r="D11" s="74">
        <v>9.3091954344212233E-2</v>
      </c>
    </row>
    <row r="12" spans="1:4" ht="18" customHeight="1" x14ac:dyDescent="0.25">
      <c r="A12" s="70">
        <v>6</v>
      </c>
      <c r="B12" s="63" t="s">
        <v>23</v>
      </c>
      <c r="C12" s="74">
        <v>3.0907944055879277E-2</v>
      </c>
      <c r="D12" s="74">
        <v>2.4454793578364394E-2</v>
      </c>
    </row>
    <row r="13" spans="1:4" ht="18" customHeight="1" x14ac:dyDescent="0.25">
      <c r="A13" s="70">
        <v>7</v>
      </c>
      <c r="B13" s="63" t="s">
        <v>24</v>
      </c>
      <c r="C13" s="84">
        <v>4.3167937784239593E-2</v>
      </c>
      <c r="D13" s="84">
        <v>6.9312694314923998E-2</v>
      </c>
    </row>
    <row r="14" spans="1:4" ht="18" customHeight="1" x14ac:dyDescent="0.25">
      <c r="A14" s="70">
        <v>8</v>
      </c>
      <c r="B14" s="63" t="s">
        <v>25</v>
      </c>
      <c r="C14" s="74">
        <v>4.661175074011243E-2</v>
      </c>
      <c r="D14" s="74">
        <v>6.8637160765847846E-2</v>
      </c>
    </row>
    <row r="15" spans="1:4" ht="18" customHeight="1" x14ac:dyDescent="0.25">
      <c r="A15" s="70">
        <v>9</v>
      </c>
      <c r="B15" s="63" t="s">
        <v>26</v>
      </c>
      <c r="C15" s="74">
        <v>2.0863392834962191E-2</v>
      </c>
      <c r="D15" s="74">
        <v>5.2618825293266003E-2</v>
      </c>
    </row>
    <row r="16" spans="1:4" ht="18" customHeight="1" x14ac:dyDescent="0.25">
      <c r="A16" s="70">
        <v>10</v>
      </c>
      <c r="B16" s="63" t="s">
        <v>27</v>
      </c>
      <c r="C16" s="74">
        <v>0.11584584600255116</v>
      </c>
      <c r="D16" s="74">
        <v>0.1903934657604415</v>
      </c>
    </row>
    <row r="17" spans="1:34" ht="18" customHeight="1" x14ac:dyDescent="0.25">
      <c r="A17" s="70"/>
      <c r="B17" s="65" t="s">
        <v>28</v>
      </c>
      <c r="C17" s="74"/>
      <c r="D17" s="74"/>
    </row>
    <row r="18" spans="1:34" ht="18" customHeight="1" x14ac:dyDescent="0.25">
      <c r="A18" s="70">
        <v>11</v>
      </c>
      <c r="B18" s="63" t="s">
        <v>29</v>
      </c>
      <c r="C18" s="74">
        <v>0.1525516518778369</v>
      </c>
      <c r="D18" s="74">
        <v>0.17191445335131988</v>
      </c>
    </row>
    <row r="19" spans="1:34" ht="18" customHeight="1" x14ac:dyDescent="0.25">
      <c r="A19" s="70">
        <v>12</v>
      </c>
      <c r="B19" s="63" t="s">
        <v>30</v>
      </c>
      <c r="C19" s="74">
        <v>8.9640571189894616E-2</v>
      </c>
      <c r="D19" s="74">
        <v>8.8023886516238339E-2</v>
      </c>
    </row>
    <row r="20" spans="1:34" ht="18" customHeight="1" x14ac:dyDescent="0.25">
      <c r="A20" s="70">
        <v>13</v>
      </c>
      <c r="B20" s="63" t="s">
        <v>31</v>
      </c>
      <c r="C20" s="74">
        <v>0.71609586708644113</v>
      </c>
      <c r="D20" s="74">
        <v>0.72418495143626782</v>
      </c>
    </row>
    <row r="21" spans="1:34" ht="18" customHeight="1" x14ac:dyDescent="0.25">
      <c r="A21" s="70">
        <v>14</v>
      </c>
      <c r="B21" s="63" t="s">
        <v>32</v>
      </c>
      <c r="C21" s="74">
        <v>0.71048054395308224</v>
      </c>
      <c r="D21" s="74">
        <v>0.6704791837372317</v>
      </c>
    </row>
    <row r="22" spans="1:34" ht="18" customHeight="1" x14ac:dyDescent="0.25">
      <c r="A22" s="70">
        <v>15</v>
      </c>
      <c r="B22" s="63" t="s">
        <v>33</v>
      </c>
      <c r="C22" s="74">
        <v>6.1307843696857489E-2</v>
      </c>
      <c r="D22" s="74">
        <v>0.25740506296514676</v>
      </c>
    </row>
    <row r="23" spans="1:34" ht="18" customHeight="1" x14ac:dyDescent="0.25">
      <c r="A23" s="70"/>
      <c r="B23" s="65" t="s">
        <v>34</v>
      </c>
      <c r="C23" s="74"/>
      <c r="D23" s="74"/>
    </row>
    <row r="24" spans="1:34" ht="18" customHeight="1" x14ac:dyDescent="0.25">
      <c r="A24" s="70">
        <v>16</v>
      </c>
      <c r="B24" s="63" t="s">
        <v>35</v>
      </c>
      <c r="C24" s="74">
        <v>0.14465594912053797</v>
      </c>
      <c r="D24" s="74">
        <v>0.18440775390829628</v>
      </c>
    </row>
    <row r="25" spans="1:34" ht="27" x14ac:dyDescent="0.25">
      <c r="A25" s="70">
        <v>17</v>
      </c>
      <c r="B25" s="63" t="s">
        <v>36</v>
      </c>
      <c r="C25" s="74">
        <v>0.93397025136163525</v>
      </c>
      <c r="D25" s="74">
        <v>0.91767539726310232</v>
      </c>
    </row>
    <row r="26" spans="1:34" ht="18" customHeight="1" x14ac:dyDescent="0.25">
      <c r="A26" s="70">
        <v>18</v>
      </c>
      <c r="B26" s="63" t="s">
        <v>37</v>
      </c>
      <c r="C26" s="74">
        <v>0.28213400812689032</v>
      </c>
      <c r="D26" s="74">
        <v>0.24834090058951586</v>
      </c>
    </row>
    <row r="27" spans="1:34" s="3" customFormat="1" ht="13.15" customHeight="1" x14ac:dyDescent="0.2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3" customFormat="1" ht="37.9" customHeight="1" x14ac:dyDescent="0.25">
      <c r="A28" s="99" t="s">
        <v>205</v>
      </c>
      <c r="B28" s="99"/>
      <c r="C28" s="99"/>
      <c r="D28" s="9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33.6" customHeight="1" x14ac:dyDescent="0.25">
      <c r="A29" s="61"/>
      <c r="B29" s="88"/>
      <c r="C29" s="61"/>
      <c r="D29" s="61"/>
    </row>
    <row r="30" spans="1:34" ht="15" customHeight="1" x14ac:dyDescent="0.25">
      <c r="A30" s="61"/>
      <c r="B30" s="95" t="s">
        <v>201</v>
      </c>
      <c r="C30" s="77"/>
      <c r="D30" s="77"/>
    </row>
    <row r="31" spans="1:34" ht="15" customHeight="1" x14ac:dyDescent="0.2">
      <c r="A31" s="61"/>
      <c r="B31" s="96"/>
      <c r="C31" s="61"/>
      <c r="D31" s="61"/>
    </row>
    <row r="32" spans="1:34" ht="15" customHeight="1" x14ac:dyDescent="0.2">
      <c r="A32" s="61"/>
      <c r="B32" s="96" t="s">
        <v>202</v>
      </c>
      <c r="C32" s="61"/>
      <c r="D32" s="61"/>
    </row>
    <row r="33" spans="1:4" ht="15" customHeight="1" x14ac:dyDescent="0.25">
      <c r="A33" s="61"/>
      <c r="B33" s="11"/>
      <c r="C33" s="61"/>
      <c r="D33" s="61"/>
    </row>
    <row r="34" spans="1:4" ht="15" customHeight="1" x14ac:dyDescent="0.25">
      <c r="A34" s="61"/>
      <c r="B34" s="66"/>
      <c r="C34" s="61"/>
      <c r="D34" s="61"/>
    </row>
    <row r="35" spans="1:4" ht="15" customHeight="1" x14ac:dyDescent="0.25">
      <c r="A35" s="61"/>
      <c r="B35" s="66"/>
      <c r="C35" s="61"/>
      <c r="D35" s="61"/>
    </row>
    <row r="36" spans="1:4" ht="15" customHeight="1" x14ac:dyDescent="0.25">
      <c r="A36" s="61"/>
      <c r="B36" s="66"/>
      <c r="C36" s="61"/>
      <c r="D36" s="61"/>
    </row>
    <row r="37" spans="1:4" ht="15" customHeight="1" x14ac:dyDescent="0.25">
      <c r="A37" s="61"/>
      <c r="B37" s="66"/>
      <c r="C37" s="61"/>
      <c r="D37" s="61"/>
    </row>
    <row r="38" spans="1:4" ht="17.25" customHeight="1" x14ac:dyDescent="0.25">
      <c r="A38" s="61"/>
      <c r="B38" s="66"/>
      <c r="C38" s="61"/>
      <c r="D38" s="61"/>
    </row>
    <row r="39" spans="1:4" ht="19.5" customHeight="1" x14ac:dyDescent="0.2">
      <c r="C39" s="61"/>
      <c r="D39" s="61"/>
    </row>
    <row r="40" spans="1:4" ht="19.5" customHeight="1" x14ac:dyDescent="0.2">
      <c r="C40" s="61"/>
      <c r="D40" s="61"/>
    </row>
    <row r="41" spans="1:4" x14ac:dyDescent="0.2">
      <c r="C41" s="61"/>
      <c r="D41" s="61"/>
    </row>
    <row r="42" spans="1:4" ht="13.5" x14ac:dyDescent="0.25">
      <c r="B42" s="59"/>
      <c r="C42" s="61"/>
      <c r="D42" s="61"/>
    </row>
    <row r="43" spans="1:4" ht="13.5" x14ac:dyDescent="0.25">
      <c r="B43" s="60"/>
      <c r="C43" s="61"/>
      <c r="D43" s="61"/>
    </row>
    <row r="44" spans="1:4" x14ac:dyDescent="0.2">
      <c r="C44" s="61"/>
      <c r="D44" s="61"/>
    </row>
  </sheetData>
  <mergeCells count="1">
    <mergeCell ref="A28:D28"/>
  </mergeCells>
  <phoneticPr fontId="2" type="noConversion"/>
  <pageMargins left="0.47" right="0.38" top="0.39" bottom="0.26" header="0.18" footer="0.18"/>
  <pageSetup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F41"/>
  <sheetViews>
    <sheetView workbookViewId="0">
      <selection activeCell="B19" sqref="B19:C19"/>
    </sheetView>
  </sheetViews>
  <sheetFormatPr defaultRowHeight="12.75" x14ac:dyDescent="0.2"/>
  <cols>
    <col min="1" max="1" width="7" customWidth="1"/>
    <col min="2" max="2" width="57.85546875" customWidth="1"/>
    <col min="3" max="3" width="21.85546875" customWidth="1"/>
  </cols>
  <sheetData>
    <row r="1" spans="1:4" ht="13.5" x14ac:dyDescent="0.25">
      <c r="A1" s="13" t="s">
        <v>40</v>
      </c>
      <c r="B1" s="42" t="s">
        <v>193</v>
      </c>
    </row>
    <row r="2" spans="1:4" ht="13.5" x14ac:dyDescent="0.25">
      <c r="A2" s="13" t="s">
        <v>41</v>
      </c>
      <c r="B2" s="73">
        <f>'RC'!B2</f>
        <v>42460</v>
      </c>
      <c r="C2" s="57" t="s">
        <v>186</v>
      </c>
    </row>
    <row r="3" spans="1:4" ht="36" customHeight="1" thickBot="1" x14ac:dyDescent="0.35">
      <c r="A3" s="68"/>
      <c r="B3" s="67" t="s">
        <v>189</v>
      </c>
      <c r="D3" s="69"/>
    </row>
    <row r="4" spans="1:4" ht="17.25" customHeight="1" x14ac:dyDescent="0.25">
      <c r="A4" s="81"/>
      <c r="B4" s="104" t="s">
        <v>190</v>
      </c>
      <c r="C4" s="105"/>
    </row>
    <row r="5" spans="1:4" ht="17.25" customHeight="1" x14ac:dyDescent="0.25">
      <c r="A5" s="82">
        <v>1</v>
      </c>
      <c r="B5" s="102" t="s">
        <v>211</v>
      </c>
      <c r="C5" s="103"/>
    </row>
    <row r="6" spans="1:4" ht="17.25" customHeight="1" x14ac:dyDescent="0.25">
      <c r="A6" s="82">
        <v>2</v>
      </c>
      <c r="B6" s="102" t="s">
        <v>194</v>
      </c>
      <c r="C6" s="103"/>
    </row>
    <row r="7" spans="1:4" ht="17.25" customHeight="1" x14ac:dyDescent="0.25">
      <c r="A7" s="82">
        <v>3</v>
      </c>
      <c r="B7" s="102" t="s">
        <v>195</v>
      </c>
      <c r="C7" s="103"/>
    </row>
    <row r="8" spans="1:4" ht="17.25" customHeight="1" x14ac:dyDescent="0.25">
      <c r="A8" s="82"/>
      <c r="B8" s="102"/>
      <c r="C8" s="103"/>
    </row>
    <row r="9" spans="1:4" ht="17.25" customHeight="1" x14ac:dyDescent="0.25">
      <c r="A9" s="82"/>
      <c r="B9" s="102"/>
      <c r="C9" s="103"/>
    </row>
    <row r="10" spans="1:4" ht="17.25" customHeight="1" x14ac:dyDescent="0.25">
      <c r="A10" s="82"/>
      <c r="B10" s="100"/>
      <c r="C10" s="101"/>
    </row>
    <row r="11" spans="1:4" ht="17.25" customHeight="1" x14ac:dyDescent="0.25">
      <c r="A11" s="82"/>
      <c r="B11" s="100"/>
      <c r="C11" s="101"/>
    </row>
    <row r="12" spans="1:4" ht="17.25" customHeight="1" x14ac:dyDescent="0.25">
      <c r="A12" s="82"/>
      <c r="B12" s="100"/>
      <c r="C12" s="101"/>
    </row>
    <row r="13" spans="1:4" ht="17.25" customHeight="1" x14ac:dyDescent="0.25">
      <c r="A13" s="82"/>
      <c r="B13" s="102"/>
      <c r="C13" s="103"/>
    </row>
    <row r="14" spans="1:4" ht="17.25" customHeight="1" x14ac:dyDescent="0.3">
      <c r="A14" s="82"/>
      <c r="B14" s="108" t="s">
        <v>191</v>
      </c>
      <c r="C14" s="109"/>
    </row>
    <row r="15" spans="1:4" ht="17.25" customHeight="1" x14ac:dyDescent="0.25">
      <c r="A15" s="82">
        <v>1</v>
      </c>
      <c r="B15" s="102" t="s">
        <v>196</v>
      </c>
      <c r="C15" s="103"/>
    </row>
    <row r="16" spans="1:4" ht="17.25" customHeight="1" x14ac:dyDescent="0.25">
      <c r="A16" s="82">
        <v>2</v>
      </c>
      <c r="B16" s="102" t="s">
        <v>210</v>
      </c>
      <c r="C16" s="103"/>
    </row>
    <row r="17" spans="1:3" ht="17.25" customHeight="1" x14ac:dyDescent="0.25">
      <c r="A17" s="82">
        <v>3</v>
      </c>
      <c r="B17" s="102" t="s">
        <v>197</v>
      </c>
      <c r="C17" s="103"/>
    </row>
    <row r="18" spans="1:3" ht="17.25" customHeight="1" x14ac:dyDescent="0.25">
      <c r="A18" s="82">
        <v>4</v>
      </c>
      <c r="B18" s="102" t="s">
        <v>198</v>
      </c>
      <c r="C18" s="103"/>
    </row>
    <row r="19" spans="1:3" ht="17.25" customHeight="1" x14ac:dyDescent="0.25">
      <c r="A19" s="82">
        <v>5</v>
      </c>
      <c r="B19" s="102" t="s">
        <v>212</v>
      </c>
      <c r="C19" s="103"/>
    </row>
    <row r="20" spans="1:3" ht="17.25" customHeight="1" x14ac:dyDescent="0.25">
      <c r="A20" s="82"/>
      <c r="B20" s="102"/>
      <c r="C20" s="103"/>
    </row>
    <row r="21" spans="1:3" ht="17.25" customHeight="1" x14ac:dyDescent="0.25">
      <c r="A21" s="82"/>
      <c r="B21" s="102"/>
      <c r="C21" s="103"/>
    </row>
    <row r="22" spans="1:3" ht="17.25" customHeight="1" x14ac:dyDescent="0.25">
      <c r="A22" s="82"/>
      <c r="B22" s="100"/>
      <c r="C22" s="101"/>
    </row>
    <row r="23" spans="1:3" ht="17.25" customHeight="1" x14ac:dyDescent="0.25">
      <c r="A23" s="82"/>
      <c r="B23" s="102"/>
      <c r="C23" s="103"/>
    </row>
    <row r="24" spans="1:3" ht="27" customHeight="1" x14ac:dyDescent="0.25">
      <c r="A24" s="82"/>
      <c r="B24" s="110" t="s">
        <v>192</v>
      </c>
      <c r="C24" s="111"/>
    </row>
    <row r="25" spans="1:3" ht="17.25" customHeight="1" x14ac:dyDescent="0.25">
      <c r="A25" s="82">
        <v>1</v>
      </c>
      <c r="B25" s="102" t="s">
        <v>199</v>
      </c>
      <c r="C25" s="103"/>
    </row>
    <row r="26" spans="1:3" ht="17.25" customHeight="1" x14ac:dyDescent="0.25">
      <c r="A26" s="82">
        <v>2</v>
      </c>
      <c r="B26" s="102"/>
      <c r="C26" s="103"/>
    </row>
    <row r="27" spans="1:3" ht="17.25" customHeight="1" x14ac:dyDescent="0.25">
      <c r="A27" s="82">
        <v>3</v>
      </c>
      <c r="B27" s="102"/>
      <c r="C27" s="103"/>
    </row>
    <row r="28" spans="1:3" ht="17.25" customHeight="1" x14ac:dyDescent="0.25">
      <c r="A28" s="82">
        <v>4</v>
      </c>
      <c r="B28" s="102"/>
      <c r="C28" s="103"/>
    </row>
    <row r="29" spans="1:3" ht="17.25" customHeight="1" x14ac:dyDescent="0.25">
      <c r="A29" s="82"/>
      <c r="B29" s="102"/>
      <c r="C29" s="103"/>
    </row>
    <row r="30" spans="1:3" ht="30" customHeight="1" x14ac:dyDescent="0.2">
      <c r="A30" s="80"/>
      <c r="B30" s="112" t="s">
        <v>14</v>
      </c>
      <c r="C30" s="113"/>
    </row>
    <row r="31" spans="1:3" ht="17.25" customHeight="1" x14ac:dyDescent="0.25">
      <c r="A31" s="82">
        <v>1</v>
      </c>
      <c r="B31" s="102" t="s">
        <v>200</v>
      </c>
      <c r="C31" s="103"/>
    </row>
    <row r="32" spans="1:3" ht="17.25" customHeight="1" x14ac:dyDescent="0.25">
      <c r="A32" s="82">
        <v>2</v>
      </c>
      <c r="B32" s="102"/>
      <c r="C32" s="103"/>
    </row>
    <row r="33" spans="1:58" ht="17.25" customHeight="1" x14ac:dyDescent="0.25">
      <c r="A33" s="82">
        <v>3</v>
      </c>
      <c r="B33" s="102"/>
      <c r="C33" s="103"/>
    </row>
    <row r="34" spans="1:58" ht="17.25" customHeight="1" x14ac:dyDescent="0.25">
      <c r="A34" s="82">
        <v>4</v>
      </c>
      <c r="B34" s="102"/>
      <c r="C34" s="103"/>
    </row>
    <row r="35" spans="1:58" ht="17.25" customHeight="1" thickBot="1" x14ac:dyDescent="0.3">
      <c r="A35" s="85">
        <v>5</v>
      </c>
      <c r="B35" s="106"/>
      <c r="C35" s="107"/>
    </row>
    <row r="36" spans="1:58" s="3" customFormat="1" ht="13.15" customHeight="1" x14ac:dyDescent="0.2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7.25" customHeight="1" x14ac:dyDescent="0.25">
      <c r="A37" s="61"/>
      <c r="B37" s="66"/>
      <c r="C37" s="79"/>
    </row>
    <row r="38" spans="1:58" ht="17.25" customHeight="1" x14ac:dyDescent="0.25">
      <c r="A38" s="61"/>
      <c r="B38" s="66"/>
      <c r="C38" s="79"/>
    </row>
    <row r="39" spans="1:58" ht="13.5" x14ac:dyDescent="0.25">
      <c r="A39" s="61"/>
      <c r="B39" s="95" t="s">
        <v>201</v>
      </c>
    </row>
    <row r="40" spans="1:58" ht="14.45" customHeight="1" x14ac:dyDescent="0.25">
      <c r="B40" s="95"/>
    </row>
    <row r="41" spans="1:58" x14ac:dyDescent="0.2">
      <c r="B41" s="96" t="s">
        <v>202</v>
      </c>
    </row>
  </sheetData>
  <mergeCells count="32">
    <mergeCell ref="B9:C9"/>
    <mergeCell ref="B35:C35"/>
    <mergeCell ref="B14:C14"/>
    <mergeCell ref="B32:C32"/>
    <mergeCell ref="B33:C33"/>
    <mergeCell ref="B29:C29"/>
    <mergeCell ref="B24:C24"/>
    <mergeCell ref="B25:C25"/>
    <mergeCell ref="B30:C30"/>
    <mergeCell ref="B34:C34"/>
    <mergeCell ref="B26:C26"/>
    <mergeCell ref="B28:C28"/>
    <mergeCell ref="B23:C23"/>
    <mergeCell ref="B19:C19"/>
    <mergeCell ref="B13:C13"/>
    <mergeCell ref="B31:C31"/>
    <mergeCell ref="B4:C4"/>
    <mergeCell ref="B5:C5"/>
    <mergeCell ref="B6:C6"/>
    <mergeCell ref="B7:C7"/>
    <mergeCell ref="B8:C8"/>
    <mergeCell ref="B10:C10"/>
    <mergeCell ref="B11:C11"/>
    <mergeCell ref="B20:C20"/>
    <mergeCell ref="B21:C21"/>
    <mergeCell ref="B27:C27"/>
    <mergeCell ref="B12:C12"/>
    <mergeCell ref="B22:C22"/>
    <mergeCell ref="B15:C15"/>
    <mergeCell ref="B16:C16"/>
    <mergeCell ref="B17:C17"/>
    <mergeCell ref="B18:C18"/>
  </mergeCells>
  <phoneticPr fontId="2" type="noConversion"/>
  <printOptions horizontalCentered="1"/>
  <pageMargins left="0.75" right="0.75" top="0.48" bottom="0.31" header="0.28999999999999998" footer="0.18"/>
  <pageSetup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Rd0VIxRxg8ovoUcREuYoUjDIp18=</DigestValue>
    </Reference>
    <Reference Type="http://www.w3.org/2000/09/xmldsig#Object" URI="#idOfficeObject">
      <DigestMethod Algorithm="http://www.w3.org/2000/09/xmldsig#sha1"/>
      <DigestValue>+PftuJx8/7zGDSKyB8qEJgb9X3U=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Bx+HUA0jhBm8T9uPyyQUrXDJtHI=</DigestValue>
    </Reference>
  </SignedInfo>
  <SignatureValue>RYJNgAkkAxggnmi5X/jbNonHwOZeTXLQtvTaTlPpMT06MqK95OKe6imAgwjNtBjddDMYnilxmkmy
o8b4ZxzE6DMddM7yS2WEcxlGsiAjpL900XjY3B4M/lQxg4HnoE5aWYSjo6bi9gagMS92ZS9iKQO0
Wz00PLs7on0W6vw9Xa7ae7TJXxOFhWtQXEvMeOippMnr1LPybXeKL6fx2A+I5WCvWVT8mV2QIzgN
G0nxc4k4ovTIGiuFjAjOnqVfm/TsqZx7ABH3XEtM2Q+uxHqjjUmDK3hABfJW87mlm8IBGDoB1b/c
7zdcvaKyYCFFG1U9SNx/XEa7e4HkHt7wlUFwvw==</SignatureValue>
  <KeyInfo>
    <X509Data>
      <X509Certificate>MIIGPTCCBSWgAwIBAgIKGVIdEQABAAANbTANBgkqhkiG9w0BAQUFADBKMRIwEAYKCZImiZPyLGQBGRYCZ2UxEzARBgoJkiaJk/IsZAEZFgNuYmcxHzAdBgNVBAMTFk5CRyBDbGFzcyAyIElOVCBTdWIgQ0EwHhcNMTQwODA2MTI0MjI4WhcNMTYwODA1MTI0MjI4WjA7MRcwFQYDVQQKEw5KU0MgQ0FSVFUgQkFOSzEgMB4GA1UEAxMXQkNSIC0gRGF2aWQgR2FsdWFzaHZpbGkwggEiMA0GCSqGSIb3DQEBAQUAA4IBDwAwggEKAoIBAQDV2JmiJiRufyewZaYQLrNk9rIbKAPIraPK3M0pkP1WH039Pme9LrLniFdWhlJDPzaHWQEw8cRkXlXqvABs0FC72lZXxtagqZ/uGV8s6ZD0i5NbHQg4yHYGbi8r0lBh1otJG19a2df8eJytDtTdUeNlBDgHrO5LMoAB/tSyqtZqenAm2LvCGiqiR+IWTN0GoFTaW5qGiAZxlzuJOZwORWC3PixuvRBpILHwyc602xW7TqxVIcRk6qMWz4IS7XVvKbCFjJ7SKhuDco/tTw/P/4Xd1pNf4bVKeG919njQyJlJVYjcC//4pCh2xvArRpKanj/ogJWevlbetOF/QED29dsRAgMBAAGjggMyMIIDLjA8BgkrBgEEAYI3FQcELzAtBiUrBgEEAYI3FQjmsmCDjfVEhoGZCYO4oUqDvoRxBIHPkBGGr54RAgFkAgEbMB0GA1UdJQQWMBQGCCsGAQUFBwMCBggrBgEFBQcDBDALBgNVHQ8EBAMCB4AwJwYJKwYBBAGCNxUKBBowGDAKBggrBgEFBQcDAjAKBggrBgEFBQcDBDAdBgNVHQ4EFgQUQFvLa/RDbNcWK9i+zmHhRwMxmW8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xKS5jcnQwDQYJKoZIhvcNAQEFBQADggEBAB3gyZFQeNchLirWyrl3QX9+spI04QWPXcg/O8jvrJflLdAORolKTR6JLtHESpgaa+qcD7qBR6B7KVSXbsB4OaEq/8DjAfiWRmu71jdM7ThBGTZbkN8hxmryvdofDy1gXiPiPaCm2RAI2ISOAbcXhHF54Bx4HNzfV+uS8oILGpTOqk+M2+7BFn8XVesLrgtsRe1/BguVaIZrwm18rCeKOAIEY6m+xu8BQPWhORh0kojPtXzLuvKLoC8gbJ7L9rtGLikJ0sM9UdWxuHQSZzejDobD/8FOQawKiHaA57E//wGQRt/ebHu/9m8EybvqUtKvbOKxMlE60lUyENiSPOENQg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Pi9zfK8mDmSAJXPHmLy6VhYWuhY=</DigestValue>
      </Reference>
      <Reference URI="/xl/comments1.xml?ContentType=application/vnd.openxmlformats-officedocument.spreadsheetml.comments+xml">
        <DigestMethod Algorithm="http://www.w3.org/2000/09/xmldsig#sha1"/>
        <DigestValue>sl1lyG21vhvw/3oYCsMuiIO8jCE=</DigestValue>
      </Reference>
      <Reference URI="/xl/drawings/vmlDrawing1.vml?ContentType=application/vnd.openxmlformats-officedocument.vmlDrawing">
        <DigestMethod Algorithm="http://www.w3.org/2000/09/xmldsig#sha1"/>
        <DigestValue>RFe6z40RYTKr+qfcWRzCGKfSVqs=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NdDjMtxzsDlWXQjQ56QgXQLJkYQ=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lSFtmuVsqJh7Gt/Rqt1f5jfWVSM=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119uDDEk1FE+EAtGWuaXRAD8apw=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kQWHOVf3IhyGQ28HI9l161u8Ixw=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NdDjMtxzsDlWXQjQ56QgXQLJkYQ=</DigestValue>
      </Reference>
      <Reference URI="/xl/sharedStrings.xml?ContentType=application/vnd.openxmlformats-officedocument.spreadsheetml.sharedStrings+xml">
        <DigestMethod Algorithm="http://www.w3.org/2000/09/xmldsig#sha1"/>
        <DigestValue>bNIY1/OtfjDFIrKGMATv2jPNczM=</DigestValue>
      </Reference>
      <Reference URI="/xl/styles.xml?ContentType=application/vnd.openxmlformats-officedocument.spreadsheetml.styles+xml">
        <DigestMethod Algorithm="http://www.w3.org/2000/09/xmldsig#sha1"/>
        <DigestValue>Phe2UrfEEt/Jai2WfJF4WESJ9wI=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6vyFBlQEPwS5uVk6H97tTSuSF24=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sf04MpsfktACW+fJJJTYHvz6YdE=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TRm0YZQ/0x0oTaYDgn8cfuhN5iI=</DigestValue>
      </Reference>
      <Reference URI="/xl/worksheets/sheet2.xml?ContentType=application/vnd.openxmlformats-officedocument.spreadsheetml.worksheet+xml">
        <DigestMethod Algorithm="http://www.w3.org/2000/09/xmldsig#sha1"/>
        <DigestValue>C6gOvaMbAq/PdksSfN3K5rgRptQ=</DigestValue>
      </Reference>
      <Reference URI="/xl/worksheets/sheet3.xml?ContentType=application/vnd.openxmlformats-officedocument.spreadsheetml.worksheet+xml">
        <DigestMethod Algorithm="http://www.w3.org/2000/09/xmldsig#sha1"/>
        <DigestValue>Jy4nBynFPBvXI5edGVpx2TarcE0=</DigestValue>
      </Reference>
      <Reference URI="/xl/worksheets/sheet4.xml?ContentType=application/vnd.openxmlformats-officedocument.spreadsheetml.worksheet+xml">
        <DigestMethod Algorithm="http://www.w3.org/2000/09/xmldsig#sha1"/>
        <DigestValue>RsuIScpVYJJq6WT0+g+b7J098gs=</DigestValue>
      </Reference>
      <Reference URI="/xl/worksheets/sheet5.xml?ContentType=application/vnd.openxmlformats-officedocument.spreadsheetml.worksheet+xml">
        <DigestMethod Algorithm="http://www.w3.org/2000/09/xmldsig#sha1"/>
        <DigestValue>ZG/Gr+Y/cFM7aWl1iVNJbLVu7OE=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2016-05-04T12:25:26Z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3</SignatureComments>
          <WindowsVersion>10.0</WindowsVersion>
          <OfficeVersion>16.0</OfficeVersion>
          <ApplicationVersion>16.0</ApplicationVersion>
          <Monitors>1</Monitors>
          <HorizontalResolution>2048</HorizontalResolution>
          <VerticalResolution>1152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2016-05-04T12:25:26Z</xd:SigningTime>
          <xd:SigningCertificate>
            <xd:Cert>
              <xd:CertDigest>
                <DigestMethod Algorithm="http://www.w3.org/2000/09/xmldsig#sha1"/>
                <DigestValue>N+TrJT7bGV7wD6VnHT8Nb1z6gmg=</DigestValue>
              </xd:CertDigest>
              <xd:IssuerSerial>
                <X509IssuerName>CN=NBG Class 2 INT Sub CA, DC=nbg, DC=ge</X509IssuerName>
                <X509SerialNumber>119573889541091312536941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3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SrmSmZ11nf/5TM8RhcFwoT2I3bY=</DigestValue>
    </Reference>
    <Reference URI="#idOfficeObject" Type="http://www.w3.org/2000/09/xmldsig#Object">
      <DigestMethod Algorithm="http://www.w3.org/2000/09/xmldsig#sha1"/>
      <DigestValue>lmfLJgG3SNEhSCx0gsy48sDRMc8=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CpFCnRuy1Rx3tO7kCXOg2JZnFkI=</DigestValue>
    </Reference>
  </SignedInfo>
  <SignatureValue>v2bP+tqTyTneZod/cvLoI8x5wZ9LuMr9/Zh5ZfPHakiELOpVS8lUvQvRA9ikeWPgJGwBSh38H0Ld
fYBPlr2MdGWffZNNzrXShfnZ70HwRbH7fX0rQmQiDy38cNZFya+OYcBa7rg9BV25tVPWiJxa0IOB
Qlq7JW2Wad5cw/kjo2zvsC04d92GY9l/XvUyzrOQ3Y+39OVipGlYDl9qi9NmvTOrp+yxH83Uim6v
DaQ9NRmkU/NkEqX0vaJXLNVUNrg/mQlAPhWYmJfWPHM/8M/gv+Q/lDaA9Y5dJQWCHOlOjGIyT95c
ELV1BRM5+W4fuILfQDV5eNbD/I9rsfmU9/PNmA==</SignatureValue>
  <KeyInfo>
    <X509Data>
      <X509Certificate>MIIGPTCCBSWgAwIBAgIKG0OZ1QABAAAS3DANBgkqhkiG9w0BAQUFADBKMRIwEAYKCZImiZPyLGQB
GRYCZ2UxEzARBgoJkiaJk/IsZAEZFgNuYmcxHzAdBgNVBAMTFk5CRyBDbGFzcyAyIElOVCBTdWIg
Q0EwHhcNMTUxMTIwMTEwMzU1WhcNMTcwMjEyMDkxOTIzWjA7MRcwFQYDVQQKEw5KU0MgQ0FSVFUg
QkFOSzEgMB4GA1UEAxMXQkNSIC0gVmxhZGltZXIgQXNhdGlhbmkwggEiMA0GCSqGSIb3DQEBAQUA
A4IBDwAwggEKAoIBAQDKkwVIQea7+No/bwaEACACzxqcMDHybPXLGQXWFNb7B7XMuJKs1/kvzXgu
F+SKLwZcTqbY0F5ot6PYZ5ABxsEoYGVFJss/FYppcd0vwinah0NZjDYSBTpwpa59WuRku2m/OvL9
PfQKd6+pmNA+HJZ/t/aFn++80dqf0WctKBN0RtCjLS9Lgfr7NbrQQQFcbNycp9/CdUvhZ13spgBO
3ytHTjW66M4j8aYBA+xp3/XW30IfJYWRGrJxDhA2Mszd+fgAf6P0TITXW+HF9O6o779mxG7EcZfV
Kgn8oP3Aj2ZXjQOhMvNCouTCWvWw45J4PptpVBIGp8GgCbEe/tOJKgKFAgMBAAGjggMyMIIDLjA8
BgkrBgEEAYI3FQcELzAtBiUrBgEEAYI3FQjmsmCDjfVEhoGZCYO4oUqDvoRxBIHPkBGGr54RAgFk
AgEbMB0GA1UdJQQWMBQGCCsGAQUFBwMCBggrBgEFBQcDBDALBgNVHQ8EBAMCB4AwJwYJKwYBBAGC
NxUKBBowGDAKBggrBgEFBQcDAjAKBggrBgEFBQcDBDAdBgNVHQ4EFgQUjDAFibDT0x3syWGrDta5
ulmy+R4wHwYDVR0jBBgwFoAUwy7SL/BMLxnCJ4L89i6sarBJz8EwggElBgNVHR8EggEcMIIBGDCC
ARSgggEQoIIBDIaBx2xkYXA6Ly8vQ049TkJHJTIwQ2xhc3MlMjAyJTIwSU5UJTIwU3ViJTIwQ0Eo
MSksQ049bmJnLXN1YkNBLENOPUNEUCxDTj1QdWJsaWMlMjBLZXklMjBTZXJ2aWNlcyxDTj1TZXJ2
aWNlcyxDTj1Db25maWd1cmF0aW9uLERDPW5iZyxEQz1nZT9jZXJ0aWZpY2F0ZVJldm9jYXRpb25M
aXN0P2Jhc2U/b2JqZWN0Q2xhc3M9Y1JMRGlzdHJpYnV0aW9uUG9pbnSGQGh0dHA6Ly9jcmwubmJn
Lmdvdi5nZS9jYS9OQkclMjBDbGFzcyUyMDIlMjBJTlQlMjBTdWIlMjBDQSgxKS5jcmwwggEuBggr
BgEFBQcBAQSCASAwggEcMIG6BggrBgEFBQcwAoaBrWxkYXA6Ly8vQ049TkJHJTIwQ2xhc3MlMjAy
JTIwSU5UJTIwU3ViJTIwQ0EsQ049QUlBLENOPVB1YmxpYyUyMEtleSUyMFNlcnZpY2VzLENOPVNl
cnZpY2VzLENOPUNvbmZpZ3VyYXRpb24sREM9bmJnLERDPWdlP2NBQ2VydGlmaWNhdGU/YmFzZT9v
YmplY3RDbGFzcz1jZXJ0aWZpY2F0aW9uQXV0aG9yaXR5MF0GCCsGAQUFBzAChlFodHRwOi8vY3Js
Lm5iZy5nb3YuZ2UvY2EvbmJnLXN1YkNBLm5iZy5nZV9OQkclMjBDbGFzcyUyMDIlMjBJTlQlMjBT
dWIlMjBDQSgxKS5jcnQwDQYJKoZIhvcNAQEFBQADggEBAKtf9MySM1owOVmhK7WTtVJhIbnkpeTQ
9cSlAob3wtstDy/OK3oOAh0KOsZDBLkmGsqfEce3zWmPK1vdv3CMxmpWo1rxH1W6vRwuYfz5zAsh
TuQ92ZHcWqbKOvyaCOc+7PQDKIa136E8urBMNJKKQlaidiVQAz4gNH7CpOHytbY4Bqj0hV9KrPmz
n95OQsFWjSy0kx2ODXRJGKAKI4e8172zfCrdo0Qb7SgIaM6d1x/HU/z8lBdS8RD04RfmrfcRdobK
h8ELoLCwqU98w5M18u9sOZgWVKHZxJHO5SbPHenLYTNwoPReHQ8D47uuK6Yq7f1ATYaD3Jkt7KqN
1H1SdIE=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bNIY1/OtfjDFIrKGMATv2jPNczM=</DigestValue>
      </Reference>
      <Reference URI="/xl/worksheets/sheet1.xml?ContentType=application/vnd.openxmlformats-officedocument.spreadsheetml.worksheet+xml">
        <DigestMethod Algorithm="http://www.w3.org/2000/09/xmldsig#sha1"/>
        <DigestValue>TRm0YZQ/0x0oTaYDgn8cfuhN5iI=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kQWHOVf3IhyGQ28HI9l161u8Ixw=</DigestValue>
      </Reference>
      <Reference URI="/xl/styles.xml?ContentType=application/vnd.openxmlformats-officedocument.spreadsheetml.styles+xml">
        <DigestMethod Algorithm="http://www.w3.org/2000/09/xmldsig#sha1"/>
        <DigestValue>Phe2UrfEEt/Jai2WfJF4WESJ9wI=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5.xml?ContentType=application/vnd.openxmlformats-officedocument.spreadsheetml.worksheet+xml">
        <DigestMethod Algorithm="http://www.w3.org/2000/09/xmldsig#sha1"/>
        <DigestValue>ZG/Gr+Y/cFM7aWl1iVNJbLVu7OE=</DigestValue>
      </Reference>
      <Reference URI="/xl/comments1.xml?ContentType=application/vnd.openxmlformats-officedocument.spreadsheetml.comments+xml">
        <DigestMethod Algorithm="http://www.w3.org/2000/09/xmldsig#sha1"/>
        <DigestValue>sl1lyG21vhvw/3oYCsMuiIO8jCE=</DigestValue>
      </Reference>
      <Reference URI="/xl/drawings/vmlDrawing1.vml?ContentType=application/vnd.openxmlformats-officedocument.vmlDrawing">
        <DigestMethod Algorithm="http://www.w3.org/2000/09/xmldsig#sha1"/>
        <DigestValue>RFe6z40RYTKr+qfcWRzCGKfSVqs=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lSFtmuVsqJh7Gt/Rqt1f5jfWVSM=</DigestValue>
      </Reference>
      <Reference URI="/xl/worksheets/sheet2.xml?ContentType=application/vnd.openxmlformats-officedocument.spreadsheetml.worksheet+xml">
        <DigestMethod Algorithm="http://www.w3.org/2000/09/xmldsig#sha1"/>
        <DigestValue>C6gOvaMbAq/PdksSfN3K5rgRptQ=</DigestValue>
      </Reference>
      <Reference URI="/xl/workbook.xml?ContentType=application/vnd.openxmlformats-officedocument.spreadsheetml.sheet.main+xml">
        <DigestMethod Algorithm="http://www.w3.org/2000/09/xmldsig#sha1"/>
        <DigestValue>6vyFBlQEPwS5uVk6H97tTSuSF24=</DigestValue>
      </Reference>
      <Reference URI="/xl/calcChain.xml?ContentType=application/vnd.openxmlformats-officedocument.spreadsheetml.calcChain+xml">
        <DigestMethod Algorithm="http://www.w3.org/2000/09/xmldsig#sha1"/>
        <DigestValue>Pi9zfK8mDmSAJXPHmLy6VhYWuhY=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NdDjMtxzsDlWXQjQ56QgXQLJkYQ=</DigestValue>
      </Reference>
      <Reference URI="/xl/worksheets/sheet4.xml?ContentType=application/vnd.openxmlformats-officedocument.spreadsheetml.worksheet+xml">
        <DigestMethod Algorithm="http://www.w3.org/2000/09/xmldsig#sha1"/>
        <DigestValue>RsuIScpVYJJq6WT0+g+b7J098gs=</DigestValue>
      </Reference>
      <Reference URI="/xl/worksheets/sheet3.xml?ContentType=application/vnd.openxmlformats-officedocument.spreadsheetml.worksheet+xml">
        <DigestMethod Algorithm="http://www.w3.org/2000/09/xmldsig#sha1"/>
        <DigestValue>Jy4nBynFPBvXI5edGVpx2TarcE0=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119uDDEk1FE+EAtGWuaXRAD8apw=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NdDjMtxzsDlWXQjQ56QgXQLJkYQ=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sf04MpsfktACW+fJJJTYHvz6YdE=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2016-05-04T12:35:06Z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2016-05-04T12:35:06Z</xd:SigningTime>
          <xd:SigningCertificate>
            <xd:Cert>
              <xd:CertDigest>
                <DigestMethod Algorithm="http://www.w3.org/2000/09/xmldsig#sha1"/>
                <DigestValue>rCZ2EBBihcfSghoegNbm2ztSDL0=</DigestValue>
              </xd:CertDigest>
              <xd:IssuerSerial>
                <X509IssuerName>CN=NBG Class 2 INT Sub CA, DC=nbg, DC=ge</X509IssuerName>
                <X509SerialNumber>128750911656481098044124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RC</vt:lpstr>
      <vt:lpstr>RI</vt:lpstr>
      <vt:lpstr>RC-O</vt:lpstr>
      <vt:lpstr>Sheet1</vt:lpstr>
      <vt:lpstr>Sheet2</vt:lpstr>
      <vt:lpstr>'RC-O'!Print_Area</vt:lpstr>
      <vt:lpstr>RI!Print_Area</vt:lpstr>
      <vt:lpstr>Sheet1!Print_Area</vt:lpstr>
    </vt:vector>
  </TitlesOfParts>
  <Company>nbg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Ramishvili</dc:creator>
  <cp:lastModifiedBy>David Galuashvili</cp:lastModifiedBy>
  <cp:lastPrinted>2015-04-22T09:53:29Z</cp:lastPrinted>
  <dcterms:created xsi:type="dcterms:W3CDTF">2006-03-24T12:21:33Z</dcterms:created>
  <dcterms:modified xsi:type="dcterms:W3CDTF">2016-05-04T12:25:17Z</dcterms:modified>
</cp:coreProperties>
</file>