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TBSSVRFLS01\Fina_Geo_Reporting\03. NBG\0. REGULATION's Reports\Year 2016\03. March\15. TRG&amp;TRE\"/>
    </mc:Choice>
  </mc:AlternateContent>
  <bookViews>
    <workbookView xWindow="0" yWindow="0" windowWidth="20490" windowHeight="7455" activeTab="4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52511" calcOnSave="0"/>
</workbook>
</file>

<file path=xl/calcChain.xml><?xml version="1.0" encoding="utf-8"?>
<calcChain xmlns="http://schemas.openxmlformats.org/spreadsheetml/2006/main">
  <c r="C2" i="5" l="1"/>
  <c r="C1" i="5"/>
  <c r="B2" i="4"/>
  <c r="B2" i="3"/>
  <c r="B2" i="2" s="1"/>
  <c r="B1" i="3"/>
  <c r="B1" i="2" s="1"/>
  <c r="B1" i="4" s="1"/>
  <c r="H66" i="3" l="1"/>
  <c r="H64" i="3"/>
  <c r="F61" i="3"/>
  <c r="H61" i="3" s="1"/>
  <c r="H60" i="3"/>
  <c r="H59" i="3"/>
  <c r="H58" i="3"/>
  <c r="G53" i="3"/>
  <c r="F53" i="3"/>
  <c r="H52" i="3"/>
  <c r="H51" i="3"/>
  <c r="H50" i="3"/>
  <c r="H49" i="3"/>
  <c r="H48" i="3"/>
  <c r="H47" i="3"/>
  <c r="H44" i="3"/>
  <c r="H43" i="3"/>
  <c r="H42" i="3"/>
  <c r="H41" i="3"/>
  <c r="H40" i="3"/>
  <c r="H39" i="3"/>
  <c r="H38" i="3"/>
  <c r="H37" i="3"/>
  <c r="H36" i="3"/>
  <c r="H35" i="3"/>
  <c r="G34" i="3"/>
  <c r="G45" i="3" s="1"/>
  <c r="F34" i="3"/>
  <c r="F45" i="3" s="1"/>
  <c r="G30" i="3"/>
  <c r="F30" i="3"/>
  <c r="H29" i="3"/>
  <c r="H28" i="3"/>
  <c r="H27" i="3"/>
  <c r="H26" i="3"/>
  <c r="H25" i="3"/>
  <c r="H24" i="3"/>
  <c r="H21" i="3"/>
  <c r="H20" i="3"/>
  <c r="H19" i="3"/>
  <c r="H18" i="3"/>
  <c r="H17" i="3"/>
  <c r="H16" i="3"/>
  <c r="H15" i="3"/>
  <c r="H14" i="3"/>
  <c r="H13" i="3"/>
  <c r="H12" i="3"/>
  <c r="H11" i="3"/>
  <c r="H10" i="3"/>
  <c r="G9" i="3"/>
  <c r="G22" i="3" s="1"/>
  <c r="F9" i="3"/>
  <c r="H8" i="3"/>
  <c r="E66" i="3"/>
  <c r="E64" i="3"/>
  <c r="C61" i="3"/>
  <c r="E61" i="3" s="1"/>
  <c r="E60" i="3"/>
  <c r="E59" i="3"/>
  <c r="E58" i="3"/>
  <c r="D53" i="3"/>
  <c r="C53" i="3"/>
  <c r="E52" i="3"/>
  <c r="E51" i="3"/>
  <c r="E50" i="3"/>
  <c r="E49" i="3"/>
  <c r="E48" i="3"/>
  <c r="E47" i="3"/>
  <c r="E44" i="3"/>
  <c r="E43" i="3"/>
  <c r="E42" i="3"/>
  <c r="E41" i="3"/>
  <c r="E40" i="3"/>
  <c r="E39" i="3"/>
  <c r="E38" i="3"/>
  <c r="E37" i="3"/>
  <c r="E36" i="3"/>
  <c r="E35" i="3"/>
  <c r="D34" i="3"/>
  <c r="D45" i="3" s="1"/>
  <c r="C34" i="3"/>
  <c r="C45" i="3" s="1"/>
  <c r="D30" i="3"/>
  <c r="C30" i="3"/>
  <c r="E29" i="3"/>
  <c r="E28" i="3"/>
  <c r="E27" i="3"/>
  <c r="E26" i="3"/>
  <c r="E25" i="3"/>
  <c r="E24" i="3"/>
  <c r="E21" i="3"/>
  <c r="E20" i="3"/>
  <c r="E19" i="3"/>
  <c r="E18" i="3"/>
  <c r="E17" i="3"/>
  <c r="E16" i="3"/>
  <c r="E15" i="3"/>
  <c r="E14" i="3"/>
  <c r="E13" i="3"/>
  <c r="E12" i="3"/>
  <c r="E11" i="3"/>
  <c r="E10" i="3"/>
  <c r="D9" i="3"/>
  <c r="D22" i="3" s="1"/>
  <c r="C9" i="3"/>
  <c r="C22" i="3" s="1"/>
  <c r="E8" i="3"/>
  <c r="E30" i="3" l="1"/>
  <c r="F54" i="3"/>
  <c r="G31" i="3"/>
  <c r="H30" i="3"/>
  <c r="C54" i="3"/>
  <c r="D31" i="3"/>
  <c r="G54" i="3"/>
  <c r="H9" i="3"/>
  <c r="E53" i="3"/>
  <c r="F22" i="3"/>
  <c r="F31" i="3" s="1"/>
  <c r="F56" i="3" s="1"/>
  <c r="H53" i="3"/>
  <c r="H34" i="3"/>
  <c r="H45" i="3"/>
  <c r="D54" i="3"/>
  <c r="E45" i="3"/>
  <c r="C31" i="3"/>
  <c r="E22" i="3"/>
  <c r="E9" i="3"/>
  <c r="E34" i="3"/>
  <c r="H54" i="3" l="1"/>
  <c r="E54" i="3"/>
  <c r="D56" i="3"/>
  <c r="D63" i="3" s="1"/>
  <c r="D65" i="3" s="1"/>
  <c r="D67" i="3" s="1"/>
  <c r="G56" i="3"/>
  <c r="G63" i="3" s="1"/>
  <c r="G65" i="3" s="1"/>
  <c r="G67" i="3" s="1"/>
  <c r="H31" i="3"/>
  <c r="H22" i="3"/>
  <c r="F63" i="3"/>
  <c r="C56" i="3"/>
  <c r="E31" i="3"/>
  <c r="H56" i="3" l="1"/>
  <c r="H63" i="3"/>
  <c r="F65" i="3"/>
  <c r="E56" i="3"/>
  <c r="C63" i="3"/>
  <c r="H65" i="3" l="1"/>
  <c r="F67" i="3"/>
  <c r="H67" i="3" s="1"/>
  <c r="E63" i="3"/>
  <c r="C65" i="3"/>
  <c r="E65" i="3" l="1"/>
  <c r="C67" i="3"/>
  <c r="E67" i="3" s="1"/>
</calcChain>
</file>

<file path=xl/sharedStrings.xml><?xml version="1.0" encoding="utf-8"?>
<sst xmlns="http://schemas.openxmlformats.org/spreadsheetml/2006/main" count="277" uniqueCount="216">
  <si>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</si>
  <si>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</si>
  <si>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</si>
  <si>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</si>
  <si>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</si>
  <si>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</si>
  <si>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</si>
  <si>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</si>
  <si>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</si>
  <si>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</si>
  <si>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</si>
  <si>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</si>
  <si>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</si>
  <si>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</si>
  <si>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</si>
  <si>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</si>
  <si>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</si>
  <si>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</si>
  <si>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</si>
  <si>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</si>
  <si>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</si>
  <si>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</si>
  <si>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</si>
  <si>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</si>
  <si>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</si>
  <si>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</si>
  <si>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</si>
  <si>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</si>
  <si>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</si>
  <si>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</si>
  <si>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</si>
  <si>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</si>
  <si>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</si>
  <si>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</si>
  <si>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</si>
  <si>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</si>
  <si>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</si>
  <si>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</si>
  <si>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</si>
  <si>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</si>
  <si>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</si>
  <si>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</si>
  <si>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</si>
  <si>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</si>
  <si>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</si>
  <si>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</si>
  <si>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</si>
  <si>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</si>
  <si>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</si>
  <si>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</si>
  <si>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</si>
  <si>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</si>
  <si>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</si>
  <si>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</si>
  <si>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</si>
  <si>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</si>
  <si>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</si>
  <si>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</si>
  <si>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</si>
  <si>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</si>
  <si>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</si>
  <si>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</si>
  <si>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</si>
  <si>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</si>
  <si>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</si>
  <si>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</si>
  <si>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</si>
  <si>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</si>
  <si>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</si>
  <si>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</si>
  <si>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</si>
  <si>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</si>
  <si>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</si>
  <si>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</si>
  <si>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</si>
  <si>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</si>
  <si>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</si>
  <si>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</si>
  <si>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</si>
  <si>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</si>
  <si>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</si>
  <si>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</si>
  <si>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</si>
  <si>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</si>
  <si>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</si>
  <si>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</si>
  <si>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</si>
  <si>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</si>
  <si>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</si>
  <si>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</si>
  <si>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</si>
  <si>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</si>
  <si>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</si>
  <si>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</si>
  <si>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</si>
  <si>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</si>
  <si>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</si>
  <si>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</si>
  <si>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</si>
  <si>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</si>
  <si>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</si>
  <si>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</si>
  <si>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</si>
  <si>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</si>
  <si>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</si>
  <si>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</si>
  <si>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</si>
  <si>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</si>
  <si>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</si>
  <si>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</si>
  <si>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</si>
  <si>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</si>
  <si>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</si>
  <si>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</si>
  <si>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</si>
  <si>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</si>
  <si>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</si>
  <si>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</si>
  <si>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</si>
  <si>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</si>
  <si>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</si>
  <si>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</si>
  <si>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</si>
  <si>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</si>
  <si>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</si>
  <si>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</si>
  <si>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</si>
  <si>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</si>
  <si>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</si>
  <si>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</si>
  <si>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</si>
  <si>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</si>
  <si>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</si>
  <si>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</si>
  <si>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</si>
  <si>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</si>
  <si>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</si>
  <si>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</si>
  <si>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</si>
  <si>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</si>
  <si>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</si>
  <si>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</si>
  <si>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</si>
  <si>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</si>
  <si>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</si>
  <si>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</si>
  <si>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</si>
  <si>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</si>
  <si>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</si>
  <si>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</si>
  <si>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</si>
  <si>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</si>
  <si>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</si>
  <si>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</si>
  <si>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</si>
  <si>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</si>
  <si>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</si>
  <si>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</si>
  <si>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</si>
  <si>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</si>
  <si>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</si>
  <si>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</si>
  <si>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</si>
  <si>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</si>
  <si>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</si>
  <si>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</si>
  <si>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</si>
  <si>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</si>
  <si>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</si>
  <si>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</si>
  <si>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</si>
  <si>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</si>
  <si>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</si>
  <si>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</si>
  <si>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</si>
  <si>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</si>
  <si>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</si>
  <si>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</si>
  <si>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</si>
  <si>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</si>
  <si>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</si>
  <si>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</si>
  <si>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</si>
  <si>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</si>
  <si>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</si>
  <si>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</si>
  <si>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</si>
  <si>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</si>
  <si>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</si>
  <si>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</si>
  <si>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</si>
  <si>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</si>
  <si>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</si>
  <si>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</si>
  <si>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ფინკა ბანკი საქათველო</t>
  </si>
  <si>
    <t>Jeffrey Allen Flowers (Chairman)</t>
  </si>
  <si>
    <t>Dane Steven McGuire</t>
  </si>
  <si>
    <t>Keith Gary Sandbloom</t>
  </si>
  <si>
    <t>Radoil Tzvetanov Mitov</t>
  </si>
  <si>
    <t>Paul Russell Clark</t>
  </si>
  <si>
    <t>Vusal Verdiyev, CEO</t>
  </si>
  <si>
    <t>Giorgi Mirotadze, CFO</t>
  </si>
  <si>
    <t>Ketevan Burduli, CCO</t>
  </si>
  <si>
    <t>Giorgi Samadashvili, COO</t>
  </si>
  <si>
    <t>FINCA Microfinance Coöperatief U.A. (Netherlands)</t>
  </si>
  <si>
    <t>FINCA Microfinance Holding Company LLC (Delaware, USA)</t>
  </si>
  <si>
    <t>100 Voting right of FINCA Microfinance Coöperatief U.A.</t>
  </si>
  <si>
    <t>FINCA International, Inc (New York, USA)</t>
  </si>
  <si>
    <t>62.64% of FINCA Microfinance Holding Company LLC (Delaware, USA)</t>
  </si>
  <si>
    <t>International Finance Corporation (IFC)</t>
  </si>
  <si>
    <t>14.38% of FINCA Microfinance Holding Company LLC (Delaware, USA)</t>
  </si>
  <si>
    <t>KfW</t>
  </si>
  <si>
    <t>8.94% of FINCA Microfinance Holding Company LLC (Delaware, USA)</t>
  </si>
  <si>
    <t>FMO (Nederlandse Financierings Maatschappij voor Ontwikkelingslanden N.V)</t>
  </si>
  <si>
    <t>7.31% of FINCA Microfinance Holding Company LLC (Delaware, USA)</t>
  </si>
  <si>
    <t>*informacia araaudirebulia, warmodgenilia saqarTvelos erovnuli bankis saangariSgebo moTxovnebis mixedviT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</si>
</sst>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m/d/yy;@"/>
    <numFmt numFmtId="166" formatCode="#,##0_ ;[Red]\-#,##0\ 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cadNusx"/>
    </font>
    <font>
      <b/>
      <sz val="12"/>
      <name val="Sylfaen"/>
      <family val="1"/>
    </font>
    <font>
      <b/>
      <sz val="8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4" fillId="0" borderId="0"/>
  </cellStyleXfs>
  <cellXfs count="178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8" fillId="0" borderId="8" xfId="0" applyNumberFormat="1" applyFont="1" applyFill="1" applyBorder="1" applyAlignment="1" applyProtection="1">
      <alignment horizontal="right"/>
      <protection locked="0"/>
    </xf>
    <xf numFmtId="0" fontId="5" fillId="0" borderId="9" xfId="0" applyFont="1" applyFill="1" applyBorder="1" applyAlignment="1" applyProtection="1">
      <alignment horizontal="left" indent="1"/>
    </xf>
    <xf numFmtId="0" fontId="8" fillId="0" borderId="1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/>
    <xf numFmtId="0" fontId="5" fillId="0" borderId="5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left" indent="1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5" fillId="0" borderId="9" xfId="0" applyFont="1" applyFill="1" applyBorder="1" applyAlignment="1">
      <alignment horizontal="left" inden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8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8" xfId="3" applyNumberFormat="1" applyFont="1" applyBorder="1"/>
    <xf numFmtId="10" fontId="4" fillId="0" borderId="7" xfId="3" applyNumberFormat="1" applyFont="1" applyFill="1" applyBorder="1"/>
    <xf numFmtId="0" fontId="4" fillId="0" borderId="9" xfId="0" applyFont="1" applyBorder="1"/>
    <xf numFmtId="0" fontId="4" fillId="0" borderId="11" xfId="0" applyFont="1" applyBorder="1" applyAlignment="1">
      <alignment wrapText="1"/>
    </xf>
    <xf numFmtId="10" fontId="4" fillId="0" borderId="11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8" fillId="0" borderId="0" xfId="0" applyFont="1" applyAlignment="1">
      <alignment horizontal="justify"/>
    </xf>
    <xf numFmtId="0" fontId="4" fillId="0" borderId="7" xfId="0" applyFont="1" applyFill="1" applyBorder="1" applyProtection="1">
      <protection locked="0"/>
    </xf>
    <xf numFmtId="10" fontId="4" fillId="0" borderId="8" xfId="3" applyNumberFormat="1" applyFont="1" applyBorder="1" applyAlignment="1"/>
    <xf numFmtId="0" fontId="4" fillId="0" borderId="11" xfId="0" applyFont="1" applyFill="1" applyBorder="1" applyProtection="1">
      <protection locked="0"/>
    </xf>
    <xf numFmtId="10" fontId="4" fillId="0" borderId="12" xfId="3" applyNumberFormat="1" applyFont="1" applyBorder="1" applyAlignment="1"/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 applyProtection="1">
      <alignment horizontal="left"/>
    </xf>
    <xf numFmtId="38" fontId="14" fillId="2" borderId="14" xfId="0" applyNumberFormat="1" applyFont="1" applyFill="1" applyBorder="1" applyAlignment="1" applyProtection="1">
      <alignment horizontal="right"/>
    </xf>
    <xf numFmtId="38" fontId="14" fillId="2" borderId="15" xfId="0" applyNumberFormat="1" applyFont="1" applyFill="1" applyBorder="1" applyAlignment="1" applyProtection="1">
      <alignment horizontal="right"/>
    </xf>
    <xf numFmtId="38" fontId="14" fillId="2" borderId="7" xfId="0" applyNumberFormat="1" applyFont="1" applyFill="1" applyBorder="1" applyAlignment="1" applyProtection="1">
      <alignment horizontal="right"/>
    </xf>
    <xf numFmtId="38" fontId="14" fillId="2" borderId="8" xfId="0" applyNumberFormat="1" applyFont="1" applyFill="1" applyBorder="1" applyAlignment="1" applyProtection="1">
      <alignment horizontal="right"/>
    </xf>
    <xf numFmtId="38" fontId="15" fillId="2" borderId="7" xfId="0" applyNumberFormat="1" applyFont="1" applyFill="1" applyBorder="1" applyAlignment="1" applyProtection="1">
      <alignment horizontal="right"/>
    </xf>
    <xf numFmtId="38" fontId="15" fillId="2" borderId="8" xfId="0" applyNumberFormat="1" applyFont="1" applyFill="1" applyBorder="1" applyAlignment="1" applyProtection="1">
      <alignment horizontal="right"/>
    </xf>
    <xf numFmtId="38" fontId="16" fillId="2" borderId="16" xfId="0" applyNumberFormat="1" applyFont="1" applyFill="1" applyBorder="1" applyAlignment="1" applyProtection="1">
      <alignment horizontal="right"/>
    </xf>
    <xf numFmtId="38" fontId="16" fillId="2" borderId="17" xfId="0" applyNumberFormat="1" applyFont="1" applyFill="1" applyBorder="1" applyAlignment="1" applyProtection="1">
      <alignment horizontal="right"/>
    </xf>
    <xf numFmtId="3" fontId="14" fillId="4" borderId="13" xfId="4" applyNumberFormat="1" applyFont="1" applyFill="1" applyBorder="1" applyAlignment="1" applyProtection="1">
      <alignment horizontal="right"/>
      <protection locked="0"/>
    </xf>
    <xf numFmtId="38" fontId="16" fillId="2" borderId="18" xfId="0" applyNumberFormat="1" applyFont="1" applyFill="1" applyBorder="1" applyAlignment="1" applyProtection="1">
      <alignment horizontal="right"/>
    </xf>
    <xf numFmtId="38" fontId="16" fillId="2" borderId="19" xfId="0" applyNumberFormat="1" applyFont="1" applyFill="1" applyBorder="1" applyAlignment="1" applyProtection="1">
      <alignment horizontal="right"/>
    </xf>
    <xf numFmtId="0" fontId="8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/>
    <xf numFmtId="0" fontId="4" fillId="0" borderId="20" xfId="0" applyFont="1" applyBorder="1"/>
    <xf numFmtId="0" fontId="4" fillId="0" borderId="16" xfId="0" applyFont="1" applyFill="1" applyBorder="1" applyProtection="1">
      <protection locked="0"/>
    </xf>
    <xf numFmtId="10" fontId="4" fillId="0" borderId="17" xfId="3" applyNumberFormat="1" applyFont="1" applyBorder="1" applyAlignment="1"/>
    <xf numFmtId="0" fontId="8" fillId="0" borderId="0" xfId="0" applyFont="1" applyFill="1" applyBorder="1" applyProtection="1">
      <protection locked="0"/>
    </xf>
    <xf numFmtId="14" fontId="8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/>
    <xf numFmtId="0" fontId="4" fillId="0" borderId="21" xfId="0" applyFont="1" applyFill="1" applyBorder="1" applyProtection="1"/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38" fontId="14" fillId="2" borderId="24" xfId="0" applyNumberFormat="1" applyFont="1" applyFill="1" applyBorder="1" applyAlignment="1" applyProtection="1">
      <alignment horizontal="right"/>
    </xf>
    <xf numFmtId="38" fontId="14" fillId="2" borderId="5" xfId="0" applyNumberFormat="1" applyFont="1" applyFill="1" applyBorder="1" applyAlignment="1" applyProtection="1">
      <alignment horizontal="right"/>
    </xf>
    <xf numFmtId="38" fontId="15" fillId="2" borderId="5" xfId="0" applyNumberFormat="1" applyFont="1" applyFill="1" applyBorder="1" applyAlignment="1" applyProtection="1">
      <alignment horizontal="right"/>
    </xf>
    <xf numFmtId="38" fontId="16" fillId="2" borderId="20" xfId="0" applyNumberFormat="1" applyFont="1" applyFill="1" applyBorder="1" applyAlignment="1" applyProtection="1">
      <alignment horizontal="right"/>
    </xf>
    <xf numFmtId="38" fontId="4" fillId="0" borderId="5" xfId="0" applyNumberFormat="1" applyFont="1" applyFill="1" applyBorder="1" applyAlignment="1" applyProtection="1">
      <alignment horizontal="right"/>
      <protection locked="0"/>
    </xf>
    <xf numFmtId="3" fontId="14" fillId="4" borderId="25" xfId="4" applyNumberFormat="1" applyFont="1" applyFill="1" applyBorder="1" applyAlignment="1" applyProtection="1">
      <alignment horizontal="right"/>
      <protection locked="0"/>
    </xf>
    <xf numFmtId="38" fontId="16" fillId="2" borderId="26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14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left" vertical="center" indent="2"/>
    </xf>
    <xf numFmtId="0" fontId="12" fillId="0" borderId="7" xfId="0" applyFont="1" applyFill="1" applyBorder="1" applyAlignment="1">
      <alignment horizontal="center" vertical="center" wrapText="1"/>
    </xf>
    <xf numFmtId="38" fontId="12" fillId="0" borderId="7" xfId="0" applyNumberFormat="1" applyFont="1" applyFill="1" applyBorder="1" applyAlignment="1" applyProtection="1">
      <alignment horizontal="right"/>
      <protection locked="0"/>
    </xf>
    <xf numFmtId="166" fontId="12" fillId="0" borderId="7" xfId="0" applyNumberFormat="1" applyFont="1" applyFill="1" applyBorder="1" applyAlignment="1" applyProtection="1">
      <alignment horizontal="right"/>
      <protection locked="0"/>
    </xf>
    <xf numFmtId="38" fontId="12" fillId="2" borderId="7" xfId="0" applyNumberFormat="1" applyFont="1" applyFill="1" applyBorder="1" applyAlignment="1">
      <alignment horizontal="right"/>
    </xf>
    <xf numFmtId="38" fontId="12" fillId="2" borderId="7" xfId="0" applyNumberFormat="1" applyFont="1" applyFill="1" applyBorder="1" applyAlignment="1" applyProtection="1">
      <alignment horizontal="right"/>
    </xf>
    <xf numFmtId="38" fontId="12" fillId="2" borderId="7" xfId="0" applyNumberFormat="1" applyFont="1" applyFill="1" applyBorder="1" applyAlignment="1" applyProtection="1">
      <alignment horizontal="right"/>
      <protection locked="0"/>
    </xf>
    <xf numFmtId="38" fontId="12" fillId="0" borderId="7" xfId="0" applyNumberFormat="1" applyFont="1" applyFill="1" applyBorder="1" applyAlignment="1">
      <alignment horizontal="right"/>
    </xf>
    <xf numFmtId="166" fontId="12" fillId="0" borderId="7" xfId="0" applyNumberFormat="1" applyFont="1" applyFill="1" applyBorder="1" applyAlignment="1" applyProtection="1">
      <alignment horizontal="right" vertical="center"/>
      <protection locked="0"/>
    </xf>
    <xf numFmtId="38" fontId="12" fillId="0" borderId="7" xfId="0" applyNumberFormat="1" applyFont="1" applyFill="1" applyBorder="1" applyAlignment="1" applyProtection="1">
      <alignment horizontal="right" vertical="center"/>
      <protection locked="0"/>
    </xf>
    <xf numFmtId="0" fontId="12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left" wrapText="1" indent="1"/>
    </xf>
    <xf numFmtId="0" fontId="12" fillId="0" borderId="6" xfId="0" applyFont="1" applyFill="1" applyBorder="1" applyAlignment="1">
      <alignment horizontal="left" wrapText="1" indent="2"/>
    </xf>
    <xf numFmtId="0" fontId="13" fillId="0" borderId="6" xfId="0" applyFont="1" applyFill="1" applyBorder="1" applyAlignment="1"/>
    <xf numFmtId="0" fontId="13" fillId="0" borderId="6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 indent="1"/>
    </xf>
    <xf numFmtId="0" fontId="13" fillId="0" borderId="6" xfId="0" applyFont="1" applyFill="1" applyBorder="1" applyAlignment="1">
      <alignment horizontal="left" indent="1"/>
    </xf>
    <xf numFmtId="0" fontId="13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38" fontId="12" fillId="0" borderId="5" xfId="0" applyNumberFormat="1" applyFont="1" applyFill="1" applyBorder="1" applyAlignment="1" applyProtection="1">
      <alignment horizontal="right"/>
      <protection locked="0"/>
    </xf>
    <xf numFmtId="38" fontId="12" fillId="0" borderId="8" xfId="0" applyNumberFormat="1" applyFont="1" applyFill="1" applyBorder="1" applyAlignment="1" applyProtection="1">
      <alignment horizontal="right"/>
      <protection locked="0"/>
    </xf>
    <xf numFmtId="166" fontId="12" fillId="0" borderId="5" xfId="0" applyNumberFormat="1" applyFont="1" applyFill="1" applyBorder="1" applyAlignment="1" applyProtection="1">
      <alignment horizontal="right"/>
      <protection locked="0"/>
    </xf>
    <xf numFmtId="38" fontId="12" fillId="2" borderId="8" xfId="0" applyNumberFormat="1" applyFont="1" applyFill="1" applyBorder="1" applyAlignment="1">
      <alignment horizontal="right"/>
    </xf>
    <xf numFmtId="38" fontId="12" fillId="2" borderId="5" xfId="0" applyNumberFormat="1" applyFont="1" applyFill="1" applyBorder="1" applyAlignment="1">
      <alignment horizontal="right"/>
    </xf>
    <xf numFmtId="38" fontId="12" fillId="2" borderId="8" xfId="0" applyNumberFormat="1" applyFont="1" applyFill="1" applyBorder="1" applyAlignment="1" applyProtection="1">
      <alignment horizontal="right"/>
    </xf>
    <xf numFmtId="38" fontId="12" fillId="3" borderId="8" xfId="0" applyNumberFormat="1" applyFont="1" applyFill="1" applyBorder="1" applyAlignment="1" applyProtection="1">
      <alignment horizontal="right"/>
      <protection locked="0"/>
    </xf>
    <xf numFmtId="38" fontId="12" fillId="2" borderId="5" xfId="0" applyNumberFormat="1" applyFont="1" applyFill="1" applyBorder="1" applyAlignment="1" applyProtection="1">
      <alignment horizontal="right"/>
      <protection locked="0"/>
    </xf>
    <xf numFmtId="38" fontId="12" fillId="2" borderId="8" xfId="0" applyNumberFormat="1" applyFont="1" applyFill="1" applyBorder="1" applyAlignment="1" applyProtection="1">
      <alignment horizontal="right"/>
      <protection locked="0"/>
    </xf>
    <xf numFmtId="38" fontId="12" fillId="0" borderId="5" xfId="0" applyNumberFormat="1" applyFont="1" applyFill="1" applyBorder="1" applyAlignment="1">
      <alignment horizontal="right"/>
    </xf>
    <xf numFmtId="38" fontId="12" fillId="0" borderId="8" xfId="0" applyNumberFormat="1" applyFont="1" applyFill="1" applyBorder="1" applyAlignment="1">
      <alignment horizontal="right"/>
    </xf>
    <xf numFmtId="166" fontId="12" fillId="0" borderId="5" xfId="0" applyNumberFormat="1" applyFont="1" applyFill="1" applyBorder="1" applyAlignment="1" applyProtection="1">
      <alignment horizontal="right" vertical="center"/>
      <protection locked="0"/>
    </xf>
    <xf numFmtId="38" fontId="12" fillId="2" borderId="9" xfId="0" applyNumberFormat="1" applyFont="1" applyFill="1" applyBorder="1" applyAlignment="1">
      <alignment horizontal="right"/>
    </xf>
    <xf numFmtId="38" fontId="12" fillId="2" borderId="11" xfId="0" applyNumberFormat="1" applyFont="1" applyFill="1" applyBorder="1" applyAlignment="1">
      <alignment horizontal="right"/>
    </xf>
    <xf numFmtId="38" fontId="12" fillId="2" borderId="12" xfId="0" applyNumberFormat="1" applyFont="1" applyFill="1" applyBorder="1" applyAlignment="1">
      <alignment horizontal="right"/>
    </xf>
    <xf numFmtId="38" fontId="12" fillId="0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Protection="1">
      <protection locked="0"/>
    </xf>
    <xf numFmtId="0" fontId="4" fillId="0" borderId="21" xfId="0" applyFont="1" applyFill="1" applyBorder="1" applyProtection="1">
      <protection locked="0"/>
    </xf>
    <xf numFmtId="0" fontId="12" fillId="0" borderId="5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indent="1"/>
    </xf>
    <xf numFmtId="0" fontId="12" fillId="0" borderId="9" xfId="0" applyFont="1" applyFill="1" applyBorder="1" applyAlignment="1">
      <alignment horizontal="left" vertical="center" indent="1"/>
    </xf>
    <xf numFmtId="0" fontId="13" fillId="0" borderId="10" xfId="0" applyFont="1" applyFill="1" applyBorder="1" applyAlignment="1"/>
    <xf numFmtId="0" fontId="19" fillId="0" borderId="0" xfId="0" applyFont="1" applyFill="1" applyBorder="1" applyProtection="1"/>
    <xf numFmtId="0" fontId="8" fillId="0" borderId="0" xfId="0" applyFont="1" applyFill="1" applyBorder="1" applyProtection="1"/>
    <xf numFmtId="0" fontId="19" fillId="0" borderId="0" xfId="0" applyFont="1" applyFill="1" applyBorder="1" applyProtection="1">
      <protection locked="0"/>
    </xf>
    <xf numFmtId="38" fontId="12" fillId="2" borderId="12" xfId="0" applyNumberFormat="1" applyFont="1" applyFill="1" applyBorder="1" applyAlignment="1" applyProtection="1">
      <alignment horizontal="right"/>
    </xf>
    <xf numFmtId="0" fontId="4" fillId="0" borderId="21" xfId="0" applyFont="1" applyFill="1" applyBorder="1"/>
    <xf numFmtId="0" fontId="11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 indent="1"/>
    </xf>
    <xf numFmtId="0" fontId="8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/>
    </xf>
    <xf numFmtId="38" fontId="12" fillId="2" borderId="5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0" xfId="0" applyFont="1" applyAlignment="1">
      <alignment horizontal="justify"/>
    </xf>
    <xf numFmtId="165" fontId="8" fillId="0" borderId="0" xfId="0" applyNumberFormat="1" applyFont="1" applyFill="1" applyBorder="1" applyAlignment="1" applyProtection="1">
      <alignment horizontal="left"/>
      <protection locked="0"/>
    </xf>
    <xf numFmtId="10" fontId="4" fillId="0" borderId="8" xfId="3" applyNumberFormat="1" applyFont="1" applyFill="1" applyBorder="1"/>
    <xf numFmtId="10" fontId="4" fillId="0" borderId="12" xfId="3" applyNumberFormat="1" applyFont="1" applyBorder="1"/>
    <xf numFmtId="0" fontId="18" fillId="0" borderId="22" xfId="0" applyFont="1" applyFill="1" applyBorder="1" applyAlignment="1" applyProtection="1">
      <alignment horizontal="center"/>
    </xf>
    <xf numFmtId="0" fontId="18" fillId="0" borderId="3" xfId="0" applyFont="1" applyFill="1" applyBorder="1" applyAlignment="1" applyProtection="1">
      <alignment horizontal="center"/>
    </xf>
    <xf numFmtId="0" fontId="18" fillId="0" borderId="23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center"/>
    </xf>
    <xf numFmtId="0" fontId="18" fillId="0" borderId="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6" fillId="0" borderId="27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/>
    <xf numFmtId="0" fontId="8" fillId="0" borderId="2" xfId="0" applyFont="1" applyBorder="1" applyAlignment="1">
      <alignment wrapText="1"/>
    </xf>
    <xf numFmtId="0" fontId="4" fillId="0" borderId="4" xfId="0" applyFont="1" applyBorder="1" applyAlignment="1"/>
  </cellXfs>
  <cellStyles count="5">
    <cellStyle name="Hyperlink" xfId="1" builtinId="8"/>
    <cellStyle name="Normal" xfId="0" builtinId="0"/>
    <cellStyle name="Normal_Capital &amp; RWA N" xfId="4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showGridLines="0" zoomScale="80" zoomScaleNormal="80" workbookViewId="0">
      <selection activeCell="B43" sqref="B43"/>
    </sheetView>
  </sheetViews>
  <sheetFormatPr defaultRowHeight="15" x14ac:dyDescent="0.3"/>
  <cols>
    <col min="1" max="1" width="9.42578125" style="1" customWidth="1"/>
    <col min="2" max="2" width="71.7109375" style="1" customWidth="1"/>
    <col min="3" max="3" width="14.140625" style="1" customWidth="1"/>
    <col min="4" max="4" width="15.5703125" style="1" customWidth="1"/>
    <col min="5" max="5" width="14.140625" style="1" customWidth="1"/>
    <col min="6" max="6" width="14.85546875" style="1" bestFit="1" customWidth="1"/>
    <col min="7" max="7" width="14.42578125" style="1" bestFit="1" customWidth="1"/>
    <col min="8" max="8" width="13.140625" style="1" customWidth="1"/>
    <col min="9" max="16384" width="9.140625" style="1"/>
  </cols>
  <sheetData>
    <row r="1" spans="1:26" x14ac:dyDescent="0.3">
      <c r="A1" s="141" t="s">
        <v>132</v>
      </c>
      <c r="B1" s="81" t="s">
        <v>194</v>
      </c>
      <c r="C1" s="3"/>
      <c r="D1" s="3"/>
      <c r="E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">
      <c r="A2" s="141" t="s">
        <v>144</v>
      </c>
      <c r="B2" s="82">
        <v>42460</v>
      </c>
      <c r="C2" s="3"/>
      <c r="D2" s="4"/>
      <c r="E2" s="4"/>
      <c r="F2" s="5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/>
      <c r="B3" s="82"/>
      <c r="C3" s="3"/>
      <c r="D3" s="4"/>
      <c r="E3" s="4"/>
      <c r="F3" s="5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6"/>
      <c r="B4" s="7" t="s">
        <v>159</v>
      </c>
      <c r="D4" s="5"/>
      <c r="E4" s="5"/>
      <c r="F4" s="3"/>
      <c r="G4" s="3"/>
      <c r="H4" s="8" t="s">
        <v>133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9"/>
      <c r="B5" s="84"/>
      <c r="C5" s="158" t="s">
        <v>147</v>
      </c>
      <c r="D5" s="159"/>
      <c r="E5" s="160"/>
      <c r="F5" s="161" t="s">
        <v>160</v>
      </c>
      <c r="G5" s="162"/>
      <c r="H5" s="16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0" t="s">
        <v>118</v>
      </c>
      <c r="B6" s="11" t="s">
        <v>141</v>
      </c>
      <c r="C6" s="85" t="s">
        <v>174</v>
      </c>
      <c r="D6" s="12" t="s">
        <v>175</v>
      </c>
      <c r="E6" s="86" t="s">
        <v>176</v>
      </c>
      <c r="F6" s="85" t="s">
        <v>174</v>
      </c>
      <c r="G6" s="12" t="s">
        <v>175</v>
      </c>
      <c r="H6" s="86" t="s">
        <v>176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0">
        <v>1</v>
      </c>
      <c r="B7" s="13" t="s">
        <v>145</v>
      </c>
      <c r="C7" s="87">
        <v>3103586.71</v>
      </c>
      <c r="D7" s="64">
        <v>4877990.1173999999</v>
      </c>
      <c r="E7" s="65">
        <v>7981576.8273999998</v>
      </c>
      <c r="F7" s="87">
        <v>2470647.0299999998</v>
      </c>
      <c r="G7" s="64">
        <v>2941400.03</v>
      </c>
      <c r="H7" s="65">
        <v>5412047.0599999996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0">
        <v>2</v>
      </c>
      <c r="B8" s="13" t="s">
        <v>163</v>
      </c>
      <c r="C8" s="88">
        <v>4595220.58</v>
      </c>
      <c r="D8" s="66">
        <v>9257305.3461000007</v>
      </c>
      <c r="E8" s="67">
        <v>13852525.926100001</v>
      </c>
      <c r="F8" s="88">
        <v>1103163.5900000001</v>
      </c>
      <c r="G8" s="66">
        <v>6636746.5499999998</v>
      </c>
      <c r="H8" s="67">
        <v>7739910.1399999997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0">
        <v>3</v>
      </c>
      <c r="B9" s="13" t="s">
        <v>164</v>
      </c>
      <c r="C9" s="88">
        <v>7223457.5</v>
      </c>
      <c r="D9" s="66">
        <v>16363201.4508</v>
      </c>
      <c r="E9" s="67">
        <v>23586658.950800002</v>
      </c>
      <c r="F9" s="88">
        <v>48767.25</v>
      </c>
      <c r="G9" s="66">
        <v>17731128.829999998</v>
      </c>
      <c r="H9" s="67">
        <v>17779896.079999998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0">
        <v>4</v>
      </c>
      <c r="B10" s="13" t="s">
        <v>149</v>
      </c>
      <c r="C10" s="88">
        <v>0</v>
      </c>
      <c r="D10" s="66">
        <v>0</v>
      </c>
      <c r="E10" s="67">
        <v>0</v>
      </c>
      <c r="F10" s="88">
        <v>0</v>
      </c>
      <c r="G10" s="66">
        <v>0</v>
      </c>
      <c r="H10" s="67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0">
        <v>5</v>
      </c>
      <c r="B11" s="13" t="s">
        <v>150</v>
      </c>
      <c r="C11" s="88">
        <v>3222000</v>
      </c>
      <c r="D11" s="66">
        <v>0</v>
      </c>
      <c r="E11" s="67">
        <v>3222000</v>
      </c>
      <c r="F11" s="88">
        <v>3845970.53</v>
      </c>
      <c r="G11" s="66">
        <v>0</v>
      </c>
      <c r="H11" s="67">
        <v>3845970.53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0">
        <v>6.1</v>
      </c>
      <c r="B12" s="14" t="s">
        <v>165</v>
      </c>
      <c r="C12" s="89">
        <v>115940690.60999785</v>
      </c>
      <c r="D12" s="68">
        <v>67608231.269999862</v>
      </c>
      <c r="E12" s="69">
        <v>183548921.87999773</v>
      </c>
      <c r="F12" s="89">
        <v>96941924.900000006</v>
      </c>
      <c r="G12" s="68">
        <v>50708420.550000004</v>
      </c>
      <c r="H12" s="69">
        <v>147650345.45000002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0">
        <v>6.2</v>
      </c>
      <c r="B13" s="14" t="s">
        <v>166</v>
      </c>
      <c r="C13" s="89">
        <v>-3513913.4100000602</v>
      </c>
      <c r="D13" s="68">
        <v>-2304202.69</v>
      </c>
      <c r="E13" s="69">
        <v>-5818116.1000000602</v>
      </c>
      <c r="F13" s="89">
        <v>-3072299.7700000503</v>
      </c>
      <c r="G13" s="68">
        <v>-1862019.9399999962</v>
      </c>
      <c r="H13" s="69">
        <v>-4934319.7100000465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0">
        <v>6</v>
      </c>
      <c r="B14" s="13" t="s">
        <v>167</v>
      </c>
      <c r="C14" s="88">
        <v>112426777.1999978</v>
      </c>
      <c r="D14" s="66">
        <v>65304028.579999864</v>
      </c>
      <c r="E14" s="67">
        <v>177730805.77999765</v>
      </c>
      <c r="F14" s="88">
        <v>93869625.129999951</v>
      </c>
      <c r="G14" s="66">
        <v>48846400.610000007</v>
      </c>
      <c r="H14" s="67">
        <v>142716025.73999995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0">
        <v>7</v>
      </c>
      <c r="B15" s="13" t="s">
        <v>168</v>
      </c>
      <c r="C15" s="88">
        <v>3057884.87</v>
      </c>
      <c r="D15" s="66">
        <v>815758.67050000012</v>
      </c>
      <c r="E15" s="67">
        <v>3873643.5405000001</v>
      </c>
      <c r="F15" s="88">
        <v>2744291.43</v>
      </c>
      <c r="G15" s="66">
        <v>812175.49</v>
      </c>
      <c r="H15" s="67">
        <v>3556466.92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0">
        <v>8</v>
      </c>
      <c r="B16" s="13" t="s">
        <v>157</v>
      </c>
      <c r="C16" s="88">
        <v>175500</v>
      </c>
      <c r="D16" s="66" t="s">
        <v>191</v>
      </c>
      <c r="E16" s="67">
        <v>175500</v>
      </c>
      <c r="F16" s="88">
        <v>13930</v>
      </c>
      <c r="G16" s="66" t="s">
        <v>191</v>
      </c>
      <c r="H16" s="67">
        <v>13930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0">
        <v>9</v>
      </c>
      <c r="B17" s="13" t="s">
        <v>161</v>
      </c>
      <c r="C17" s="88">
        <v>0</v>
      </c>
      <c r="D17" s="66">
        <v>0</v>
      </c>
      <c r="E17" s="67">
        <v>0</v>
      </c>
      <c r="F17" s="88">
        <v>0</v>
      </c>
      <c r="G17" s="66">
        <v>0</v>
      </c>
      <c r="H17" s="67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0">
        <v>10</v>
      </c>
      <c r="B18" s="13" t="s">
        <v>158</v>
      </c>
      <c r="C18" s="88">
        <v>6815334.1899999995</v>
      </c>
      <c r="D18" s="66" t="s">
        <v>191</v>
      </c>
      <c r="E18" s="67">
        <v>6815334.1899999995</v>
      </c>
      <c r="F18" s="88">
        <v>5470120.1599999992</v>
      </c>
      <c r="G18" s="66" t="s">
        <v>191</v>
      </c>
      <c r="H18" s="67">
        <v>5470120.1599999992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0">
        <v>11</v>
      </c>
      <c r="B19" s="13" t="s">
        <v>169</v>
      </c>
      <c r="C19" s="88">
        <v>2947573.6799999997</v>
      </c>
      <c r="D19" s="66">
        <v>161386.96230000001</v>
      </c>
      <c r="E19" s="67">
        <v>3108960.6422999995</v>
      </c>
      <c r="F19" s="88">
        <v>2174664.2799999998</v>
      </c>
      <c r="G19" s="66">
        <v>5489.66</v>
      </c>
      <c r="H19" s="67">
        <v>2180153.94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10">
        <v>12</v>
      </c>
      <c r="B20" s="15" t="s">
        <v>142</v>
      </c>
      <c r="C20" s="90">
        <v>143567334.72999781</v>
      </c>
      <c r="D20" s="70">
        <v>96779671.127099857</v>
      </c>
      <c r="E20" s="71">
        <v>240347005.85709769</v>
      </c>
      <c r="F20" s="90">
        <v>111741179.39999996</v>
      </c>
      <c r="G20" s="70">
        <v>76973341.170000002</v>
      </c>
      <c r="H20" s="71">
        <v>188714520.56999996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3">
      <c r="A21" s="10"/>
      <c r="B21" s="11" t="s">
        <v>138</v>
      </c>
      <c r="C21" s="91"/>
      <c r="D21" s="16"/>
      <c r="E21" s="17"/>
      <c r="F21" s="91"/>
      <c r="G21" s="16"/>
      <c r="H21" s="1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0">
        <v>13</v>
      </c>
      <c r="B22" s="13" t="s">
        <v>135</v>
      </c>
      <c r="C22" s="87">
        <v>12075000</v>
      </c>
      <c r="D22" s="64">
        <v>2367900</v>
      </c>
      <c r="E22" s="65">
        <v>14442900</v>
      </c>
      <c r="F22" s="87">
        <v>13530000</v>
      </c>
      <c r="G22" s="64">
        <v>482780</v>
      </c>
      <c r="H22" s="65">
        <v>14012780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0">
        <v>14</v>
      </c>
      <c r="B23" s="13" t="s">
        <v>148</v>
      </c>
      <c r="C23" s="88">
        <v>10043774.960000193</v>
      </c>
      <c r="D23" s="66">
        <v>875171.58000000403</v>
      </c>
      <c r="E23" s="67">
        <v>10918946.540000197</v>
      </c>
      <c r="F23" s="88">
        <v>2222839.4440000001</v>
      </c>
      <c r="G23" s="66">
        <v>515306.27999999997</v>
      </c>
      <c r="H23" s="67">
        <v>2738145.7239999999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0">
        <v>15</v>
      </c>
      <c r="B24" s="13" t="s">
        <v>170</v>
      </c>
      <c r="C24" s="88">
        <v>5865084.1100000059</v>
      </c>
      <c r="D24" s="66">
        <v>4905762.8800000036</v>
      </c>
      <c r="E24" s="67">
        <v>10770846.99000001</v>
      </c>
      <c r="F24" s="88">
        <v>232677.53999999998</v>
      </c>
      <c r="G24" s="66">
        <v>505408.2199999998</v>
      </c>
      <c r="H24" s="67">
        <v>738085.75999999978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0">
        <v>16</v>
      </c>
      <c r="B25" s="13" t="s">
        <v>136</v>
      </c>
      <c r="C25" s="88">
        <v>12475358.960000001</v>
      </c>
      <c r="D25" s="66">
        <v>14986206.390000004</v>
      </c>
      <c r="E25" s="67">
        <v>27461565.350000005</v>
      </c>
      <c r="F25" s="88">
        <v>3984558.52</v>
      </c>
      <c r="G25" s="66">
        <v>566904.61000000034</v>
      </c>
      <c r="H25" s="67">
        <v>4551463.1300000008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0">
        <v>17</v>
      </c>
      <c r="B26" s="13" t="s">
        <v>146</v>
      </c>
      <c r="C26" s="92">
        <v>20000000</v>
      </c>
      <c r="D26" s="72">
        <v>0</v>
      </c>
      <c r="E26" s="67">
        <v>20000000</v>
      </c>
      <c r="F26" s="92"/>
      <c r="G26" s="72"/>
      <c r="H26" s="67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0">
        <v>18</v>
      </c>
      <c r="B27" s="13" t="s">
        <v>171</v>
      </c>
      <c r="C27" s="88">
        <v>40947155.07</v>
      </c>
      <c r="D27" s="66">
        <v>72220950</v>
      </c>
      <c r="E27" s="67">
        <v>113168105.06999999</v>
      </c>
      <c r="F27" s="88">
        <v>48517887.8125</v>
      </c>
      <c r="G27" s="66">
        <v>74064375</v>
      </c>
      <c r="H27" s="67">
        <v>122582262.8125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0">
        <v>19</v>
      </c>
      <c r="B28" s="13" t="s">
        <v>172</v>
      </c>
      <c r="C28" s="88">
        <v>2622858.5</v>
      </c>
      <c r="D28" s="66">
        <v>1704817.7829</v>
      </c>
      <c r="E28" s="67">
        <v>4327676.2829</v>
      </c>
      <c r="F28" s="88">
        <v>1706490.598</v>
      </c>
      <c r="G28" s="66">
        <v>1360515.17</v>
      </c>
      <c r="H28" s="67">
        <v>3067005.7680000002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0">
        <v>20</v>
      </c>
      <c r="B29" s="13" t="s">
        <v>173</v>
      </c>
      <c r="C29" s="88">
        <v>3772331.2299999995</v>
      </c>
      <c r="D29" s="66">
        <v>631412.99339999992</v>
      </c>
      <c r="E29" s="67">
        <v>4403744.2233999996</v>
      </c>
      <c r="F29" s="88">
        <v>3522979.26</v>
      </c>
      <c r="G29" s="66">
        <v>223728.8</v>
      </c>
      <c r="H29" s="67">
        <v>3746708.0599999996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0">
        <v>21</v>
      </c>
      <c r="B30" s="13" t="s">
        <v>139</v>
      </c>
      <c r="C30" s="88">
        <v>0</v>
      </c>
      <c r="D30" s="66">
        <v>0</v>
      </c>
      <c r="E30" s="67">
        <v>0</v>
      </c>
      <c r="F30" s="88">
        <v>0</v>
      </c>
      <c r="G30" s="66">
        <v>0</v>
      </c>
      <c r="H30" s="67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10">
        <v>22</v>
      </c>
      <c r="B31" s="15" t="s">
        <v>140</v>
      </c>
      <c r="C31" s="90">
        <v>107801562.83000021</v>
      </c>
      <c r="D31" s="70">
        <v>97692221.626300007</v>
      </c>
      <c r="E31" s="71">
        <v>205493784.4563002</v>
      </c>
      <c r="F31" s="90">
        <v>73717433.174500018</v>
      </c>
      <c r="G31" s="70">
        <v>77719018.079999998</v>
      </c>
      <c r="H31" s="71">
        <v>151436451.25450003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3">
      <c r="A32" s="10"/>
      <c r="B32" s="11" t="s">
        <v>151</v>
      </c>
      <c r="C32" s="91"/>
      <c r="D32" s="16"/>
      <c r="E32" s="17"/>
      <c r="F32" s="91"/>
      <c r="G32" s="16"/>
      <c r="H32" s="1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0">
        <v>23</v>
      </c>
      <c r="B33" s="13" t="s">
        <v>152</v>
      </c>
      <c r="C33" s="87">
        <v>20213599.989999998</v>
      </c>
      <c r="D33" s="64" t="s">
        <v>191</v>
      </c>
      <c r="E33" s="65">
        <v>20213599.989999998</v>
      </c>
      <c r="F33" s="87">
        <v>20213599.989999998</v>
      </c>
      <c r="G33" s="64" t="s">
        <v>191</v>
      </c>
      <c r="H33" s="65">
        <v>20213599.989999998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0">
        <v>24</v>
      </c>
      <c r="B34" s="13" t="s">
        <v>153</v>
      </c>
      <c r="C34" s="88">
        <v>0</v>
      </c>
      <c r="D34" s="66" t="s">
        <v>191</v>
      </c>
      <c r="E34" s="67">
        <v>0</v>
      </c>
      <c r="F34" s="88">
        <v>0</v>
      </c>
      <c r="G34" s="66" t="s">
        <v>191</v>
      </c>
      <c r="H34" s="67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0">
        <v>25</v>
      </c>
      <c r="B35" s="14" t="s">
        <v>154</v>
      </c>
      <c r="C35" s="88">
        <v>0</v>
      </c>
      <c r="D35" s="66" t="s">
        <v>191</v>
      </c>
      <c r="E35" s="67">
        <v>0</v>
      </c>
      <c r="F35" s="88">
        <v>0</v>
      </c>
      <c r="G35" s="66" t="s">
        <v>191</v>
      </c>
      <c r="H35" s="67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0">
        <v>26</v>
      </c>
      <c r="B36" s="13" t="s">
        <v>137</v>
      </c>
      <c r="C36" s="88">
        <v>0</v>
      </c>
      <c r="D36" s="66" t="s">
        <v>191</v>
      </c>
      <c r="E36" s="67">
        <v>0</v>
      </c>
      <c r="F36" s="88">
        <v>0</v>
      </c>
      <c r="G36" s="66" t="s">
        <v>191</v>
      </c>
      <c r="H36" s="67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0">
        <v>27</v>
      </c>
      <c r="B37" s="13" t="s">
        <v>134</v>
      </c>
      <c r="C37" s="88">
        <v>0</v>
      </c>
      <c r="D37" s="66" t="s">
        <v>191</v>
      </c>
      <c r="E37" s="67">
        <v>0</v>
      </c>
      <c r="F37" s="88">
        <v>0</v>
      </c>
      <c r="G37" s="66" t="s">
        <v>191</v>
      </c>
      <c r="H37" s="67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0">
        <v>28</v>
      </c>
      <c r="B38" s="13" t="s">
        <v>162</v>
      </c>
      <c r="C38" s="88">
        <v>14639621.893799998</v>
      </c>
      <c r="D38" s="66" t="s">
        <v>191</v>
      </c>
      <c r="E38" s="67">
        <v>14639621.893799998</v>
      </c>
      <c r="F38" s="88">
        <v>17064469.327999994</v>
      </c>
      <c r="G38" s="66" t="s">
        <v>191</v>
      </c>
      <c r="H38" s="67">
        <v>17064469.327999994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0">
        <v>29</v>
      </c>
      <c r="B39" s="13" t="s">
        <v>143</v>
      </c>
      <c r="C39" s="88">
        <v>0</v>
      </c>
      <c r="D39" s="66" t="s">
        <v>191</v>
      </c>
      <c r="E39" s="67">
        <v>0</v>
      </c>
      <c r="F39" s="88">
        <v>0</v>
      </c>
      <c r="G39" s="66" t="s">
        <v>191</v>
      </c>
      <c r="H39" s="67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ht="15.75" thickBot="1" x14ac:dyDescent="0.35">
      <c r="A40" s="10">
        <v>30</v>
      </c>
      <c r="B40" s="15" t="s">
        <v>155</v>
      </c>
      <c r="C40" s="90">
        <v>34853221.8838</v>
      </c>
      <c r="D40" s="70" t="s">
        <v>191</v>
      </c>
      <c r="E40" s="71">
        <v>34853221.8838</v>
      </c>
      <c r="F40" s="90">
        <v>37278069.317999989</v>
      </c>
      <c r="G40" s="70" t="s">
        <v>191</v>
      </c>
      <c r="H40" s="71">
        <v>37278069.317999989</v>
      </c>
    </row>
    <row r="41" spans="1:58" ht="15.75" thickBot="1" x14ac:dyDescent="0.35">
      <c r="A41" s="18">
        <v>31</v>
      </c>
      <c r="B41" s="19" t="s">
        <v>156</v>
      </c>
      <c r="C41" s="93">
        <v>142654784.71380019</v>
      </c>
      <c r="D41" s="73">
        <v>97692221.626300007</v>
      </c>
      <c r="E41" s="74">
        <v>240347006.3401002</v>
      </c>
      <c r="F41" s="93">
        <v>110995502.49250001</v>
      </c>
      <c r="G41" s="73">
        <v>77719018.079999998</v>
      </c>
      <c r="H41" s="74">
        <v>188714520.57249999</v>
      </c>
    </row>
    <row r="42" spans="1:58" x14ac:dyDescent="0.3">
      <c r="A42" s="20"/>
      <c r="B42" s="3"/>
      <c r="C42" s="3"/>
      <c r="D42" s="2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20"/>
      <c r="B43" s="83" t="s">
        <v>215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2">
    <mergeCell ref="C5:E5"/>
    <mergeCell ref="F5:H5"/>
  </mergeCells>
  <phoneticPr fontId="2" type="noConversion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zoomScale="80" zoomScaleNormal="80" workbookViewId="0">
      <selection activeCell="B6" sqref="B6"/>
    </sheetView>
  </sheetViews>
  <sheetFormatPr defaultRowHeight="15" x14ac:dyDescent="0.3"/>
  <cols>
    <col min="1" max="1" width="10.7109375" style="23" customWidth="1"/>
    <col min="2" max="2" width="117.140625" style="23" customWidth="1"/>
    <col min="3" max="3" width="13.42578125" style="23" bestFit="1" customWidth="1"/>
    <col min="4" max="4" width="15.7109375" style="23" customWidth="1"/>
    <col min="5" max="5" width="13.42578125" style="23" bestFit="1" customWidth="1"/>
    <col min="6" max="6" width="12.5703125" style="24" bestFit="1" customWidth="1"/>
    <col min="7" max="7" width="14.28515625" style="24" customWidth="1"/>
    <col min="8" max="8" width="13.28515625" style="24" bestFit="1" customWidth="1"/>
    <col min="9" max="16384" width="9.140625" style="24"/>
  </cols>
  <sheetData>
    <row r="1" spans="1:8" x14ac:dyDescent="0.3">
      <c r="A1" s="140" t="s">
        <v>132</v>
      </c>
      <c r="B1" s="94" t="str">
        <f>'RC'!B1</f>
        <v>ფინკა ბანკი საქათველო</v>
      </c>
      <c r="C1" s="3"/>
      <c r="D1" s="3"/>
      <c r="E1" s="3"/>
      <c r="H1" s="3"/>
    </row>
    <row r="2" spans="1:8" x14ac:dyDescent="0.3">
      <c r="A2" s="140" t="s">
        <v>144</v>
      </c>
      <c r="B2" s="95">
        <f>'RC'!B2</f>
        <v>42460</v>
      </c>
      <c r="C2" s="3"/>
      <c r="D2" s="3"/>
      <c r="E2" s="3"/>
      <c r="H2" s="1"/>
    </row>
    <row r="3" spans="1:8" x14ac:dyDescent="0.3">
      <c r="A3" s="1"/>
      <c r="B3" s="63"/>
      <c r="C3" s="3"/>
      <c r="D3" s="3"/>
      <c r="E3" s="3"/>
      <c r="H3" s="1"/>
    </row>
    <row r="4" spans="1:8" ht="15.75" thickBot="1" x14ac:dyDescent="0.35">
      <c r="A4" s="24"/>
      <c r="B4" s="96" t="s">
        <v>72</v>
      </c>
      <c r="C4" s="3"/>
      <c r="D4" s="3"/>
      <c r="E4" s="3"/>
      <c r="H4" s="25" t="s">
        <v>133</v>
      </c>
    </row>
    <row r="5" spans="1:8" x14ac:dyDescent="0.3">
      <c r="A5" s="133"/>
      <c r="B5" s="134"/>
      <c r="C5" s="164" t="s">
        <v>147</v>
      </c>
      <c r="D5" s="165"/>
      <c r="E5" s="166"/>
      <c r="F5" s="164" t="s">
        <v>160</v>
      </c>
      <c r="G5" s="165"/>
      <c r="H5" s="166"/>
    </row>
    <row r="6" spans="1:8" s="61" customFormat="1" ht="12.75" x14ac:dyDescent="0.2">
      <c r="A6" s="135" t="s">
        <v>118</v>
      </c>
      <c r="B6" s="106"/>
      <c r="C6" s="115" t="s">
        <v>174</v>
      </c>
      <c r="D6" s="97" t="s">
        <v>190</v>
      </c>
      <c r="E6" s="116" t="s">
        <v>176</v>
      </c>
      <c r="F6" s="115" t="s">
        <v>174</v>
      </c>
      <c r="G6" s="97" t="s">
        <v>190</v>
      </c>
      <c r="H6" s="116" t="s">
        <v>176</v>
      </c>
    </row>
    <row r="7" spans="1:8" s="61" customFormat="1" ht="12.75" x14ac:dyDescent="0.2">
      <c r="A7" s="136"/>
      <c r="B7" s="107" t="s">
        <v>67</v>
      </c>
      <c r="C7" s="117"/>
      <c r="D7" s="98"/>
      <c r="E7" s="118"/>
      <c r="F7" s="117"/>
      <c r="G7" s="98"/>
      <c r="H7" s="118"/>
    </row>
    <row r="8" spans="1:8" s="61" customFormat="1" ht="12.75" x14ac:dyDescent="0.2">
      <c r="A8" s="136">
        <v>1</v>
      </c>
      <c r="B8" s="108" t="s">
        <v>77</v>
      </c>
      <c r="C8" s="119">
        <v>67849.95</v>
      </c>
      <c r="D8" s="99">
        <v>44254.09</v>
      </c>
      <c r="E8" s="120">
        <f t="shared" ref="E8:E21" si="0">C8+D8</f>
        <v>112104.04</v>
      </c>
      <c r="F8" s="117">
        <v>13331.150000000001</v>
      </c>
      <c r="G8" s="98">
        <v>37151.600000000006</v>
      </c>
      <c r="H8" s="120">
        <f t="shared" ref="H8:H18" si="1">F8+G8</f>
        <v>50482.750000000007</v>
      </c>
    </row>
    <row r="9" spans="1:8" s="61" customFormat="1" ht="12.75" x14ac:dyDescent="0.2">
      <c r="A9" s="136">
        <v>2</v>
      </c>
      <c r="B9" s="108" t="s">
        <v>78</v>
      </c>
      <c r="C9" s="121">
        <f>SUM(C10:C18)</f>
        <v>9288978.0899999999</v>
      </c>
      <c r="D9" s="100">
        <f>SUM(D10:D18)</f>
        <v>2939696.9951999998</v>
      </c>
      <c r="E9" s="120">
        <f t="shared" si="0"/>
        <v>12228675.085200001</v>
      </c>
      <c r="F9" s="121">
        <f>SUM(F10:F18)</f>
        <v>7670765.6099999994</v>
      </c>
      <c r="G9" s="100">
        <f>SUM(G10:G18)</f>
        <v>2806715.8</v>
      </c>
      <c r="H9" s="120">
        <f t="shared" si="1"/>
        <v>10477481.41</v>
      </c>
    </row>
    <row r="10" spans="1:8" s="61" customFormat="1" ht="12.75" x14ac:dyDescent="0.2">
      <c r="A10" s="136">
        <v>2.1</v>
      </c>
      <c r="B10" s="109" t="s">
        <v>79</v>
      </c>
      <c r="C10" s="119">
        <v>0</v>
      </c>
      <c r="D10" s="99">
        <v>2821.8</v>
      </c>
      <c r="E10" s="120">
        <f t="shared" si="0"/>
        <v>2821.8</v>
      </c>
      <c r="F10" s="117">
        <v>0</v>
      </c>
      <c r="G10" s="98">
        <v>0</v>
      </c>
      <c r="H10" s="120">
        <f t="shared" si="1"/>
        <v>0</v>
      </c>
    </row>
    <row r="11" spans="1:8" s="61" customFormat="1" ht="12.75" x14ac:dyDescent="0.2">
      <c r="A11" s="136">
        <v>2.2000000000000002</v>
      </c>
      <c r="B11" s="109" t="s">
        <v>177</v>
      </c>
      <c r="C11" s="119">
        <v>11626.18</v>
      </c>
      <c r="D11" s="99">
        <v>72515.948700000008</v>
      </c>
      <c r="E11" s="120">
        <f t="shared" si="0"/>
        <v>84142.128700000001</v>
      </c>
      <c r="F11" s="117">
        <v>3578.5500000000006</v>
      </c>
      <c r="G11" s="98">
        <v>28809.780000000006</v>
      </c>
      <c r="H11" s="120">
        <f t="shared" si="1"/>
        <v>32388.330000000005</v>
      </c>
    </row>
    <row r="12" spans="1:8" s="61" customFormat="1" ht="12.75" x14ac:dyDescent="0.2">
      <c r="A12" s="136">
        <v>2.2999999999999998</v>
      </c>
      <c r="B12" s="109" t="s">
        <v>80</v>
      </c>
      <c r="C12" s="119">
        <v>1572.3600000000001</v>
      </c>
      <c r="D12" s="99">
        <v>0</v>
      </c>
      <c r="E12" s="120">
        <f t="shared" si="0"/>
        <v>1572.3600000000001</v>
      </c>
      <c r="F12" s="117">
        <v>0</v>
      </c>
      <c r="G12" s="98">
        <v>0</v>
      </c>
      <c r="H12" s="120">
        <f t="shared" si="1"/>
        <v>0</v>
      </c>
    </row>
    <row r="13" spans="1:8" s="61" customFormat="1" ht="12.75" x14ac:dyDescent="0.2">
      <c r="A13" s="136">
        <v>2.4</v>
      </c>
      <c r="B13" s="109" t="s">
        <v>178</v>
      </c>
      <c r="C13" s="119">
        <v>0</v>
      </c>
      <c r="D13" s="99">
        <v>0</v>
      </c>
      <c r="E13" s="120">
        <f t="shared" si="0"/>
        <v>0</v>
      </c>
      <c r="F13" s="117">
        <v>497.54</v>
      </c>
      <c r="G13" s="98">
        <v>0</v>
      </c>
      <c r="H13" s="120">
        <f t="shared" si="1"/>
        <v>497.54</v>
      </c>
    </row>
    <row r="14" spans="1:8" s="61" customFormat="1" ht="12.75" x14ac:dyDescent="0.2">
      <c r="A14" s="136">
        <v>2.5</v>
      </c>
      <c r="B14" s="109" t="s">
        <v>81</v>
      </c>
      <c r="C14" s="119">
        <v>178.48000000000002</v>
      </c>
      <c r="D14" s="99">
        <v>6158.3022000000001</v>
      </c>
      <c r="E14" s="120">
        <f t="shared" si="0"/>
        <v>6336.7821999999996</v>
      </c>
      <c r="F14" s="117">
        <v>0</v>
      </c>
      <c r="G14" s="98">
        <v>0</v>
      </c>
      <c r="H14" s="120">
        <f t="shared" si="1"/>
        <v>0</v>
      </c>
    </row>
    <row r="15" spans="1:8" s="61" customFormat="1" ht="12.75" x14ac:dyDescent="0.2">
      <c r="A15" s="136">
        <v>2.6</v>
      </c>
      <c r="B15" s="109" t="s">
        <v>82</v>
      </c>
      <c r="C15" s="119">
        <v>3545.1000000000004</v>
      </c>
      <c r="D15" s="99">
        <v>5027.6904999999997</v>
      </c>
      <c r="E15" s="120">
        <f t="shared" si="0"/>
        <v>8572.7904999999992</v>
      </c>
      <c r="F15" s="117">
        <v>0</v>
      </c>
      <c r="G15" s="98">
        <v>0</v>
      </c>
      <c r="H15" s="120">
        <f t="shared" si="1"/>
        <v>0</v>
      </c>
    </row>
    <row r="16" spans="1:8" s="61" customFormat="1" ht="12.75" x14ac:dyDescent="0.2">
      <c r="A16" s="136">
        <v>2.7</v>
      </c>
      <c r="B16" s="109" t="s">
        <v>83</v>
      </c>
      <c r="C16" s="119">
        <v>928.17000000000007</v>
      </c>
      <c r="D16" s="99">
        <v>2279.6037999999999</v>
      </c>
      <c r="E16" s="120">
        <f t="shared" si="0"/>
        <v>3207.7737999999999</v>
      </c>
      <c r="F16" s="117">
        <v>0</v>
      </c>
      <c r="G16" s="98">
        <v>0</v>
      </c>
      <c r="H16" s="120">
        <f t="shared" si="1"/>
        <v>0</v>
      </c>
    </row>
    <row r="17" spans="1:8" s="61" customFormat="1" ht="12.75" x14ac:dyDescent="0.2">
      <c r="A17" s="136">
        <v>2.8</v>
      </c>
      <c r="B17" s="109" t="s">
        <v>84</v>
      </c>
      <c r="C17" s="119">
        <v>9271127.8000000007</v>
      </c>
      <c r="D17" s="99">
        <v>2850893.65</v>
      </c>
      <c r="E17" s="120">
        <f t="shared" si="0"/>
        <v>12122021.450000001</v>
      </c>
      <c r="F17" s="117">
        <v>7666689.5199999996</v>
      </c>
      <c r="G17" s="98">
        <v>2777906.02</v>
      </c>
      <c r="H17" s="120">
        <f t="shared" si="1"/>
        <v>10444595.539999999</v>
      </c>
    </row>
    <row r="18" spans="1:8" s="61" customFormat="1" ht="12.75" x14ac:dyDescent="0.2">
      <c r="A18" s="136">
        <v>2.9</v>
      </c>
      <c r="B18" s="109" t="s">
        <v>85</v>
      </c>
      <c r="C18" s="119">
        <v>0</v>
      </c>
      <c r="D18" s="99">
        <v>0</v>
      </c>
      <c r="E18" s="120">
        <f t="shared" si="0"/>
        <v>0</v>
      </c>
      <c r="F18" s="117">
        <v>0</v>
      </c>
      <c r="G18" s="98">
        <v>0</v>
      </c>
      <c r="H18" s="120">
        <f t="shared" si="1"/>
        <v>0</v>
      </c>
    </row>
    <row r="19" spans="1:8" s="61" customFormat="1" ht="12.75" x14ac:dyDescent="0.2">
      <c r="A19" s="136">
        <v>3</v>
      </c>
      <c r="B19" s="108" t="s">
        <v>179</v>
      </c>
      <c r="C19" s="119">
        <v>456138.08999999997</v>
      </c>
      <c r="D19" s="99">
        <v>237198.19000000003</v>
      </c>
      <c r="E19" s="120">
        <f>C19+D19</f>
        <v>693336.28</v>
      </c>
      <c r="F19" s="117">
        <v>264274.12999999995</v>
      </c>
      <c r="G19" s="98">
        <v>144970.30000000002</v>
      </c>
      <c r="H19" s="120">
        <f>F19+G19</f>
        <v>409244.42999999993</v>
      </c>
    </row>
    <row r="20" spans="1:8" s="61" customFormat="1" ht="12.75" x14ac:dyDescent="0.2">
      <c r="A20" s="136">
        <v>4</v>
      </c>
      <c r="B20" s="108" t="s">
        <v>68</v>
      </c>
      <c r="C20" s="119">
        <v>75033.929999999993</v>
      </c>
      <c r="D20" s="99">
        <v>0</v>
      </c>
      <c r="E20" s="120">
        <f t="shared" si="0"/>
        <v>75033.929999999993</v>
      </c>
      <c r="F20" s="117">
        <v>68790.409999999989</v>
      </c>
      <c r="G20" s="98">
        <v>0</v>
      </c>
      <c r="H20" s="120">
        <f t="shared" ref="H20:H21" si="2">F20+G20</f>
        <v>68790.409999999989</v>
      </c>
    </row>
    <row r="21" spans="1:8" s="61" customFormat="1" ht="12.75" x14ac:dyDescent="0.2">
      <c r="A21" s="136">
        <v>5</v>
      </c>
      <c r="B21" s="108" t="s">
        <v>86</v>
      </c>
      <c r="C21" s="119">
        <v>0</v>
      </c>
      <c r="D21" s="99">
        <v>0</v>
      </c>
      <c r="E21" s="120">
        <f t="shared" si="0"/>
        <v>0</v>
      </c>
      <c r="F21" s="117">
        <v>0</v>
      </c>
      <c r="G21" s="98">
        <v>0</v>
      </c>
      <c r="H21" s="120">
        <f t="shared" si="2"/>
        <v>0</v>
      </c>
    </row>
    <row r="22" spans="1:8" s="61" customFormat="1" ht="12.75" x14ac:dyDescent="0.2">
      <c r="A22" s="136">
        <v>6</v>
      </c>
      <c r="B22" s="110" t="s">
        <v>180</v>
      </c>
      <c r="C22" s="121">
        <f>C8+C9+C20+C21+C19</f>
        <v>9888000.0599999987</v>
      </c>
      <c r="D22" s="100">
        <f>D8+D9+D20+D21+D19</f>
        <v>3221149.2751999996</v>
      </c>
      <c r="E22" s="120">
        <f>C22+D22</f>
        <v>13109149.335199999</v>
      </c>
      <c r="F22" s="121">
        <f>F8+F9+F20+F21+F19</f>
        <v>8017161.2999999998</v>
      </c>
      <c r="G22" s="100">
        <f>G8+G9+G20+G21+G19</f>
        <v>2988837.6999999997</v>
      </c>
      <c r="H22" s="120">
        <f>F22+G22</f>
        <v>11005999</v>
      </c>
    </row>
    <row r="23" spans="1:8" s="61" customFormat="1" ht="12.75" x14ac:dyDescent="0.2">
      <c r="A23" s="136"/>
      <c r="B23" s="107" t="s">
        <v>98</v>
      </c>
      <c r="C23" s="117"/>
      <c r="D23" s="98"/>
      <c r="E23" s="118"/>
      <c r="F23" s="117"/>
      <c r="G23" s="98"/>
      <c r="H23" s="118"/>
    </row>
    <row r="24" spans="1:8" s="61" customFormat="1" ht="12.75" x14ac:dyDescent="0.2">
      <c r="A24" s="136">
        <v>7</v>
      </c>
      <c r="B24" s="108" t="s">
        <v>87</v>
      </c>
      <c r="C24" s="119">
        <v>173857.63</v>
      </c>
      <c r="D24" s="99">
        <v>35463.952600000011</v>
      </c>
      <c r="E24" s="122">
        <f t="shared" ref="E24:E29" si="3">C24+D24</f>
        <v>209321.58260000002</v>
      </c>
      <c r="F24" s="117">
        <v>856.66</v>
      </c>
      <c r="G24" s="98">
        <v>1083.4000000000001</v>
      </c>
      <c r="H24" s="122">
        <f t="shared" ref="H24:H29" si="4">F24+G24</f>
        <v>1940.06</v>
      </c>
    </row>
    <row r="25" spans="1:8" s="61" customFormat="1" ht="12.75" x14ac:dyDescent="0.2">
      <c r="A25" s="136">
        <v>8</v>
      </c>
      <c r="B25" s="108" t="s">
        <v>88</v>
      </c>
      <c r="C25" s="119">
        <v>218416.74</v>
      </c>
      <c r="D25" s="99">
        <v>210173.00879999995</v>
      </c>
      <c r="E25" s="122">
        <f t="shared" si="3"/>
        <v>428589.74879999994</v>
      </c>
      <c r="F25" s="117">
        <v>76957.822</v>
      </c>
      <c r="G25" s="98">
        <v>2488.7469999999998</v>
      </c>
      <c r="H25" s="122">
        <f t="shared" si="4"/>
        <v>79446.569000000003</v>
      </c>
    </row>
    <row r="26" spans="1:8" s="61" customFormat="1" ht="12.75" x14ac:dyDescent="0.2">
      <c r="A26" s="136">
        <v>9</v>
      </c>
      <c r="B26" s="108" t="s">
        <v>181</v>
      </c>
      <c r="C26" s="119">
        <v>351750.68</v>
      </c>
      <c r="D26" s="99">
        <v>6973.81</v>
      </c>
      <c r="E26" s="122">
        <f t="shared" si="3"/>
        <v>358724.49</v>
      </c>
      <c r="F26" s="117">
        <v>165429.63</v>
      </c>
      <c r="G26" s="98">
        <v>4561.38</v>
      </c>
      <c r="H26" s="122">
        <f t="shared" si="4"/>
        <v>169991.01</v>
      </c>
    </row>
    <row r="27" spans="1:8" s="61" customFormat="1" ht="12.75" x14ac:dyDescent="0.2">
      <c r="A27" s="136">
        <v>10</v>
      </c>
      <c r="B27" s="108" t="s">
        <v>182</v>
      </c>
      <c r="C27" s="119">
        <v>503616.44</v>
      </c>
      <c r="D27" s="99">
        <v>0</v>
      </c>
      <c r="E27" s="122">
        <f t="shared" si="3"/>
        <v>503616.44</v>
      </c>
      <c r="F27" s="117">
        <v>0</v>
      </c>
      <c r="G27" s="98">
        <v>0</v>
      </c>
      <c r="H27" s="122">
        <f t="shared" si="4"/>
        <v>0</v>
      </c>
    </row>
    <row r="28" spans="1:8" s="61" customFormat="1" ht="12.75" x14ac:dyDescent="0.2">
      <c r="A28" s="136">
        <v>11</v>
      </c>
      <c r="B28" s="108" t="s">
        <v>89</v>
      </c>
      <c r="C28" s="119">
        <v>1279019.28</v>
      </c>
      <c r="D28" s="99">
        <v>1184625.23</v>
      </c>
      <c r="E28" s="122">
        <f t="shared" si="3"/>
        <v>2463644.5099999998</v>
      </c>
      <c r="F28" s="117">
        <v>1210526.23</v>
      </c>
      <c r="G28" s="98">
        <v>1136009.27</v>
      </c>
      <c r="H28" s="122">
        <f t="shared" si="4"/>
        <v>2346535.5</v>
      </c>
    </row>
    <row r="29" spans="1:8" s="61" customFormat="1" ht="12.75" x14ac:dyDescent="0.2">
      <c r="A29" s="136">
        <v>12</v>
      </c>
      <c r="B29" s="108" t="s">
        <v>99</v>
      </c>
      <c r="C29" s="119">
        <v>0</v>
      </c>
      <c r="D29" s="99">
        <v>0</v>
      </c>
      <c r="E29" s="122">
        <f t="shared" si="3"/>
        <v>0</v>
      </c>
      <c r="F29" s="117">
        <v>0</v>
      </c>
      <c r="G29" s="98">
        <v>0</v>
      </c>
      <c r="H29" s="122">
        <f t="shared" si="4"/>
        <v>0</v>
      </c>
    </row>
    <row r="30" spans="1:8" s="61" customFormat="1" ht="12.75" x14ac:dyDescent="0.2">
      <c r="A30" s="136">
        <v>13</v>
      </c>
      <c r="B30" s="111" t="s">
        <v>100</v>
      </c>
      <c r="C30" s="121">
        <f>SUM(C24:C29)</f>
        <v>2526660.77</v>
      </c>
      <c r="D30" s="100">
        <f>SUM(D24:D29)</f>
        <v>1437236.0014</v>
      </c>
      <c r="E30" s="122">
        <f>C30+D30</f>
        <v>3963896.7714</v>
      </c>
      <c r="F30" s="121">
        <f>SUM(F24:F29)</f>
        <v>1453770.3419999999</v>
      </c>
      <c r="G30" s="100">
        <f>SUM(G24:G29)</f>
        <v>1144142.797</v>
      </c>
      <c r="H30" s="122">
        <f>F30+G30</f>
        <v>2597913.139</v>
      </c>
    </row>
    <row r="31" spans="1:8" s="61" customFormat="1" ht="12.75" x14ac:dyDescent="0.2">
      <c r="A31" s="136">
        <v>14</v>
      </c>
      <c r="B31" s="111" t="s">
        <v>73</v>
      </c>
      <c r="C31" s="121">
        <f>C22-C30</f>
        <v>7361339.2899999991</v>
      </c>
      <c r="D31" s="100">
        <f>D22-D30</f>
        <v>1783913.2737999996</v>
      </c>
      <c r="E31" s="120">
        <f>C31+D31</f>
        <v>9145252.5637999997</v>
      </c>
      <c r="F31" s="121">
        <f>F22-F30</f>
        <v>6563390.9579999996</v>
      </c>
      <c r="G31" s="100">
        <f>G22-G30</f>
        <v>1844694.9029999997</v>
      </c>
      <c r="H31" s="120">
        <f>F31+G31</f>
        <v>8408085.8609999996</v>
      </c>
    </row>
    <row r="32" spans="1:8" s="61" customFormat="1" ht="12.75" x14ac:dyDescent="0.2">
      <c r="A32" s="136"/>
      <c r="B32" s="107"/>
      <c r="C32" s="117"/>
      <c r="D32" s="98"/>
      <c r="E32" s="118"/>
      <c r="F32" s="117"/>
      <c r="G32" s="98"/>
      <c r="H32" s="118"/>
    </row>
    <row r="33" spans="1:8" s="61" customFormat="1" ht="12.75" x14ac:dyDescent="0.2">
      <c r="A33" s="136"/>
      <c r="B33" s="107" t="s">
        <v>69</v>
      </c>
      <c r="C33" s="117"/>
      <c r="D33" s="98"/>
      <c r="E33" s="123"/>
      <c r="F33" s="117"/>
      <c r="G33" s="98"/>
      <c r="H33" s="123"/>
    </row>
    <row r="34" spans="1:8" s="61" customFormat="1" ht="12.75" x14ac:dyDescent="0.2">
      <c r="A34" s="136">
        <v>15</v>
      </c>
      <c r="B34" s="112" t="s">
        <v>183</v>
      </c>
      <c r="C34" s="124">
        <f>C35-C36</f>
        <v>770588.47999999975</v>
      </c>
      <c r="D34" s="102">
        <f>D35-D36</f>
        <v>-960527.52</v>
      </c>
      <c r="E34" s="125">
        <f>C34+D34</f>
        <v>-189939.04000000027</v>
      </c>
      <c r="F34" s="124">
        <f>F35-F36</f>
        <v>953104.76</v>
      </c>
      <c r="G34" s="102">
        <f>G35-G36</f>
        <v>-505292.16000000003</v>
      </c>
      <c r="H34" s="125">
        <f>F34+G34</f>
        <v>447812.6</v>
      </c>
    </row>
    <row r="35" spans="1:8" s="61" customFormat="1" ht="12.75" x14ac:dyDescent="0.2">
      <c r="A35" s="136">
        <v>15.1</v>
      </c>
      <c r="B35" s="109" t="s">
        <v>184</v>
      </c>
      <c r="C35" s="119">
        <v>1123656.2799999998</v>
      </c>
      <c r="D35" s="99">
        <v>292415.90999999997</v>
      </c>
      <c r="E35" s="125">
        <f>C35+D35</f>
        <v>1416072.1899999997</v>
      </c>
      <c r="F35" s="117">
        <v>1171383.67</v>
      </c>
      <c r="G35" s="98">
        <v>347314.99</v>
      </c>
      <c r="H35" s="125">
        <f>F35+G35</f>
        <v>1518698.66</v>
      </c>
    </row>
    <row r="36" spans="1:8" s="61" customFormat="1" ht="12.75" x14ac:dyDescent="0.2">
      <c r="A36" s="136">
        <v>15.2</v>
      </c>
      <c r="B36" s="109" t="s">
        <v>185</v>
      </c>
      <c r="C36" s="119">
        <v>353067.80000000005</v>
      </c>
      <c r="D36" s="99">
        <v>1252943.43</v>
      </c>
      <c r="E36" s="125">
        <f>C36+D36</f>
        <v>1606011.23</v>
      </c>
      <c r="F36" s="117">
        <v>218278.90999999997</v>
      </c>
      <c r="G36" s="98">
        <v>852607.15</v>
      </c>
      <c r="H36" s="125">
        <f>F36+G36</f>
        <v>1070886.06</v>
      </c>
    </row>
    <row r="37" spans="1:8" s="61" customFormat="1" ht="12.75" x14ac:dyDescent="0.2">
      <c r="A37" s="136">
        <v>16</v>
      </c>
      <c r="B37" s="108" t="s">
        <v>65</v>
      </c>
      <c r="C37" s="119">
        <v>0</v>
      </c>
      <c r="D37" s="99">
        <v>0</v>
      </c>
      <c r="E37" s="120">
        <f t="shared" ref="E37:E66" si="5">C37+D37</f>
        <v>0</v>
      </c>
      <c r="F37" s="117">
        <v>0</v>
      </c>
      <c r="G37" s="98">
        <v>0</v>
      </c>
      <c r="H37" s="120">
        <f t="shared" ref="H37:H45" si="6">F37+G37</f>
        <v>0</v>
      </c>
    </row>
    <row r="38" spans="1:8" s="61" customFormat="1" ht="12.75" x14ac:dyDescent="0.2">
      <c r="A38" s="136">
        <v>17</v>
      </c>
      <c r="B38" s="108" t="s">
        <v>66</v>
      </c>
      <c r="C38" s="119">
        <v>0</v>
      </c>
      <c r="D38" s="99">
        <v>0</v>
      </c>
      <c r="E38" s="120">
        <f t="shared" si="5"/>
        <v>0</v>
      </c>
      <c r="F38" s="117">
        <v>0</v>
      </c>
      <c r="G38" s="98">
        <v>0</v>
      </c>
      <c r="H38" s="120">
        <f t="shared" si="6"/>
        <v>0</v>
      </c>
    </row>
    <row r="39" spans="1:8" s="61" customFormat="1" ht="12.75" x14ac:dyDescent="0.2">
      <c r="A39" s="136">
        <v>18</v>
      </c>
      <c r="B39" s="108" t="s">
        <v>70</v>
      </c>
      <c r="C39" s="119">
        <v>0</v>
      </c>
      <c r="D39" s="99">
        <v>0</v>
      </c>
      <c r="E39" s="120">
        <f t="shared" si="5"/>
        <v>0</v>
      </c>
      <c r="F39" s="117">
        <v>0</v>
      </c>
      <c r="G39" s="98">
        <v>0</v>
      </c>
      <c r="H39" s="120">
        <f t="shared" si="6"/>
        <v>0</v>
      </c>
    </row>
    <row r="40" spans="1:8" s="61" customFormat="1" ht="12.75" x14ac:dyDescent="0.2">
      <c r="A40" s="136">
        <v>19</v>
      </c>
      <c r="B40" s="108" t="s">
        <v>186</v>
      </c>
      <c r="C40" s="119">
        <v>172599.15</v>
      </c>
      <c r="D40" s="99">
        <v>0</v>
      </c>
      <c r="E40" s="120">
        <f t="shared" si="5"/>
        <v>172599.15</v>
      </c>
      <c r="F40" s="117">
        <v>114776.37000000002</v>
      </c>
      <c r="G40" s="98">
        <v>0</v>
      </c>
      <c r="H40" s="120">
        <f t="shared" si="6"/>
        <v>114776.37000000002</v>
      </c>
    </row>
    <row r="41" spans="1:8" s="61" customFormat="1" ht="12.75" x14ac:dyDescent="0.2">
      <c r="A41" s="136">
        <v>20</v>
      </c>
      <c r="B41" s="108" t="s">
        <v>90</v>
      </c>
      <c r="C41" s="119">
        <v>-12060.279999999999</v>
      </c>
      <c r="D41" s="99">
        <v>0</v>
      </c>
      <c r="E41" s="120">
        <f t="shared" si="5"/>
        <v>-12060.279999999999</v>
      </c>
      <c r="F41" s="117">
        <v>183911.64699999243</v>
      </c>
      <c r="G41" s="98">
        <v>0</v>
      </c>
      <c r="H41" s="120">
        <f t="shared" si="6"/>
        <v>183911.64699999243</v>
      </c>
    </row>
    <row r="42" spans="1:8" s="61" customFormat="1" ht="12.75" x14ac:dyDescent="0.2">
      <c r="A42" s="136">
        <v>21</v>
      </c>
      <c r="B42" s="108" t="s">
        <v>187</v>
      </c>
      <c r="C42" s="119">
        <v>-809.43</v>
      </c>
      <c r="D42" s="99">
        <v>0</v>
      </c>
      <c r="E42" s="120">
        <f t="shared" si="5"/>
        <v>-809.43</v>
      </c>
      <c r="F42" s="117">
        <v>0</v>
      </c>
      <c r="G42" s="98">
        <v>0</v>
      </c>
      <c r="H42" s="120">
        <f t="shared" si="6"/>
        <v>0</v>
      </c>
    </row>
    <row r="43" spans="1:8" s="61" customFormat="1" ht="12.75" x14ac:dyDescent="0.2">
      <c r="A43" s="136">
        <v>22</v>
      </c>
      <c r="B43" s="108" t="s">
        <v>188</v>
      </c>
      <c r="C43" s="119">
        <v>0</v>
      </c>
      <c r="D43" s="99">
        <v>0</v>
      </c>
      <c r="E43" s="120">
        <f t="shared" si="5"/>
        <v>0</v>
      </c>
      <c r="F43" s="117">
        <v>0</v>
      </c>
      <c r="G43" s="98">
        <v>0</v>
      </c>
      <c r="H43" s="120">
        <f t="shared" si="6"/>
        <v>0</v>
      </c>
    </row>
    <row r="44" spans="1:8" s="61" customFormat="1" ht="12.75" x14ac:dyDescent="0.2">
      <c r="A44" s="136">
        <v>23</v>
      </c>
      <c r="B44" s="108" t="s">
        <v>91</v>
      </c>
      <c r="C44" s="119">
        <v>103898.79</v>
      </c>
      <c r="D44" s="99">
        <v>2458.33</v>
      </c>
      <c r="E44" s="120">
        <f t="shared" si="5"/>
        <v>106357.12</v>
      </c>
      <c r="F44" s="117">
        <v>54054.93</v>
      </c>
      <c r="G44" s="98">
        <v>8897.2099999999991</v>
      </c>
      <c r="H44" s="120">
        <f t="shared" si="6"/>
        <v>62952.14</v>
      </c>
    </row>
    <row r="45" spans="1:8" s="61" customFormat="1" ht="12.75" x14ac:dyDescent="0.2">
      <c r="A45" s="136">
        <v>24</v>
      </c>
      <c r="B45" s="111" t="s">
        <v>71</v>
      </c>
      <c r="C45" s="121">
        <f>C34+C37+C38+C39+C40+C41+C42+C43+C44</f>
        <v>1034216.7099999997</v>
      </c>
      <c r="D45" s="100">
        <f>D34+D37+D38+D39+D40+D41+D42+D43+D44</f>
        <v>-958069.19000000006</v>
      </c>
      <c r="E45" s="120">
        <f t="shared" si="5"/>
        <v>76147.519999999669</v>
      </c>
      <c r="F45" s="121">
        <f>F34+F37+F38+F39+F40+F41+F42+F43+F44</f>
        <v>1305847.7069999925</v>
      </c>
      <c r="G45" s="100">
        <f>G34+G37+G38+G39+G40+G41+G42+G43+G44</f>
        <v>-496394.95</v>
      </c>
      <c r="H45" s="120">
        <f t="shared" si="6"/>
        <v>809452.75699999253</v>
      </c>
    </row>
    <row r="46" spans="1:8" s="61" customFormat="1" ht="12.75" x14ac:dyDescent="0.2">
      <c r="A46" s="136"/>
      <c r="B46" s="107" t="s">
        <v>101</v>
      </c>
      <c r="C46" s="117"/>
      <c r="D46" s="98"/>
      <c r="E46" s="123"/>
      <c r="F46" s="117"/>
      <c r="G46" s="98"/>
      <c r="H46" s="123"/>
    </row>
    <row r="47" spans="1:8" s="61" customFormat="1" ht="12.75" x14ac:dyDescent="0.2">
      <c r="A47" s="136">
        <v>25</v>
      </c>
      <c r="B47" s="108" t="s">
        <v>102</v>
      </c>
      <c r="C47" s="119">
        <v>20237.349999999999</v>
      </c>
      <c r="D47" s="99">
        <v>0</v>
      </c>
      <c r="E47" s="120">
        <f t="shared" si="5"/>
        <v>20237.349999999999</v>
      </c>
      <c r="F47" s="117">
        <v>28303.01</v>
      </c>
      <c r="G47" s="98">
        <v>14058.27</v>
      </c>
      <c r="H47" s="120">
        <f t="shared" ref="H47:H54" si="7">F47+G47</f>
        <v>42361.279999999999</v>
      </c>
    </row>
    <row r="48" spans="1:8" s="61" customFormat="1" ht="12.75" x14ac:dyDescent="0.2">
      <c r="A48" s="136">
        <v>26</v>
      </c>
      <c r="B48" s="108" t="s">
        <v>103</v>
      </c>
      <c r="C48" s="119">
        <v>281146.67000000004</v>
      </c>
      <c r="D48" s="99">
        <v>11918.490000000002</v>
      </c>
      <c r="E48" s="120">
        <f t="shared" si="5"/>
        <v>293065.16000000003</v>
      </c>
      <c r="F48" s="117">
        <v>161683.31</v>
      </c>
      <c r="G48" s="98">
        <v>45081.95</v>
      </c>
      <c r="H48" s="120">
        <f t="shared" si="7"/>
        <v>206765.26</v>
      </c>
    </row>
    <row r="49" spans="1:8" s="61" customFormat="1" ht="12.75" x14ac:dyDescent="0.2">
      <c r="A49" s="136">
        <v>27</v>
      </c>
      <c r="B49" s="108" t="s">
        <v>104</v>
      </c>
      <c r="C49" s="119">
        <v>4098959.8400000003</v>
      </c>
      <c r="D49" s="99">
        <v>0</v>
      </c>
      <c r="E49" s="120">
        <f t="shared" si="5"/>
        <v>4098959.8400000003</v>
      </c>
      <c r="F49" s="117">
        <v>3964431.08</v>
      </c>
      <c r="G49" s="98">
        <v>0</v>
      </c>
      <c r="H49" s="120">
        <f t="shared" si="7"/>
        <v>3964431.08</v>
      </c>
    </row>
    <row r="50" spans="1:8" s="61" customFormat="1" ht="12.75" x14ac:dyDescent="0.2">
      <c r="A50" s="136">
        <v>28</v>
      </c>
      <c r="B50" s="108" t="s">
        <v>105</v>
      </c>
      <c r="C50" s="119">
        <v>15737.22</v>
      </c>
      <c r="D50" s="99">
        <v>0</v>
      </c>
      <c r="E50" s="120">
        <f t="shared" si="5"/>
        <v>15737.22</v>
      </c>
      <c r="F50" s="117">
        <v>19178.400000000001</v>
      </c>
      <c r="G50" s="98">
        <v>0</v>
      </c>
      <c r="H50" s="120">
        <f t="shared" si="7"/>
        <v>19178.400000000001</v>
      </c>
    </row>
    <row r="51" spans="1:8" s="61" customFormat="1" ht="12.75" x14ac:dyDescent="0.2">
      <c r="A51" s="136">
        <v>29</v>
      </c>
      <c r="B51" s="108" t="s">
        <v>106</v>
      </c>
      <c r="C51" s="119">
        <v>576169.44999999995</v>
      </c>
      <c r="D51" s="99">
        <v>0</v>
      </c>
      <c r="E51" s="120">
        <f t="shared" si="5"/>
        <v>576169.44999999995</v>
      </c>
      <c r="F51" s="117">
        <v>948975.1</v>
      </c>
      <c r="G51" s="98">
        <v>0</v>
      </c>
      <c r="H51" s="120">
        <f t="shared" si="7"/>
        <v>948975.1</v>
      </c>
    </row>
    <row r="52" spans="1:8" s="61" customFormat="1" ht="12.75" x14ac:dyDescent="0.2">
      <c r="A52" s="136">
        <v>30</v>
      </c>
      <c r="B52" s="108" t="s">
        <v>107</v>
      </c>
      <c r="C52" s="119">
        <v>1717610.9900000002</v>
      </c>
      <c r="D52" s="99">
        <v>41336.89</v>
      </c>
      <c r="E52" s="120">
        <f t="shared" si="5"/>
        <v>1758947.8800000001</v>
      </c>
      <c r="F52" s="117">
        <v>1703711.2600000005</v>
      </c>
      <c r="G52" s="98">
        <v>39895.19</v>
      </c>
      <c r="H52" s="120">
        <f t="shared" si="7"/>
        <v>1743606.4500000004</v>
      </c>
    </row>
    <row r="53" spans="1:8" s="61" customFormat="1" ht="12.75" x14ac:dyDescent="0.2">
      <c r="A53" s="136">
        <v>31</v>
      </c>
      <c r="B53" s="111" t="s">
        <v>108</v>
      </c>
      <c r="C53" s="121">
        <f>SUM(C47:C52)</f>
        <v>6709861.5200000005</v>
      </c>
      <c r="D53" s="100">
        <f>SUM(D47:D52)</f>
        <v>53255.380000000005</v>
      </c>
      <c r="E53" s="120">
        <f t="shared" si="5"/>
        <v>6763116.9000000004</v>
      </c>
      <c r="F53" s="121">
        <f>SUM(F47:F52)</f>
        <v>6826282.1600000001</v>
      </c>
      <c r="G53" s="100">
        <f>SUM(G47:G52)</f>
        <v>99035.41</v>
      </c>
      <c r="H53" s="120">
        <f t="shared" si="7"/>
        <v>6925317.5700000003</v>
      </c>
    </row>
    <row r="54" spans="1:8" s="61" customFormat="1" ht="12.75" x14ac:dyDescent="0.2">
      <c r="A54" s="136">
        <v>32</v>
      </c>
      <c r="B54" s="111" t="s">
        <v>74</v>
      </c>
      <c r="C54" s="121">
        <f>C45-C53</f>
        <v>-5675644.8100000005</v>
      </c>
      <c r="D54" s="100">
        <f>D45-D53</f>
        <v>-1011324.5700000001</v>
      </c>
      <c r="E54" s="120">
        <f t="shared" si="5"/>
        <v>-6686969.3800000008</v>
      </c>
      <c r="F54" s="121">
        <f>F45-F53</f>
        <v>-5520434.4530000072</v>
      </c>
      <c r="G54" s="100">
        <f>G45-G53</f>
        <v>-595430.36</v>
      </c>
      <c r="H54" s="120">
        <f t="shared" si="7"/>
        <v>-6115864.8130000075</v>
      </c>
    </row>
    <row r="55" spans="1:8" s="61" customFormat="1" ht="12.75" x14ac:dyDescent="0.2">
      <c r="A55" s="136"/>
      <c r="B55" s="107"/>
      <c r="C55" s="126"/>
      <c r="D55" s="103"/>
      <c r="E55" s="127"/>
      <c r="F55" s="126"/>
      <c r="G55" s="103"/>
      <c r="H55" s="127"/>
    </row>
    <row r="56" spans="1:8" s="61" customFormat="1" ht="12.75" x14ac:dyDescent="0.2">
      <c r="A56" s="136">
        <v>33</v>
      </c>
      <c r="B56" s="111" t="s">
        <v>75</v>
      </c>
      <c r="C56" s="121">
        <f>C31+C54</f>
        <v>1685694.4799999986</v>
      </c>
      <c r="D56" s="100">
        <f>D31+D54</f>
        <v>772588.70379999955</v>
      </c>
      <c r="E56" s="120">
        <f t="shared" si="5"/>
        <v>2458283.1837999979</v>
      </c>
      <c r="F56" s="121">
        <f>F31+F54</f>
        <v>1042956.5049999924</v>
      </c>
      <c r="G56" s="100">
        <f>G31+G54</f>
        <v>1249264.5429999996</v>
      </c>
      <c r="H56" s="120">
        <f t="shared" ref="H56" si="8">F56+G56</f>
        <v>2292221.047999992</v>
      </c>
    </row>
    <row r="57" spans="1:8" s="61" customFormat="1" ht="12.75" x14ac:dyDescent="0.2">
      <c r="A57" s="136"/>
      <c r="B57" s="107"/>
      <c r="C57" s="126"/>
      <c r="D57" s="103"/>
      <c r="E57" s="127"/>
      <c r="F57" s="126"/>
      <c r="G57" s="103"/>
      <c r="H57" s="127"/>
    </row>
    <row r="58" spans="1:8" s="61" customFormat="1" ht="12.75" x14ac:dyDescent="0.2">
      <c r="A58" s="136">
        <v>34</v>
      </c>
      <c r="B58" s="108" t="s">
        <v>92</v>
      </c>
      <c r="C58" s="119">
        <v>1971164.25</v>
      </c>
      <c r="D58" s="98" t="s">
        <v>191</v>
      </c>
      <c r="E58" s="120">
        <f>C58</f>
        <v>1971164.25</v>
      </c>
      <c r="F58" s="117">
        <v>1951732.03</v>
      </c>
      <c r="G58" s="98" t="s">
        <v>191</v>
      </c>
      <c r="H58" s="120">
        <f>F58</f>
        <v>1951732.03</v>
      </c>
    </row>
    <row r="59" spans="1:8" s="61" customFormat="1" ht="12.75" x14ac:dyDescent="0.2">
      <c r="A59" s="136">
        <v>35</v>
      </c>
      <c r="B59" s="108" t="s">
        <v>93</v>
      </c>
      <c r="C59" s="119">
        <v>0</v>
      </c>
      <c r="D59" s="98" t="s">
        <v>191</v>
      </c>
      <c r="E59" s="120">
        <f>C59</f>
        <v>0</v>
      </c>
      <c r="F59" s="117">
        <v>0</v>
      </c>
      <c r="G59" s="98" t="s">
        <v>191</v>
      </c>
      <c r="H59" s="120">
        <f>F59</f>
        <v>0</v>
      </c>
    </row>
    <row r="60" spans="1:8" s="61" customFormat="1" ht="12.75" x14ac:dyDescent="0.2">
      <c r="A60" s="136">
        <v>36</v>
      </c>
      <c r="B60" s="108" t="s">
        <v>94</v>
      </c>
      <c r="C60" s="119">
        <v>12690</v>
      </c>
      <c r="D60" s="98" t="s">
        <v>191</v>
      </c>
      <c r="E60" s="120">
        <f>C60</f>
        <v>12690</v>
      </c>
      <c r="F60" s="117">
        <v>0</v>
      </c>
      <c r="G60" s="98" t="s">
        <v>191</v>
      </c>
      <c r="H60" s="120">
        <f>F60</f>
        <v>0</v>
      </c>
    </row>
    <row r="61" spans="1:8" s="61" customFormat="1" ht="12.75" x14ac:dyDescent="0.2">
      <c r="A61" s="136">
        <v>37</v>
      </c>
      <c r="B61" s="111" t="s">
        <v>95</v>
      </c>
      <c r="C61" s="121">
        <f>SUM(C58:C60)</f>
        <v>1983854.25</v>
      </c>
      <c r="D61" s="100">
        <v>0</v>
      </c>
      <c r="E61" s="120">
        <f>C61</f>
        <v>1983854.25</v>
      </c>
      <c r="F61" s="121">
        <f>SUM(F58:F60)</f>
        <v>1951732.03</v>
      </c>
      <c r="G61" s="100">
        <v>0</v>
      </c>
      <c r="H61" s="120">
        <f>F61</f>
        <v>1951732.03</v>
      </c>
    </row>
    <row r="62" spans="1:8" s="61" customFormat="1" ht="12.75" x14ac:dyDescent="0.2">
      <c r="A62" s="136"/>
      <c r="B62" s="113"/>
      <c r="C62" s="117"/>
      <c r="D62" s="98"/>
      <c r="E62" s="123"/>
      <c r="F62" s="117"/>
      <c r="G62" s="98"/>
      <c r="H62" s="123"/>
    </row>
    <row r="63" spans="1:8" s="61" customFormat="1" ht="12.75" x14ac:dyDescent="0.2">
      <c r="A63" s="136">
        <v>38</v>
      </c>
      <c r="B63" s="114" t="s">
        <v>189</v>
      </c>
      <c r="C63" s="121">
        <f>C56-C61</f>
        <v>-298159.77000000142</v>
      </c>
      <c r="D63" s="100">
        <f>D56-D61</f>
        <v>772588.70379999955</v>
      </c>
      <c r="E63" s="120">
        <f t="shared" si="5"/>
        <v>474428.93379999814</v>
      </c>
      <c r="F63" s="121">
        <f>F56-F61</f>
        <v>-908775.52500000759</v>
      </c>
      <c r="G63" s="100">
        <f>G56-G61</f>
        <v>1249264.5429999996</v>
      </c>
      <c r="H63" s="120">
        <f t="shared" ref="H63:H66" si="9">F63+G63</f>
        <v>340489.01799999201</v>
      </c>
    </row>
    <row r="64" spans="1:8" s="62" customFormat="1" ht="12.75" x14ac:dyDescent="0.2">
      <c r="A64" s="135">
        <v>39</v>
      </c>
      <c r="B64" s="108" t="s">
        <v>96</v>
      </c>
      <c r="C64" s="128">
        <v>116243.8</v>
      </c>
      <c r="D64" s="104">
        <v>0</v>
      </c>
      <c r="E64" s="120">
        <f t="shared" si="5"/>
        <v>116243.8</v>
      </c>
      <c r="F64" s="132">
        <v>104265.74</v>
      </c>
      <c r="G64" s="105"/>
      <c r="H64" s="120">
        <f t="shared" si="9"/>
        <v>104265.74</v>
      </c>
    </row>
    <row r="65" spans="1:8" s="61" customFormat="1" ht="12.75" x14ac:dyDescent="0.2">
      <c r="A65" s="136">
        <v>40</v>
      </c>
      <c r="B65" s="111" t="s">
        <v>97</v>
      </c>
      <c r="C65" s="121">
        <f>C63-C64</f>
        <v>-414403.5700000014</v>
      </c>
      <c r="D65" s="100">
        <f>D63-D64</f>
        <v>772588.70379999955</v>
      </c>
      <c r="E65" s="120">
        <f t="shared" si="5"/>
        <v>358185.13379999815</v>
      </c>
      <c r="F65" s="121">
        <f>F63-F64</f>
        <v>-1013041.2650000076</v>
      </c>
      <c r="G65" s="100">
        <f>G63-G64</f>
        <v>1249264.5429999996</v>
      </c>
      <c r="H65" s="120">
        <f t="shared" si="9"/>
        <v>236223.27799999202</v>
      </c>
    </row>
    <row r="66" spans="1:8" s="62" customFormat="1" ht="12.75" x14ac:dyDescent="0.2">
      <c r="A66" s="135">
        <v>41</v>
      </c>
      <c r="B66" s="108" t="s">
        <v>109</v>
      </c>
      <c r="C66" s="128">
        <v>-606.68999999999994</v>
      </c>
      <c r="D66" s="104">
        <v>0</v>
      </c>
      <c r="E66" s="120">
        <f t="shared" si="5"/>
        <v>-606.68999999999994</v>
      </c>
      <c r="F66" s="132"/>
      <c r="G66" s="105"/>
      <c r="H66" s="120">
        <f t="shared" si="9"/>
        <v>0</v>
      </c>
    </row>
    <row r="67" spans="1:8" s="61" customFormat="1" ht="13.5" thickBot="1" x14ac:dyDescent="0.25">
      <c r="A67" s="137">
        <v>42</v>
      </c>
      <c r="B67" s="138" t="s">
        <v>76</v>
      </c>
      <c r="C67" s="129">
        <f>C65+C66</f>
        <v>-415010.26000000141</v>
      </c>
      <c r="D67" s="130">
        <f>D65+D66</f>
        <v>772588.70379999955</v>
      </c>
      <c r="E67" s="131">
        <f>C67+D67</f>
        <v>357578.44379999815</v>
      </c>
      <c r="F67" s="129">
        <f>F65+F66</f>
        <v>-1013041.2650000076</v>
      </c>
      <c r="G67" s="130">
        <f>G65+G66</f>
        <v>1249264.5429999996</v>
      </c>
      <c r="H67" s="131">
        <f>F67+G67</f>
        <v>236223.27799999202</v>
      </c>
    </row>
    <row r="68" spans="1:8" x14ac:dyDescent="0.3">
      <c r="A68" s="20"/>
      <c r="B68" s="22"/>
      <c r="C68" s="28"/>
      <c r="D68" s="28"/>
      <c r="E68" s="28"/>
    </row>
    <row r="69" spans="1:8" x14ac:dyDescent="0.3">
      <c r="A69" s="20"/>
      <c r="B69" s="83" t="s">
        <v>215</v>
      </c>
      <c r="C69" s="28"/>
      <c r="D69" s="28"/>
      <c r="E69" s="29"/>
    </row>
    <row r="70" spans="1:8" x14ac:dyDescent="0.3">
      <c r="A70" s="28"/>
      <c r="B70" s="28"/>
      <c r="C70" s="28"/>
      <c r="D70" s="28"/>
      <c r="E70" s="28"/>
    </row>
  </sheetData>
  <mergeCells count="2"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9"/>
  <sheetViews>
    <sheetView showGridLines="0" zoomScale="80" zoomScaleNormal="80" workbookViewId="0">
      <selection activeCell="B57" sqref="B57"/>
    </sheetView>
  </sheetViews>
  <sheetFormatPr defaultRowHeight="15" x14ac:dyDescent="0.3"/>
  <cols>
    <col min="1" max="1" width="10.85546875" style="23" customWidth="1"/>
    <col min="2" max="2" width="89.28515625" style="23" customWidth="1"/>
    <col min="3" max="3" width="14.85546875" style="23" bestFit="1" customWidth="1"/>
    <col min="4" max="4" width="17" style="23" customWidth="1"/>
    <col min="5" max="5" width="15.140625" style="23" bestFit="1" customWidth="1"/>
    <col min="6" max="6" width="14" style="23" bestFit="1" customWidth="1"/>
    <col min="7" max="7" width="15.140625" style="23" bestFit="1" customWidth="1"/>
    <col min="8" max="8" width="15.42578125" style="23" bestFit="1" customWidth="1"/>
    <col min="9" max="16384" width="9.140625" style="23"/>
  </cols>
  <sheetData>
    <row r="1" spans="1:48" x14ac:dyDescent="0.3">
      <c r="A1" s="139" t="s">
        <v>132</v>
      </c>
      <c r="B1" s="94" t="str">
        <f>RI!B1</f>
        <v>ფინკა ბანკი საქათველო</v>
      </c>
      <c r="C1" s="3"/>
      <c r="D1" s="3"/>
      <c r="E1" s="3"/>
      <c r="F1" s="28"/>
      <c r="G1" s="28"/>
      <c r="H1" s="3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</row>
    <row r="2" spans="1:48" x14ac:dyDescent="0.3">
      <c r="A2" s="139" t="s">
        <v>144</v>
      </c>
      <c r="B2" s="95">
        <f>RI!B2</f>
        <v>42460</v>
      </c>
      <c r="C2" s="3"/>
      <c r="D2" s="3"/>
      <c r="E2" s="3"/>
      <c r="F2" s="28"/>
      <c r="G2" s="28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</row>
    <row r="3" spans="1:48" x14ac:dyDescent="0.3">
      <c r="A3" s="6"/>
      <c r="B3" s="63"/>
      <c r="C3" s="3"/>
      <c r="D3" s="3"/>
      <c r="E3" s="3"/>
      <c r="F3" s="28"/>
      <c r="G3" s="28"/>
      <c r="H3" s="1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</row>
    <row r="4" spans="1:48" ht="16.5" thickBot="1" x14ac:dyDescent="0.35">
      <c r="B4" s="30" t="s">
        <v>18</v>
      </c>
      <c r="C4" s="24"/>
      <c r="D4" s="24"/>
      <c r="E4" s="24"/>
      <c r="H4" s="25" t="s">
        <v>133</v>
      </c>
    </row>
    <row r="5" spans="1:48" ht="18" x14ac:dyDescent="0.35">
      <c r="A5" s="31"/>
      <c r="B5" s="143"/>
      <c r="C5" s="167" t="s">
        <v>147</v>
      </c>
      <c r="D5" s="165"/>
      <c r="E5" s="166"/>
      <c r="F5" s="167" t="s">
        <v>160</v>
      </c>
      <c r="G5" s="165"/>
      <c r="H5" s="166"/>
    </row>
    <row r="6" spans="1:48" s="33" customFormat="1" ht="11.25" x14ac:dyDescent="0.2">
      <c r="A6" s="27" t="s">
        <v>118</v>
      </c>
      <c r="B6" s="144"/>
      <c r="C6" s="85" t="s">
        <v>174</v>
      </c>
      <c r="D6" s="12" t="s">
        <v>175</v>
      </c>
      <c r="E6" s="86" t="s">
        <v>176</v>
      </c>
      <c r="F6" s="85" t="s">
        <v>174</v>
      </c>
      <c r="G6" s="12" t="s">
        <v>175</v>
      </c>
      <c r="H6" s="86" t="s">
        <v>176</v>
      </c>
      <c r="I6" s="32"/>
      <c r="J6" s="32"/>
      <c r="K6" s="32"/>
      <c r="L6" s="32"/>
    </row>
    <row r="7" spans="1:48" x14ac:dyDescent="0.3">
      <c r="A7" s="27">
        <v>1</v>
      </c>
      <c r="B7" s="145" t="s">
        <v>110</v>
      </c>
      <c r="C7" s="150">
        <v>149648518.13</v>
      </c>
      <c r="D7" s="101">
        <v>207362201.79530001</v>
      </c>
      <c r="E7" s="122">
        <v>357010719.9253</v>
      </c>
      <c r="F7" s="150">
        <v>81804337.900000006</v>
      </c>
      <c r="G7" s="101">
        <v>119978157.43000001</v>
      </c>
      <c r="H7" s="122">
        <v>201782495.33000001</v>
      </c>
      <c r="I7" s="28"/>
      <c r="J7" s="28"/>
      <c r="K7" s="28"/>
      <c r="L7" s="28"/>
    </row>
    <row r="8" spans="1:48" x14ac:dyDescent="0.3">
      <c r="A8" s="27">
        <v>1.1000000000000001</v>
      </c>
      <c r="B8" s="146" t="s">
        <v>9</v>
      </c>
      <c r="C8" s="117">
        <v>0</v>
      </c>
      <c r="D8" s="98">
        <v>0</v>
      </c>
      <c r="E8" s="122">
        <v>0</v>
      </c>
      <c r="F8" s="117">
        <v>0</v>
      </c>
      <c r="G8" s="98">
        <v>0</v>
      </c>
      <c r="H8" s="122">
        <v>0</v>
      </c>
      <c r="I8" s="28"/>
      <c r="J8" s="28"/>
      <c r="K8" s="28"/>
      <c r="L8" s="28"/>
    </row>
    <row r="9" spans="1:48" x14ac:dyDescent="0.3">
      <c r="A9" s="27">
        <v>1.2</v>
      </c>
      <c r="B9" s="146" t="s">
        <v>10</v>
      </c>
      <c r="C9" s="117">
        <v>0</v>
      </c>
      <c r="D9" s="98">
        <v>0</v>
      </c>
      <c r="E9" s="122">
        <v>0</v>
      </c>
      <c r="F9" s="117">
        <v>0</v>
      </c>
      <c r="G9" s="98">
        <v>0</v>
      </c>
      <c r="H9" s="122">
        <v>0</v>
      </c>
      <c r="I9" s="28"/>
      <c r="J9" s="28"/>
      <c r="K9" s="28"/>
      <c r="L9" s="28"/>
    </row>
    <row r="10" spans="1:48" x14ac:dyDescent="0.3">
      <c r="A10" s="27">
        <v>1.3</v>
      </c>
      <c r="B10" s="146" t="s">
        <v>116</v>
      </c>
      <c r="C10" s="117">
        <v>140864772.13</v>
      </c>
      <c r="D10" s="98">
        <v>152607988.00459999</v>
      </c>
      <c r="E10" s="122">
        <v>293472760.13459998</v>
      </c>
      <c r="F10" s="117">
        <v>75962437.900000006</v>
      </c>
      <c r="G10" s="98">
        <v>87750598.310000002</v>
      </c>
      <c r="H10" s="122">
        <v>163713036.21000001</v>
      </c>
      <c r="I10" s="28"/>
      <c r="J10" s="28"/>
      <c r="K10" s="28"/>
      <c r="L10" s="28"/>
    </row>
    <row r="11" spans="1:48" x14ac:dyDescent="0.3">
      <c r="A11" s="27">
        <v>1.4</v>
      </c>
      <c r="B11" s="146" t="s">
        <v>23</v>
      </c>
      <c r="C11" s="117">
        <v>0</v>
      </c>
      <c r="D11" s="98">
        <v>0</v>
      </c>
      <c r="E11" s="122">
        <v>0</v>
      </c>
      <c r="F11" s="117">
        <v>3846000</v>
      </c>
      <c r="G11" s="98">
        <v>0</v>
      </c>
      <c r="H11" s="122">
        <v>3846000</v>
      </c>
      <c r="I11" s="28"/>
      <c r="J11" s="28"/>
      <c r="K11" s="28"/>
      <c r="L11" s="28"/>
    </row>
    <row r="12" spans="1:48" x14ac:dyDescent="0.3">
      <c r="A12" s="27">
        <v>1.5</v>
      </c>
      <c r="B12" s="146" t="s">
        <v>24</v>
      </c>
      <c r="C12" s="117">
        <v>8783746</v>
      </c>
      <c r="D12" s="98">
        <v>54754213.790700004</v>
      </c>
      <c r="E12" s="122">
        <v>63537959.790700004</v>
      </c>
      <c r="F12" s="117">
        <v>1995900</v>
      </c>
      <c r="G12" s="98">
        <v>32227559.120000001</v>
      </c>
      <c r="H12" s="122">
        <v>34223459.120000005</v>
      </c>
      <c r="I12" s="28"/>
      <c r="J12" s="28"/>
      <c r="K12" s="28"/>
      <c r="L12" s="28"/>
    </row>
    <row r="13" spans="1:48" x14ac:dyDescent="0.3">
      <c r="A13" s="27">
        <v>1.6</v>
      </c>
      <c r="B13" s="146" t="s">
        <v>25</v>
      </c>
      <c r="C13" s="117">
        <v>0</v>
      </c>
      <c r="D13" s="98">
        <v>0</v>
      </c>
      <c r="E13" s="122">
        <v>0</v>
      </c>
      <c r="F13" s="117">
        <v>0</v>
      </c>
      <c r="G13" s="98">
        <v>0</v>
      </c>
      <c r="H13" s="122">
        <v>0</v>
      </c>
      <c r="I13" s="28"/>
      <c r="J13" s="28"/>
      <c r="K13" s="28"/>
      <c r="L13" s="28"/>
    </row>
    <row r="14" spans="1:48" x14ac:dyDescent="0.3">
      <c r="A14" s="27">
        <v>2</v>
      </c>
      <c r="B14" s="145" t="s">
        <v>113</v>
      </c>
      <c r="C14" s="150">
        <v>10000</v>
      </c>
      <c r="D14" s="101">
        <v>75749.120999999999</v>
      </c>
      <c r="E14" s="122">
        <v>85749.120999999999</v>
      </c>
      <c r="F14" s="150">
        <v>0</v>
      </c>
      <c r="G14" s="101">
        <v>0</v>
      </c>
      <c r="H14" s="122">
        <v>0</v>
      </c>
      <c r="I14" s="28"/>
      <c r="J14" s="28"/>
      <c r="K14" s="28"/>
      <c r="L14" s="28"/>
    </row>
    <row r="15" spans="1:48" x14ac:dyDescent="0.3">
      <c r="A15" s="27">
        <v>2.1</v>
      </c>
      <c r="B15" s="146" t="s">
        <v>117</v>
      </c>
      <c r="C15" s="117">
        <v>10000</v>
      </c>
      <c r="D15" s="98">
        <v>75749.120999999999</v>
      </c>
      <c r="E15" s="122">
        <v>85749.120999999999</v>
      </c>
      <c r="F15" s="117">
        <v>0</v>
      </c>
      <c r="G15" s="98">
        <v>0</v>
      </c>
      <c r="H15" s="122">
        <v>0</v>
      </c>
      <c r="I15" s="28"/>
      <c r="J15" s="28"/>
      <c r="K15" s="28"/>
      <c r="L15" s="28"/>
    </row>
    <row r="16" spans="1:48" x14ac:dyDescent="0.3">
      <c r="A16" s="27">
        <v>2.2000000000000002</v>
      </c>
      <c r="B16" s="146" t="s">
        <v>26</v>
      </c>
      <c r="C16" s="117">
        <v>0</v>
      </c>
      <c r="D16" s="98">
        <v>0</v>
      </c>
      <c r="E16" s="122">
        <v>0</v>
      </c>
      <c r="F16" s="117">
        <v>0</v>
      </c>
      <c r="G16" s="98">
        <v>0</v>
      </c>
      <c r="H16" s="122">
        <v>0</v>
      </c>
      <c r="I16" s="28"/>
      <c r="J16" s="28"/>
      <c r="K16" s="28"/>
      <c r="L16" s="28"/>
    </row>
    <row r="17" spans="1:12" x14ac:dyDescent="0.3">
      <c r="A17" s="27">
        <v>2.2999999999999998</v>
      </c>
      <c r="B17" s="146" t="s">
        <v>0</v>
      </c>
      <c r="C17" s="117">
        <v>0</v>
      </c>
      <c r="D17" s="98">
        <v>0</v>
      </c>
      <c r="E17" s="122">
        <v>0</v>
      </c>
      <c r="F17" s="117">
        <v>0</v>
      </c>
      <c r="G17" s="98">
        <v>0</v>
      </c>
      <c r="H17" s="122">
        <v>0</v>
      </c>
      <c r="I17" s="28"/>
      <c r="J17" s="28"/>
      <c r="K17" s="28"/>
      <c r="L17" s="28"/>
    </row>
    <row r="18" spans="1:12" x14ac:dyDescent="0.3">
      <c r="A18" s="27">
        <v>2.4</v>
      </c>
      <c r="B18" s="146" t="s">
        <v>3</v>
      </c>
      <c r="C18" s="117">
        <v>0</v>
      </c>
      <c r="D18" s="98">
        <v>0</v>
      </c>
      <c r="E18" s="122">
        <v>0</v>
      </c>
      <c r="F18" s="117">
        <v>0</v>
      </c>
      <c r="G18" s="98">
        <v>0</v>
      </c>
      <c r="H18" s="122">
        <v>0</v>
      </c>
      <c r="I18" s="28"/>
      <c r="J18" s="28"/>
      <c r="K18" s="28"/>
      <c r="L18" s="28"/>
    </row>
    <row r="19" spans="1:12" x14ac:dyDescent="0.3">
      <c r="A19" s="27">
        <v>2.5</v>
      </c>
      <c r="B19" s="146" t="s">
        <v>11</v>
      </c>
      <c r="C19" s="117">
        <v>0</v>
      </c>
      <c r="D19" s="98">
        <v>0</v>
      </c>
      <c r="E19" s="122">
        <v>0</v>
      </c>
      <c r="F19" s="117">
        <v>0</v>
      </c>
      <c r="G19" s="98">
        <v>0</v>
      </c>
      <c r="H19" s="122">
        <v>0</v>
      </c>
      <c r="I19" s="28"/>
      <c r="J19" s="28"/>
      <c r="K19" s="28"/>
      <c r="L19" s="28"/>
    </row>
    <row r="20" spans="1:12" x14ac:dyDescent="0.3">
      <c r="A20" s="27">
        <v>2.6</v>
      </c>
      <c r="B20" s="146" t="s">
        <v>12</v>
      </c>
      <c r="C20" s="117">
        <v>0</v>
      </c>
      <c r="D20" s="98">
        <v>0</v>
      </c>
      <c r="E20" s="122">
        <v>0</v>
      </c>
      <c r="F20" s="117">
        <v>0</v>
      </c>
      <c r="G20" s="98">
        <v>0</v>
      </c>
      <c r="H20" s="122">
        <v>0</v>
      </c>
      <c r="I20" s="28"/>
      <c r="J20" s="28"/>
      <c r="K20" s="28"/>
      <c r="L20" s="28"/>
    </row>
    <row r="21" spans="1:12" x14ac:dyDescent="0.3">
      <c r="A21" s="27">
        <v>2.7</v>
      </c>
      <c r="B21" s="146" t="s">
        <v>5</v>
      </c>
      <c r="C21" s="117">
        <v>0</v>
      </c>
      <c r="D21" s="98">
        <v>0</v>
      </c>
      <c r="E21" s="122">
        <v>0</v>
      </c>
      <c r="F21" s="117">
        <v>0</v>
      </c>
      <c r="G21" s="98">
        <v>0</v>
      </c>
      <c r="H21" s="122">
        <v>0</v>
      </c>
      <c r="I21" s="28"/>
      <c r="J21" s="28"/>
      <c r="K21" s="28"/>
      <c r="L21" s="28"/>
    </row>
    <row r="22" spans="1:12" x14ac:dyDescent="0.3">
      <c r="A22" s="27">
        <v>3</v>
      </c>
      <c r="B22" s="145" t="s">
        <v>27</v>
      </c>
      <c r="C22" s="150">
        <v>0</v>
      </c>
      <c r="D22" s="101">
        <v>0</v>
      </c>
      <c r="E22" s="122">
        <v>0</v>
      </c>
      <c r="F22" s="150">
        <v>8544341.6099999994</v>
      </c>
      <c r="G22" s="101">
        <v>0</v>
      </c>
      <c r="H22" s="122">
        <v>8544341.6099999994</v>
      </c>
      <c r="I22" s="28"/>
      <c r="J22" s="28"/>
      <c r="K22" s="28"/>
      <c r="L22" s="28"/>
    </row>
    <row r="23" spans="1:12" x14ac:dyDescent="0.3">
      <c r="A23" s="27">
        <v>3.1</v>
      </c>
      <c r="B23" s="146" t="s">
        <v>111</v>
      </c>
      <c r="C23" s="117">
        <v>0</v>
      </c>
      <c r="D23" s="98">
        <v>0</v>
      </c>
      <c r="E23" s="122">
        <v>0</v>
      </c>
      <c r="F23" s="117">
        <v>0</v>
      </c>
      <c r="G23" s="98">
        <v>0</v>
      </c>
      <c r="H23" s="122">
        <v>0</v>
      </c>
      <c r="I23" s="28"/>
      <c r="J23" s="28"/>
      <c r="K23" s="28"/>
      <c r="L23" s="28"/>
    </row>
    <row r="24" spans="1:12" x14ac:dyDescent="0.3">
      <c r="A24" s="27">
        <v>3.2</v>
      </c>
      <c r="B24" s="146" t="s">
        <v>112</v>
      </c>
      <c r="C24" s="117">
        <v>0</v>
      </c>
      <c r="D24" s="98">
        <v>0</v>
      </c>
      <c r="E24" s="122">
        <v>0</v>
      </c>
      <c r="F24" s="117">
        <v>8544341.6099999994</v>
      </c>
      <c r="G24" s="98">
        <v>0</v>
      </c>
      <c r="H24" s="122">
        <v>8544341.6099999994</v>
      </c>
      <c r="I24" s="28"/>
      <c r="J24" s="28"/>
      <c r="K24" s="28"/>
      <c r="L24" s="28"/>
    </row>
    <row r="25" spans="1:12" x14ac:dyDescent="0.3">
      <c r="A25" s="27">
        <v>3.3</v>
      </c>
      <c r="B25" s="146" t="s">
        <v>28</v>
      </c>
      <c r="C25" s="117">
        <v>0</v>
      </c>
      <c r="D25" s="98">
        <v>0</v>
      </c>
      <c r="E25" s="122">
        <v>0</v>
      </c>
      <c r="F25" s="117">
        <v>0</v>
      </c>
      <c r="G25" s="98">
        <v>0</v>
      </c>
      <c r="H25" s="122">
        <v>0</v>
      </c>
      <c r="I25" s="28"/>
      <c r="J25" s="28"/>
      <c r="K25" s="28"/>
      <c r="L25" s="28"/>
    </row>
    <row r="26" spans="1:12" x14ac:dyDescent="0.3">
      <c r="A26" s="27">
        <v>4</v>
      </c>
      <c r="B26" s="147" t="s">
        <v>29</v>
      </c>
      <c r="C26" s="150">
        <v>51</v>
      </c>
      <c r="D26" s="101">
        <v>0</v>
      </c>
      <c r="E26" s="122">
        <v>51</v>
      </c>
      <c r="F26" s="150">
        <v>0</v>
      </c>
      <c r="G26" s="101">
        <v>0</v>
      </c>
      <c r="H26" s="122">
        <v>0</v>
      </c>
      <c r="I26" s="28"/>
      <c r="J26" s="28"/>
      <c r="K26" s="28"/>
      <c r="L26" s="28"/>
    </row>
    <row r="27" spans="1:12" x14ac:dyDescent="0.3">
      <c r="A27" s="27">
        <v>4.0999999999999996</v>
      </c>
      <c r="B27" s="146" t="s">
        <v>17</v>
      </c>
      <c r="C27" s="117">
        <v>0</v>
      </c>
      <c r="D27" s="98">
        <v>0</v>
      </c>
      <c r="E27" s="122">
        <v>0</v>
      </c>
      <c r="F27" s="117">
        <v>0</v>
      </c>
      <c r="G27" s="98">
        <v>0</v>
      </c>
      <c r="H27" s="122">
        <v>0</v>
      </c>
      <c r="I27" s="28"/>
      <c r="J27" s="28"/>
      <c r="K27" s="28"/>
      <c r="L27" s="28"/>
    </row>
    <row r="28" spans="1:12" x14ac:dyDescent="0.3">
      <c r="A28" s="27">
        <v>4.2</v>
      </c>
      <c r="B28" s="146" t="s">
        <v>1</v>
      </c>
      <c r="C28" s="117">
        <v>0</v>
      </c>
      <c r="D28" s="98">
        <v>0</v>
      </c>
      <c r="E28" s="122">
        <v>0</v>
      </c>
      <c r="F28" s="117">
        <v>0</v>
      </c>
      <c r="G28" s="98">
        <v>0</v>
      </c>
      <c r="H28" s="122">
        <v>0</v>
      </c>
      <c r="I28" s="28"/>
      <c r="J28" s="28"/>
      <c r="K28" s="28"/>
      <c r="L28" s="28"/>
    </row>
    <row r="29" spans="1:12" x14ac:dyDescent="0.3">
      <c r="A29" s="27">
        <v>4.3</v>
      </c>
      <c r="B29" s="146" t="s">
        <v>30</v>
      </c>
      <c r="C29" s="117">
        <v>51</v>
      </c>
      <c r="D29" s="98">
        <v>0</v>
      </c>
      <c r="E29" s="122">
        <v>51</v>
      </c>
      <c r="F29" s="117">
        <v>0</v>
      </c>
      <c r="G29" s="98">
        <v>0</v>
      </c>
      <c r="H29" s="122">
        <v>0</v>
      </c>
      <c r="I29" s="28"/>
      <c r="J29" s="28"/>
      <c r="K29" s="28"/>
      <c r="L29" s="28"/>
    </row>
    <row r="30" spans="1:12" x14ac:dyDescent="0.3">
      <c r="A30" s="27">
        <v>5</v>
      </c>
      <c r="B30" s="145" t="s">
        <v>13</v>
      </c>
      <c r="C30" s="150">
        <v>0</v>
      </c>
      <c r="D30" s="101">
        <v>0</v>
      </c>
      <c r="E30" s="122">
        <v>0</v>
      </c>
      <c r="F30" s="150">
        <v>0</v>
      </c>
      <c r="G30" s="101">
        <v>0</v>
      </c>
      <c r="H30" s="122">
        <v>0</v>
      </c>
      <c r="I30" s="28"/>
      <c r="J30" s="28"/>
      <c r="K30" s="28"/>
      <c r="L30" s="28"/>
    </row>
    <row r="31" spans="1:12" x14ac:dyDescent="0.3">
      <c r="A31" s="27">
        <v>5.0999999999999996</v>
      </c>
      <c r="B31" s="146" t="s">
        <v>31</v>
      </c>
      <c r="C31" s="117">
        <v>0</v>
      </c>
      <c r="D31" s="98">
        <v>0</v>
      </c>
      <c r="E31" s="122">
        <v>0</v>
      </c>
      <c r="F31" s="117">
        <v>0</v>
      </c>
      <c r="G31" s="98">
        <v>0</v>
      </c>
      <c r="H31" s="122">
        <v>0</v>
      </c>
      <c r="I31" s="28"/>
      <c r="J31" s="28"/>
      <c r="K31" s="28"/>
      <c r="L31" s="28"/>
    </row>
    <row r="32" spans="1:12" s="35" customFormat="1" x14ac:dyDescent="0.2">
      <c r="A32" s="26">
        <v>5.2</v>
      </c>
      <c r="B32" s="148" t="s">
        <v>114</v>
      </c>
      <c r="C32" s="117">
        <v>0</v>
      </c>
      <c r="D32" s="98">
        <v>0</v>
      </c>
      <c r="E32" s="122">
        <v>0</v>
      </c>
      <c r="F32" s="117">
        <v>0</v>
      </c>
      <c r="G32" s="98">
        <v>0</v>
      </c>
      <c r="H32" s="122">
        <v>0</v>
      </c>
      <c r="I32" s="34"/>
      <c r="J32" s="34"/>
      <c r="K32" s="34"/>
      <c r="L32" s="34"/>
    </row>
    <row r="33" spans="1:12" s="35" customFormat="1" x14ac:dyDescent="0.2">
      <c r="A33" s="26">
        <v>5.3</v>
      </c>
      <c r="B33" s="148" t="s">
        <v>6</v>
      </c>
      <c r="C33" s="117">
        <v>0</v>
      </c>
      <c r="D33" s="98">
        <v>0</v>
      </c>
      <c r="E33" s="122">
        <v>0</v>
      </c>
      <c r="F33" s="117">
        <v>0</v>
      </c>
      <c r="G33" s="98">
        <v>0</v>
      </c>
      <c r="H33" s="122">
        <v>0</v>
      </c>
      <c r="I33" s="34"/>
      <c r="J33" s="34"/>
      <c r="K33" s="34"/>
      <c r="L33" s="34"/>
    </row>
    <row r="34" spans="1:12" x14ac:dyDescent="0.3">
      <c r="A34" s="27">
        <v>5.4</v>
      </c>
      <c r="B34" s="146" t="s">
        <v>14</v>
      </c>
      <c r="C34" s="117">
        <v>0</v>
      </c>
      <c r="D34" s="98">
        <v>0</v>
      </c>
      <c r="E34" s="122">
        <v>0</v>
      </c>
      <c r="F34" s="117">
        <v>0</v>
      </c>
      <c r="G34" s="98">
        <v>0</v>
      </c>
      <c r="H34" s="122">
        <v>0</v>
      </c>
      <c r="I34" s="28"/>
      <c r="J34" s="28"/>
      <c r="K34" s="28"/>
      <c r="L34" s="28"/>
    </row>
    <row r="35" spans="1:12" x14ac:dyDescent="0.3">
      <c r="A35" s="27">
        <v>6</v>
      </c>
      <c r="B35" s="147" t="s">
        <v>32</v>
      </c>
      <c r="C35" s="150">
        <v>0</v>
      </c>
      <c r="D35" s="101">
        <v>0</v>
      </c>
      <c r="E35" s="122">
        <v>0</v>
      </c>
      <c r="F35" s="150">
        <v>0</v>
      </c>
      <c r="G35" s="101">
        <v>0</v>
      </c>
      <c r="H35" s="122">
        <v>0</v>
      </c>
      <c r="I35" s="28"/>
      <c r="J35" s="28"/>
      <c r="K35" s="28"/>
      <c r="L35" s="28"/>
    </row>
    <row r="36" spans="1:12" x14ac:dyDescent="0.3">
      <c r="A36" s="27">
        <v>6.1</v>
      </c>
      <c r="B36" s="146" t="s">
        <v>33</v>
      </c>
      <c r="C36" s="117">
        <v>0</v>
      </c>
      <c r="D36" s="98">
        <v>0</v>
      </c>
      <c r="E36" s="122">
        <v>0</v>
      </c>
      <c r="F36" s="117">
        <v>0</v>
      </c>
      <c r="G36" s="98">
        <v>0</v>
      </c>
      <c r="H36" s="122">
        <v>0</v>
      </c>
      <c r="I36" s="28"/>
      <c r="J36" s="28"/>
      <c r="K36" s="28"/>
      <c r="L36" s="28"/>
    </row>
    <row r="37" spans="1:12" x14ac:dyDescent="0.3">
      <c r="A37" s="27">
        <v>6.2</v>
      </c>
      <c r="B37" s="146" t="s">
        <v>115</v>
      </c>
      <c r="C37" s="117">
        <v>0</v>
      </c>
      <c r="D37" s="98">
        <v>0</v>
      </c>
      <c r="E37" s="122">
        <v>0</v>
      </c>
      <c r="F37" s="117">
        <v>0</v>
      </c>
      <c r="G37" s="98">
        <v>0</v>
      </c>
      <c r="H37" s="122">
        <v>0</v>
      </c>
      <c r="I37" s="28"/>
      <c r="J37" s="28"/>
      <c r="K37" s="28"/>
      <c r="L37" s="28"/>
    </row>
    <row r="38" spans="1:12" x14ac:dyDescent="0.3">
      <c r="A38" s="27">
        <v>6.3</v>
      </c>
      <c r="B38" s="146" t="s">
        <v>7</v>
      </c>
      <c r="C38" s="117">
        <v>0</v>
      </c>
      <c r="D38" s="98">
        <v>0</v>
      </c>
      <c r="E38" s="122">
        <v>0</v>
      </c>
      <c r="F38" s="117">
        <v>0</v>
      </c>
      <c r="G38" s="98">
        <v>0</v>
      </c>
      <c r="H38" s="122">
        <v>0</v>
      </c>
      <c r="I38" s="28"/>
      <c r="J38" s="28"/>
      <c r="K38" s="28"/>
      <c r="L38" s="28"/>
    </row>
    <row r="39" spans="1:12" x14ac:dyDescent="0.3">
      <c r="A39" s="27">
        <v>6.4</v>
      </c>
      <c r="B39" s="146" t="s">
        <v>14</v>
      </c>
      <c r="C39" s="117">
        <v>0</v>
      </c>
      <c r="D39" s="98">
        <v>0</v>
      </c>
      <c r="E39" s="122">
        <v>0</v>
      </c>
      <c r="F39" s="117">
        <v>0</v>
      </c>
      <c r="G39" s="98">
        <v>0</v>
      </c>
      <c r="H39" s="122">
        <v>0</v>
      </c>
      <c r="I39" s="28"/>
      <c r="J39" s="28"/>
      <c r="K39" s="28"/>
      <c r="L39" s="28"/>
    </row>
    <row r="40" spans="1:12" x14ac:dyDescent="0.3">
      <c r="A40" s="27">
        <v>7</v>
      </c>
      <c r="B40" s="145" t="s">
        <v>2</v>
      </c>
      <c r="C40" s="121">
        <v>17664894.039999999</v>
      </c>
      <c r="D40" s="100">
        <v>408389.1557</v>
      </c>
      <c r="E40" s="122">
        <v>18073283.195699997</v>
      </c>
      <c r="F40" s="121">
        <v>0</v>
      </c>
      <c r="G40" s="100">
        <v>0</v>
      </c>
      <c r="H40" s="122">
        <v>0</v>
      </c>
      <c r="I40" s="28"/>
      <c r="J40" s="28"/>
      <c r="K40" s="28"/>
      <c r="L40" s="28"/>
    </row>
    <row r="41" spans="1:12" x14ac:dyDescent="0.3">
      <c r="A41" s="27" t="s">
        <v>119</v>
      </c>
      <c r="B41" s="146" t="s">
        <v>34</v>
      </c>
      <c r="C41" s="117">
        <v>17664894.039999999</v>
      </c>
      <c r="D41" s="98">
        <v>408389.1557</v>
      </c>
      <c r="E41" s="122">
        <v>18073283.195699997</v>
      </c>
      <c r="F41" s="117">
        <v>0</v>
      </c>
      <c r="G41" s="98">
        <v>0</v>
      </c>
      <c r="H41" s="122">
        <v>0</v>
      </c>
      <c r="I41" s="28"/>
      <c r="J41" s="28"/>
      <c r="K41" s="28"/>
      <c r="L41" s="28"/>
    </row>
    <row r="42" spans="1:12" x14ac:dyDescent="0.3">
      <c r="A42" s="27" t="s">
        <v>120</v>
      </c>
      <c r="B42" s="146" t="s">
        <v>4</v>
      </c>
      <c r="C42" s="117">
        <v>0</v>
      </c>
      <c r="D42" s="98">
        <v>0</v>
      </c>
      <c r="E42" s="122">
        <v>0</v>
      </c>
      <c r="F42" s="117">
        <v>0</v>
      </c>
      <c r="G42" s="98">
        <v>0</v>
      </c>
      <c r="H42" s="122">
        <v>0</v>
      </c>
      <c r="I42" s="28"/>
      <c r="J42" s="28"/>
      <c r="K42" s="28"/>
      <c r="L42" s="28"/>
    </row>
    <row r="43" spans="1:12" x14ac:dyDescent="0.3">
      <c r="A43" s="27" t="s">
        <v>121</v>
      </c>
      <c r="B43" s="146" t="s">
        <v>19</v>
      </c>
      <c r="C43" s="117">
        <v>0</v>
      </c>
      <c r="D43" s="98">
        <v>0</v>
      </c>
      <c r="E43" s="122">
        <v>0</v>
      </c>
      <c r="F43" s="117">
        <v>0</v>
      </c>
      <c r="G43" s="98">
        <v>0</v>
      </c>
      <c r="H43" s="122">
        <v>0</v>
      </c>
      <c r="I43" s="28"/>
      <c r="J43" s="28"/>
      <c r="K43" s="28"/>
      <c r="L43" s="28"/>
    </row>
    <row r="44" spans="1:12" x14ac:dyDescent="0.3">
      <c r="A44" s="27">
        <v>8</v>
      </c>
      <c r="B44" s="145" t="s">
        <v>20</v>
      </c>
      <c r="C44" s="121">
        <v>9751216.7300000004</v>
      </c>
      <c r="D44" s="100">
        <v>6593190.0181000009</v>
      </c>
      <c r="E44" s="122">
        <v>16344406.748100001</v>
      </c>
      <c r="F44" s="121">
        <v>4930535.75</v>
      </c>
      <c r="G44" s="100">
        <v>3717858.59</v>
      </c>
      <c r="H44" s="122">
        <v>8648394.3399999999</v>
      </c>
      <c r="I44" s="28"/>
      <c r="J44" s="28"/>
      <c r="K44" s="28"/>
      <c r="L44" s="28"/>
    </row>
    <row r="45" spans="1:12" x14ac:dyDescent="0.3">
      <c r="A45" s="27" t="s">
        <v>122</v>
      </c>
      <c r="B45" s="146" t="s">
        <v>35</v>
      </c>
      <c r="C45" s="117">
        <v>0</v>
      </c>
      <c r="D45" s="98">
        <v>0</v>
      </c>
      <c r="E45" s="122">
        <v>0</v>
      </c>
      <c r="F45" s="117">
        <v>0</v>
      </c>
      <c r="G45" s="98">
        <v>0</v>
      </c>
      <c r="H45" s="122">
        <v>0</v>
      </c>
      <c r="I45" s="28"/>
      <c r="J45" s="28"/>
      <c r="K45" s="28"/>
      <c r="L45" s="28"/>
    </row>
    <row r="46" spans="1:12" x14ac:dyDescent="0.3">
      <c r="A46" s="27" t="s">
        <v>123</v>
      </c>
      <c r="B46" s="146" t="s">
        <v>36</v>
      </c>
      <c r="C46" s="117">
        <v>1923579.0299999998</v>
      </c>
      <c r="D46" s="98">
        <v>984633.65119999996</v>
      </c>
      <c r="E46" s="122">
        <v>2908212.6811999995</v>
      </c>
      <c r="F46" s="117">
        <v>990089.35000000009</v>
      </c>
      <c r="G46" s="98">
        <v>570841.31000000006</v>
      </c>
      <c r="H46" s="122">
        <v>1560930.6600000001</v>
      </c>
      <c r="I46" s="28"/>
      <c r="J46" s="28"/>
      <c r="K46" s="28"/>
      <c r="L46" s="28"/>
    </row>
    <row r="47" spans="1:12" x14ac:dyDescent="0.3">
      <c r="A47" s="27" t="s">
        <v>124</v>
      </c>
      <c r="B47" s="146" t="s">
        <v>21</v>
      </c>
      <c r="C47" s="117">
        <v>0</v>
      </c>
      <c r="D47" s="98">
        <v>0</v>
      </c>
      <c r="E47" s="122">
        <v>0</v>
      </c>
      <c r="F47" s="117">
        <v>0</v>
      </c>
      <c r="G47" s="98">
        <v>0</v>
      </c>
      <c r="H47" s="122">
        <v>0</v>
      </c>
      <c r="I47" s="28"/>
      <c r="J47" s="28"/>
      <c r="K47" s="28"/>
      <c r="L47" s="28"/>
    </row>
    <row r="48" spans="1:12" x14ac:dyDescent="0.3">
      <c r="A48" s="27" t="s">
        <v>125</v>
      </c>
      <c r="B48" s="146" t="s">
        <v>22</v>
      </c>
      <c r="C48" s="117">
        <v>7119146.5300000003</v>
      </c>
      <c r="D48" s="98">
        <v>5484558.6314000003</v>
      </c>
      <c r="E48" s="122">
        <v>12603705.161400001</v>
      </c>
      <c r="F48" s="117">
        <v>3940446.4</v>
      </c>
      <c r="G48" s="98">
        <v>3147017.28</v>
      </c>
      <c r="H48" s="122">
        <v>7087463.6799999997</v>
      </c>
      <c r="I48" s="28"/>
      <c r="J48" s="28"/>
      <c r="K48" s="28"/>
      <c r="L48" s="28"/>
    </row>
    <row r="49" spans="1:12" x14ac:dyDescent="0.3">
      <c r="A49" s="27" t="s">
        <v>126</v>
      </c>
      <c r="B49" s="146" t="s">
        <v>37</v>
      </c>
      <c r="C49" s="117">
        <v>708491.17</v>
      </c>
      <c r="D49" s="98">
        <v>123997.7355</v>
      </c>
      <c r="E49" s="122">
        <v>832488.90549999999</v>
      </c>
      <c r="F49" s="117">
        <v>0</v>
      </c>
      <c r="G49" s="98">
        <v>0</v>
      </c>
      <c r="H49" s="122">
        <v>0</v>
      </c>
      <c r="I49" s="28"/>
      <c r="J49" s="28"/>
      <c r="K49" s="28"/>
      <c r="L49" s="28"/>
    </row>
    <row r="50" spans="1:12" x14ac:dyDescent="0.3">
      <c r="A50" s="27">
        <v>9</v>
      </c>
      <c r="B50" s="145" t="s">
        <v>38</v>
      </c>
      <c r="C50" s="121">
        <v>0</v>
      </c>
      <c r="D50" s="100">
        <v>0</v>
      </c>
      <c r="E50" s="122">
        <v>0</v>
      </c>
      <c r="F50" s="121">
        <v>0</v>
      </c>
      <c r="G50" s="100">
        <v>0</v>
      </c>
      <c r="H50" s="122">
        <v>0</v>
      </c>
      <c r="I50" s="28"/>
      <c r="J50" s="28"/>
      <c r="K50" s="28"/>
      <c r="L50" s="28"/>
    </row>
    <row r="51" spans="1:12" x14ac:dyDescent="0.3">
      <c r="A51" s="27" t="s">
        <v>127</v>
      </c>
      <c r="B51" s="146" t="s">
        <v>8</v>
      </c>
      <c r="C51" s="117">
        <v>0</v>
      </c>
      <c r="D51" s="98">
        <v>0</v>
      </c>
      <c r="E51" s="122">
        <v>0</v>
      </c>
      <c r="F51" s="117">
        <v>0</v>
      </c>
      <c r="G51" s="98">
        <v>0</v>
      </c>
      <c r="H51" s="122">
        <v>0</v>
      </c>
      <c r="I51" s="28"/>
      <c r="J51" s="28"/>
      <c r="K51" s="28"/>
      <c r="L51" s="28"/>
    </row>
    <row r="52" spans="1:12" x14ac:dyDescent="0.3">
      <c r="A52" s="27" t="s">
        <v>128</v>
      </c>
      <c r="B52" s="146" t="s">
        <v>15</v>
      </c>
      <c r="C52" s="117">
        <v>0</v>
      </c>
      <c r="D52" s="98">
        <v>0</v>
      </c>
      <c r="E52" s="122">
        <v>0</v>
      </c>
      <c r="F52" s="117">
        <v>0</v>
      </c>
      <c r="G52" s="98">
        <v>0</v>
      </c>
      <c r="H52" s="122">
        <v>0</v>
      </c>
      <c r="I52" s="28"/>
      <c r="J52" s="28"/>
      <c r="K52" s="28"/>
      <c r="L52" s="28"/>
    </row>
    <row r="53" spans="1:12" x14ac:dyDescent="0.3">
      <c r="A53" s="27" t="s">
        <v>129</v>
      </c>
      <c r="B53" s="146" t="s">
        <v>39</v>
      </c>
      <c r="C53" s="117">
        <v>0</v>
      </c>
      <c r="D53" s="98">
        <v>0</v>
      </c>
      <c r="E53" s="122">
        <v>0</v>
      </c>
      <c r="F53" s="117">
        <v>0</v>
      </c>
      <c r="G53" s="98">
        <v>0</v>
      </c>
      <c r="H53" s="122">
        <v>0</v>
      </c>
      <c r="I53" s="28"/>
      <c r="J53" s="28"/>
      <c r="K53" s="28"/>
      <c r="L53" s="28"/>
    </row>
    <row r="54" spans="1:12" x14ac:dyDescent="0.3">
      <c r="A54" s="27" t="s">
        <v>130</v>
      </c>
      <c r="B54" s="146" t="s">
        <v>16</v>
      </c>
      <c r="C54" s="117">
        <v>0</v>
      </c>
      <c r="D54" s="98">
        <v>0</v>
      </c>
      <c r="E54" s="122">
        <v>0</v>
      </c>
      <c r="F54" s="117">
        <v>0</v>
      </c>
      <c r="G54" s="98">
        <v>0</v>
      </c>
      <c r="H54" s="122">
        <v>0</v>
      </c>
      <c r="I54" s="28"/>
      <c r="J54" s="28"/>
      <c r="K54" s="28"/>
      <c r="L54" s="28"/>
    </row>
    <row r="55" spans="1:12" ht="15.75" thickBot="1" x14ac:dyDescent="0.35">
      <c r="A55" s="36">
        <v>10</v>
      </c>
      <c r="B55" s="149" t="s">
        <v>176</v>
      </c>
      <c r="C55" s="129">
        <v>177074679.89999998</v>
      </c>
      <c r="D55" s="130">
        <v>214439530.09009999</v>
      </c>
      <c r="E55" s="142">
        <v>391514209.99009997</v>
      </c>
      <c r="F55" s="129">
        <v>95279215.260000005</v>
      </c>
      <c r="G55" s="130">
        <v>123696016.02000001</v>
      </c>
      <c r="H55" s="142">
        <v>218975231.28000003</v>
      </c>
      <c r="I55" s="28"/>
      <c r="J55" s="28"/>
      <c r="K55" s="28"/>
      <c r="L55" s="28"/>
    </row>
    <row r="56" spans="1:12" x14ac:dyDescent="0.3">
      <c r="A56" s="20"/>
      <c r="B56" s="3"/>
      <c r="C56" s="28"/>
      <c r="D56" s="28"/>
      <c r="E56" s="28"/>
      <c r="F56" s="28"/>
      <c r="G56" s="28"/>
      <c r="H56" s="28"/>
      <c r="I56" s="28"/>
    </row>
    <row r="57" spans="1:12" x14ac:dyDescent="0.3">
      <c r="A57" s="20"/>
      <c r="B57" s="83" t="s">
        <v>215</v>
      </c>
      <c r="C57" s="28"/>
      <c r="D57" s="28"/>
      <c r="E57" s="28"/>
      <c r="F57" s="28"/>
      <c r="G57" s="28"/>
      <c r="H57" s="28"/>
      <c r="I57" s="28"/>
    </row>
    <row r="58" spans="1:12" x14ac:dyDescent="0.3">
      <c r="A58" s="28"/>
      <c r="B58" s="28"/>
      <c r="C58" s="28"/>
      <c r="D58" s="28"/>
      <c r="E58" s="28"/>
      <c r="F58" s="28"/>
      <c r="G58" s="28"/>
      <c r="H58" s="28"/>
      <c r="I58" s="28"/>
    </row>
    <row r="59" spans="1:12" x14ac:dyDescent="0.3">
      <c r="A59" s="28"/>
      <c r="B59" s="28"/>
      <c r="C59" s="28"/>
      <c r="D59" s="28"/>
      <c r="E59" s="28"/>
      <c r="F59" s="28"/>
      <c r="G59" s="28"/>
      <c r="H59" s="28"/>
      <c r="I59" s="28"/>
    </row>
  </sheetData>
  <mergeCells count="2">
    <mergeCell ref="C5:E5"/>
    <mergeCell ref="F5:H5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zoomScale="80" zoomScaleNormal="80" workbookViewId="0">
      <selection activeCell="C11" sqref="C11"/>
    </sheetView>
  </sheetViews>
  <sheetFormatPr defaultRowHeight="15" x14ac:dyDescent="0.3"/>
  <cols>
    <col min="1" max="1" width="11.42578125" style="22" customWidth="1"/>
    <col min="2" max="2" width="103.28515625" style="22" customWidth="1"/>
    <col min="3" max="3" width="17.7109375" style="22" customWidth="1"/>
    <col min="4" max="4" width="22" style="22" customWidth="1"/>
    <col min="5" max="5" width="98.7109375" style="22" customWidth="1"/>
    <col min="6" max="16384" width="9.140625" style="22"/>
  </cols>
  <sheetData>
    <row r="1" spans="1:4" x14ac:dyDescent="0.3">
      <c r="A1" s="140" t="s">
        <v>132</v>
      </c>
      <c r="B1" s="94" t="str">
        <f>'RC-O'!B1</f>
        <v>ფინკა ბანკი საქათველო</v>
      </c>
      <c r="C1" s="3"/>
      <c r="D1" s="37"/>
    </row>
    <row r="2" spans="1:4" x14ac:dyDescent="0.3">
      <c r="A2" s="140" t="s">
        <v>144</v>
      </c>
      <c r="B2" s="155">
        <f>'RC'!B2</f>
        <v>42460</v>
      </c>
      <c r="C2" s="3"/>
      <c r="D2" s="38"/>
    </row>
    <row r="3" spans="1:4" x14ac:dyDescent="0.3">
      <c r="A3" s="140"/>
      <c r="B3" s="155"/>
      <c r="C3" s="3"/>
      <c r="D3" s="38"/>
    </row>
    <row r="4" spans="1:4" ht="15.75" thickBot="1" x14ac:dyDescent="0.35">
      <c r="B4" s="151" t="s">
        <v>46</v>
      </c>
      <c r="C4" s="3"/>
      <c r="D4" s="39"/>
    </row>
    <row r="5" spans="1:4" ht="30" x14ac:dyDescent="0.3">
      <c r="A5" s="40"/>
      <c r="B5" s="41"/>
      <c r="C5" s="152" t="s">
        <v>147</v>
      </c>
      <c r="D5" s="153" t="s">
        <v>160</v>
      </c>
    </row>
    <row r="6" spans="1:4" x14ac:dyDescent="0.3">
      <c r="A6" s="42"/>
      <c r="B6" s="43" t="s">
        <v>42</v>
      </c>
      <c r="C6" s="44"/>
      <c r="D6" s="45"/>
    </row>
    <row r="7" spans="1:4" x14ac:dyDescent="0.3">
      <c r="A7" s="42">
        <v>1</v>
      </c>
      <c r="B7" s="46" t="s">
        <v>192</v>
      </c>
      <c r="C7" s="47">
        <v>0.12523524501227482</v>
      </c>
      <c r="D7" s="48">
        <v>0.17347130702206806</v>
      </c>
    </row>
    <row r="8" spans="1:4" x14ac:dyDescent="0.3">
      <c r="A8" s="42">
        <v>2</v>
      </c>
      <c r="B8" s="46" t="s">
        <v>193</v>
      </c>
      <c r="C8" s="47">
        <v>0.13925961439910428</v>
      </c>
      <c r="D8" s="48">
        <v>0.18728416061371361</v>
      </c>
    </row>
    <row r="9" spans="1:4" x14ac:dyDescent="0.3">
      <c r="A9" s="42">
        <v>3</v>
      </c>
      <c r="B9" s="76" t="s">
        <v>51</v>
      </c>
      <c r="C9" s="47">
        <v>1.0642896565829871</v>
      </c>
      <c r="D9" s="48">
        <v>1.0731864588849072</v>
      </c>
    </row>
    <row r="10" spans="1:4" x14ac:dyDescent="0.3">
      <c r="A10" s="42">
        <v>4</v>
      </c>
      <c r="B10" s="76" t="s">
        <v>47</v>
      </c>
      <c r="C10" s="47">
        <v>0</v>
      </c>
      <c r="D10" s="48">
        <v>0</v>
      </c>
    </row>
    <row r="11" spans="1:4" x14ac:dyDescent="0.3">
      <c r="A11" s="42"/>
      <c r="B11" s="75" t="s">
        <v>40</v>
      </c>
      <c r="C11" s="47"/>
      <c r="D11" s="48"/>
    </row>
    <row r="12" spans="1:4" x14ac:dyDescent="0.3">
      <c r="A12" s="42">
        <v>5</v>
      </c>
      <c r="B12" s="76" t="s">
        <v>48</v>
      </c>
      <c r="C12" s="47">
        <v>0.22737807338499105</v>
      </c>
      <c r="D12" s="48">
        <v>0.24122828804896981</v>
      </c>
    </row>
    <row r="13" spans="1:4" x14ac:dyDescent="0.3">
      <c r="A13" s="42">
        <v>6</v>
      </c>
      <c r="B13" s="76" t="s">
        <v>60</v>
      </c>
      <c r="C13" s="47">
        <v>6.8753752660196371E-2</v>
      </c>
      <c r="D13" s="48">
        <v>5.6940777390666247E-2</v>
      </c>
    </row>
    <row r="14" spans="1:4" x14ac:dyDescent="0.3">
      <c r="A14" s="42">
        <v>7</v>
      </c>
      <c r="B14" s="76" t="s">
        <v>49</v>
      </c>
      <c r="C14" s="47">
        <v>4.2862123976514802E-2</v>
      </c>
      <c r="D14" s="48">
        <v>4.6209695955885394E-2</v>
      </c>
    </row>
    <row r="15" spans="1:4" x14ac:dyDescent="0.3">
      <c r="A15" s="42">
        <v>8</v>
      </c>
      <c r="B15" s="76" t="s">
        <v>50</v>
      </c>
      <c r="C15" s="47">
        <v>0.15862432072479471</v>
      </c>
      <c r="D15" s="48">
        <v>0.18428751065830357</v>
      </c>
    </row>
    <row r="16" spans="1:4" x14ac:dyDescent="0.3">
      <c r="A16" s="42">
        <v>9</v>
      </c>
      <c r="B16" s="76" t="s">
        <v>44</v>
      </c>
      <c r="C16" s="49">
        <v>6.2021947844418581E-3</v>
      </c>
      <c r="D16" s="156">
        <v>5.1775160936552824E-3</v>
      </c>
    </row>
    <row r="17" spans="1:4" x14ac:dyDescent="0.3">
      <c r="A17" s="42">
        <v>10</v>
      </c>
      <c r="B17" s="76" t="s">
        <v>45</v>
      </c>
      <c r="C17" s="49">
        <v>4.0685686637060535E-2</v>
      </c>
      <c r="D17" s="156">
        <v>2.4483419758440265E-2</v>
      </c>
    </row>
    <row r="18" spans="1:4" x14ac:dyDescent="0.3">
      <c r="A18" s="42"/>
      <c r="B18" s="75" t="s">
        <v>52</v>
      </c>
      <c r="C18" s="47"/>
      <c r="D18" s="48"/>
    </row>
    <row r="19" spans="1:4" x14ac:dyDescent="0.3">
      <c r="A19" s="42">
        <v>11</v>
      </c>
      <c r="B19" s="76" t="s">
        <v>53</v>
      </c>
      <c r="C19" s="47">
        <v>2.1793023003508636E-2</v>
      </c>
      <c r="D19" s="48">
        <v>2.3160423428592793E-2</v>
      </c>
    </row>
    <row r="20" spans="1:4" x14ac:dyDescent="0.3">
      <c r="A20" s="42">
        <v>12</v>
      </c>
      <c r="B20" s="76" t="s">
        <v>54</v>
      </c>
      <c r="C20" s="47">
        <v>3.1697903972456351E-2</v>
      </c>
      <c r="D20" s="48">
        <v>3.3418951340489708E-2</v>
      </c>
    </row>
    <row r="21" spans="1:4" x14ac:dyDescent="0.3">
      <c r="A21" s="42">
        <v>13</v>
      </c>
      <c r="B21" s="76" t="s">
        <v>55</v>
      </c>
      <c r="C21" s="47">
        <v>0.36833902687917386</v>
      </c>
      <c r="D21" s="48">
        <v>0.34343584090815277</v>
      </c>
    </row>
    <row r="22" spans="1:4" x14ac:dyDescent="0.3">
      <c r="A22" s="42">
        <v>14</v>
      </c>
      <c r="B22" s="76" t="s">
        <v>56</v>
      </c>
      <c r="C22" s="47">
        <v>0.40266643132072893</v>
      </c>
      <c r="D22" s="48">
        <v>0.40788245089729724</v>
      </c>
    </row>
    <row r="23" spans="1:4" x14ac:dyDescent="0.3">
      <c r="A23" s="42">
        <v>15</v>
      </c>
      <c r="B23" s="76" t="s">
        <v>57</v>
      </c>
      <c r="C23" s="47">
        <v>3.7836263588360675E-2</v>
      </c>
      <c r="D23" s="48">
        <v>0.1105268982356879</v>
      </c>
    </row>
    <row r="24" spans="1:4" x14ac:dyDescent="0.3">
      <c r="A24" s="42"/>
      <c r="B24" s="75" t="s">
        <v>41</v>
      </c>
      <c r="C24" s="47"/>
      <c r="D24" s="48"/>
    </row>
    <row r="25" spans="1:4" x14ac:dyDescent="0.3">
      <c r="A25" s="42">
        <v>16</v>
      </c>
      <c r="B25" s="76" t="s">
        <v>43</v>
      </c>
      <c r="C25" s="47">
        <v>0.13837581038881017</v>
      </c>
      <c r="D25" s="48">
        <v>0.10843152513221577</v>
      </c>
    </row>
    <row r="26" spans="1:4" x14ac:dyDescent="0.3">
      <c r="A26" s="42">
        <v>17</v>
      </c>
      <c r="B26" s="76" t="s">
        <v>58</v>
      </c>
      <c r="C26" s="47">
        <v>0.4754023187843669</v>
      </c>
      <c r="D26" s="48">
        <v>0.51321209283613956</v>
      </c>
    </row>
    <row r="27" spans="1:4" ht="15.75" thickBot="1" x14ac:dyDescent="0.35">
      <c r="A27" s="50">
        <v>18</v>
      </c>
      <c r="B27" s="51" t="s">
        <v>59</v>
      </c>
      <c r="C27" s="52">
        <v>9.0243660213916846E-2</v>
      </c>
      <c r="D27" s="157">
        <v>1.8420582971041488E-2</v>
      </c>
    </row>
    <row r="28" spans="1:4" x14ac:dyDescent="0.3">
      <c r="A28" s="53"/>
      <c r="B28" s="54"/>
      <c r="C28" s="53"/>
      <c r="D28" s="53"/>
    </row>
    <row r="29" spans="1:4" x14ac:dyDescent="0.3">
      <c r="B29" s="53"/>
      <c r="C29" s="53"/>
    </row>
    <row r="30" spans="1:4" x14ac:dyDescent="0.3">
      <c r="A30" s="53"/>
      <c r="B30" s="20"/>
      <c r="C30" s="53"/>
      <c r="D30" s="53"/>
    </row>
    <row r="31" spans="1:4" x14ac:dyDescent="0.3">
      <c r="A31" s="53"/>
      <c r="B31" s="20"/>
      <c r="C31" s="55"/>
      <c r="D31" s="53"/>
    </row>
    <row r="32" spans="1:4" x14ac:dyDescent="0.3">
      <c r="A32" s="53"/>
      <c r="B32" s="54"/>
      <c r="C32" s="53"/>
      <c r="D32" s="53"/>
    </row>
    <row r="33" spans="1:5" x14ac:dyDescent="0.3">
      <c r="A33" s="53"/>
      <c r="B33" s="54"/>
      <c r="C33" s="53"/>
      <c r="D33" s="53"/>
    </row>
    <row r="34" spans="1:5" x14ac:dyDescent="0.3">
      <c r="A34" s="53"/>
      <c r="B34" s="54"/>
      <c r="C34" s="53"/>
      <c r="D34" s="53"/>
    </row>
    <row r="35" spans="1:5" x14ac:dyDescent="0.3">
      <c r="A35" s="53"/>
      <c r="B35" s="54"/>
      <c r="C35" s="53"/>
      <c r="D35" s="53"/>
    </row>
    <row r="36" spans="1:5" x14ac:dyDescent="0.3">
      <c r="A36" s="53"/>
      <c r="B36" s="54"/>
      <c r="C36" s="53"/>
      <c r="D36" s="53"/>
    </row>
    <row r="37" spans="1:5" x14ac:dyDescent="0.3">
      <c r="A37" s="53"/>
      <c r="B37" s="54"/>
      <c r="C37" s="55"/>
      <c r="D37" s="53"/>
    </row>
    <row r="38" spans="1:5" x14ac:dyDescent="0.3">
      <c r="C38" s="53"/>
      <c r="D38" s="53"/>
      <c r="E38" s="53"/>
    </row>
    <row r="39" spans="1:5" x14ac:dyDescent="0.3">
      <c r="C39" s="55"/>
      <c r="D39" s="53"/>
      <c r="E39" s="53"/>
    </row>
    <row r="40" spans="1:5" x14ac:dyDescent="0.3">
      <c r="C40" s="53"/>
      <c r="D40" s="53"/>
      <c r="E40" s="53"/>
    </row>
    <row r="41" spans="1:5" x14ac:dyDescent="0.3">
      <c r="B41" s="154"/>
      <c r="C41" s="55"/>
      <c r="D41" s="53"/>
      <c r="E41" s="53"/>
    </row>
    <row r="42" spans="1:5" x14ac:dyDescent="0.3">
      <c r="B42" s="56"/>
      <c r="C42" s="53"/>
      <c r="D42" s="53"/>
      <c r="E42" s="53"/>
    </row>
    <row r="43" spans="1:5" x14ac:dyDescent="0.3">
      <c r="C43" s="53"/>
      <c r="D43" s="53"/>
      <c r="E43" s="53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tabSelected="1" zoomScale="80" zoomScaleNormal="80" workbookViewId="0">
      <selection activeCell="B7" sqref="B7:C7"/>
    </sheetView>
  </sheetViews>
  <sheetFormatPr defaultRowHeight="15" x14ac:dyDescent="0.3"/>
  <cols>
    <col min="1" max="1" width="5.28515625" style="22" customWidth="1"/>
    <col min="2" max="2" width="87.42578125" style="22" customWidth="1"/>
    <col min="3" max="3" width="86.85546875" style="22" customWidth="1"/>
    <col min="4" max="16384" width="9.140625" style="22"/>
  </cols>
  <sheetData>
    <row r="1" spans="1:3" x14ac:dyDescent="0.3">
      <c r="B1" s="139" t="s">
        <v>132</v>
      </c>
      <c r="C1" s="94" t="str">
        <f>'RC'!B1</f>
        <v>ფინკა ბანკი საქათველო</v>
      </c>
    </row>
    <row r="2" spans="1:3" x14ac:dyDescent="0.3">
      <c r="B2" s="139" t="s">
        <v>144</v>
      </c>
      <c r="C2" s="155">
        <f>'RC'!B2</f>
        <v>42460</v>
      </c>
    </row>
    <row r="3" spans="1:3" x14ac:dyDescent="0.3">
      <c r="B3" s="139"/>
      <c r="C3" s="155"/>
    </row>
    <row r="4" spans="1:3" ht="31.5" customHeight="1" thickBot="1" x14ac:dyDescent="0.35">
      <c r="A4" s="54"/>
      <c r="B4" s="168" t="s">
        <v>64</v>
      </c>
      <c r="C4" s="168"/>
    </row>
    <row r="5" spans="1:3" x14ac:dyDescent="0.3">
      <c r="A5" s="40"/>
      <c r="B5" s="176" t="s">
        <v>62</v>
      </c>
      <c r="C5" s="177"/>
    </row>
    <row r="6" spans="1:3" x14ac:dyDescent="0.3">
      <c r="A6" s="42">
        <v>1</v>
      </c>
      <c r="B6" s="174" t="s">
        <v>195</v>
      </c>
      <c r="C6" s="175"/>
    </row>
    <row r="7" spans="1:3" x14ac:dyDescent="0.3">
      <c r="A7" s="42">
        <v>2</v>
      </c>
      <c r="B7" s="174" t="s">
        <v>196</v>
      </c>
      <c r="C7" s="175"/>
    </row>
    <row r="8" spans="1:3" x14ac:dyDescent="0.3">
      <c r="A8" s="42">
        <v>3</v>
      </c>
      <c r="B8" s="174" t="s">
        <v>197</v>
      </c>
      <c r="C8" s="175"/>
    </row>
    <row r="9" spans="1:3" x14ac:dyDescent="0.3">
      <c r="A9" s="42">
        <v>4</v>
      </c>
      <c r="B9" s="174" t="s">
        <v>198</v>
      </c>
      <c r="C9" s="175"/>
    </row>
    <row r="10" spans="1:3" x14ac:dyDescent="0.3">
      <c r="A10" s="42">
        <v>5</v>
      </c>
      <c r="B10" s="174" t="s">
        <v>199</v>
      </c>
      <c r="C10" s="175"/>
    </row>
    <row r="11" spans="1:3" x14ac:dyDescent="0.3">
      <c r="A11" s="42"/>
      <c r="B11" s="76"/>
      <c r="C11" s="77"/>
    </row>
    <row r="12" spans="1:3" x14ac:dyDescent="0.3">
      <c r="A12" s="42"/>
      <c r="B12" s="169" t="s">
        <v>63</v>
      </c>
      <c r="C12" s="175"/>
    </row>
    <row r="13" spans="1:3" x14ac:dyDescent="0.3">
      <c r="A13" s="42">
        <v>1</v>
      </c>
      <c r="B13" s="174" t="s">
        <v>200</v>
      </c>
      <c r="C13" s="175"/>
    </row>
    <row r="14" spans="1:3" x14ac:dyDescent="0.3">
      <c r="A14" s="42">
        <v>2</v>
      </c>
      <c r="B14" s="174" t="s">
        <v>201</v>
      </c>
      <c r="C14" s="175"/>
    </row>
    <row r="15" spans="1:3" x14ac:dyDescent="0.3">
      <c r="A15" s="42">
        <v>3</v>
      </c>
      <c r="B15" s="174" t="s">
        <v>202</v>
      </c>
      <c r="C15" s="175"/>
    </row>
    <row r="16" spans="1:3" x14ac:dyDescent="0.3">
      <c r="A16" s="42">
        <v>4</v>
      </c>
      <c r="B16" s="174" t="s">
        <v>203</v>
      </c>
      <c r="C16" s="175"/>
    </row>
    <row r="17" spans="1:3" x14ac:dyDescent="0.3">
      <c r="A17" s="42"/>
      <c r="B17" s="174"/>
      <c r="C17" s="175"/>
    </row>
    <row r="18" spans="1:3" x14ac:dyDescent="0.3">
      <c r="A18" s="42"/>
      <c r="B18" s="169" t="s">
        <v>61</v>
      </c>
      <c r="C18" s="170"/>
    </row>
    <row r="19" spans="1:3" x14ac:dyDescent="0.3">
      <c r="A19" s="42">
        <v>1</v>
      </c>
      <c r="B19" s="57" t="s">
        <v>204</v>
      </c>
      <c r="C19" s="58">
        <v>1</v>
      </c>
    </row>
    <row r="20" spans="1:3" x14ac:dyDescent="0.3">
      <c r="A20" s="42"/>
      <c r="B20" s="57"/>
      <c r="C20" s="58"/>
    </row>
    <row r="21" spans="1:3" x14ac:dyDescent="0.3">
      <c r="A21" s="42"/>
      <c r="B21" s="171" t="s">
        <v>131</v>
      </c>
      <c r="C21" s="172"/>
    </row>
    <row r="22" spans="1:3" x14ac:dyDescent="0.3">
      <c r="A22" s="42">
        <v>1</v>
      </c>
      <c r="B22" s="57" t="s">
        <v>205</v>
      </c>
      <c r="C22" s="58" t="s">
        <v>206</v>
      </c>
    </row>
    <row r="23" spans="1:3" x14ac:dyDescent="0.3">
      <c r="A23" s="42">
        <v>2</v>
      </c>
      <c r="B23" s="57" t="s">
        <v>207</v>
      </c>
      <c r="C23" s="58" t="s">
        <v>208</v>
      </c>
    </row>
    <row r="24" spans="1:3" x14ac:dyDescent="0.3">
      <c r="A24" s="78">
        <v>3</v>
      </c>
      <c r="B24" s="79" t="s">
        <v>209</v>
      </c>
      <c r="C24" s="80" t="s">
        <v>210</v>
      </c>
    </row>
    <row r="25" spans="1:3" x14ac:dyDescent="0.3">
      <c r="A25" s="78">
        <v>4</v>
      </c>
      <c r="B25" s="79" t="s">
        <v>211</v>
      </c>
      <c r="C25" s="80" t="s">
        <v>212</v>
      </c>
    </row>
    <row r="26" spans="1:3" ht="15.75" thickBot="1" x14ac:dyDescent="0.35">
      <c r="A26" s="50">
        <v>5</v>
      </c>
      <c r="B26" s="59" t="s">
        <v>213</v>
      </c>
      <c r="C26" s="60" t="s">
        <v>214</v>
      </c>
    </row>
    <row r="28" spans="1:3" ht="24" customHeight="1" x14ac:dyDescent="0.3">
      <c r="B28" s="173"/>
      <c r="C28" s="173"/>
    </row>
  </sheetData>
  <mergeCells count="16">
    <mergeCell ref="B4:C4"/>
    <mergeCell ref="B18:C18"/>
    <mergeCell ref="B21:C21"/>
    <mergeCell ref="B28:C28"/>
    <mergeCell ref="B15:C15"/>
    <mergeCell ref="B16:C16"/>
    <mergeCell ref="B17:C17"/>
    <mergeCell ref="B5:C5"/>
    <mergeCell ref="B6:C6"/>
    <mergeCell ref="B7:C7"/>
    <mergeCell ref="B8:C8"/>
    <mergeCell ref="B14:C14"/>
    <mergeCell ref="B12:C12"/>
    <mergeCell ref="B10:C10"/>
    <mergeCell ref="B9:C9"/>
    <mergeCell ref="B13:C13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LvtObT/oC5JwtXjVZ6xrHt5w6Z8=</DigestValue>
    </Reference>
    <Reference Type="http://www.w3.org/2000/09/xmldsig#Object" URI="#idOfficeObject">
      <DigestMethod Algorithm="http://www.w3.org/2000/09/xmldsig#sha1"/>
      <DigestValue>eRiAu137nngjDgL0eq4kw5PIAVY=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Vr2iNh6cpNfhtkAd1ygm4easpFc=</DigestValue>
    </Reference>
  </SignedInfo>
  <SignatureValue>dzoMFBVlMt157vA0GAcTsm270dYbM1+YdIK8VftQyR9ZhNWH5+fSRwVjvAEPfxyJNWeDBtLVlmYe
X24kqNIr5T4JOeZGxalT4CVHMuOsJoN+9p3+Sk9MnGtbOu/w6kzI6a9NkCcZargn6fNeqb6EH3hU
oMpMotr0pAzAC2fj1dbZZlY9ZoO16RH557QfKoUWj5nyJHucKinqCwHGmu43nKX2h+x0aCyQ1rYf
7EGCeO93rs63jAfRpPbkxC+nE0lRNX7uGBd/BKKnoLwZw5CyTp+xAH7IsFS2ceZrUO2bOCpvGKeD
UH9X3gNKz9JPfc30NlB6Rkhj8EsYninXg9yZew==</SignatureValue>
  <KeyInfo>
    <X509Data>
      <X509Certificate>MIIGQzCCBSugAwIBAgIKH7w2TAABAAAOkzANBgkqhkiG9w0BAQUFADBKMRIwEAYKCZImiZPyLGQBGRYCZ2UxEzARBgoJkiaJk/IsZAEZFgNuYmcxHzAdBgNVBAMTFk5CRyBDbGFzcyAyIElOVCBTdWIgQ0EwHhcNMTQxMjAxMDcwNDI5WhcNMTYxMTMwMDcwNDI5WjBBMR8wHQYDVQQKExZGSU5DQSBCYW5rIEdlb3JnaWEgSlNDMR4wHAYDVQQDExVCRkcgLSBMYW5hIEtoYXJhYmFkemUwggEiMA0GCSqGSIb3DQEBAQUAA4IBDwAwggEKAoIBAQDO2Nbfj836Pnkpvr+WOCD6qOdAH1kRuLcuCmkJSa/gzLidx/ux3llVAHYtJs13KbK1K7FxuysNLBVlkV1Qvc/dS37sY4k8BoJF2grYF7PDyETPL1+CiHyjXls4jdk3hjsmqb2Ky7Rd46Uc9GgCFv3Gx/if520mq4z9nRz8NtXdhb+baA39kOKEgUcTgfIYmBuXjvliDvQf13jHbg/MUWDLYZCddlqOExc28/UNGsN4V5ZPbe9LPydbiLkw12shkWPY4Wrj0j0PpyJRk+W1TeOELIpAqUiQrSsLPYXMc89ei+l8MaludFkkfUGOAPxt9cgozadkg6LErOTtQxRyo6kRAgMBAAGjggMyMIIDLjA8BgkrBgEEAYI3FQcELzAtBiUrBgEEAYI3FQjmsmCDjfVEhoGZCYO4oUqDvoRxBIPEkTOEg4hdAgFkAgEbMB0GA1UdJQQWMBQGCCsGAQUFBwMCBggrBgEFBQcDBDALBgNVHQ8EBAMCB4AwJwYJKwYBBAGCNxUKBBowGDAKBggrBgEFBQcDAjAKBggrBgEFBQcDBDAdBgNVHQ4EFgQUfR5OOrSkLH4sMj3wqWV54cGALYM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xKS5jcnQwDQYJKoZIhvcNAQEFBQADggEBAA3vQylh6v2/gDz8QtS1FAhcYyfLJ0afl5kuBIe4jORE2D890ZM3c+jXpgrjHVR4uekSDT6/q0UryMLDLLc9S/hE7kG1Jz1s7wHXkqiplrgvhsGXHZdGmXjGiyKl9juja0R8PFq9kRGXTWxXzGIazsr0D2nBVP/TIEmPJp7Gg70t93yNdfV+QgyYsFIB8E2kmbwTuZtVAWO1I4qZOSZAklOJbRk2quNtB4oNfeWtuSjJ6aQBoyfN41kA5DJ0Hl0Yc3SyQid1GNUzpz1s2+rYnNTwfGSex8cDQxNUULaFqDbKcy1N5HNn8gUFZXGKl4ElPjvpLaejcwhky6U6xs4Ftb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7n9KUQittVj7QMX59/oQ+E8PLBA=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6WYbymoKA7sCGjKns9f/vFMuAMw=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haredStrings.xml?ContentType=application/vnd.openxmlformats-officedocument.spreadsheetml.sharedStrings+xml">
        <DigestMethod Algorithm="http://www.w3.org/2000/09/xmldsig#sha1"/>
        <DigestValue>+8H0UbVwX/Ym13W01W9fT/Setzc=</DigestValue>
      </Reference>
      <Reference URI="/xl/styles.xml?ContentType=application/vnd.openxmlformats-officedocument.spreadsheetml.styles+xml">
        <DigestMethod Algorithm="http://www.w3.org/2000/09/xmldsig#sha1"/>
        <DigestValue>GGLgMflcr8oQNGrWRAN+m/+n5hM=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lnOpAlabAjx3omnK8fonWwWCcig=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DlhrNdntRIfdoes1M/+sS2Dkpx0=</DigestValue>
      </Reference>
      <Reference URI="/xl/worksheets/sheet2.xml?ContentType=application/vnd.openxmlformats-officedocument.spreadsheetml.worksheet+xml">
        <DigestMethod Algorithm="http://www.w3.org/2000/09/xmldsig#sha1"/>
        <DigestValue>nWQVVblVzOBkmSCRrR3hFjQ7eI4=</DigestValue>
      </Reference>
      <Reference URI="/xl/worksheets/sheet3.xml?ContentType=application/vnd.openxmlformats-officedocument.spreadsheetml.worksheet+xml">
        <DigestMethod Algorithm="http://www.w3.org/2000/09/xmldsig#sha1"/>
        <DigestValue>0TDad/BuweFB8KTUoIh18dvtTUs=</DigestValue>
      </Reference>
      <Reference URI="/xl/worksheets/sheet4.xml?ContentType=application/vnd.openxmlformats-officedocument.spreadsheetml.worksheet+xml">
        <DigestMethod Algorithm="http://www.w3.org/2000/09/xmldsig#sha1"/>
        <DigestValue>UKJkMCQ6lFDUYDmlmtIXG9z3rq0=</DigestValue>
      </Reference>
      <Reference URI="/xl/worksheets/sheet5.xml?ContentType=application/vnd.openxmlformats-officedocument.spreadsheetml.worksheet+xml">
        <DigestMethod Algorithm="http://www.w3.org/2000/09/xmldsig#sha1"/>
        <DigestValue>VrZxsgwI5aWdX8oWy5vToEHgGHM=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2016-04-22T11:50:08Z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2016-04-22T11:50:08Z</xd:SigningTime>
          <xd:SigningCertificate>
            <xd:Cert>
              <xd:CertDigest>
                <DigestMethod Algorithm="http://www.w3.org/2000/09/xmldsig#sha1"/>
                <DigestValue>HIczRFE/PTHzD6ZBJASSYRaajgs=</DigestValue>
              </xd:CertDigest>
              <xd:IssuerSerial>
                <X509IssuerName>CN=NBG Class 2 INT Sub CA, DC=nbg, DC=ge</X509IssuerName>
                <X509SerialNumber>149865261356996970417811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ციფრული ხელმოწერა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d66jtFCS2CSMn+PdhAi1ix5oBwA=</DigestValue>
    </Reference>
    <Reference Type="http://www.w3.org/2000/09/xmldsig#Object" URI="#idOfficeObject">
      <DigestMethod Algorithm="http://www.w3.org/2000/09/xmldsig#sha1"/>
      <DigestValue>eRiAu137nngjDgL0eq4kw5PIAVY=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Lx/4vO08QHEqeErfXolLcxNvRcU=</DigestValue>
    </Reference>
  </SignedInfo>
  <SignatureValue>H8TOK13N+y4qvPkdBnIg/RjKL4h+rvLOrDPCu2i8TOXlMU4fwEfZWjdIXTEuCkgdMJ5yNolaicA/
fRgRpX4wgwc67FTJ/JRu2adobJsXlPXZmddouCpaGjVvc6ixQrvVDqdhKnEq1SESgBpzLI2wk6Jj
Poft3FHOqdFVOdX9C8iXfzWnx1h+Q9tYIKZMOLYEu8VPpxIMDJyMF47FtfffJ0gE+HNT6YTr2aMI
y/qEHJWwMgjFo8mT3s2RozG1L4kbkr5uE6hOiMyJt38H2g+doKx9+9ZnvvsSGwT5CHUtAF40XZEP
ieMSyWFIznmMK9cc1Sp4RjFBMqMU7enGqqPnkg==</SignatureValue>
  <KeyInfo>
    <X509Data>
      <X509Certificate>MIIGQTCCBSmgAwIBAgIKdX2O2wABAAASXjANBgkqhkiG9w0BAQUFADBKMRIwEAYKCZImiZPyLGQBGRYCZ2UxEzARBgoJkiaJk/IsZAEZFgNuYmcxHzAdBgNVBAMTFk5CRyBDbGFzcyAyIElOVCBTdWIgQ0EwHhcNMTUxMDE5MDYzMDI0WhcNMTcwMjEyMDkxOTIzWjA/MR8wHQYDVQQKExZGSU5DQSBCYW5rIEdlb3JnaWEgSlNDMRwwGgYDVQQDExNCRkcgLSBOaW5vIFNoZXJhZHplMIIBIjANBgkqhkiG9w0BAQEFAAOCAQ8AMIIBCgKCAQEA1x73zLfp+/2anKx86368vPFa1GTny97UMFG6sApqAr7n7YtFKT9w57aKDUD37Hzjvt9pxHphTSP5GgPP4sAJ625aSWNDH72epXfYSCiPRjxUjtjBbZ3TAniyTq2n9CVUA69c6sRQ6p0KQPL4tuobTZr1md/l6zCqZSl1iV40exjmUEe5k8Y2XhSjMRxEcKYNXV8LwMVta9GrqLwvxXwCfbbfPo7S7wgY/cOuXtMdlJS3FzL1WGqjwCZvN9n97Dc1BKOo5UgDX3xXUJsblOAp/h3xgrZadguCOSYoyrTCo2c12w3DOiBlb3zoD1EIrJpg/Ilt71xZPZNJSAORiLefkQIDAQABo4IDMjCCAy4wPAYJKwYBBAGCNxUHBC8wLQYlKwYBBAGCNxUI5rJgg431RIaBmQmDuKFKg76EcQSDxJEzhIOIXQIBZAIBGzAdBgNVHSUEFjAUBggrBgEFBQcDAgYIKwYBBQUHAwQwCwYDVR0PBAQDAgeAMCcGCSsGAQQBgjcVCgQaMBgwCgYIKwYBBQUHAwIwCgYIKwYBBQUHAwQwHQYDVR0OBBYEFGO32c7hf7xUoGNhQUwVvCyZnbz1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SkuY3J0MA0GCSqGSIb3DQEBBQUAA4IBAQCaQSNGzyO4RXlW3JUXBNBex4JILizAWtxgIQCH5p7sV+v7I/Q+2qhiQYuLkVTxQmrqiV+6ToPHBA3EpM0O+cNAiVffEDrIlkhhV/Jvr20GosHpK080pLh+EAV8+uifigvMkIsKT4yBhtI2J+eiVS86KM3ypnrceIYyVjOt2DKNmmgBjax/1i8WINBVkXxwlmYI/oYplBaN1/cHnsBJiHvtqiJcIVP8As3gxD2p0CCvtJyjJwTrFVGwy4mAS6VHpoIInVtaKydmLUDk1UsmyejqrRgHW868gC4RDj4OqIm9o+4URjFjmT+6DBj/rv3L/oFQbKhqmab2GDmbGqVmtfAY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7n9KUQittVj7QMX59/oQ+E8PLBA=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6WYbymoKA7sCGjKns9f/vFMuAMw=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haredStrings.xml?ContentType=application/vnd.openxmlformats-officedocument.spreadsheetml.sharedStrings+xml">
        <DigestMethod Algorithm="http://www.w3.org/2000/09/xmldsig#sha1"/>
        <DigestValue>+8H0UbVwX/Ym13W01W9fT/Setzc=</DigestValue>
      </Reference>
      <Reference URI="/xl/styles.xml?ContentType=application/vnd.openxmlformats-officedocument.spreadsheetml.styles+xml">
        <DigestMethod Algorithm="http://www.w3.org/2000/09/xmldsig#sha1"/>
        <DigestValue>GGLgMflcr8oQNGrWRAN+m/+n5hM=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lnOpAlabAjx3omnK8fonWwWCcig=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DlhrNdntRIfdoes1M/+sS2Dkpx0=</DigestValue>
      </Reference>
      <Reference URI="/xl/worksheets/sheet2.xml?ContentType=application/vnd.openxmlformats-officedocument.spreadsheetml.worksheet+xml">
        <DigestMethod Algorithm="http://www.w3.org/2000/09/xmldsig#sha1"/>
        <DigestValue>nWQVVblVzOBkmSCRrR3hFjQ7eI4=</DigestValue>
      </Reference>
      <Reference URI="/xl/worksheets/sheet3.xml?ContentType=application/vnd.openxmlformats-officedocument.spreadsheetml.worksheet+xml">
        <DigestMethod Algorithm="http://www.w3.org/2000/09/xmldsig#sha1"/>
        <DigestValue>0TDad/BuweFB8KTUoIh18dvtTUs=</DigestValue>
      </Reference>
      <Reference URI="/xl/worksheets/sheet4.xml?ContentType=application/vnd.openxmlformats-officedocument.spreadsheetml.worksheet+xml">
        <DigestMethod Algorithm="http://www.w3.org/2000/09/xmldsig#sha1"/>
        <DigestValue>UKJkMCQ6lFDUYDmlmtIXG9z3rq0=</DigestValue>
      </Reference>
      <Reference URI="/xl/worksheets/sheet5.xml?ContentType=application/vnd.openxmlformats-officedocument.spreadsheetml.worksheet+xml">
        <DigestMethod Algorithm="http://www.w3.org/2000/09/xmldsig#sha1"/>
        <DigestValue>VrZxsgwI5aWdX8oWy5vToEHgGHM=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2016-04-22T11:50:57Z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2016-04-22T11:50:57Z</xd:SigningTime>
          <xd:SigningCertificate>
            <xd:Cert>
              <xd:CertDigest>
                <DigestMethod Algorithm="http://www.w3.org/2000/09/xmldsig#sha1"/>
                <DigestValue>Odjao4xmYLheHPMxBrkU45oMAyA=</DigestValue>
              </xd:CertDigest>
              <xd:IssuerSerial>
                <X509IssuerName>CN=NBG Class 2 INT Sub CA, DC=nbg, DC=ge</X509IssuerName>
                <X509SerialNumber>554833015326339764327006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ციფრული ხელმოწერა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nino sheradze</cp:lastModifiedBy>
  <cp:lastPrinted>2009-04-27T12:27:12Z</cp:lastPrinted>
  <dcterms:created xsi:type="dcterms:W3CDTF">2006-03-24T12:21:33Z</dcterms:created>
  <dcterms:modified xsi:type="dcterms:W3CDTF">2016-04-22T11:43:29Z</dcterms:modified>
  <cp:category>Banking Supervision</cp:category>
</cp:coreProperties>
</file>