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030" windowHeight="8385"/>
  </bookViews>
  <sheets>
    <sheet name="RC" sheetId="1" r:id="rId1"/>
    <sheet name="RI" sheetId="3" r:id="rId2"/>
    <sheet name="RC-O" sheetId="2" r:id="rId3"/>
    <sheet name="info" sheetId="5" r:id="rId4"/>
    <sheet name="ratio" sheetId="4" r:id="rId5"/>
  </sheets>
  <definedNames>
    <definedName name="_xlnm.Print_Area" localSheetId="4">ratio!$A$1:$D$29</definedName>
  </definedNames>
  <calcPr calcId="145621"/>
</workbook>
</file>

<file path=xl/calcChain.xml><?xml version="1.0" encoding="utf-8"?>
<calcChain xmlns="http://schemas.openxmlformats.org/spreadsheetml/2006/main">
  <c r="E31" i="1" l="1"/>
  <c r="E41" i="1" s="1"/>
  <c r="D31" i="1"/>
  <c r="D41" i="1" s="1"/>
  <c r="C31" i="1"/>
  <c r="C41" i="1" s="1"/>
  <c r="E20" i="1"/>
  <c r="D20" i="1"/>
  <c r="C20" i="1"/>
  <c r="G40" i="1"/>
  <c r="F40" i="1"/>
  <c r="F41" i="1" s="1"/>
  <c r="H39" i="1"/>
  <c r="H38" i="1"/>
  <c r="H37" i="1"/>
  <c r="H36" i="1"/>
  <c r="H35" i="1"/>
  <c r="H34" i="1"/>
  <c r="H33" i="1"/>
  <c r="G31" i="1"/>
  <c r="G41" i="1" s="1"/>
  <c r="F31" i="1"/>
  <c r="H30" i="1"/>
  <c r="H29" i="1"/>
  <c r="H28" i="1"/>
  <c r="H27" i="1"/>
  <c r="H26" i="1"/>
  <c r="H25" i="1"/>
  <c r="H24" i="1"/>
  <c r="H23" i="1"/>
  <c r="H22" i="1"/>
  <c r="H19" i="1"/>
  <c r="H18" i="1"/>
  <c r="H17" i="1"/>
  <c r="H16" i="1"/>
  <c r="H15" i="1"/>
  <c r="G14" i="1"/>
  <c r="G20" i="1" s="1"/>
  <c r="F14" i="1"/>
  <c r="F20" i="1" s="1"/>
  <c r="H13" i="1"/>
  <c r="H12" i="1"/>
  <c r="H11" i="1"/>
  <c r="H10" i="1"/>
  <c r="H9" i="1"/>
  <c r="H8" i="1"/>
  <c r="H7" i="1"/>
  <c r="H31" i="1" l="1"/>
  <c r="H40" i="1"/>
  <c r="H14" i="1"/>
  <c r="H20" i="1" s="1"/>
  <c r="C2" i="5"/>
  <c r="B3" i="4"/>
  <c r="B2" i="2"/>
  <c r="B3" i="3"/>
  <c r="H53" i="2"/>
  <c r="H52" i="2"/>
  <c r="H51" i="2"/>
  <c r="H50" i="2"/>
  <c r="G49" i="2"/>
  <c r="F49" i="2"/>
  <c r="H48" i="2"/>
  <c r="H47" i="2"/>
  <c r="H46" i="2"/>
  <c r="H45" i="2"/>
  <c r="H44" i="2"/>
  <c r="G43" i="2"/>
  <c r="F43" i="2"/>
  <c r="H42" i="2"/>
  <c r="H41" i="2"/>
  <c r="H40" i="2"/>
  <c r="G39" i="2"/>
  <c r="F39" i="2"/>
  <c r="H38" i="2"/>
  <c r="H37" i="2"/>
  <c r="H36" i="2"/>
  <c r="H35" i="2"/>
  <c r="G34" i="2"/>
  <c r="F34" i="2"/>
  <c r="H33" i="2"/>
  <c r="H32" i="2"/>
  <c r="H31" i="2"/>
  <c r="H30" i="2"/>
  <c r="G29" i="2"/>
  <c r="F29" i="2"/>
  <c r="H28" i="2"/>
  <c r="H27" i="2"/>
  <c r="H26" i="2"/>
  <c r="G25" i="2"/>
  <c r="F25" i="2"/>
  <c r="H24" i="2"/>
  <c r="H23" i="2"/>
  <c r="H22" i="2"/>
  <c r="G21" i="2"/>
  <c r="F21" i="2"/>
  <c r="H20" i="2"/>
  <c r="H19" i="2"/>
  <c r="H18" i="2"/>
  <c r="H17" i="2"/>
  <c r="H16" i="2"/>
  <c r="H15" i="2"/>
  <c r="H14" i="2"/>
  <c r="G13" i="2"/>
  <c r="F13" i="2"/>
  <c r="H12" i="2"/>
  <c r="H11" i="2"/>
  <c r="H10" i="2"/>
  <c r="H9" i="2"/>
  <c r="H8" i="2"/>
  <c r="H7" i="2"/>
  <c r="G6" i="2"/>
  <c r="F6" i="2"/>
  <c r="H66" i="3"/>
  <c r="H64" i="3"/>
  <c r="G61" i="3"/>
  <c r="F61" i="3"/>
  <c r="H60" i="3"/>
  <c r="H59" i="3"/>
  <c r="H58" i="3"/>
  <c r="G53" i="3"/>
  <c r="F53" i="3"/>
  <c r="H52" i="3"/>
  <c r="H51" i="3"/>
  <c r="H50" i="3"/>
  <c r="H49" i="3"/>
  <c r="H48" i="3"/>
  <c r="H47" i="3"/>
  <c r="H46" i="3"/>
  <c r="H44" i="3"/>
  <c r="H43" i="3"/>
  <c r="H42" i="3"/>
  <c r="H41" i="3"/>
  <c r="H40" i="3"/>
  <c r="H39" i="3"/>
  <c r="H38" i="3"/>
  <c r="H37" i="3"/>
  <c r="H36" i="3"/>
  <c r="H35" i="3"/>
  <c r="G34" i="3"/>
  <c r="G45" i="3" s="1"/>
  <c r="F34" i="3"/>
  <c r="F45" i="3" s="1"/>
  <c r="G30" i="3"/>
  <c r="F30" i="3"/>
  <c r="H29" i="3"/>
  <c r="H28" i="3"/>
  <c r="H27" i="3"/>
  <c r="H26" i="3"/>
  <c r="H25" i="3"/>
  <c r="H24" i="3"/>
  <c r="H21" i="3"/>
  <c r="H20" i="3"/>
  <c r="H19" i="3"/>
  <c r="H18" i="3"/>
  <c r="H17" i="3"/>
  <c r="H16" i="3"/>
  <c r="H15" i="3"/>
  <c r="H14" i="3"/>
  <c r="H13" i="3"/>
  <c r="H12" i="3"/>
  <c r="H11" i="3"/>
  <c r="H10" i="3"/>
  <c r="G9" i="3"/>
  <c r="G22" i="3" s="1"/>
  <c r="F9" i="3"/>
  <c r="F22" i="3" s="1"/>
  <c r="H8" i="3"/>
  <c r="F54" i="3" l="1"/>
  <c r="H41" i="1"/>
  <c r="H29" i="2"/>
  <c r="H34" i="3"/>
  <c r="H45" i="3" s="1"/>
  <c r="G31" i="3"/>
  <c r="H61" i="3"/>
  <c r="H43" i="2"/>
  <c r="H34" i="2"/>
  <c r="H25" i="2"/>
  <c r="H21" i="2"/>
  <c r="G54" i="2"/>
  <c r="G54" i="3"/>
  <c r="H9" i="3"/>
  <c r="H22" i="3" s="1"/>
  <c r="H49" i="2"/>
  <c r="F54" i="2"/>
  <c r="H13" i="2"/>
  <c r="H53" i="3"/>
  <c r="F31" i="3"/>
  <c r="H30" i="3"/>
  <c r="H6" i="2"/>
  <c r="H39" i="2"/>
  <c r="E7" i="2"/>
  <c r="E8" i="2"/>
  <c r="E9" i="2"/>
  <c r="E10" i="2"/>
  <c r="E11" i="2"/>
  <c r="E12" i="2"/>
  <c r="E14" i="2"/>
  <c r="E15" i="2"/>
  <c r="E16" i="2"/>
  <c r="E17" i="2"/>
  <c r="E18" i="2"/>
  <c r="E19" i="2"/>
  <c r="E20" i="2"/>
  <c r="E22" i="2"/>
  <c r="E23" i="2"/>
  <c r="E24" i="2"/>
  <c r="E26" i="2"/>
  <c r="E27" i="2"/>
  <c r="E28" i="2"/>
  <c r="E30" i="2"/>
  <c r="E31" i="2"/>
  <c r="E32" i="2"/>
  <c r="E33" i="2"/>
  <c r="E35" i="2"/>
  <c r="E36" i="2"/>
  <c r="E37" i="2"/>
  <c r="E38" i="2"/>
  <c r="E40" i="2"/>
  <c r="E41" i="2"/>
  <c r="E42" i="2"/>
  <c r="E44" i="2"/>
  <c r="E45" i="2"/>
  <c r="E46" i="2"/>
  <c r="E47" i="2"/>
  <c r="E48" i="2"/>
  <c r="E50" i="2"/>
  <c r="E51" i="2"/>
  <c r="E52" i="2"/>
  <c r="E53" i="2"/>
  <c r="D6" i="2"/>
  <c r="D13" i="2"/>
  <c r="D21" i="2"/>
  <c r="D25" i="2"/>
  <c r="D29" i="2"/>
  <c r="D34" i="2"/>
  <c r="D39" i="2"/>
  <c r="D43" i="2"/>
  <c r="D49" i="2"/>
  <c r="C6" i="2"/>
  <c r="C13" i="2"/>
  <c r="C21" i="2"/>
  <c r="C25" i="2"/>
  <c r="C29" i="2"/>
  <c r="C34" i="2"/>
  <c r="C39" i="2"/>
  <c r="C43" i="2"/>
  <c r="C49" i="2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4" i="3"/>
  <c r="E25" i="3"/>
  <c r="E26" i="3"/>
  <c r="E27" i="3"/>
  <c r="E28" i="3"/>
  <c r="E29" i="3"/>
  <c r="E35" i="3"/>
  <c r="E36" i="3"/>
  <c r="E37" i="3"/>
  <c r="E38" i="3"/>
  <c r="E39" i="3"/>
  <c r="E40" i="3"/>
  <c r="E41" i="3"/>
  <c r="E42" i="3"/>
  <c r="E43" i="3"/>
  <c r="E44" i="3"/>
  <c r="E47" i="3"/>
  <c r="E48" i="3"/>
  <c r="E49" i="3"/>
  <c r="E50" i="3"/>
  <c r="E51" i="3"/>
  <c r="E52" i="3"/>
  <c r="E58" i="3"/>
  <c r="E59" i="3"/>
  <c r="E60" i="3"/>
  <c r="E64" i="3"/>
  <c r="E66" i="3"/>
  <c r="D9" i="3"/>
  <c r="D22" i="3" s="1"/>
  <c r="D30" i="3"/>
  <c r="D34" i="3"/>
  <c r="D45" i="3" s="1"/>
  <c r="D53" i="3"/>
  <c r="D61" i="3"/>
  <c r="C9" i="3"/>
  <c r="C22" i="3" s="1"/>
  <c r="C30" i="3"/>
  <c r="C34" i="3"/>
  <c r="C45" i="3" s="1"/>
  <c r="C53" i="3"/>
  <c r="C61" i="3"/>
  <c r="E46" i="3"/>
  <c r="F56" i="3" l="1"/>
  <c r="F63" i="3" s="1"/>
  <c r="F65" i="3" s="1"/>
  <c r="F67" i="3" s="1"/>
  <c r="G56" i="3"/>
  <c r="G63" i="3" s="1"/>
  <c r="G65" i="3" s="1"/>
  <c r="G67" i="3" s="1"/>
  <c r="E34" i="2"/>
  <c r="E29" i="2"/>
  <c r="E25" i="2"/>
  <c r="E43" i="2"/>
  <c r="E39" i="2"/>
  <c r="C54" i="2"/>
  <c r="E49" i="2"/>
  <c r="E21" i="2"/>
  <c r="E61" i="3"/>
  <c r="D54" i="3"/>
  <c r="H54" i="3"/>
  <c r="E13" i="2"/>
  <c r="D54" i="2"/>
  <c r="E6" i="2"/>
  <c r="E53" i="3"/>
  <c r="C54" i="3"/>
  <c r="E34" i="3"/>
  <c r="E45" i="3" s="1"/>
  <c r="E54" i="3" s="1"/>
  <c r="D31" i="3"/>
  <c r="E30" i="3"/>
  <c r="C31" i="3"/>
  <c r="E9" i="3"/>
  <c r="E22" i="3" s="1"/>
  <c r="E31" i="3" s="1"/>
  <c r="H54" i="2"/>
  <c r="H31" i="3"/>
  <c r="C56" i="3" l="1"/>
  <c r="C63" i="3" s="1"/>
  <c r="C65" i="3" s="1"/>
  <c r="C67" i="3" s="1"/>
  <c r="H56" i="3"/>
  <c r="H63" i="3" s="1"/>
  <c r="H65" i="3" s="1"/>
  <c r="H67" i="3" s="1"/>
  <c r="E56" i="3"/>
  <c r="E54" i="2"/>
  <c r="E63" i="3"/>
  <c r="E65" i="3" s="1"/>
  <c r="E67" i="3" s="1"/>
  <c r="D56" i="3"/>
  <c r="D63" i="3" s="1"/>
  <c r="D65" i="3" s="1"/>
  <c r="D67" i="3" s="1"/>
</calcChain>
</file>

<file path=xl/sharedStrings.xml><?xml version="1.0" encoding="utf-8"?>
<sst xmlns="http://schemas.openxmlformats.org/spreadsheetml/2006/main" count="249" uniqueCount="207">
  <si>
    <t>ბანკი:</t>
  </si>
  <si>
    <t>სს " პაშა ბანკი საქართველო"</t>
  </si>
  <si>
    <t>თარიღი:</t>
  </si>
  <si>
    <t xml:space="preserve"> საბალანსო უწყისი</t>
  </si>
  <si>
    <t>ლარებით</t>
  </si>
  <si>
    <t>საანგარიშგებო პერიოდი</t>
  </si>
  <si>
    <t>წინა წლის შესაბამისი პერიოდი</t>
  </si>
  <si>
    <t>N</t>
  </si>
  <si>
    <t>აქტივები</t>
  </si>
  <si>
    <t>ლარი</t>
  </si>
  <si>
    <t>უცხ.ვალუტა</t>
  </si>
  <si>
    <t>სულ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</si>
  <si>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</si>
  <si>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</si>
  <si>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</si>
  <si>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</si>
  <si>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</si>
  <si>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</si>
  <si>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</si>
  <si>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</si>
  <si>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</si>
  <si>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</si>
  <si>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</si>
  <si>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</si>
  <si>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</si>
  <si>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</si>
  <si>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</si>
  <si>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</si>
  <si>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</si>
  <si>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</si>
  <si>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</si>
  <si>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</si>
  <si>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</si>
  <si>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</si>
  <si>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</si>
  <si>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</si>
  <si>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</si>
  <si>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</si>
  <si>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</si>
  <si>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</si>
  <si>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</si>
  <si>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</si>
  <si>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</si>
  <si>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</si>
  <si>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აქტივების გადაფასების რეზერვები</t>
  </si>
  <si>
    <t>სულ სააქციო კაპიტალი</t>
  </si>
  <si>
    <t>მთლიანი ვალდებულებები და სააქციო კაპიტალი</t>
  </si>
  <si>
    <t xml:space="preserve"> informacia araaudirebulia, warmodgenilia saqarTvelos erovnuli bankis saangariSgebo moTxovnebis mixedviT</t>
  </si>
  <si>
    <t>მოგება - ზარალის უწყისი</t>
  </si>
  <si>
    <t>საპროცენტო შემოსავლები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</si>
  <si>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</si>
  <si>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</si>
  <si>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</si>
  <si>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</si>
  <si>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</si>
  <si>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მეურნეობისა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</si>
  <si>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</si>
  <si>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</si>
  <si>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</si>
  <si>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</si>
  <si>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</si>
  <si>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</si>
  <si>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</si>
  <si>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</si>
  <si>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 xml:space="preserve">მთლიანი საპროცენტო შემოსავლები </t>
  </si>
  <si>
    <t>საპროცენტო ხარჯები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</si>
  <si>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</si>
  <si>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</si>
  <si>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ბანკების დეპოზიტებზე გადახდილი პროცენტები</t>
  </si>
  <si>
    <t>საკუთარ სავალო ფასიან ქაღალდებზე 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</si>
  <si>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</si>
  <si>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</si>
  <si>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</si>
  <si>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</si>
  <si>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</si>
  <si>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მომსახურების მიხედვით</t>
  </si>
  <si>
    <t>საკომისიო და სხვა შემოსავლები გაწეული მომსახურების მიხედვით</t>
  </si>
  <si>
    <t>საკომისიო და სხვა ხარჯები მიღებული მომსახურების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</si>
  <si>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</si>
  <si>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</si>
  <si>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</si>
  <si>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 xml:space="preserve">მოგება (ზარალი) ვალუტის ყიდვა-გაყიდვის ოპერაციებიდან  </t>
  </si>
  <si>
    <t>მოგება (ზარალი) სავალუტო სახსრების გადაფასებიდან</t>
  </si>
  <si>
    <t>მოგება (ზარალი)  ქონების გაყიდვიდან</t>
  </si>
  <si>
    <t>სხვა საბანკო ოპერციებიდან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</si>
  <si>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</si>
  <si>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</si>
  <si>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</si>
  <si>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</si>
  <si>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</si>
  <si>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</si>
  <si>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</si>
  <si>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</si>
  <si>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</si>
  <si>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</si>
  <si>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</si>
  <si>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</si>
  <si>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</si>
  <si>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</si>
  <si>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</si>
  <si>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</si>
  <si>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 შემოსავალ-ხარჯებამდე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</si>
  <si>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</si>
  <si>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</si>
  <si>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</si>
  <si>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</si>
  <si>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ბალანსგარეშე ანგარიშგების უწყისი</t>
  </si>
  <si>
    <t>პირობითი ვალდებულებები</t>
  </si>
  <si>
    <t>აქცეპტები და ინდოსამენტები</t>
  </si>
  <si>
    <t>გაცემული გარანტიები</t>
  </si>
  <si>
    <t>მიღებული გარანტიები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</si>
  <si>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</si>
  <si>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</si>
  <si>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</si>
  <si>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ფორმალური ვალდებულებები</t>
  </si>
  <si>
    <t>აღებული ფინანსური ვალდებულებები</t>
  </si>
  <si>
    <t>მესამე მხარის მიერ მიღებული ფინანსური ვალდებულებები</t>
  </si>
  <si>
    <t>მისაღებად მოსალოდნელი ფასიანი ქაღალდები</t>
  </si>
  <si>
    <t>გასაყიდად განკუთვნილი ფასიანი ქაღალდები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</si>
  <si>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</si>
  <si>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</si>
  <si>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დანარჩენი ვალდებულებები</t>
  </si>
  <si>
    <t>სხვა  ვალდებულებები</t>
  </si>
  <si>
    <t>ტრასატის ვალდებულება ბანკის მიმართ</t>
  </si>
  <si>
    <t>კლიენტის ვალდებულება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</si>
  <si>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</si>
  <si>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</si>
  <si>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ძვირფასი ლითონები</t>
  </si>
  <si>
    <t>ფასიანი ქაღალდები</t>
  </si>
  <si>
    <t>სხვა ქონება</t>
  </si>
  <si>
    <t>საპროცენტო განაკვეთის კონტრაქტები</t>
  </si>
  <si>
    <t>საპროცენტო განაკვეთების სვოპების ძირითადი თანხა</t>
  </si>
  <si>
    <t>ფინანსურ ინსტრუმენტებზე დადებული ფორვარდული კონტრაქტები</t>
  </si>
  <si>
    <t>ფინანსურ ინსტრუმენტებზე დადებული ფიუჩერსული კონტრაქტები</t>
  </si>
  <si>
    <t>ოფციონები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</si>
  <si>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</si>
  <si>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</si>
  <si>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ფორვარდული კონტრაქტები</t>
  </si>
  <si>
    <t>ფიუჩერსული კონტრაქტები</t>
  </si>
  <si>
    <t>გაუნაღდებელი დოკუმენტები</t>
  </si>
  <si>
    <t>7.1</t>
  </si>
  <si>
    <t>ვადაში გაუნაღდებელი დოკუმენტები გადამხდელის მიზეზით</t>
  </si>
  <si>
    <t>7.2</t>
  </si>
  <si>
    <t>ვადაში გაუნაღდებელი დოკუმენტები ბანკის მიზეზით</t>
  </si>
  <si>
    <t>7.3</t>
  </si>
  <si>
    <t>გაუნაღდებელი საწესდებო ფონდი</t>
  </si>
  <si>
    <t>ზარალში ჩამოწერილი ვალები</t>
  </si>
  <si>
    <t>8.1</t>
  </si>
  <si>
    <t>სესხებზე მიღებული პროცენტები 31.12.2000-მდე</t>
  </si>
  <si>
    <t>8.2</t>
  </si>
  <si>
    <t>სესხებზე მიუღებელი პროცენტები 01.01.2001-დან</t>
  </si>
  <si>
    <t>8.3</t>
  </si>
  <si>
    <t>ზარალში ჩამოწერილი ვალები 31.12.2000-მდე</t>
  </si>
  <si>
    <t>8.4</t>
  </si>
  <si>
    <t>ზარალში ჩამოწერილი ვალები 01.01.2001-დან</t>
  </si>
  <si>
    <t>8.5</t>
  </si>
  <si>
    <t>ზარალში ჩამოწერილი სხვა აქტივები</t>
  </si>
  <si>
    <t>სხვა ფასეულობა და დოკუმენტები</t>
  </si>
  <si>
    <t>9.1</t>
  </si>
  <si>
    <t>გაურჩეველი ფულიანი ამანათები</t>
  </si>
  <si>
    <t>9.2</t>
  </si>
  <si>
    <t>მცირეფასიანი ინვენტარი</t>
  </si>
  <si>
    <t>9.3</t>
  </si>
  <si>
    <t>მკაცრი აღრიცხვის ბლანკები</t>
  </si>
  <si>
    <t>9.4</t>
  </si>
  <si>
    <t>სპეცლატარიის ანაზღაურება</t>
  </si>
  <si>
    <t>ეკონომიკური მაჩვენებლები</t>
  </si>
  <si>
    <t>კაპიტალი</t>
  </si>
  <si>
    <t>რისკის მიხედვით შეწონილი აქტივები / მთლიან აქტივებთან</t>
  </si>
  <si>
    <t>ფულადი დივიდენდები / წმინდა მოგებასთან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</si>
  <si>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</si>
  <si>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</si>
  <si>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</si>
  <si>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</si>
  <si>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</si>
  <si>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</si>
  <si>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</si>
  <si>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</si>
  <si>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</si>
  <si>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</si>
  <si>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</si>
  <si>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</si>
  <si>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</si>
  <si>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ლიკვიდობა</t>
  </si>
  <si>
    <t xml:space="preserve">ლიკვიდური აქტივები / მთლიან აქტივებთან 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</si>
  <si>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</si>
  <si>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</si>
  <si>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</si>
  <si>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</si>
  <si>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</si>
  <si>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</si>
  <si>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</si>
  <si>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* BNY (Nominees) Limited-i bankis aqciebis flobs depozitaruli xelwerilebis programi farglebSi, 
Tanaxmad The Bank of New York-Tan gaformebuli depozitis xelSekrulebisa.</t>
  </si>
  <si>
    <t>შაჰინ მამმადოვი</t>
  </si>
  <si>
    <t xml:space="preserve">არიფ პაშაევი </t>
  </si>
  <si>
    <t xml:space="preserve">არზუ ალიევა </t>
  </si>
  <si>
    <t xml:space="preserve">ლეილა ალიევა </t>
  </si>
  <si>
    <t>ნიკოლოზ შურღაია</t>
  </si>
  <si>
    <t>მირ ჯამალ პაშაევი</t>
  </si>
  <si>
    <t>პირველადი კაპიტალის კოეფიციენტი ≥ 7.6%</t>
  </si>
  <si>
    <t>საზედამხედველო კაპიტალის კოეფიციენტი ≥ 11.4%</t>
  </si>
  <si>
    <t>გიორგი ჯაფარიძე</t>
  </si>
  <si>
    <t xml:space="preserve">ღსს "პაშა ბანკი" (PASHA Bank OJSC) </t>
  </si>
  <si>
    <t>ჩინგიზ აბდულაევი</t>
  </si>
  <si>
    <t>ჯალალ გასიმოვი</t>
  </si>
  <si>
    <t>ტალეჰ კაზიმოვი</t>
  </si>
  <si>
    <t>ჰიქმეთ ჯენქ აინეჰენი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</si>
</sst>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/dd/yy"/>
    <numFmt numFmtId="165" formatCode="#,##0;[Red]#,##0"/>
    <numFmt numFmtId="166" formatCode="m/d/yy;@"/>
    <numFmt numFmtId="167" formatCode="_-[$€]* #,##0.00_-;\-[$€]* #,##0.00_-;_-[$€]* &quot;-&quot;??_-;_-@_-"/>
    <numFmt numFmtId="168" formatCode="_(* #,##0_);_(* \(#,##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b/>
      <sz val="14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u/>
      <sz val="8"/>
      <name val="Sylfae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Helv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Sylfaen"/>
      <family val="1"/>
    </font>
    <font>
      <sz val="10"/>
      <name val="Arial"/>
      <family val="2"/>
    </font>
    <font>
      <sz val="10"/>
      <name val="Geo_Arial"/>
      <family val="2"/>
    </font>
    <font>
      <sz val="10"/>
      <name val="Arial"/>
      <family val="2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23">
    <xf numFmtId="0" fontId="0" fillId="0" borderId="0"/>
    <xf numFmtId="0" fontId="33" fillId="0" borderId="0"/>
    <xf numFmtId="0" fontId="15" fillId="3" borderId="0"/>
    <xf numFmtId="0" fontId="15" fillId="3" borderId="0"/>
    <xf numFmtId="0" fontId="15" fillId="3" borderId="0"/>
    <xf numFmtId="0" fontId="15" fillId="4" borderId="0"/>
    <xf numFmtId="0" fontId="15" fillId="4" borderId="0"/>
    <xf numFmtId="0" fontId="15" fillId="4" borderId="0"/>
    <xf numFmtId="0" fontId="15" fillId="5" borderId="0"/>
    <xf numFmtId="0" fontId="15" fillId="5" borderId="0"/>
    <xf numFmtId="0" fontId="15" fillId="5" borderId="0"/>
    <xf numFmtId="0" fontId="15" fillId="6" borderId="0"/>
    <xf numFmtId="0" fontId="15" fillId="6" borderId="0"/>
    <xf numFmtId="0" fontId="15" fillId="6" borderId="0"/>
    <xf numFmtId="0" fontId="15" fillId="7" borderId="0"/>
    <xf numFmtId="0" fontId="15" fillId="7" borderId="0"/>
    <xf numFmtId="0" fontId="15" fillId="7" borderId="0"/>
    <xf numFmtId="0" fontId="15" fillId="8" borderId="0"/>
    <xf numFmtId="0" fontId="15" fillId="8" borderId="0"/>
    <xf numFmtId="0" fontId="15" fillId="8" borderId="0"/>
    <xf numFmtId="0" fontId="15" fillId="9" borderId="0"/>
    <xf numFmtId="0" fontId="15" fillId="9" borderId="0"/>
    <xf numFmtId="0" fontId="15" fillId="9" borderId="0"/>
    <xf numFmtId="0" fontId="15" fillId="10" borderId="0"/>
    <xf numFmtId="0" fontId="15" fillId="10" borderId="0"/>
    <xf numFmtId="0" fontId="15" fillId="10" borderId="0"/>
    <xf numFmtId="0" fontId="15" fillId="11" borderId="0"/>
    <xf numFmtId="0" fontId="15" fillId="11" borderId="0"/>
    <xf numFmtId="0" fontId="15" fillId="11" borderId="0"/>
    <xf numFmtId="0" fontId="15" fillId="6" borderId="0"/>
    <xf numFmtId="0" fontId="15" fillId="6" borderId="0"/>
    <xf numFmtId="0" fontId="15" fillId="6" borderId="0"/>
    <xf numFmtId="0" fontId="15" fillId="9" borderId="0"/>
    <xf numFmtId="0" fontId="15" fillId="9" borderId="0"/>
    <xf numFmtId="0" fontId="15" fillId="9" borderId="0"/>
    <xf numFmtId="0" fontId="15" fillId="12" borderId="0"/>
    <xf numFmtId="0" fontId="15" fillId="12" borderId="0"/>
    <xf numFmtId="0" fontId="15" fillId="12" borderId="0"/>
    <xf numFmtId="0" fontId="16" fillId="13" borderId="0"/>
    <xf numFmtId="0" fontId="16" fillId="13" borderId="0"/>
    <xf numFmtId="0" fontId="16" fillId="13" borderId="0"/>
    <xf numFmtId="0" fontId="16" fillId="10" borderId="0"/>
    <xf numFmtId="0" fontId="16" fillId="10" borderId="0"/>
    <xf numFmtId="0" fontId="16" fillId="10" borderId="0"/>
    <xf numFmtId="0" fontId="16" fillId="11" borderId="0"/>
    <xf numFmtId="0" fontId="16" fillId="11" borderId="0"/>
    <xf numFmtId="0" fontId="16" fillId="11" borderId="0"/>
    <xf numFmtId="0" fontId="16" fillId="14" borderId="0"/>
    <xf numFmtId="0" fontId="16" fillId="14" borderId="0"/>
    <xf numFmtId="0" fontId="16" fillId="14" borderId="0"/>
    <xf numFmtId="0" fontId="16" fillId="15" borderId="0"/>
    <xf numFmtId="0" fontId="16" fillId="15" borderId="0"/>
    <xf numFmtId="0" fontId="16" fillId="15" borderId="0"/>
    <xf numFmtId="0" fontId="16" fillId="16" borderId="0"/>
    <xf numFmtId="0" fontId="16" fillId="16" borderId="0"/>
    <xf numFmtId="0" fontId="16" fillId="16" borderId="0"/>
    <xf numFmtId="0" fontId="16" fillId="17" borderId="0"/>
    <xf numFmtId="0" fontId="16" fillId="17" borderId="0"/>
    <xf numFmtId="0" fontId="16" fillId="17" borderId="0"/>
    <xf numFmtId="0" fontId="16" fillId="18" borderId="0"/>
    <xf numFmtId="0" fontId="16" fillId="18" borderId="0"/>
    <xf numFmtId="0" fontId="16" fillId="18" borderId="0"/>
    <xf numFmtId="0" fontId="16" fillId="19" borderId="0"/>
    <xf numFmtId="0" fontId="16" fillId="19" borderId="0"/>
    <xf numFmtId="0" fontId="16" fillId="19" borderId="0"/>
    <xf numFmtId="0" fontId="16" fillId="14" borderId="0"/>
    <xf numFmtId="0" fontId="16" fillId="14" borderId="0"/>
    <xf numFmtId="0" fontId="16" fillId="14" borderId="0"/>
    <xf numFmtId="0" fontId="16" fillId="15" borderId="0"/>
    <xf numFmtId="0" fontId="16" fillId="15" borderId="0"/>
    <xf numFmtId="0" fontId="16" fillId="15" borderId="0"/>
    <xf numFmtId="0" fontId="16" fillId="20" borderId="0"/>
    <xf numFmtId="0" fontId="16" fillId="20" borderId="0"/>
    <xf numFmtId="0" fontId="16" fillId="20" borderId="0"/>
    <xf numFmtId="0" fontId="17" fillId="4" borderId="0"/>
    <xf numFmtId="0" fontId="17" fillId="4" borderId="0"/>
    <xf numFmtId="0" fontId="17" fillId="4" borderId="0"/>
    <xf numFmtId="0" fontId="18" fillId="21" borderId="13"/>
    <xf numFmtId="0" fontId="18" fillId="21" borderId="13"/>
    <xf numFmtId="0" fontId="18" fillId="21" borderId="13"/>
    <xf numFmtId="0" fontId="19" fillId="22" borderId="14"/>
    <xf numFmtId="0" fontId="19" fillId="22" borderId="14"/>
    <xf numFmtId="0" fontId="19" fillId="22" borderId="14"/>
    <xf numFmtId="43" fontId="14" fillId="0" borderId="0"/>
    <xf numFmtId="43" fontId="14" fillId="0" borderId="0"/>
    <xf numFmtId="43" fontId="14" fillId="0" borderId="0"/>
    <xf numFmtId="167" fontId="2" fillId="0" borderId="0"/>
    <xf numFmtId="0" fontId="20" fillId="0" borderId="0"/>
    <xf numFmtId="0" fontId="20" fillId="0" borderId="0"/>
    <xf numFmtId="0" fontId="20" fillId="0" borderId="0"/>
    <xf numFmtId="0" fontId="21" fillId="5" borderId="0"/>
    <xf numFmtId="0" fontId="21" fillId="5" borderId="0"/>
    <xf numFmtId="0" fontId="21" fillId="5" borderId="0"/>
    <xf numFmtId="0" fontId="22" fillId="0" borderId="15"/>
    <xf numFmtId="0" fontId="22" fillId="0" borderId="15"/>
    <xf numFmtId="0" fontId="22" fillId="0" borderId="15"/>
    <xf numFmtId="0" fontId="23" fillId="0" borderId="16"/>
    <xf numFmtId="0" fontId="23" fillId="0" borderId="16"/>
    <xf numFmtId="0" fontId="23" fillId="0" borderId="16"/>
    <xf numFmtId="0" fontId="24" fillId="0" borderId="17"/>
    <xf numFmtId="0" fontId="24" fillId="0" borderId="17"/>
    <xf numFmtId="0" fontId="24" fillId="0" borderId="17"/>
    <xf numFmtId="0" fontId="24" fillId="0" borderId="0"/>
    <xf numFmtId="0" fontId="24" fillId="0" borderId="0"/>
    <xf numFmtId="0" fontId="24" fillId="0" borderId="0"/>
    <xf numFmtId="0" fontId="3" fillId="0" borderId="0">
      <alignment vertical="top"/>
      <protection locked="0"/>
    </xf>
    <xf numFmtId="0" fontId="25" fillId="8" borderId="13"/>
    <xf numFmtId="0" fontId="25" fillId="8" borderId="13"/>
    <xf numFmtId="0" fontId="25" fillId="8" borderId="13"/>
    <xf numFmtId="0" fontId="26" fillId="0" borderId="18"/>
    <xf numFmtId="0" fontId="26" fillId="0" borderId="18"/>
    <xf numFmtId="0" fontId="26" fillId="0" borderId="18"/>
    <xf numFmtId="0" fontId="27" fillId="23" borderId="0"/>
    <xf numFmtId="0" fontId="27" fillId="23" borderId="0"/>
    <xf numFmtId="0" fontId="27" fillId="2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3" fillId="0" borderId="0"/>
    <xf numFmtId="0" fontId="2" fillId="24" borderId="19"/>
    <xf numFmtId="0" fontId="2" fillId="24" borderId="19"/>
    <xf numFmtId="0" fontId="2" fillId="24" borderId="19"/>
    <xf numFmtId="0" fontId="28" fillId="21" borderId="20"/>
    <xf numFmtId="0" fontId="28" fillId="21" borderId="20"/>
    <xf numFmtId="0" fontId="28" fillId="21" borderId="20"/>
    <xf numFmtId="9" fontId="2" fillId="0" borderId="0"/>
    <xf numFmtId="9" fontId="14" fillId="0" borderId="0"/>
    <xf numFmtId="0" fontId="32" fillId="0" borderId="0"/>
    <xf numFmtId="0" fontId="29" fillId="0" borderId="0"/>
    <xf numFmtId="0" fontId="29" fillId="0" borderId="0"/>
    <xf numFmtId="0" fontId="29" fillId="0" borderId="0"/>
    <xf numFmtId="0" fontId="30" fillId="0" borderId="21"/>
    <xf numFmtId="0" fontId="30" fillId="0" borderId="21"/>
    <xf numFmtId="0" fontId="30" fillId="0" borderId="21"/>
    <xf numFmtId="0" fontId="31" fillId="0" borderId="0"/>
    <xf numFmtId="0" fontId="31" fillId="0" borderId="0"/>
    <xf numFmtId="0" fontId="31" fillId="0" borderId="0"/>
    <xf numFmtId="43" fontId="39" fillId="0" borderId="0" applyFont="0" applyFill="0" applyBorder="0" applyAlignment="0" applyProtection="0"/>
    <xf numFmtId="0" fontId="32" fillId="0" borderId="0"/>
    <xf numFmtId="0" fontId="18" fillId="21" borderId="41"/>
    <xf numFmtId="0" fontId="18" fillId="21" borderId="41"/>
    <xf numFmtId="0" fontId="18" fillId="21" borderId="41"/>
    <xf numFmtId="43" fontId="2" fillId="0" borderId="0"/>
    <xf numFmtId="43" fontId="2" fillId="0" borderId="0"/>
    <xf numFmtId="43" fontId="2" fillId="0" borderId="0"/>
    <xf numFmtId="0" fontId="25" fillId="8" borderId="41"/>
    <xf numFmtId="0" fontId="25" fillId="8" borderId="41"/>
    <xf numFmtId="0" fontId="25" fillId="8" borderId="41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42"/>
    <xf numFmtId="0" fontId="2" fillId="24" borderId="42"/>
    <xf numFmtId="0" fontId="2" fillId="24" borderId="42"/>
    <xf numFmtId="0" fontId="28" fillId="21" borderId="43"/>
    <xf numFmtId="0" fontId="28" fillId="21" borderId="43"/>
    <xf numFmtId="0" fontId="28" fillId="21" borderId="43"/>
    <xf numFmtId="9" fontId="2" fillId="0" borderId="0"/>
    <xf numFmtId="0" fontId="30" fillId="0" borderId="44"/>
    <xf numFmtId="0" fontId="30" fillId="0" borderId="44"/>
    <xf numFmtId="0" fontId="30" fillId="0" borderId="44"/>
    <xf numFmtId="43" fontId="2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38" fontId="4" fillId="0" borderId="0" xfId="0" applyNumberFormat="1" applyFont="1" applyProtection="1">
      <protection locked="0"/>
    </xf>
    <xf numFmtId="10" fontId="4" fillId="0" borderId="0" xfId="236" applyNumberFormat="1" applyFont="1" applyProtection="1">
      <protection locked="0"/>
    </xf>
    <xf numFmtId="0" fontId="6" fillId="0" borderId="0" xfId="0" applyFont="1"/>
    <xf numFmtId="0" fontId="7" fillId="0" borderId="0" xfId="0" applyFont="1" applyAlignment="1">
      <alignment horizontal="left" vertical="center" indent="3"/>
    </xf>
    <xf numFmtId="0" fontId="8" fillId="0" borderId="0" xfId="0" applyFont="1" applyProtection="1">
      <protection locked="0"/>
    </xf>
    <xf numFmtId="0" fontId="9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indent="1"/>
    </xf>
    <xf numFmtId="0" fontId="7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indent="1"/>
    </xf>
    <xf numFmtId="0" fontId="4" fillId="0" borderId="6" xfId="0" applyFont="1" applyBorder="1" applyAlignment="1">
      <alignment horizontal="left" indent="2"/>
    </xf>
    <xf numFmtId="0" fontId="9" fillId="0" borderId="6" xfId="0" applyFont="1" applyBorder="1"/>
    <xf numFmtId="38" fontId="4" fillId="0" borderId="7" xfId="0" applyNumberFormat="1" applyFont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Border="1" applyAlignment="1">
      <alignment horizontal="left" indent="1"/>
    </xf>
    <xf numFmtId="0" fontId="9" fillId="0" borderId="10" xfId="0" applyFont="1" applyBorder="1"/>
    <xf numFmtId="0" fontId="4" fillId="0" borderId="0" xfId="0" applyFont="1" applyAlignment="1" applyProtection="1">
      <alignment horizontal="left"/>
      <protection locked="0"/>
    </xf>
    <xf numFmtId="165" fontId="4" fillId="0" borderId="0" xfId="0" applyNumberFormat="1" applyFont="1" applyProtection="1">
      <protection locked="0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 vertical="center" indent="2"/>
    </xf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indent="1"/>
    </xf>
    <xf numFmtId="38" fontId="4" fillId="0" borderId="12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>
      <alignment horizontal="left" wrapText="1" indent="1"/>
    </xf>
    <xf numFmtId="38" fontId="4" fillId="2" borderId="7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left" wrapText="1" indent="2"/>
    </xf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indent="1"/>
    </xf>
    <xf numFmtId="38" fontId="4" fillId="0" borderId="7" xfId="0" applyNumberFormat="1" applyFont="1" applyBorder="1" applyAlignment="1">
      <alignment horizontal="right"/>
    </xf>
    <xf numFmtId="0" fontId="12" fillId="0" borderId="6" xfId="0" applyFont="1" applyBorder="1" applyAlignment="1">
      <alignment horizontal="left" indent="1"/>
    </xf>
    <xf numFmtId="0" fontId="9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0" fontId="9" fillId="0" borderId="10" xfId="0" applyFont="1" applyBorder="1"/>
    <xf numFmtId="0" fontId="6" fillId="0" borderId="0" xfId="0" applyFont="1" applyAlignment="1">
      <alignment horizontal="left" vertical="center" indent="1"/>
    </xf>
    <xf numFmtId="0" fontId="9" fillId="0" borderId="0" xfId="0" applyFont="1"/>
    <xf numFmtId="38" fontId="4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10" fontId="4" fillId="0" borderId="0" xfId="236" applyNumberFormat="1" applyFont="1" applyProtection="1">
      <protection locked="0"/>
    </xf>
    <xf numFmtId="166" fontId="4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>
      <alignment horizontal="left" indent="2"/>
    </xf>
    <xf numFmtId="0" fontId="9" fillId="0" borderId="1" xfId="105" applyFont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6" fillId="0" borderId="0" xfId="0" applyFont="1"/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indent="1"/>
    </xf>
    <xf numFmtId="0" fontId="6" fillId="0" borderId="9" xfId="0" applyFont="1" applyBorder="1" applyAlignment="1">
      <alignment horizontal="left" indent="1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4" fillId="0" borderId="1" xfId="0" applyFont="1" applyBorder="1"/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5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0" xfId="0" applyFont="1"/>
    <xf numFmtId="0" fontId="4" fillId="0" borderId="0" xfId="0" applyFont="1" applyAlignment="1">
      <alignment wrapText="1"/>
    </xf>
    <xf numFmtId="38" fontId="4" fillId="0" borderId="0" xfId="0" applyNumberFormat="1" applyFont="1"/>
    <xf numFmtId="0" fontId="11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center" wrapText="1"/>
    </xf>
    <xf numFmtId="38" fontId="4" fillId="2" borderId="5" xfId="0" applyNumberFormat="1" applyFont="1" applyFill="1" applyBorder="1" applyAlignment="1">
      <alignment horizontal="right"/>
    </xf>
    <xf numFmtId="38" fontId="34" fillId="2" borderId="7" xfId="229" applyNumberFormat="1" applyFont="1" applyFill="1" applyBorder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40" fontId="4" fillId="0" borderId="0" xfId="0" applyNumberFormat="1" applyFont="1" applyProtection="1">
      <protection locked="0"/>
    </xf>
    <xf numFmtId="38" fontId="35" fillId="0" borderId="22" xfId="0" applyNumberFormat="1" applyFont="1" applyBorder="1" applyAlignment="1" applyProtection="1">
      <alignment horizontal="right"/>
      <protection locked="0"/>
    </xf>
    <xf numFmtId="38" fontId="35" fillId="0" borderId="22" xfId="0" applyNumberFormat="1" applyFont="1" applyFill="1" applyBorder="1" applyAlignment="1" applyProtection="1">
      <alignment horizontal="right"/>
      <protection locked="0"/>
    </xf>
    <xf numFmtId="10" fontId="4" fillId="0" borderId="7" xfId="236" applyNumberFormat="1" applyFont="1" applyFill="1" applyBorder="1"/>
    <xf numFmtId="43" fontId="4" fillId="0" borderId="0" xfId="248" applyFont="1"/>
    <xf numFmtId="168" fontId="4" fillId="0" borderId="0" xfId="248" applyNumberFormat="1" applyFont="1"/>
    <xf numFmtId="10" fontId="4" fillId="0" borderId="0" xfId="0" applyNumberFormat="1" applyFont="1"/>
    <xf numFmtId="10" fontId="4" fillId="0" borderId="11" xfId="236" applyNumberFormat="1" applyFont="1" applyFill="1" applyBorder="1"/>
    <xf numFmtId="38" fontId="9" fillId="25" borderId="24" xfId="0" applyNumberFormat="1" applyFont="1" applyFill="1" applyBorder="1" applyAlignment="1">
      <alignment horizontal="right"/>
    </xf>
    <xf numFmtId="38" fontId="35" fillId="25" borderId="22" xfId="0" applyNumberFormat="1" applyFont="1" applyFill="1" applyBorder="1" applyAlignment="1" applyProtection="1">
      <alignment horizontal="right"/>
      <protection locked="0"/>
    </xf>
    <xf numFmtId="38" fontId="4" fillId="25" borderId="24" xfId="0" applyNumberFormat="1" applyFont="1" applyFill="1" applyBorder="1" applyAlignment="1">
      <alignment horizontal="right"/>
    </xf>
    <xf numFmtId="0" fontId="4" fillId="0" borderId="23" xfId="0" applyFont="1" applyBorder="1"/>
    <xf numFmtId="38" fontId="35" fillId="2" borderId="25" xfId="0" applyNumberFormat="1" applyFont="1" applyFill="1" applyBorder="1" applyAlignment="1" applyProtection="1">
      <alignment horizontal="right"/>
      <protection locked="0"/>
    </xf>
    <xf numFmtId="0" fontId="4" fillId="0" borderId="26" xfId="0" applyFont="1" applyBorder="1"/>
    <xf numFmtId="0" fontId="6" fillId="0" borderId="5" xfId="0" applyFont="1" applyBorder="1" applyAlignment="1">
      <alignment horizontal="center" vertical="center" wrapText="1"/>
    </xf>
    <xf numFmtId="38" fontId="36" fillId="2" borderId="8" xfId="0" applyNumberFormat="1" applyFont="1" applyFill="1" applyBorder="1" applyAlignment="1">
      <alignment horizontal="right"/>
    </xf>
    <xf numFmtId="38" fontId="34" fillId="2" borderId="5" xfId="229" applyNumberFormat="1" applyFont="1" applyFill="1" applyBorder="1" applyAlignment="1">
      <alignment horizontal="right"/>
    </xf>
    <xf numFmtId="38" fontId="9" fillId="25" borderId="5" xfId="0" applyNumberFormat="1" applyFont="1" applyFill="1" applyBorder="1" applyAlignment="1">
      <alignment horizontal="right"/>
    </xf>
    <xf numFmtId="38" fontId="9" fillId="25" borderId="7" xfId="0" applyNumberFormat="1" applyFont="1" applyFill="1" applyBorder="1" applyAlignment="1">
      <alignment horizontal="right"/>
    </xf>
    <xf numFmtId="38" fontId="9" fillId="25" borderId="8" xfId="0" applyNumberFormat="1" applyFont="1" applyFill="1" applyBorder="1" applyAlignment="1">
      <alignment horizontal="right"/>
    </xf>
    <xf numFmtId="38" fontId="4" fillId="0" borderId="5" xfId="0" applyNumberFormat="1" applyFont="1" applyBorder="1" applyAlignment="1" applyProtection="1">
      <alignment horizontal="right"/>
      <protection locked="0"/>
    </xf>
    <xf numFmtId="38" fontId="9" fillId="0" borderId="8" xfId="0" applyNumberFormat="1" applyFont="1" applyBorder="1" applyAlignment="1" applyProtection="1">
      <alignment horizontal="right"/>
      <protection locked="0"/>
    </xf>
    <xf numFmtId="38" fontId="9" fillId="2" borderId="8" xfId="0" applyNumberFormat="1" applyFont="1" applyFill="1" applyBorder="1" applyAlignment="1">
      <alignment horizontal="right"/>
    </xf>
    <xf numFmtId="38" fontId="4" fillId="2" borderId="8" xfId="0" applyNumberFormat="1" applyFont="1" applyFill="1" applyBorder="1" applyAlignment="1">
      <alignment horizontal="right"/>
    </xf>
    <xf numFmtId="38" fontId="9" fillId="25" borderId="29" xfId="0" applyNumberFormat="1" applyFont="1" applyFill="1" applyBorder="1" applyAlignment="1">
      <alignment horizontal="right"/>
    </xf>
    <xf numFmtId="38" fontId="9" fillId="25" borderId="30" xfId="0" applyNumberFormat="1" applyFont="1" applyFill="1" applyBorder="1" applyAlignment="1">
      <alignment horizontal="right"/>
    </xf>
    <xf numFmtId="38" fontId="4" fillId="25" borderId="5" xfId="0" applyNumberFormat="1" applyFont="1" applyFill="1" applyBorder="1" applyAlignment="1">
      <alignment horizontal="right"/>
    </xf>
    <xf numFmtId="38" fontId="4" fillId="25" borderId="7" xfId="0" applyNumberFormat="1" applyFont="1" applyFill="1" applyBorder="1" applyAlignment="1">
      <alignment horizontal="right"/>
    </xf>
    <xf numFmtId="0" fontId="11" fillId="0" borderId="6" xfId="0" applyFont="1" applyBorder="1" applyAlignment="1">
      <alignment horizontal="left" vertical="center"/>
    </xf>
    <xf numFmtId="38" fontId="4" fillId="0" borderId="31" xfId="0" applyNumberFormat="1" applyFont="1" applyBorder="1" applyAlignment="1" applyProtection="1">
      <alignment horizontal="right"/>
      <protection locked="0"/>
    </xf>
    <xf numFmtId="38" fontId="40" fillId="0" borderId="5" xfId="0" applyNumberFormat="1" applyFont="1" applyFill="1" applyBorder="1" applyAlignment="1" applyProtection="1">
      <alignment horizontal="right"/>
      <protection locked="0"/>
    </xf>
    <xf numFmtId="38" fontId="40" fillId="0" borderId="7" xfId="0" applyNumberFormat="1" applyFont="1" applyFill="1" applyBorder="1" applyAlignment="1" applyProtection="1">
      <alignment horizontal="right"/>
      <protection locked="0"/>
    </xf>
    <xf numFmtId="168" fontId="4" fillId="0" borderId="5" xfId="248" applyNumberFormat="1" applyFont="1" applyBorder="1" applyAlignment="1" applyProtection="1">
      <alignment horizontal="right"/>
      <protection locked="0"/>
    </xf>
    <xf numFmtId="168" fontId="4" fillId="0" borderId="7" xfId="248" applyNumberFormat="1" applyFont="1" applyBorder="1" applyAlignment="1" applyProtection="1">
      <alignment horizontal="right"/>
      <protection locked="0"/>
    </xf>
    <xf numFmtId="38" fontId="4" fillId="0" borderId="8" xfId="0" applyNumberFormat="1" applyFont="1" applyBorder="1" applyAlignment="1" applyProtection="1">
      <alignment horizontal="right"/>
      <protection locked="0"/>
    </xf>
    <xf numFmtId="38" fontId="35" fillId="2" borderId="32" xfId="0" applyNumberFormat="1" applyFont="1" applyFill="1" applyBorder="1" applyAlignment="1" applyProtection="1">
      <alignment horizontal="right"/>
      <protection locked="0"/>
    </xf>
    <xf numFmtId="38" fontId="4" fillId="0" borderId="5" xfId="0" applyNumberFormat="1" applyFont="1" applyBorder="1" applyAlignment="1">
      <alignment horizontal="right"/>
    </xf>
    <xf numFmtId="38" fontId="4" fillId="2" borderId="29" xfId="0" applyNumberFormat="1" applyFont="1" applyFill="1" applyBorder="1" applyAlignment="1">
      <alignment horizontal="right"/>
    </xf>
    <xf numFmtId="38" fontId="4" fillId="2" borderId="24" xfId="0" applyNumberFormat="1" applyFont="1" applyFill="1" applyBorder="1" applyAlignment="1">
      <alignment horizontal="right"/>
    </xf>
    <xf numFmtId="38" fontId="4" fillId="2" borderId="30" xfId="0" applyNumberFormat="1" applyFont="1" applyFill="1" applyBorder="1" applyAlignment="1">
      <alignment horizontal="right"/>
    </xf>
    <xf numFmtId="38" fontId="4" fillId="0" borderId="33" xfId="0" applyNumberFormat="1" applyFont="1" applyBorder="1" applyAlignment="1" applyProtection="1">
      <alignment horizontal="right"/>
      <protection locked="0"/>
    </xf>
    <xf numFmtId="38" fontId="4" fillId="25" borderId="8" xfId="0" applyNumberFormat="1" applyFont="1" applyFill="1" applyBorder="1" applyAlignment="1">
      <alignment horizontal="right"/>
    </xf>
    <xf numFmtId="38" fontId="35" fillId="25" borderId="34" xfId="0" applyNumberFormat="1" applyFont="1" applyFill="1" applyBorder="1" applyAlignment="1" applyProtection="1">
      <alignment horizontal="right"/>
      <protection locked="0"/>
    </xf>
    <xf numFmtId="38" fontId="4" fillId="25" borderId="29" xfId="0" applyNumberFormat="1" applyFont="1" applyFill="1" applyBorder="1" applyAlignment="1">
      <alignment horizontal="right"/>
    </xf>
    <xf numFmtId="38" fontId="4" fillId="25" borderId="30" xfId="0" applyNumberFormat="1" applyFont="1" applyFill="1" applyBorder="1" applyAlignment="1">
      <alignment horizontal="right"/>
    </xf>
    <xf numFmtId="0" fontId="13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horizontal="left"/>
    </xf>
    <xf numFmtId="38" fontId="35" fillId="0" borderId="34" xfId="0" applyNumberFormat="1" applyFont="1" applyFill="1" applyBorder="1" applyAlignment="1" applyProtection="1">
      <alignment horizontal="right"/>
      <protection locked="0"/>
    </xf>
    <xf numFmtId="168" fontId="38" fillId="0" borderId="5" xfId="248" applyNumberFormat="1" applyFont="1" applyBorder="1" applyAlignment="1" applyProtection="1">
      <alignment vertical="top" wrapText="1"/>
      <protection locked="0"/>
    </xf>
    <xf numFmtId="38" fontId="35" fillId="0" borderId="34" xfId="0" applyNumberFormat="1" applyFont="1" applyBorder="1" applyAlignment="1" applyProtection="1">
      <alignment horizontal="right"/>
      <protection locked="0"/>
    </xf>
    <xf numFmtId="168" fontId="38" fillId="0" borderId="7" xfId="248" applyNumberFormat="1" applyFont="1" applyBorder="1" applyAlignment="1" applyProtection="1">
      <alignment vertical="top" wrapText="1"/>
      <protection locked="0"/>
    </xf>
    <xf numFmtId="38" fontId="35" fillId="0" borderId="5" xfId="0" applyNumberFormat="1" applyFont="1" applyBorder="1" applyAlignment="1" applyProtection="1">
      <alignment horizontal="right"/>
      <protection locked="0"/>
    </xf>
    <xf numFmtId="38" fontId="41" fillId="25" borderId="35" xfId="0" applyNumberFormat="1" applyFont="1" applyFill="1" applyBorder="1" applyAlignment="1" applyProtection="1">
      <alignment horizontal="right"/>
    </xf>
    <xf numFmtId="38" fontId="41" fillId="25" borderId="36" xfId="0" applyNumberFormat="1" applyFont="1" applyFill="1" applyBorder="1" applyAlignment="1" applyProtection="1">
      <alignment horizontal="right"/>
    </xf>
    <xf numFmtId="38" fontId="42" fillId="25" borderId="37" xfId="0" applyNumberFormat="1" applyFont="1" applyFill="1" applyBorder="1" applyAlignment="1" applyProtection="1">
      <alignment horizontal="right"/>
    </xf>
    <xf numFmtId="38" fontId="41" fillId="25" borderId="23" xfId="0" applyNumberFormat="1" applyFont="1" applyFill="1" applyBorder="1" applyAlignment="1" applyProtection="1">
      <alignment horizontal="right"/>
    </xf>
    <xf numFmtId="38" fontId="42" fillId="25" borderId="38" xfId="0" applyNumberFormat="1" applyFont="1" applyFill="1" applyBorder="1" applyAlignment="1" applyProtection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9" fillId="0" borderId="23" xfId="228" applyFont="1" applyBorder="1" applyAlignment="1">
      <alignment horizontal="left" vertical="center"/>
    </xf>
    <xf numFmtId="0" fontId="4" fillId="0" borderId="23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4" fillId="0" borderId="46" xfId="0" applyFont="1" applyBorder="1" applyAlignment="1">
      <alignment wrapText="1"/>
    </xf>
    <xf numFmtId="0" fontId="4" fillId="0" borderId="23" xfId="0" applyFont="1" applyFill="1" applyBorder="1" applyAlignment="1">
      <alignment horizontal="left"/>
    </xf>
    <xf numFmtId="0" fontId="4" fillId="0" borderId="0" xfId="0" applyFont="1"/>
    <xf numFmtId="10" fontId="4" fillId="0" borderId="40" xfId="236" applyNumberFormat="1" applyFont="1" applyBorder="1"/>
    <xf numFmtId="0" fontId="4" fillId="0" borderId="23" xfId="0" applyFont="1" applyBorder="1" applyProtection="1">
      <protection locked="0"/>
    </xf>
    <xf numFmtId="0" fontId="4" fillId="0" borderId="46" xfId="0" applyFont="1" applyBorder="1" applyProtection="1">
      <protection locked="0"/>
    </xf>
    <xf numFmtId="10" fontId="4" fillId="0" borderId="47" xfId="236" applyNumberFormat="1" applyFont="1" applyBorder="1"/>
    <xf numFmtId="0" fontId="4" fillId="0" borderId="23" xfId="0" applyFont="1" applyFill="1" applyBorder="1" applyProtection="1">
      <protection locked="0"/>
    </xf>
    <xf numFmtId="10" fontId="4" fillId="0" borderId="40" xfId="236" applyNumberFormat="1" applyFont="1" applyBorder="1" applyAlignment="1"/>
    <xf numFmtId="0" fontId="10" fillId="0" borderId="2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4" fillId="0" borderId="23" xfId="0" applyFont="1" applyBorder="1" applyAlignment="1">
      <alignment wrapText="1"/>
    </xf>
    <xf numFmtId="0" fontId="4" fillId="0" borderId="40" xfId="0" applyFont="1" applyBorder="1"/>
    <xf numFmtId="0" fontId="6" fillId="0" borderId="0" xfId="0" applyFont="1" applyAlignment="1">
      <alignment horizontal="center" wrapText="1"/>
    </xf>
    <xf numFmtId="0" fontId="9" fillId="0" borderId="2" xfId="0" applyFont="1" applyBorder="1" applyAlignment="1">
      <alignment wrapText="1"/>
    </xf>
    <xf numFmtId="0" fontId="4" fillId="0" borderId="4" xfId="0" applyFont="1" applyBorder="1"/>
    <xf numFmtId="0" fontId="4" fillId="0" borderId="39" xfId="0" applyFont="1" applyBorder="1" applyAlignment="1">
      <alignment wrapText="1"/>
    </xf>
    <xf numFmtId="0" fontId="4" fillId="0" borderId="45" xfId="0" applyFont="1" applyBorder="1" applyAlignment="1">
      <alignment wrapText="1"/>
    </xf>
    <xf numFmtId="0" fontId="4" fillId="0" borderId="40" xfId="0" applyFont="1" applyBorder="1" applyAlignment="1"/>
    <xf numFmtId="0" fontId="9" fillId="0" borderId="23" xfId="0" applyFont="1" applyBorder="1" applyAlignment="1">
      <alignment wrapText="1"/>
    </xf>
    <xf numFmtId="0" fontId="4" fillId="0" borderId="40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12" fillId="0" borderId="40" xfId="0" applyFont="1" applyBorder="1" applyAlignment="1">
      <alignment wrapText="1"/>
    </xf>
  </cellXfs>
  <cellStyles count="323">
    <cellStyle name="_RC VALUTEBIS WRILSI " xfId="1"/>
    <cellStyle name="_RC VALUTEBIS WRILSI  2" xfId="249"/>
    <cellStyle name="20% - Accent1 2" xfId="2"/>
    <cellStyle name="20% - Accent1 3" xfId="3"/>
    <cellStyle name="20% - Accent1 4" xfId="4"/>
    <cellStyle name="20% - Accent2 2" xfId="5"/>
    <cellStyle name="20% - Accent2 3" xfId="6"/>
    <cellStyle name="20% - Accent2 4" xfId="7"/>
    <cellStyle name="20% - Accent3 2" xfId="8"/>
    <cellStyle name="20% - Accent3 3" xfId="9"/>
    <cellStyle name="20% - Accent3 4" xfId="10"/>
    <cellStyle name="20% - Accent4 2" xfId="11"/>
    <cellStyle name="20% - Accent4 3" xfId="12"/>
    <cellStyle name="20% - Accent4 4" xfId="13"/>
    <cellStyle name="20% - Accent5 2" xfId="14"/>
    <cellStyle name="20% - Accent5 3" xfId="15"/>
    <cellStyle name="20% - Accent5 4" xfId="16"/>
    <cellStyle name="20% - Accent6 2" xfId="17"/>
    <cellStyle name="20% - Accent6 3" xfId="18"/>
    <cellStyle name="20% - Accent6 4" xfId="19"/>
    <cellStyle name="40% - Accent1 2" xfId="20"/>
    <cellStyle name="40% - Accent1 3" xfId="21"/>
    <cellStyle name="40% - Accent1 4" xfId="22"/>
    <cellStyle name="40% - Accent2 2" xfId="23"/>
    <cellStyle name="40% - Accent2 3" xfId="24"/>
    <cellStyle name="40% - Accent2 4" xfId="25"/>
    <cellStyle name="40% - Accent3 2" xfId="26"/>
    <cellStyle name="40% - Accent3 3" xfId="27"/>
    <cellStyle name="40% - Accent3 4" xfId="28"/>
    <cellStyle name="40% - Accent4 2" xfId="29"/>
    <cellStyle name="40% - Accent4 3" xfId="30"/>
    <cellStyle name="40% - Accent4 4" xfId="31"/>
    <cellStyle name="40% - Accent5 2" xfId="32"/>
    <cellStyle name="40% - Accent5 3" xfId="33"/>
    <cellStyle name="40% - Accent5 4" xfId="34"/>
    <cellStyle name="40% - Accent6 2" xfId="35"/>
    <cellStyle name="40% - Accent6 3" xfId="36"/>
    <cellStyle name="40% - Accent6 4" xfId="37"/>
    <cellStyle name="60% - Accent1 2" xfId="38"/>
    <cellStyle name="60% - Accent1 3" xfId="39"/>
    <cellStyle name="60% - Accent1 4" xfId="40"/>
    <cellStyle name="60% - Accent2 2" xfId="41"/>
    <cellStyle name="60% - Accent2 3" xfId="42"/>
    <cellStyle name="60% - Accent2 4" xfId="43"/>
    <cellStyle name="60% - Accent3 2" xfId="44"/>
    <cellStyle name="60% - Accent3 3" xfId="45"/>
    <cellStyle name="60% - Accent3 4" xfId="46"/>
    <cellStyle name="60% - Accent4 2" xfId="47"/>
    <cellStyle name="60% - Accent4 3" xfId="48"/>
    <cellStyle name="60% - Accent4 4" xfId="49"/>
    <cellStyle name="60% - Accent5 2" xfId="50"/>
    <cellStyle name="60% - Accent5 3" xfId="51"/>
    <cellStyle name="60% - Accent5 4" xfId="52"/>
    <cellStyle name="60% - Accent6 2" xfId="53"/>
    <cellStyle name="60% - Accent6 3" xfId="54"/>
    <cellStyle name="60% - Accent6 4" xfId="55"/>
    <cellStyle name="Accent1 2" xfId="56"/>
    <cellStyle name="Accent1 3" xfId="57"/>
    <cellStyle name="Accent1 4" xfId="58"/>
    <cellStyle name="Accent2 2" xfId="59"/>
    <cellStyle name="Accent2 3" xfId="60"/>
    <cellStyle name="Accent2 4" xfId="61"/>
    <cellStyle name="Accent3 2" xfId="62"/>
    <cellStyle name="Accent3 3" xfId="63"/>
    <cellStyle name="Accent3 4" xfId="64"/>
    <cellStyle name="Accent4 2" xfId="65"/>
    <cellStyle name="Accent4 3" xfId="66"/>
    <cellStyle name="Accent4 4" xfId="67"/>
    <cellStyle name="Accent5 2" xfId="68"/>
    <cellStyle name="Accent5 3" xfId="69"/>
    <cellStyle name="Accent5 4" xfId="70"/>
    <cellStyle name="Accent6 2" xfId="71"/>
    <cellStyle name="Accent6 3" xfId="72"/>
    <cellStyle name="Accent6 4" xfId="73"/>
    <cellStyle name="Bad 2" xfId="74"/>
    <cellStyle name="Bad 3" xfId="75"/>
    <cellStyle name="Bad 4" xfId="76"/>
    <cellStyle name="Calculation 2" xfId="77"/>
    <cellStyle name="Calculation 2 2" xfId="250"/>
    <cellStyle name="Calculation 3" xfId="78"/>
    <cellStyle name="Calculation 3 2" xfId="251"/>
    <cellStyle name="Calculation 4" xfId="79"/>
    <cellStyle name="Calculation 4 2" xfId="252"/>
    <cellStyle name="Check Cell 2" xfId="80"/>
    <cellStyle name="Check Cell 3" xfId="81"/>
    <cellStyle name="Check Cell 4" xfId="82"/>
    <cellStyle name="Comma" xfId="248" builtinId="3"/>
    <cellStyle name="Comma 2" xfId="322"/>
    <cellStyle name="Comma 2 2" xfId="83"/>
    <cellStyle name="Comma 2 2 2" xfId="253"/>
    <cellStyle name="Comma 2 3" xfId="84"/>
    <cellStyle name="Comma 2 3 2" xfId="254"/>
    <cellStyle name="Comma 2 4" xfId="85"/>
    <cellStyle name="Comma 2 4 2" xfId="255"/>
    <cellStyle name="Euro" xfId="86"/>
    <cellStyle name="Explanatory Text 2" xfId="87"/>
    <cellStyle name="Explanatory Text 3" xfId="88"/>
    <cellStyle name="Explanatory Text 4" xfId="89"/>
    <cellStyle name="Good 2" xfId="90"/>
    <cellStyle name="Good 3" xfId="91"/>
    <cellStyle name="Good 4" xfId="92"/>
    <cellStyle name="Heading 1 2" xfId="93"/>
    <cellStyle name="Heading 1 3" xfId="94"/>
    <cellStyle name="Heading 1 4" xfId="95"/>
    <cellStyle name="Heading 2 2" xfId="96"/>
    <cellStyle name="Heading 2 3" xfId="97"/>
    <cellStyle name="Heading 2 4" xfId="98"/>
    <cellStyle name="Heading 3 2" xfId="99"/>
    <cellStyle name="Heading 3 3" xfId="100"/>
    <cellStyle name="Heading 3 4" xfId="101"/>
    <cellStyle name="Heading 4 2" xfId="102"/>
    <cellStyle name="Heading 4 3" xfId="103"/>
    <cellStyle name="Heading 4 4" xfId="104"/>
    <cellStyle name="Hyperlink" xfId="105" builtinId="8"/>
    <cellStyle name="Input 2" xfId="106"/>
    <cellStyle name="Input 2 2" xfId="256"/>
    <cellStyle name="Input 3" xfId="107"/>
    <cellStyle name="Input 3 2" xfId="257"/>
    <cellStyle name="Input 4" xfId="108"/>
    <cellStyle name="Input 4 2" xfId="258"/>
    <cellStyle name="Linked Cell 2" xfId="109"/>
    <cellStyle name="Linked Cell 3" xfId="110"/>
    <cellStyle name="Linked Cell 4" xfId="111"/>
    <cellStyle name="Neutral 2" xfId="112"/>
    <cellStyle name="Neutral 3" xfId="113"/>
    <cellStyle name="Neutral 4" xfId="114"/>
    <cellStyle name="Normal" xfId="0" builtinId="0"/>
    <cellStyle name="Normal 10" xfId="115"/>
    <cellStyle name="Normal 11" xfId="116"/>
    <cellStyle name="Normal 12" xfId="117"/>
    <cellStyle name="Normal 13" xfId="118"/>
    <cellStyle name="Normal 14" xfId="119"/>
    <cellStyle name="Normal 2" xfId="120"/>
    <cellStyle name="Normal 2 10" xfId="121"/>
    <cellStyle name="Normal 2 10 10" xfId="122"/>
    <cellStyle name="Normal 2 10 10 2" xfId="261"/>
    <cellStyle name="Normal 2 10 11" xfId="260"/>
    <cellStyle name="Normal 2 10 2" xfId="123"/>
    <cellStyle name="Normal 2 10 2 2" xfId="262"/>
    <cellStyle name="Normal 2 10 3" xfId="124"/>
    <cellStyle name="Normal 2 10 3 2" xfId="263"/>
    <cellStyle name="Normal 2 10 4" xfId="125"/>
    <cellStyle name="Normal 2 10 4 2" xfId="264"/>
    <cellStyle name="Normal 2 10 5" xfId="126"/>
    <cellStyle name="Normal 2 10 5 2" xfId="265"/>
    <cellStyle name="Normal 2 10 6" xfId="127"/>
    <cellStyle name="Normal 2 10 6 2" xfId="266"/>
    <cellStyle name="Normal 2 10 7" xfId="128"/>
    <cellStyle name="Normal 2 10 7 2" xfId="267"/>
    <cellStyle name="Normal 2 10 8" xfId="129"/>
    <cellStyle name="Normal 2 10 8 2" xfId="268"/>
    <cellStyle name="Normal 2 10 9" xfId="130"/>
    <cellStyle name="Normal 2 10 9 2" xfId="269"/>
    <cellStyle name="Normal 2 11" xfId="131"/>
    <cellStyle name="Normal 2 11 2" xfId="270"/>
    <cellStyle name="Normal 2 12" xfId="132"/>
    <cellStyle name="Normal 2 12 2" xfId="271"/>
    <cellStyle name="Normal 2 13" xfId="133"/>
    <cellStyle name="Normal 2 13 2" xfId="272"/>
    <cellStyle name="Normal 2 14" xfId="134"/>
    <cellStyle name="Normal 2 14 2" xfId="273"/>
    <cellStyle name="Normal 2 15" xfId="259"/>
    <cellStyle name="Normal 2 2" xfId="135"/>
    <cellStyle name="Normal 2 2 10" xfId="136"/>
    <cellStyle name="Normal 2 2 10 2" xfId="275"/>
    <cellStyle name="Normal 2 2 11" xfId="137"/>
    <cellStyle name="Normal 2 2 11 2" xfId="276"/>
    <cellStyle name="Normal 2 2 12" xfId="138"/>
    <cellStyle name="Normal 2 2 12 2" xfId="277"/>
    <cellStyle name="Normal 2 2 13" xfId="139"/>
    <cellStyle name="Normal 2 2 13 2" xfId="278"/>
    <cellStyle name="Normal 2 2 14" xfId="140"/>
    <cellStyle name="Normal 2 2 14 2" xfId="279"/>
    <cellStyle name="Normal 2 2 15" xfId="141"/>
    <cellStyle name="Normal 2 2 15 2" xfId="280"/>
    <cellStyle name="Normal 2 2 16" xfId="142"/>
    <cellStyle name="Normal 2 2 16 2" xfId="281"/>
    <cellStyle name="Normal 2 2 17" xfId="143"/>
    <cellStyle name="Normal 2 2 17 2" xfId="282"/>
    <cellStyle name="Normal 2 2 18" xfId="144"/>
    <cellStyle name="Normal 2 2 18 2" xfId="283"/>
    <cellStyle name="Normal 2 2 19" xfId="145"/>
    <cellStyle name="Normal 2 2 19 2" xfId="284"/>
    <cellStyle name="Normal 2 2 2" xfId="146"/>
    <cellStyle name="Normal 2 2 2 10" xfId="147"/>
    <cellStyle name="Normal 2 2 2 10 2" xfId="286"/>
    <cellStyle name="Normal 2 2 2 11" xfId="285"/>
    <cellStyle name="Normal 2 2 2 2" xfId="148"/>
    <cellStyle name="Normal 2 2 2 2 2" xfId="287"/>
    <cellStyle name="Normal 2 2 2 3" xfId="149"/>
    <cellStyle name="Normal 2 2 2 3 2" xfId="288"/>
    <cellStyle name="Normal 2 2 2 4" xfId="150"/>
    <cellStyle name="Normal 2 2 2 4 2" xfId="289"/>
    <cellStyle name="Normal 2 2 2 5" xfId="151"/>
    <cellStyle name="Normal 2 2 2 5 2" xfId="290"/>
    <cellStyle name="Normal 2 2 2 6" xfId="152"/>
    <cellStyle name="Normal 2 2 2 6 2" xfId="291"/>
    <cellStyle name="Normal 2 2 2 7" xfId="153"/>
    <cellStyle name="Normal 2 2 2 7 2" xfId="292"/>
    <cellStyle name="Normal 2 2 2 8" xfId="154"/>
    <cellStyle name="Normal 2 2 2 8 2" xfId="293"/>
    <cellStyle name="Normal 2 2 2 9" xfId="155"/>
    <cellStyle name="Normal 2 2 2 9 2" xfId="294"/>
    <cellStyle name="Normal 2 2 20" xfId="156"/>
    <cellStyle name="Normal 2 2 20 2" xfId="295"/>
    <cellStyle name="Normal 2 2 21" xfId="157"/>
    <cellStyle name="Normal 2 2 21 2" xfId="296"/>
    <cellStyle name="Normal 2 2 22" xfId="158"/>
    <cellStyle name="Normal 2 2 22 2" xfId="297"/>
    <cellStyle name="Normal 2 2 23" xfId="274"/>
    <cellStyle name="Normal 2 2 3" xfId="159"/>
    <cellStyle name="Normal 2 2 3 2" xfId="298"/>
    <cellStyle name="Normal 2 2 4" xfId="160"/>
    <cellStyle name="Normal 2 2 4 2" xfId="299"/>
    <cellStyle name="Normal 2 2 5" xfId="161"/>
    <cellStyle name="Normal 2 2 5 2" xfId="300"/>
    <cellStyle name="Normal 2 2 6" xfId="162"/>
    <cellStyle name="Normal 2 2 6 2" xfId="301"/>
    <cellStyle name="Normal 2 2 7" xfId="163"/>
    <cellStyle name="Normal 2 2 7 2" xfId="302"/>
    <cellStyle name="Normal 2 2 8" xfId="164"/>
    <cellStyle name="Normal 2 2 8 2" xfId="303"/>
    <cellStyle name="Normal 2 2 9" xfId="165"/>
    <cellStyle name="Normal 2 2 9 2" xfId="304"/>
    <cellStyle name="Normal 2 3" xfId="166"/>
    <cellStyle name="Normal 2 3 2" xfId="305"/>
    <cellStyle name="Normal 2 4" xfId="167"/>
    <cellStyle name="Normal 2 4 2" xfId="306"/>
    <cellStyle name="Normal 2 5" xfId="168"/>
    <cellStyle name="Normal 2 5 2" xfId="307"/>
    <cellStyle name="Normal 2 6" xfId="169"/>
    <cellStyle name="Normal 2 6 2" xfId="308"/>
    <cellStyle name="Normal 2 7" xfId="170"/>
    <cellStyle name="Normal 2 7 2" xfId="309"/>
    <cellStyle name="Normal 2 8" xfId="171"/>
    <cellStyle name="Normal 2 8 2" xfId="310"/>
    <cellStyle name="Normal 2 9" xfId="172"/>
    <cellStyle name="Normal 2 9 2" xfId="311"/>
    <cellStyle name="Normal 3" xfId="173"/>
    <cellStyle name="Normal 3 10" xfId="174"/>
    <cellStyle name="Normal 3 11" xfId="175"/>
    <cellStyle name="Normal 3 12" xfId="176"/>
    <cellStyle name="Normal 3 13" xfId="177"/>
    <cellStyle name="Normal 3 14" xfId="178"/>
    <cellStyle name="Normal 3 2" xfId="179"/>
    <cellStyle name="Normal 3 3" xfId="180"/>
    <cellStyle name="Normal 3 4" xfId="181"/>
    <cellStyle name="Normal 3 5" xfId="182"/>
    <cellStyle name="Normal 3 6" xfId="183"/>
    <cellStyle name="Normal 3 7" xfId="184"/>
    <cellStyle name="Normal 3 8" xfId="185"/>
    <cellStyle name="Normal 3 9" xfId="186"/>
    <cellStyle name="Normal 4" xfId="187"/>
    <cellStyle name="Normal 4 2" xfId="188"/>
    <cellStyle name="Normal 4 3" xfId="189"/>
    <cellStyle name="Normal 4 4" xfId="190"/>
    <cellStyle name="Normal 4 5" xfId="191"/>
    <cellStyle name="Normal 4 6" xfId="192"/>
    <cellStyle name="Normal 4 7" xfId="193"/>
    <cellStyle name="Normal 4 8" xfId="194"/>
    <cellStyle name="Normal 5" xfId="195"/>
    <cellStyle name="Normal 5 2" xfId="196"/>
    <cellStyle name="Normal 5 3" xfId="197"/>
    <cellStyle name="Normal 5 4" xfId="198"/>
    <cellStyle name="Normal 5 5" xfId="199"/>
    <cellStyle name="Normal 5 6" xfId="200"/>
    <cellStyle name="Normal 5 7" xfId="201"/>
    <cellStyle name="Normal 5 8" xfId="202"/>
    <cellStyle name="Normal 6" xfId="203"/>
    <cellStyle name="Normal 6 2" xfId="204"/>
    <cellStyle name="Normal 6 3" xfId="205"/>
    <cellStyle name="Normal 6 4" xfId="206"/>
    <cellStyle name="Normal 6 5" xfId="207"/>
    <cellStyle name="Normal 6 6" xfId="208"/>
    <cellStyle name="Normal 6 7" xfId="209"/>
    <cellStyle name="Normal 6 8" xfId="210"/>
    <cellStyle name="Normal 7" xfId="211"/>
    <cellStyle name="Normal 7 2" xfId="212"/>
    <cellStyle name="Normal 7 3" xfId="213"/>
    <cellStyle name="Normal 7 4" xfId="214"/>
    <cellStyle name="Normal 7 5" xfId="215"/>
    <cellStyle name="Normal 7 6" xfId="216"/>
    <cellStyle name="Normal 7 7" xfId="217"/>
    <cellStyle name="Normal 7 8" xfId="218"/>
    <cellStyle name="Normal 8" xfId="219"/>
    <cellStyle name="Normal 8 2" xfId="220"/>
    <cellStyle name="Normal 8 3" xfId="221"/>
    <cellStyle name="Normal 8 4" xfId="222"/>
    <cellStyle name="Normal 8 5" xfId="223"/>
    <cellStyle name="Normal 8 6" xfId="224"/>
    <cellStyle name="Normal 8 7" xfId="225"/>
    <cellStyle name="Normal 8 8" xfId="226"/>
    <cellStyle name="Normal 9" xfId="227"/>
    <cellStyle name="Normal_Casestdy draft" xfId="228"/>
    <cellStyle name="Normal_RC VALUTEBIS WRILSI " xfId="229"/>
    <cellStyle name="Note 2" xfId="230"/>
    <cellStyle name="Note 2 2" xfId="312"/>
    <cellStyle name="Note 3" xfId="231"/>
    <cellStyle name="Note 3 2" xfId="313"/>
    <cellStyle name="Note 4" xfId="232"/>
    <cellStyle name="Note 4 2" xfId="314"/>
    <cellStyle name="Output 2" xfId="233"/>
    <cellStyle name="Output 2 2" xfId="315"/>
    <cellStyle name="Output 3" xfId="234"/>
    <cellStyle name="Output 3 2" xfId="316"/>
    <cellStyle name="Output 4" xfId="235"/>
    <cellStyle name="Output 4 2" xfId="317"/>
    <cellStyle name="Percent" xfId="236" builtinId="5"/>
    <cellStyle name="Percent 2" xfId="237"/>
    <cellStyle name="Percent 2 2" xfId="318"/>
    <cellStyle name="Style 1" xfId="238"/>
    <cellStyle name="Title 2" xfId="239"/>
    <cellStyle name="Title 3" xfId="240"/>
    <cellStyle name="Title 4" xfId="241"/>
    <cellStyle name="Total 2" xfId="242"/>
    <cellStyle name="Total 2 2" xfId="319"/>
    <cellStyle name="Total 3" xfId="243"/>
    <cellStyle name="Total 3 2" xfId="320"/>
    <cellStyle name="Total 4" xfId="244"/>
    <cellStyle name="Total 4 2" xfId="321"/>
    <cellStyle name="Warning Text 2" xfId="245"/>
    <cellStyle name="Warning Text 3" xfId="246"/>
    <cellStyle name="Warning Text 4" xfId="2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tabSelected="1" zoomScaleNormal="100" workbookViewId="0">
      <selection activeCell="K18" sqref="K18"/>
    </sheetView>
  </sheetViews>
  <sheetFormatPr defaultRowHeight="15" x14ac:dyDescent="0.3"/>
  <cols>
    <col min="1" max="1" width="7.5703125" style="1" customWidth="1"/>
    <col min="2" max="2" width="45.140625" style="1" customWidth="1"/>
    <col min="3" max="3" width="17.28515625" style="1" customWidth="1"/>
    <col min="4" max="4" width="15.5703125" style="1" customWidth="1"/>
    <col min="5" max="5" width="17" style="1" bestFit="1" customWidth="1"/>
    <col min="6" max="7" width="14" style="1" customWidth="1"/>
    <col min="8" max="8" width="15.7109375" style="1" customWidth="1"/>
    <col min="9" max="9" width="9.140625" style="1" customWidth="1"/>
    <col min="10" max="16384" width="9.140625" style="1"/>
  </cols>
  <sheetData>
    <row r="1" spans="1:15" ht="19.5" x14ac:dyDescent="0.35">
      <c r="B1" s="160"/>
      <c r="C1" s="160"/>
      <c r="D1" s="160"/>
      <c r="E1" s="160"/>
      <c r="F1" s="160"/>
      <c r="G1" s="160"/>
      <c r="H1" s="160"/>
    </row>
    <row r="2" spans="1:15" x14ac:dyDescent="0.3">
      <c r="A2" s="2" t="s">
        <v>0</v>
      </c>
      <c r="B2" s="3" t="s">
        <v>1</v>
      </c>
      <c r="C2" s="3"/>
      <c r="D2" s="3"/>
      <c r="E2" s="3"/>
      <c r="I2" s="3"/>
      <c r="J2" s="3"/>
      <c r="K2" s="3"/>
      <c r="L2" s="3"/>
      <c r="M2" s="3"/>
      <c r="N2" s="3"/>
      <c r="O2" s="3"/>
    </row>
    <row r="3" spans="1:15" x14ac:dyDescent="0.3">
      <c r="A3" s="2" t="s">
        <v>2</v>
      </c>
      <c r="B3" s="4">
        <v>42460</v>
      </c>
      <c r="C3" s="3"/>
      <c r="D3" s="5"/>
      <c r="E3" s="5"/>
      <c r="F3" s="6"/>
      <c r="G3" s="3"/>
      <c r="I3" s="3"/>
      <c r="J3" s="3"/>
      <c r="K3" s="3"/>
      <c r="L3" s="3"/>
      <c r="M3" s="3"/>
      <c r="N3" s="3"/>
      <c r="O3" s="3"/>
    </row>
    <row r="4" spans="1:15" ht="15.75" thickBot="1" x14ac:dyDescent="0.35">
      <c r="A4" s="7"/>
      <c r="B4" s="8" t="s">
        <v>3</v>
      </c>
      <c r="D4" s="6"/>
      <c r="E4" s="6"/>
      <c r="F4" s="3"/>
      <c r="G4" s="3"/>
      <c r="H4" s="9" t="s">
        <v>4</v>
      </c>
      <c r="I4" s="3"/>
      <c r="J4" s="3"/>
      <c r="K4" s="3"/>
      <c r="L4" s="3"/>
      <c r="M4" s="3"/>
      <c r="N4" s="3"/>
      <c r="O4" s="3"/>
    </row>
    <row r="5" spans="1:15" ht="18" x14ac:dyDescent="0.35">
      <c r="A5" s="10"/>
      <c r="B5" s="93"/>
      <c r="C5" s="154" t="s">
        <v>5</v>
      </c>
      <c r="D5" s="155"/>
      <c r="E5" s="156"/>
      <c r="F5" s="157" t="s">
        <v>6</v>
      </c>
      <c r="G5" s="158"/>
      <c r="H5" s="159"/>
      <c r="I5" s="3"/>
      <c r="J5" s="3"/>
      <c r="K5" s="3"/>
      <c r="L5" s="3"/>
      <c r="M5" s="3"/>
      <c r="N5" s="3"/>
      <c r="O5" s="3"/>
    </row>
    <row r="6" spans="1:15" ht="15.75" x14ac:dyDescent="0.3">
      <c r="A6" s="11" t="s">
        <v>7</v>
      </c>
      <c r="B6" s="12" t="s">
        <v>8</v>
      </c>
      <c r="C6" s="94" t="s">
        <v>9</v>
      </c>
      <c r="D6" s="13" t="s">
        <v>10</v>
      </c>
      <c r="E6" s="79" t="s">
        <v>11</v>
      </c>
      <c r="F6" s="94" t="s">
        <v>9</v>
      </c>
      <c r="G6" s="13" t="s">
        <v>10</v>
      </c>
      <c r="H6" s="79" t="s">
        <v>11</v>
      </c>
      <c r="I6" s="3"/>
      <c r="J6" s="3"/>
      <c r="K6" s="3"/>
      <c r="L6" s="3"/>
      <c r="M6" s="3"/>
      <c r="N6" s="3"/>
      <c r="O6" s="3"/>
    </row>
    <row r="7" spans="1:15" x14ac:dyDescent="0.3">
      <c r="A7" s="11">
        <v>1</v>
      </c>
      <c r="B7" s="14" t="s">
        <v>12</v>
      </c>
      <c r="C7" s="77">
        <v>123971.44</v>
      </c>
      <c r="D7" s="35">
        <v>599760.48230000003</v>
      </c>
      <c r="E7" s="95">
        <v>723731.92229999998</v>
      </c>
      <c r="F7" s="77">
        <v>205779.41</v>
      </c>
      <c r="G7" s="35">
        <v>157591.61499999999</v>
      </c>
      <c r="H7" s="95">
        <f t="shared" ref="H7:H19" si="0">F7+G7</f>
        <v>363371.02500000002</v>
      </c>
      <c r="I7" s="3"/>
      <c r="J7" s="3"/>
      <c r="K7" s="3"/>
      <c r="L7" s="3"/>
      <c r="M7" s="3"/>
      <c r="N7" s="3"/>
      <c r="O7" s="3"/>
    </row>
    <row r="8" spans="1:15" x14ac:dyDescent="0.3">
      <c r="A8" s="11">
        <v>2</v>
      </c>
      <c r="B8" s="14" t="s">
        <v>13</v>
      </c>
      <c r="C8" s="77">
        <v>127576.38</v>
      </c>
      <c r="D8" s="35">
        <v>15956433.970000001</v>
      </c>
      <c r="E8" s="95">
        <v>16084010.350000001</v>
      </c>
      <c r="F8" s="77">
        <v>3202.07</v>
      </c>
      <c r="G8" s="35">
        <v>10908341.400800001</v>
      </c>
      <c r="H8" s="95">
        <f t="shared" si="0"/>
        <v>10911543.470800001</v>
      </c>
      <c r="I8" s="3"/>
      <c r="J8" s="3"/>
      <c r="K8" s="3"/>
      <c r="L8" s="3"/>
      <c r="M8" s="3"/>
      <c r="N8" s="3"/>
      <c r="O8" s="3"/>
    </row>
    <row r="9" spans="1:15" x14ac:dyDescent="0.3">
      <c r="A9" s="11">
        <v>3</v>
      </c>
      <c r="B9" s="14" t="s">
        <v>14</v>
      </c>
      <c r="C9" s="77">
        <v>1146374.25</v>
      </c>
      <c r="D9" s="35">
        <v>32069964.502099998</v>
      </c>
      <c r="E9" s="95">
        <v>33216338.752099998</v>
      </c>
      <c r="F9" s="77">
        <v>7030550.7800000003</v>
      </c>
      <c r="G9" s="35">
        <v>25564699.596299998</v>
      </c>
      <c r="H9" s="95">
        <f t="shared" si="0"/>
        <v>32595250.3763</v>
      </c>
      <c r="I9" s="3"/>
      <c r="J9" s="3"/>
      <c r="K9" s="3"/>
      <c r="L9" s="3"/>
      <c r="M9" s="3"/>
      <c r="N9" s="3"/>
      <c r="O9" s="3"/>
    </row>
    <row r="10" spans="1:15" x14ac:dyDescent="0.3">
      <c r="A10" s="11">
        <v>4</v>
      </c>
      <c r="B10" s="14" t="s">
        <v>15</v>
      </c>
      <c r="C10" s="77">
        <v>0</v>
      </c>
      <c r="D10" s="35">
        <v>0</v>
      </c>
      <c r="E10" s="95">
        <v>0</v>
      </c>
      <c r="F10" s="77">
        <v>0</v>
      </c>
      <c r="G10" s="35">
        <v>0</v>
      </c>
      <c r="H10" s="95">
        <f t="shared" si="0"/>
        <v>0</v>
      </c>
      <c r="I10" s="3"/>
      <c r="J10" s="3"/>
      <c r="K10" s="3"/>
      <c r="L10" s="3"/>
      <c r="M10" s="3"/>
      <c r="N10" s="3"/>
      <c r="O10" s="3"/>
    </row>
    <row r="11" spans="1:15" x14ac:dyDescent="0.3">
      <c r="A11" s="11">
        <v>5</v>
      </c>
      <c r="B11" s="14" t="s">
        <v>16</v>
      </c>
      <c r="C11" s="77">
        <v>78673622.400000006</v>
      </c>
      <c r="D11" s="35">
        <v>33294045.410300002</v>
      </c>
      <c r="E11" s="95">
        <v>111967667.81030001</v>
      </c>
      <c r="F11" s="77">
        <v>59486314.449999996</v>
      </c>
      <c r="G11" s="35">
        <v>20707851.851300001</v>
      </c>
      <c r="H11" s="95">
        <f t="shared" si="0"/>
        <v>80194166.301299989</v>
      </c>
      <c r="I11" s="3"/>
      <c r="J11" s="3"/>
      <c r="K11" s="3"/>
      <c r="L11" s="3"/>
      <c r="M11" s="3"/>
      <c r="N11" s="3"/>
      <c r="O11" s="3"/>
    </row>
    <row r="12" spans="1:15" x14ac:dyDescent="0.3">
      <c r="A12" s="11">
        <v>6.1</v>
      </c>
      <c r="B12" s="15" t="s">
        <v>17</v>
      </c>
      <c r="C12" s="96">
        <v>74239075.780000001</v>
      </c>
      <c r="D12" s="35">
        <v>27223013.7665</v>
      </c>
      <c r="E12" s="95">
        <v>101462089.5465</v>
      </c>
      <c r="F12" s="96">
        <v>41388203.490000002</v>
      </c>
      <c r="G12" s="35">
        <v>39086017.900899999</v>
      </c>
      <c r="H12" s="95">
        <f t="shared" si="0"/>
        <v>80474221.390900001</v>
      </c>
      <c r="I12" s="3"/>
      <c r="J12" s="3"/>
      <c r="K12" s="3"/>
      <c r="L12" s="3"/>
      <c r="M12" s="3"/>
      <c r="N12" s="3"/>
      <c r="O12" s="3"/>
    </row>
    <row r="13" spans="1:15" x14ac:dyDescent="0.3">
      <c r="A13" s="11">
        <v>6.2</v>
      </c>
      <c r="B13" s="15" t="s">
        <v>18</v>
      </c>
      <c r="C13" s="77">
        <v>-1562030.81</v>
      </c>
      <c r="D13" s="35">
        <v>-2247720.0532999998</v>
      </c>
      <c r="E13" s="95">
        <v>-3809750.8632999999</v>
      </c>
      <c r="F13" s="77">
        <v>-827764.07</v>
      </c>
      <c r="G13" s="35">
        <v>-10468423.8871</v>
      </c>
      <c r="H13" s="95">
        <f t="shared" si="0"/>
        <v>-11296187.9571</v>
      </c>
      <c r="I13" s="3"/>
      <c r="J13" s="3"/>
      <c r="K13" s="3"/>
      <c r="L13" s="3"/>
      <c r="M13" s="3"/>
      <c r="N13" s="3"/>
      <c r="O13" s="3"/>
    </row>
    <row r="14" spans="1:15" x14ac:dyDescent="0.3">
      <c r="A14" s="11">
        <v>6</v>
      </c>
      <c r="B14" s="14" t="s">
        <v>19</v>
      </c>
      <c r="C14" s="96">
        <v>72677044.969999999</v>
      </c>
      <c r="D14" s="78">
        <v>24975293.713199999</v>
      </c>
      <c r="E14" s="95">
        <v>97652338.683200002</v>
      </c>
      <c r="F14" s="96">
        <f>F12+F13</f>
        <v>40560439.420000002</v>
      </c>
      <c r="G14" s="78">
        <f>G12+G13</f>
        <v>28617594.013799999</v>
      </c>
      <c r="H14" s="95">
        <f t="shared" si="0"/>
        <v>69178033.433799997</v>
      </c>
      <c r="I14" s="3"/>
      <c r="J14" s="3"/>
      <c r="K14" s="3"/>
      <c r="L14" s="3"/>
      <c r="M14" s="3"/>
      <c r="N14" s="3"/>
      <c r="O14" s="3"/>
    </row>
    <row r="15" spans="1:15" x14ac:dyDescent="0.3">
      <c r="A15" s="11">
        <v>7</v>
      </c>
      <c r="B15" s="14" t="s">
        <v>20</v>
      </c>
      <c r="C15" s="77">
        <v>2024372.1800000002</v>
      </c>
      <c r="D15" s="35">
        <v>406270.13520000002</v>
      </c>
      <c r="E15" s="95">
        <v>2430642.3152000001</v>
      </c>
      <c r="F15" s="77">
        <v>368444.57000000007</v>
      </c>
      <c r="G15" s="35">
        <v>481463.79359999998</v>
      </c>
      <c r="H15" s="95">
        <f t="shared" si="0"/>
        <v>849908.36360000004</v>
      </c>
      <c r="I15" s="3"/>
      <c r="J15" s="3"/>
      <c r="K15" s="3"/>
      <c r="L15" s="3"/>
      <c r="M15" s="3"/>
      <c r="N15" s="3"/>
      <c r="O15" s="3"/>
    </row>
    <row r="16" spans="1:15" x14ac:dyDescent="0.3">
      <c r="A16" s="11">
        <v>8</v>
      </c>
      <c r="B16" s="14" t="s">
        <v>21</v>
      </c>
      <c r="C16" s="77">
        <v>0</v>
      </c>
      <c r="D16" s="35">
        <v>0</v>
      </c>
      <c r="E16" s="95">
        <v>0</v>
      </c>
      <c r="F16" s="77">
        <v>0</v>
      </c>
      <c r="G16" s="35">
        <v>0</v>
      </c>
      <c r="H16" s="95">
        <f t="shared" si="0"/>
        <v>0</v>
      </c>
      <c r="I16" s="3"/>
      <c r="J16" s="3"/>
      <c r="K16" s="3"/>
      <c r="L16" s="3"/>
      <c r="M16" s="3"/>
      <c r="N16" s="3"/>
      <c r="O16" s="3"/>
    </row>
    <row r="17" spans="1:15" x14ac:dyDescent="0.3">
      <c r="A17" s="11">
        <v>9</v>
      </c>
      <c r="B17" s="14" t="s">
        <v>22</v>
      </c>
      <c r="C17" s="77">
        <v>0</v>
      </c>
      <c r="D17" s="35">
        <v>0</v>
      </c>
      <c r="E17" s="95">
        <v>0</v>
      </c>
      <c r="F17" s="77">
        <v>0</v>
      </c>
      <c r="G17" s="35">
        <v>0</v>
      </c>
      <c r="H17" s="95">
        <f t="shared" si="0"/>
        <v>0</v>
      </c>
      <c r="I17" s="3"/>
      <c r="J17" s="3"/>
      <c r="K17" s="3"/>
      <c r="L17" s="3"/>
      <c r="M17" s="3"/>
      <c r="N17" s="3"/>
      <c r="O17" s="3"/>
    </row>
    <row r="18" spans="1:15" x14ac:dyDescent="0.3">
      <c r="A18" s="11">
        <v>10</v>
      </c>
      <c r="B18" s="14" t="s">
        <v>23</v>
      </c>
      <c r="C18" s="77">
        <v>4333487.8</v>
      </c>
      <c r="D18" s="35">
        <v>0</v>
      </c>
      <c r="E18" s="95">
        <v>4333487.8</v>
      </c>
      <c r="F18" s="77">
        <v>4870928.41</v>
      </c>
      <c r="G18" s="35">
        <v>0</v>
      </c>
      <c r="H18" s="95">
        <f t="shared" si="0"/>
        <v>4870928.41</v>
      </c>
      <c r="I18" s="3"/>
      <c r="J18" s="3"/>
      <c r="K18" s="3"/>
      <c r="L18" s="3"/>
      <c r="M18" s="3"/>
      <c r="N18" s="3"/>
      <c r="O18" s="3"/>
    </row>
    <row r="19" spans="1:15" x14ac:dyDescent="0.3">
      <c r="A19" s="11">
        <v>11</v>
      </c>
      <c r="B19" s="14" t="s">
        <v>24</v>
      </c>
      <c r="C19" s="77">
        <v>1031981.9600000001</v>
      </c>
      <c r="D19" s="35">
        <v>238429.84909999999</v>
      </c>
      <c r="E19" s="95">
        <v>1270411.8091000002</v>
      </c>
      <c r="F19" s="77">
        <v>1475497.15</v>
      </c>
      <c r="G19" s="35">
        <v>2318994.6834999998</v>
      </c>
      <c r="H19" s="95">
        <f t="shared" si="0"/>
        <v>3794491.8334999997</v>
      </c>
      <c r="I19" s="3"/>
      <c r="J19" s="3"/>
      <c r="K19" s="3"/>
      <c r="L19" s="3"/>
      <c r="M19" s="3"/>
      <c r="N19" s="3"/>
      <c r="O19" s="3"/>
    </row>
    <row r="20" spans="1:15" x14ac:dyDescent="0.3">
      <c r="A20" s="11">
        <v>12</v>
      </c>
      <c r="B20" s="16" t="s">
        <v>25</v>
      </c>
      <c r="C20" s="97">
        <f t="shared" ref="C20:H20" si="1">SUM(C7+C8+C9+C10+C11+C14+C15+C16+C17+C18+C19)</f>
        <v>160138431.38000003</v>
      </c>
      <c r="D20" s="98">
        <f t="shared" si="1"/>
        <v>107540198.06219999</v>
      </c>
      <c r="E20" s="99">
        <f t="shared" si="1"/>
        <v>267678629.44220001</v>
      </c>
      <c r="F20" s="97">
        <f t="shared" si="1"/>
        <v>114001156.25999999</v>
      </c>
      <c r="G20" s="98">
        <f t="shared" si="1"/>
        <v>88756536.954300001</v>
      </c>
      <c r="H20" s="99">
        <f t="shared" si="1"/>
        <v>202757693.21429995</v>
      </c>
      <c r="I20" s="3"/>
      <c r="J20" s="3"/>
      <c r="K20" s="3"/>
      <c r="L20" s="3"/>
      <c r="M20" s="3"/>
      <c r="N20" s="3"/>
      <c r="O20" s="3"/>
    </row>
    <row r="21" spans="1:15" ht="15.75" x14ac:dyDescent="0.3">
      <c r="A21" s="11"/>
      <c r="B21" s="12" t="s">
        <v>26</v>
      </c>
      <c r="C21" s="100"/>
      <c r="D21" s="17"/>
      <c r="E21" s="101"/>
      <c r="F21" s="100"/>
      <c r="G21" s="17"/>
      <c r="H21" s="101"/>
      <c r="I21" s="3"/>
      <c r="J21" s="3"/>
      <c r="K21" s="3"/>
      <c r="L21" s="3"/>
      <c r="M21" s="3"/>
      <c r="N21" s="3"/>
      <c r="O21" s="3"/>
    </row>
    <row r="22" spans="1:15" x14ac:dyDescent="0.3">
      <c r="A22" s="11">
        <v>13</v>
      </c>
      <c r="B22" s="14" t="s">
        <v>27</v>
      </c>
      <c r="C22" s="77">
        <v>13209602.189999999</v>
      </c>
      <c r="D22" s="134">
        <v>54927216.078900002</v>
      </c>
      <c r="E22" s="135">
        <v>68136818.268900007</v>
      </c>
      <c r="F22" s="77">
        <v>5000385.9400000004</v>
      </c>
      <c r="G22" s="35">
        <v>75781165.124699995</v>
      </c>
      <c r="H22" s="95">
        <f t="shared" ref="H22:H30" si="2">F22+G22</f>
        <v>80781551.064699993</v>
      </c>
      <c r="I22" s="3"/>
      <c r="J22" s="3"/>
      <c r="K22" s="3"/>
      <c r="L22" s="3"/>
      <c r="M22" s="3"/>
      <c r="N22" s="3"/>
      <c r="O22" s="3"/>
    </row>
    <row r="23" spans="1:15" x14ac:dyDescent="0.3">
      <c r="A23" s="11">
        <v>14</v>
      </c>
      <c r="B23" s="14" t="s">
        <v>28</v>
      </c>
      <c r="C23" s="77">
        <v>1255585.01</v>
      </c>
      <c r="D23" s="134">
        <v>24522706.122900002</v>
      </c>
      <c r="E23" s="135">
        <v>25778291.132900003</v>
      </c>
      <c r="F23" s="96">
        <v>4050578.19</v>
      </c>
      <c r="G23" s="35">
        <v>9194028.6546000019</v>
      </c>
      <c r="H23" s="95">
        <f t="shared" si="2"/>
        <v>13244606.844600001</v>
      </c>
      <c r="I23" s="3"/>
      <c r="J23" s="3"/>
      <c r="K23" s="3"/>
      <c r="L23" s="3"/>
      <c r="M23" s="3"/>
      <c r="N23" s="3"/>
      <c r="O23" s="3"/>
    </row>
    <row r="24" spans="1:15" x14ac:dyDescent="0.3">
      <c r="A24" s="11">
        <v>15</v>
      </c>
      <c r="B24" s="14" t="s">
        <v>29</v>
      </c>
      <c r="C24" s="77">
        <v>0</v>
      </c>
      <c r="D24" s="134">
        <v>0</v>
      </c>
      <c r="E24" s="135">
        <v>0</v>
      </c>
      <c r="F24" s="77">
        <v>0</v>
      </c>
      <c r="G24" s="35">
        <v>0</v>
      </c>
      <c r="H24" s="95">
        <f t="shared" si="2"/>
        <v>0</v>
      </c>
      <c r="I24" s="3"/>
      <c r="J24" s="3"/>
      <c r="K24" s="3"/>
      <c r="L24" s="3"/>
      <c r="M24" s="3"/>
      <c r="N24" s="3"/>
      <c r="O24" s="3"/>
    </row>
    <row r="25" spans="1:15" x14ac:dyDescent="0.3">
      <c r="A25" s="11">
        <v>16</v>
      </c>
      <c r="B25" s="14" t="s">
        <v>30</v>
      </c>
      <c r="C25" s="77">
        <v>8577270.3900000006</v>
      </c>
      <c r="D25" s="134">
        <v>24527032.602299999</v>
      </c>
      <c r="E25" s="135">
        <v>33104302.9923</v>
      </c>
      <c r="F25" s="96">
        <v>200000</v>
      </c>
      <c r="G25" s="35">
        <v>3541725</v>
      </c>
      <c r="H25" s="95">
        <f t="shared" si="2"/>
        <v>3741725</v>
      </c>
      <c r="I25" s="3"/>
      <c r="J25" s="3"/>
      <c r="K25" s="3"/>
      <c r="L25" s="3"/>
      <c r="M25" s="3"/>
      <c r="N25" s="3"/>
      <c r="O25" s="3"/>
    </row>
    <row r="26" spans="1:15" x14ac:dyDescent="0.3">
      <c r="A26" s="11">
        <v>17</v>
      </c>
      <c r="B26" s="14" t="s">
        <v>31</v>
      </c>
      <c r="C26" s="77">
        <v>0</v>
      </c>
      <c r="D26" s="134">
        <v>0</v>
      </c>
      <c r="E26" s="135">
        <v>0</v>
      </c>
      <c r="F26" s="77"/>
      <c r="G26" s="77"/>
      <c r="H26" s="95">
        <f t="shared" si="2"/>
        <v>0</v>
      </c>
      <c r="I26" s="3"/>
      <c r="J26" s="3"/>
      <c r="K26" s="3"/>
      <c r="L26" s="3"/>
      <c r="M26" s="3"/>
      <c r="N26" s="3"/>
      <c r="O26" s="3"/>
    </row>
    <row r="27" spans="1:15" x14ac:dyDescent="0.3">
      <c r="A27" s="11">
        <v>18</v>
      </c>
      <c r="B27" s="14" t="s">
        <v>32</v>
      </c>
      <c r="C27" s="77">
        <v>37000000</v>
      </c>
      <c r="D27" s="134">
        <v>6204106.8309000004</v>
      </c>
      <c r="E27" s="135">
        <v>43204106.830899999</v>
      </c>
      <c r="F27" s="77">
        <v>7000000</v>
      </c>
      <c r="G27" s="35">
        <v>5432356.1973999999</v>
      </c>
      <c r="H27" s="95">
        <f t="shared" si="2"/>
        <v>12432356.1974</v>
      </c>
      <c r="I27" s="3"/>
      <c r="J27" s="3"/>
      <c r="K27" s="3"/>
      <c r="L27" s="3"/>
      <c r="M27" s="3"/>
      <c r="N27" s="3"/>
      <c r="O27" s="3"/>
    </row>
    <row r="28" spans="1:15" x14ac:dyDescent="0.3">
      <c r="A28" s="11">
        <v>19</v>
      </c>
      <c r="B28" s="14" t="s">
        <v>33</v>
      </c>
      <c r="C28" s="77">
        <v>51012.3</v>
      </c>
      <c r="D28" s="134">
        <v>321256.68699999998</v>
      </c>
      <c r="E28" s="135">
        <v>372268.98699999996</v>
      </c>
      <c r="F28" s="77">
        <v>12841.1</v>
      </c>
      <c r="G28" s="35">
        <v>479777.22129999998</v>
      </c>
      <c r="H28" s="95">
        <f t="shared" si="2"/>
        <v>492618.32129999995</v>
      </c>
      <c r="I28" s="3"/>
      <c r="J28" s="3"/>
      <c r="K28" s="3"/>
      <c r="L28" s="3"/>
      <c r="M28" s="3"/>
      <c r="N28" s="3"/>
      <c r="O28" s="3"/>
    </row>
    <row r="29" spans="1:15" x14ac:dyDescent="0.3">
      <c r="A29" s="11">
        <v>20</v>
      </c>
      <c r="B29" s="14" t="s">
        <v>34</v>
      </c>
      <c r="C29" s="77">
        <v>1055566.73</v>
      </c>
      <c r="D29" s="134">
        <v>338136.69169999997</v>
      </c>
      <c r="E29" s="135">
        <v>1393703.4216999998</v>
      </c>
      <c r="F29" s="77">
        <v>170621.03999999998</v>
      </c>
      <c r="G29" s="35">
        <v>2391622.5606999998</v>
      </c>
      <c r="H29" s="95">
        <f t="shared" si="2"/>
        <v>2562243.6006999998</v>
      </c>
      <c r="I29" s="3"/>
      <c r="J29" s="3"/>
      <c r="K29" s="3"/>
      <c r="L29" s="3"/>
      <c r="M29" s="3"/>
      <c r="N29" s="3"/>
      <c r="O29" s="3"/>
    </row>
    <row r="30" spans="1:15" x14ac:dyDescent="0.3">
      <c r="A30" s="11">
        <v>21</v>
      </c>
      <c r="B30" s="14" t="s">
        <v>35</v>
      </c>
      <c r="C30" s="77">
        <v>0</v>
      </c>
      <c r="D30" s="134">
        <v>0</v>
      </c>
      <c r="E30" s="135">
        <v>0</v>
      </c>
      <c r="F30" s="77">
        <v>0</v>
      </c>
      <c r="G30" s="35">
        <v>0</v>
      </c>
      <c r="H30" s="95">
        <f t="shared" si="2"/>
        <v>0</v>
      </c>
      <c r="I30" s="3"/>
      <c r="J30" s="3"/>
      <c r="K30" s="3"/>
      <c r="L30" s="3"/>
      <c r="M30" s="3"/>
      <c r="N30" s="3"/>
      <c r="O30" s="3"/>
    </row>
    <row r="31" spans="1:15" x14ac:dyDescent="0.3">
      <c r="A31" s="11">
        <v>22</v>
      </c>
      <c r="B31" s="16" t="s">
        <v>36</v>
      </c>
      <c r="C31" s="97">
        <f t="shared" ref="C31:H31" si="3">SUM(C22:C30)</f>
        <v>61149036.619999997</v>
      </c>
      <c r="D31" s="98">
        <f t="shared" si="3"/>
        <v>110840455.01370001</v>
      </c>
      <c r="E31" s="99">
        <f t="shared" si="3"/>
        <v>171989491.63370001</v>
      </c>
      <c r="F31" s="97">
        <f t="shared" si="3"/>
        <v>16434426.27</v>
      </c>
      <c r="G31" s="98">
        <f t="shared" si="3"/>
        <v>96820674.758700013</v>
      </c>
      <c r="H31" s="99">
        <f t="shared" si="3"/>
        <v>113255101.02870001</v>
      </c>
      <c r="I31" s="3"/>
      <c r="J31" s="3"/>
      <c r="K31" s="3"/>
      <c r="L31" s="3"/>
      <c r="M31" s="3"/>
      <c r="N31" s="3"/>
      <c r="O31" s="3"/>
    </row>
    <row r="32" spans="1:15" ht="15.75" x14ac:dyDescent="0.3">
      <c r="A32" s="11"/>
      <c r="B32" s="12" t="s">
        <v>37</v>
      </c>
      <c r="C32" s="100"/>
      <c r="D32" s="17"/>
      <c r="E32" s="101"/>
      <c r="F32" s="100"/>
      <c r="G32" s="17"/>
      <c r="H32" s="101"/>
      <c r="I32" s="3"/>
      <c r="J32" s="3"/>
      <c r="K32" s="3"/>
      <c r="L32" s="3"/>
      <c r="M32" s="3"/>
      <c r="N32" s="3"/>
      <c r="O32" s="3"/>
    </row>
    <row r="33" spans="1:47" x14ac:dyDescent="0.3">
      <c r="A33" s="11">
        <v>23</v>
      </c>
      <c r="B33" s="14" t="s">
        <v>38</v>
      </c>
      <c r="C33" s="77">
        <v>103000000</v>
      </c>
      <c r="D33" s="134">
        <v>0</v>
      </c>
      <c r="E33" s="135">
        <v>103000000</v>
      </c>
      <c r="F33" s="77">
        <v>103000000</v>
      </c>
      <c r="G33" s="18">
        <v>0</v>
      </c>
      <c r="H33" s="102">
        <f t="shared" ref="H33:H39" si="4">F33+G33</f>
        <v>103000000</v>
      </c>
      <c r="I33" s="3"/>
      <c r="J33" s="3"/>
      <c r="K33" s="3"/>
      <c r="L33" s="3"/>
      <c r="M33" s="3"/>
      <c r="N33" s="3"/>
      <c r="O33" s="3"/>
    </row>
    <row r="34" spans="1:47" x14ac:dyDescent="0.3">
      <c r="A34" s="11">
        <v>24</v>
      </c>
      <c r="B34" s="14" t="s">
        <v>39</v>
      </c>
      <c r="C34" s="77">
        <v>0</v>
      </c>
      <c r="D34" s="137">
        <v>0</v>
      </c>
      <c r="E34" s="135">
        <v>0</v>
      </c>
      <c r="F34" s="77">
        <v>0</v>
      </c>
      <c r="G34" s="18">
        <v>0</v>
      </c>
      <c r="H34" s="102">
        <f t="shared" si="4"/>
        <v>0</v>
      </c>
      <c r="I34" s="3"/>
      <c r="J34" s="3"/>
      <c r="K34" s="3"/>
      <c r="L34" s="3"/>
      <c r="M34" s="3"/>
      <c r="N34" s="3"/>
      <c r="O34" s="3"/>
    </row>
    <row r="35" spans="1:47" x14ac:dyDescent="0.3">
      <c r="A35" s="11">
        <v>25</v>
      </c>
      <c r="B35" s="15" t="s">
        <v>40</v>
      </c>
      <c r="C35" s="77">
        <v>0</v>
      </c>
      <c r="D35" s="137">
        <v>0</v>
      </c>
      <c r="E35" s="135">
        <v>0</v>
      </c>
      <c r="F35" s="77">
        <v>0</v>
      </c>
      <c r="G35" s="18">
        <v>0</v>
      </c>
      <c r="H35" s="102">
        <f t="shared" si="4"/>
        <v>0</v>
      </c>
      <c r="I35" s="3"/>
      <c r="J35" s="3"/>
      <c r="K35" s="3"/>
      <c r="L35" s="3"/>
      <c r="M35" s="3"/>
      <c r="N35" s="3"/>
      <c r="O35" s="3"/>
    </row>
    <row r="36" spans="1:47" x14ac:dyDescent="0.3">
      <c r="A36" s="11">
        <v>26</v>
      </c>
      <c r="B36" s="14" t="s">
        <v>41</v>
      </c>
      <c r="C36" s="77">
        <v>0</v>
      </c>
      <c r="D36" s="137">
        <v>0</v>
      </c>
      <c r="E36" s="135">
        <v>0</v>
      </c>
      <c r="F36" s="77">
        <v>0</v>
      </c>
      <c r="G36" s="18">
        <v>0</v>
      </c>
      <c r="H36" s="102">
        <f t="shared" si="4"/>
        <v>0</v>
      </c>
      <c r="I36" s="3"/>
      <c r="J36" s="3"/>
      <c r="K36" s="3"/>
      <c r="L36" s="3"/>
      <c r="M36" s="3"/>
      <c r="N36" s="3"/>
      <c r="O36" s="3"/>
    </row>
    <row r="37" spans="1:47" x14ac:dyDescent="0.3">
      <c r="A37" s="11">
        <v>27</v>
      </c>
      <c r="B37" s="14" t="s">
        <v>42</v>
      </c>
      <c r="C37" s="77">
        <v>0</v>
      </c>
      <c r="D37" s="137">
        <v>0</v>
      </c>
      <c r="E37" s="135">
        <v>0</v>
      </c>
      <c r="F37" s="77">
        <v>0</v>
      </c>
      <c r="G37" s="18">
        <v>0</v>
      </c>
      <c r="H37" s="102">
        <f t="shared" si="4"/>
        <v>0</v>
      </c>
      <c r="I37" s="3"/>
      <c r="J37" s="3"/>
      <c r="K37" s="3"/>
      <c r="L37" s="3"/>
      <c r="M37" s="3"/>
      <c r="N37" s="3"/>
      <c r="O37" s="3"/>
    </row>
    <row r="38" spans="1:47" x14ac:dyDescent="0.3">
      <c r="A38" s="11">
        <v>28</v>
      </c>
      <c r="B38" s="14" t="s">
        <v>43</v>
      </c>
      <c r="C38" s="77">
        <v>-7310862.2000000002</v>
      </c>
      <c r="D38" s="137">
        <v>0</v>
      </c>
      <c r="E38" s="135">
        <v>-7310862.2000000002</v>
      </c>
      <c r="F38" s="77">
        <v>-13497407.810000001</v>
      </c>
      <c r="G38" s="18">
        <v>0</v>
      </c>
      <c r="H38" s="102">
        <f t="shared" si="4"/>
        <v>-13497407.810000001</v>
      </c>
      <c r="I38" s="3"/>
      <c r="J38" s="3"/>
      <c r="K38" s="3"/>
      <c r="L38" s="3"/>
      <c r="M38" s="3"/>
      <c r="N38" s="3"/>
      <c r="O38" s="3"/>
    </row>
    <row r="39" spans="1:47" x14ac:dyDescent="0.3">
      <c r="A39" s="11">
        <v>29</v>
      </c>
      <c r="B39" s="14" t="s">
        <v>44</v>
      </c>
      <c r="C39" s="77">
        <v>0</v>
      </c>
      <c r="D39" s="137">
        <v>0</v>
      </c>
      <c r="E39" s="135">
        <v>0</v>
      </c>
      <c r="F39" s="77">
        <v>0</v>
      </c>
      <c r="G39" s="18">
        <v>0</v>
      </c>
      <c r="H39" s="102">
        <f t="shared" si="4"/>
        <v>0</v>
      </c>
      <c r="I39" s="3"/>
      <c r="J39" s="3"/>
      <c r="K39" s="3"/>
      <c r="L39" s="3"/>
      <c r="M39" s="3"/>
      <c r="N39" s="3"/>
      <c r="O39" s="3"/>
    </row>
    <row r="40" spans="1:47" x14ac:dyDescent="0.3">
      <c r="A40" s="11">
        <v>30</v>
      </c>
      <c r="B40" s="16" t="s">
        <v>45</v>
      </c>
      <c r="C40" s="77">
        <v>95689137.799999997</v>
      </c>
      <c r="D40" s="138">
        <v>0</v>
      </c>
      <c r="E40" s="136">
        <v>95689137.799999997</v>
      </c>
      <c r="F40" s="77">
        <f t="shared" ref="F40:H40" si="5">F33+F34+F35+F36+F37+F38+F39</f>
        <v>89502592.189999998</v>
      </c>
      <c r="G40" s="35">
        <f t="shared" si="5"/>
        <v>0</v>
      </c>
      <c r="H40" s="103">
        <f t="shared" si="5"/>
        <v>89502592.189999998</v>
      </c>
    </row>
    <row r="41" spans="1:47" ht="15.75" thickBot="1" x14ac:dyDescent="0.35">
      <c r="A41" s="19">
        <v>31</v>
      </c>
      <c r="B41" s="20" t="s">
        <v>46</v>
      </c>
      <c r="C41" s="104">
        <f>C31+C40</f>
        <v>156838174.41999999</v>
      </c>
      <c r="D41" s="88">
        <f t="shared" ref="D41:H41" si="6">D31+D40</f>
        <v>110840455.01370001</v>
      </c>
      <c r="E41" s="105">
        <f t="shared" si="6"/>
        <v>267678629.43370003</v>
      </c>
      <c r="F41" s="104">
        <f>F31+F40</f>
        <v>105937018.45999999</v>
      </c>
      <c r="G41" s="88">
        <f t="shared" si="6"/>
        <v>96820674.758700013</v>
      </c>
      <c r="H41" s="105">
        <f t="shared" si="6"/>
        <v>202757693.21869999</v>
      </c>
    </row>
    <row r="42" spans="1:47" x14ac:dyDescent="0.3">
      <c r="A42" s="21"/>
      <c r="B42" s="3"/>
      <c r="C42" s="3"/>
      <c r="D42" s="22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x14ac:dyDescent="0.3">
      <c r="A43" s="21"/>
      <c r="B43" s="139" t="s">
        <v>47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x14ac:dyDescent="0.3">
      <c r="A44" s="3"/>
      <c r="B44" s="3"/>
      <c r="C44" s="3"/>
      <c r="D44" s="3"/>
      <c r="E44" s="80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</sheetData>
  <mergeCells count="3">
    <mergeCell ref="C5:E5"/>
    <mergeCell ref="F5:H5"/>
    <mergeCell ref="B1:H1"/>
  </mergeCells>
  <dataValidations count="2">
    <dataValidation type="whole" operator="lessThanOrEqual" allowBlank="1" showInputMessage="1" showErrorMessage="1" sqref="D13 G13">
      <formula1>0</formula1>
    </dataValidation>
    <dataValidation type="date" operator="greaterThanOrEqual" allowBlank="1" showInputMessage="1" showErrorMessage="1" error="Date" promptTitle="Reporting Period" sqref="B3">
      <formula1>36526</formula1>
    </dataValidation>
  </dataValidations>
  <pageMargins left="0.55000000000000004" right="0.26" top="0.33" bottom="0.24" header="0.2" footer="0.17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selection activeCell="B69" sqref="B69"/>
    </sheetView>
  </sheetViews>
  <sheetFormatPr defaultRowHeight="15" x14ac:dyDescent="0.3"/>
  <cols>
    <col min="1" max="1" width="7.85546875" style="24" customWidth="1"/>
    <col min="2" max="2" width="49.42578125" style="24" customWidth="1"/>
    <col min="3" max="3" width="13.42578125" style="24" bestFit="1" customWidth="1"/>
    <col min="4" max="4" width="12.7109375" style="24" bestFit="1" customWidth="1"/>
    <col min="5" max="5" width="13.42578125" style="24" bestFit="1" customWidth="1"/>
    <col min="6" max="6" width="12.5703125" style="25" bestFit="1" customWidth="1"/>
    <col min="7" max="7" width="12.7109375" style="25" bestFit="1" customWidth="1"/>
    <col min="8" max="8" width="13.28515625" style="25" bestFit="1" customWidth="1"/>
    <col min="9" max="9" width="9.140625" style="25" customWidth="1"/>
    <col min="10" max="10" width="9.140625" style="25"/>
    <col min="11" max="11" width="9.42578125" style="25" bestFit="1" customWidth="1"/>
    <col min="12" max="16384" width="9.140625" style="25"/>
  </cols>
  <sheetData>
    <row r="1" spans="1:8" x14ac:dyDescent="0.3">
      <c r="D1" s="163"/>
      <c r="E1" s="164"/>
      <c r="F1" s="164"/>
      <c r="G1" s="164"/>
      <c r="H1" s="164"/>
    </row>
    <row r="2" spans="1:8" x14ac:dyDescent="0.3">
      <c r="A2" s="7" t="s">
        <v>0</v>
      </c>
      <c r="B2" s="50" t="s">
        <v>1</v>
      </c>
      <c r="C2" s="3"/>
      <c r="D2" s="3"/>
      <c r="E2" s="3"/>
      <c r="H2" s="3"/>
    </row>
    <row r="3" spans="1:8" x14ac:dyDescent="0.3">
      <c r="A3" s="7" t="s">
        <v>2</v>
      </c>
      <c r="B3" s="4">
        <f>'RC'!B3</f>
        <v>42460</v>
      </c>
      <c r="C3" s="3"/>
      <c r="D3" s="3"/>
      <c r="E3" s="3"/>
      <c r="H3" s="1"/>
    </row>
    <row r="4" spans="1:8" ht="15.75" thickBot="1" x14ac:dyDescent="0.35">
      <c r="A4" s="27"/>
      <c r="B4" s="28" t="s">
        <v>48</v>
      </c>
      <c r="C4" s="3"/>
      <c r="D4" s="3"/>
      <c r="E4" s="3"/>
      <c r="H4" s="29" t="s">
        <v>4</v>
      </c>
    </row>
    <row r="5" spans="1:8" ht="18" x14ac:dyDescent="0.35">
      <c r="A5" s="30"/>
      <c r="B5" s="93"/>
      <c r="C5" s="157" t="s">
        <v>5</v>
      </c>
      <c r="D5" s="161"/>
      <c r="E5" s="162"/>
      <c r="F5" s="157" t="s">
        <v>6</v>
      </c>
      <c r="G5" s="161"/>
      <c r="H5" s="162"/>
    </row>
    <row r="6" spans="1:8" s="27" customFormat="1" ht="12.75" x14ac:dyDescent="0.2">
      <c r="A6" s="31" t="s">
        <v>7</v>
      </c>
      <c r="B6" s="108"/>
      <c r="C6" s="94" t="s">
        <v>9</v>
      </c>
      <c r="D6" s="13" t="s">
        <v>10</v>
      </c>
      <c r="E6" s="79" t="s">
        <v>11</v>
      </c>
      <c r="F6" s="94" t="s">
        <v>9</v>
      </c>
      <c r="G6" s="13" t="s">
        <v>10</v>
      </c>
      <c r="H6" s="79" t="s">
        <v>11</v>
      </c>
    </row>
    <row r="7" spans="1:8" x14ac:dyDescent="0.3">
      <c r="A7" s="32"/>
      <c r="B7" s="38" t="s">
        <v>49</v>
      </c>
      <c r="C7" s="100"/>
      <c r="D7" s="17"/>
      <c r="E7" s="109"/>
      <c r="F7" s="120"/>
      <c r="G7" s="33"/>
      <c r="H7" s="109"/>
    </row>
    <row r="8" spans="1:8" ht="30" x14ac:dyDescent="0.3">
      <c r="A8" s="32">
        <v>1</v>
      </c>
      <c r="B8" s="34" t="s">
        <v>50</v>
      </c>
      <c r="C8" s="110">
        <v>66656.160000000003</v>
      </c>
      <c r="D8" s="111">
        <v>260342.63</v>
      </c>
      <c r="E8" s="103">
        <f>C8+D8</f>
        <v>326998.79000000004</v>
      </c>
      <c r="F8" s="110">
        <v>251099.68</v>
      </c>
      <c r="G8" s="111">
        <v>174728.73</v>
      </c>
      <c r="H8" s="121">
        <f>F8+G8</f>
        <v>425828.41000000003</v>
      </c>
    </row>
    <row r="9" spans="1:8" x14ac:dyDescent="0.3">
      <c r="A9" s="32">
        <v>2</v>
      </c>
      <c r="B9" s="34" t="s">
        <v>51</v>
      </c>
      <c r="C9" s="77">
        <f t="shared" ref="C9:E9" si="0">SUM(C10:C18)</f>
        <v>2362764.9500000002</v>
      </c>
      <c r="D9" s="35">
        <f t="shared" si="0"/>
        <v>731497.4800000001</v>
      </c>
      <c r="E9" s="103">
        <f t="shared" si="0"/>
        <v>3094262.4299999997</v>
      </c>
      <c r="F9" s="106">
        <f>SUM(F10:F18)</f>
        <v>486297.80000000005</v>
      </c>
      <c r="G9" s="107">
        <f>SUM(G10:G18)</f>
        <v>1101340.44</v>
      </c>
      <c r="H9" s="121">
        <f>SUM(H10:H18)</f>
        <v>1587638.24</v>
      </c>
    </row>
    <row r="10" spans="1:8" x14ac:dyDescent="0.3">
      <c r="A10" s="32">
        <v>2.1</v>
      </c>
      <c r="B10" s="36" t="s">
        <v>52</v>
      </c>
      <c r="C10" s="112">
        <v>0</v>
      </c>
      <c r="D10" s="111">
        <v>0</v>
      </c>
      <c r="E10" s="103">
        <f t="shared" ref="E10:E21" si="1">C10+D10</f>
        <v>0</v>
      </c>
      <c r="F10" s="112">
        <v>0</v>
      </c>
      <c r="G10" s="111">
        <v>32.9</v>
      </c>
      <c r="H10" s="121">
        <f>F10+G10</f>
        <v>32.9</v>
      </c>
    </row>
    <row r="11" spans="1:8" ht="30" x14ac:dyDescent="0.3">
      <c r="A11" s="32">
        <v>2.2000000000000002</v>
      </c>
      <c r="B11" s="36" t="s">
        <v>53</v>
      </c>
      <c r="C11" s="110">
        <v>1265914.43</v>
      </c>
      <c r="D11" s="111">
        <v>519716.11</v>
      </c>
      <c r="E11" s="103">
        <f t="shared" si="1"/>
        <v>1785630.54</v>
      </c>
      <c r="F11" s="110">
        <v>92982.84</v>
      </c>
      <c r="G11" s="111">
        <v>511823.79</v>
      </c>
      <c r="H11" s="121">
        <f t="shared" ref="H11:H21" si="2">F11+G11</f>
        <v>604806.63</v>
      </c>
    </row>
    <row r="12" spans="1:8" x14ac:dyDescent="0.3">
      <c r="A12" s="32">
        <v>2.2999999999999998</v>
      </c>
      <c r="B12" s="36" t="s">
        <v>54</v>
      </c>
      <c r="C12" s="110">
        <v>705738.65</v>
      </c>
      <c r="D12" s="113">
        <v>0</v>
      </c>
      <c r="E12" s="103">
        <f t="shared" si="1"/>
        <v>705738.65</v>
      </c>
      <c r="F12" s="110">
        <v>334272.06</v>
      </c>
      <c r="G12" s="113">
        <v>0</v>
      </c>
      <c r="H12" s="121">
        <f t="shared" si="2"/>
        <v>334272.06</v>
      </c>
    </row>
    <row r="13" spans="1:8" ht="30" x14ac:dyDescent="0.3">
      <c r="A13" s="32">
        <v>2.4</v>
      </c>
      <c r="B13" s="36" t="s">
        <v>55</v>
      </c>
      <c r="C13" s="112">
        <v>0</v>
      </c>
      <c r="D13" s="113">
        <v>0</v>
      </c>
      <c r="E13" s="103">
        <f t="shared" si="1"/>
        <v>0</v>
      </c>
      <c r="F13" s="112">
        <v>0</v>
      </c>
      <c r="G13" s="113">
        <v>0</v>
      </c>
      <c r="H13" s="121">
        <f t="shared" si="2"/>
        <v>0</v>
      </c>
    </row>
    <row r="14" spans="1:8" x14ac:dyDescent="0.3">
      <c r="A14" s="32">
        <v>2.5</v>
      </c>
      <c r="B14" s="36" t="s">
        <v>56</v>
      </c>
      <c r="C14" s="112">
        <v>82.19</v>
      </c>
      <c r="D14" s="113">
        <v>75510.41</v>
      </c>
      <c r="E14" s="103">
        <f t="shared" si="1"/>
        <v>75592.600000000006</v>
      </c>
      <c r="F14" s="112">
        <v>0</v>
      </c>
      <c r="G14" s="113">
        <v>0</v>
      </c>
      <c r="H14" s="121">
        <f t="shared" si="2"/>
        <v>0</v>
      </c>
    </row>
    <row r="15" spans="1:8" ht="30" x14ac:dyDescent="0.3">
      <c r="A15" s="32">
        <v>2.6</v>
      </c>
      <c r="B15" s="36" t="s">
        <v>57</v>
      </c>
      <c r="C15" s="112">
        <v>0</v>
      </c>
      <c r="D15" s="113">
        <v>0</v>
      </c>
      <c r="E15" s="103">
        <f t="shared" si="1"/>
        <v>0</v>
      </c>
      <c r="F15" s="112">
        <v>0</v>
      </c>
      <c r="G15" s="113">
        <v>0</v>
      </c>
      <c r="H15" s="121">
        <f t="shared" si="2"/>
        <v>0</v>
      </c>
    </row>
    <row r="16" spans="1:8" ht="30" x14ac:dyDescent="0.3">
      <c r="A16" s="32">
        <v>2.7</v>
      </c>
      <c r="B16" s="36" t="s">
        <v>58</v>
      </c>
      <c r="C16" s="112">
        <v>0</v>
      </c>
      <c r="D16" s="111">
        <v>0</v>
      </c>
      <c r="E16" s="103">
        <f t="shared" si="1"/>
        <v>0</v>
      </c>
      <c r="F16" s="112">
        <v>0</v>
      </c>
      <c r="G16" s="111">
        <v>563557.51</v>
      </c>
      <c r="H16" s="121">
        <f t="shared" si="2"/>
        <v>563557.51</v>
      </c>
    </row>
    <row r="17" spans="1:11" x14ac:dyDescent="0.3">
      <c r="A17" s="32">
        <v>2.8</v>
      </c>
      <c r="B17" s="36" t="s">
        <v>59</v>
      </c>
      <c r="C17" s="112">
        <v>6102.1</v>
      </c>
      <c r="D17" s="113">
        <v>58902.8</v>
      </c>
      <c r="E17" s="103">
        <f t="shared" si="1"/>
        <v>65004.9</v>
      </c>
      <c r="F17" s="112">
        <v>0</v>
      </c>
      <c r="G17" s="113">
        <v>0</v>
      </c>
      <c r="H17" s="121">
        <f t="shared" si="2"/>
        <v>0</v>
      </c>
    </row>
    <row r="18" spans="1:11" x14ac:dyDescent="0.3">
      <c r="A18" s="32">
        <v>2.9</v>
      </c>
      <c r="B18" s="36" t="s">
        <v>60</v>
      </c>
      <c r="C18" s="110">
        <v>384927.58</v>
      </c>
      <c r="D18" s="111">
        <v>77368.160000000003</v>
      </c>
      <c r="E18" s="103">
        <f t="shared" si="1"/>
        <v>462295.74</v>
      </c>
      <c r="F18" s="110">
        <v>59042.9</v>
      </c>
      <c r="G18" s="111">
        <v>25926.240000000002</v>
      </c>
      <c r="H18" s="121">
        <f t="shared" si="2"/>
        <v>84969.14</v>
      </c>
    </row>
    <row r="19" spans="1:11" ht="30" x14ac:dyDescent="0.3">
      <c r="A19" s="32">
        <v>3</v>
      </c>
      <c r="B19" s="34" t="s">
        <v>61</v>
      </c>
      <c r="C19" s="110">
        <v>33797.17</v>
      </c>
      <c r="D19" s="111">
        <v>3618.92</v>
      </c>
      <c r="E19" s="103">
        <f t="shared" si="1"/>
        <v>37416.089999999997</v>
      </c>
      <c r="F19" s="110">
        <v>111.69</v>
      </c>
      <c r="G19" s="111">
        <v>11314.85</v>
      </c>
      <c r="H19" s="121">
        <f t="shared" si="2"/>
        <v>11426.54</v>
      </c>
    </row>
    <row r="20" spans="1:11" ht="30" x14ac:dyDescent="0.3">
      <c r="A20" s="32">
        <v>4</v>
      </c>
      <c r="B20" s="34" t="s">
        <v>62</v>
      </c>
      <c r="C20" s="110">
        <v>2056383.27</v>
      </c>
      <c r="D20" s="111">
        <v>404923.75</v>
      </c>
      <c r="E20" s="103">
        <f t="shared" si="1"/>
        <v>2461307.02</v>
      </c>
      <c r="F20" s="110">
        <v>924123.86</v>
      </c>
      <c r="G20" s="111">
        <v>356585.26</v>
      </c>
      <c r="H20" s="121">
        <f t="shared" si="2"/>
        <v>1280709.1200000001</v>
      </c>
    </row>
    <row r="21" spans="1:11" x14ac:dyDescent="0.3">
      <c r="A21" s="32">
        <v>5</v>
      </c>
      <c r="B21" s="34" t="s">
        <v>63</v>
      </c>
      <c r="C21" s="112">
        <v>0</v>
      </c>
      <c r="D21" s="113">
        <v>0</v>
      </c>
      <c r="E21" s="103">
        <f t="shared" si="1"/>
        <v>0</v>
      </c>
      <c r="F21" s="112">
        <v>0</v>
      </c>
      <c r="G21" s="113">
        <v>0</v>
      </c>
      <c r="H21" s="121">
        <f t="shared" si="2"/>
        <v>0</v>
      </c>
    </row>
    <row r="22" spans="1:11" x14ac:dyDescent="0.3">
      <c r="A22" s="32">
        <v>6</v>
      </c>
      <c r="B22" s="37" t="s">
        <v>64</v>
      </c>
      <c r="C22" s="77">
        <f t="shared" ref="C22:E22" si="3">C8+C9+C19+C20+C21</f>
        <v>4519601.5500000007</v>
      </c>
      <c r="D22" s="35">
        <f t="shared" si="3"/>
        <v>1400382.7800000003</v>
      </c>
      <c r="E22" s="103">
        <f t="shared" si="3"/>
        <v>5919984.3300000001</v>
      </c>
      <c r="F22" s="106">
        <f>F8+F9+F19+F20+F21</f>
        <v>1661633.0299999998</v>
      </c>
      <c r="G22" s="107">
        <f t="shared" ref="G22:H22" si="4">G8+G9+G19+G20+G21</f>
        <v>1643969.28</v>
      </c>
      <c r="H22" s="121">
        <f t="shared" si="4"/>
        <v>3305602.31</v>
      </c>
    </row>
    <row r="23" spans="1:11" x14ac:dyDescent="0.3">
      <c r="A23" s="32"/>
      <c r="B23" s="38" t="s">
        <v>65</v>
      </c>
      <c r="C23" s="100">
        <v>0</v>
      </c>
      <c r="D23" s="17">
        <v>0</v>
      </c>
      <c r="E23" s="114"/>
      <c r="F23" s="100"/>
      <c r="G23" s="17"/>
      <c r="H23" s="114"/>
    </row>
    <row r="24" spans="1:11" ht="30" x14ac:dyDescent="0.3">
      <c r="A24" s="32">
        <v>7</v>
      </c>
      <c r="B24" s="34" t="s">
        <v>66</v>
      </c>
      <c r="C24" s="110">
        <v>17060.62</v>
      </c>
      <c r="D24" s="111">
        <v>36616.26</v>
      </c>
      <c r="E24" s="103">
        <f t="shared" ref="E24:E29" si="5">C24+D24</f>
        <v>53676.880000000005</v>
      </c>
      <c r="F24" s="110">
        <v>5650.04</v>
      </c>
      <c r="G24" s="111">
        <v>1739.43</v>
      </c>
      <c r="H24" s="121">
        <f t="shared" ref="H24:H29" si="6">F24+G24</f>
        <v>7389.47</v>
      </c>
    </row>
    <row r="25" spans="1:11" x14ac:dyDescent="0.3">
      <c r="A25" s="32">
        <v>8</v>
      </c>
      <c r="B25" s="34" t="s">
        <v>67</v>
      </c>
      <c r="C25" s="110">
        <v>31211.86</v>
      </c>
      <c r="D25" s="111">
        <v>70607.149999999994</v>
      </c>
      <c r="E25" s="103">
        <f t="shared" si="5"/>
        <v>101819.01</v>
      </c>
      <c r="F25" s="110">
        <v>3698.63</v>
      </c>
      <c r="G25" s="111">
        <v>36397.660000000003</v>
      </c>
      <c r="H25" s="121">
        <f t="shared" si="6"/>
        <v>40096.29</v>
      </c>
    </row>
    <row r="26" spans="1:11" x14ac:dyDescent="0.3">
      <c r="A26" s="32">
        <v>9</v>
      </c>
      <c r="B26" s="34" t="s">
        <v>68</v>
      </c>
      <c r="C26" s="110">
        <v>359046.52</v>
      </c>
      <c r="D26" s="111">
        <v>416112.98</v>
      </c>
      <c r="E26" s="103">
        <f t="shared" si="5"/>
        <v>775159.5</v>
      </c>
      <c r="F26" s="110">
        <v>12865.26</v>
      </c>
      <c r="G26" s="111">
        <v>498836.1</v>
      </c>
      <c r="H26" s="121">
        <f t="shared" si="6"/>
        <v>511701.36</v>
      </c>
    </row>
    <row r="27" spans="1:11" ht="30" x14ac:dyDescent="0.3">
      <c r="A27" s="32">
        <v>10</v>
      </c>
      <c r="B27" s="34" t="s">
        <v>69</v>
      </c>
      <c r="C27" s="112">
        <v>0</v>
      </c>
      <c r="D27" s="113">
        <v>0</v>
      </c>
      <c r="E27" s="103">
        <f t="shared" si="5"/>
        <v>0</v>
      </c>
      <c r="F27" s="112">
        <v>0</v>
      </c>
      <c r="G27" s="113">
        <v>0</v>
      </c>
      <c r="H27" s="121">
        <f t="shared" si="6"/>
        <v>0</v>
      </c>
    </row>
    <row r="28" spans="1:11" x14ac:dyDescent="0.3">
      <c r="A28" s="32">
        <v>11</v>
      </c>
      <c r="B28" s="34" t="s">
        <v>70</v>
      </c>
      <c r="C28" s="110">
        <v>1256694.33</v>
      </c>
      <c r="D28" s="111">
        <v>48378.92</v>
      </c>
      <c r="E28" s="103">
        <f t="shared" si="5"/>
        <v>1305073.25</v>
      </c>
      <c r="F28" s="110">
        <v>12321.33</v>
      </c>
      <c r="G28" s="111">
        <v>13491.3</v>
      </c>
      <c r="H28" s="121">
        <f t="shared" si="6"/>
        <v>25812.629999999997</v>
      </c>
    </row>
    <row r="29" spans="1:11" x14ac:dyDescent="0.3">
      <c r="A29" s="32">
        <v>12</v>
      </c>
      <c r="B29" s="34" t="s">
        <v>71</v>
      </c>
      <c r="C29" s="110">
        <v>3295.27</v>
      </c>
      <c r="D29" s="111">
        <v>6761.64</v>
      </c>
      <c r="E29" s="103">
        <f t="shared" si="5"/>
        <v>10056.91</v>
      </c>
      <c r="F29" s="110">
        <v>1479.16</v>
      </c>
      <c r="G29" s="111">
        <v>13830.41</v>
      </c>
      <c r="H29" s="121">
        <f t="shared" si="6"/>
        <v>15309.57</v>
      </c>
    </row>
    <row r="30" spans="1:11" x14ac:dyDescent="0.3">
      <c r="A30" s="32">
        <v>13</v>
      </c>
      <c r="B30" s="39" t="s">
        <v>72</v>
      </c>
      <c r="C30" s="77">
        <f t="shared" ref="C30:E30" si="7">SUM(C24:C29)</f>
        <v>1667308.6</v>
      </c>
      <c r="D30" s="35">
        <f t="shared" si="7"/>
        <v>578476.95000000007</v>
      </c>
      <c r="E30" s="103">
        <f t="shared" si="7"/>
        <v>2245785.5500000003</v>
      </c>
      <c r="F30" s="106">
        <f>SUM(F24:F29)</f>
        <v>36014.420000000006</v>
      </c>
      <c r="G30" s="107">
        <f t="shared" ref="G30:H30" si="8">SUM(G24:G29)</f>
        <v>564294.9</v>
      </c>
      <c r="H30" s="121">
        <f t="shared" si="8"/>
        <v>600309.31999999995</v>
      </c>
    </row>
    <row r="31" spans="1:11" x14ac:dyDescent="0.3">
      <c r="A31" s="32">
        <v>14</v>
      </c>
      <c r="B31" s="39" t="s">
        <v>73</v>
      </c>
      <c r="C31" s="77">
        <f t="shared" ref="C31:E31" si="9">C22-C30</f>
        <v>2852292.9500000007</v>
      </c>
      <c r="D31" s="35">
        <f t="shared" si="9"/>
        <v>821905.83000000019</v>
      </c>
      <c r="E31" s="103">
        <f t="shared" si="9"/>
        <v>3674198.78</v>
      </c>
      <c r="F31" s="106">
        <f>F22-F30</f>
        <v>1625618.6099999999</v>
      </c>
      <c r="G31" s="107">
        <f t="shared" ref="G31:H31" si="10">G22-G30</f>
        <v>1079674.3799999999</v>
      </c>
      <c r="H31" s="121">
        <f t="shared" si="10"/>
        <v>2705292.99</v>
      </c>
      <c r="K31" s="73"/>
    </row>
    <row r="32" spans="1:11" x14ac:dyDescent="0.3">
      <c r="A32" s="32"/>
      <c r="B32" s="38"/>
      <c r="C32" s="100"/>
      <c r="D32" s="17"/>
      <c r="E32" s="103"/>
      <c r="F32" s="100"/>
      <c r="G32" s="17"/>
      <c r="H32" s="121"/>
    </row>
    <row r="33" spans="1:8" x14ac:dyDescent="0.3">
      <c r="A33" s="32"/>
      <c r="B33" s="38" t="s">
        <v>74</v>
      </c>
      <c r="C33" s="100"/>
      <c r="D33" s="17"/>
      <c r="E33" s="103"/>
      <c r="F33" s="100"/>
      <c r="G33" s="17"/>
      <c r="H33" s="121"/>
    </row>
    <row r="34" spans="1:8" x14ac:dyDescent="0.3">
      <c r="A34" s="32">
        <v>15</v>
      </c>
      <c r="B34" s="40" t="s">
        <v>75</v>
      </c>
      <c r="C34" s="115">
        <f t="shared" ref="C34:E34" si="11">C35-C36</f>
        <v>-15409.26</v>
      </c>
      <c r="D34" s="92">
        <f t="shared" si="11"/>
        <v>7932.4399999999987</v>
      </c>
      <c r="E34" s="103">
        <f t="shared" si="11"/>
        <v>-7476.82</v>
      </c>
      <c r="F34" s="122">
        <f>F35-F36</f>
        <v>-17319.7</v>
      </c>
      <c r="G34" s="89">
        <f t="shared" ref="G34:H34" si="12">G35-G36</f>
        <v>-2045.1200000000008</v>
      </c>
      <c r="H34" s="121">
        <f t="shared" si="12"/>
        <v>-19364.820000000003</v>
      </c>
    </row>
    <row r="35" spans="1:8" ht="30" x14ac:dyDescent="0.3">
      <c r="A35" s="32">
        <v>15.1</v>
      </c>
      <c r="B35" s="36" t="s">
        <v>76</v>
      </c>
      <c r="C35" s="110">
        <v>2961.67</v>
      </c>
      <c r="D35" s="111">
        <v>25880.6</v>
      </c>
      <c r="E35" s="103">
        <f t="shared" ref="E35:E44" si="13">C35+D35</f>
        <v>28842.269999999997</v>
      </c>
      <c r="F35" s="110">
        <v>2012.46</v>
      </c>
      <c r="G35" s="111">
        <v>13925.55</v>
      </c>
      <c r="H35" s="121">
        <f t="shared" ref="H35:H52" si="14">F35+G35</f>
        <v>15938.009999999998</v>
      </c>
    </row>
    <row r="36" spans="1:8" ht="30" x14ac:dyDescent="0.3">
      <c r="A36" s="32">
        <v>15.2</v>
      </c>
      <c r="B36" s="36" t="s">
        <v>77</v>
      </c>
      <c r="C36" s="110">
        <v>18370.93</v>
      </c>
      <c r="D36" s="111">
        <v>17948.16</v>
      </c>
      <c r="E36" s="103">
        <f t="shared" si="13"/>
        <v>36319.089999999997</v>
      </c>
      <c r="F36" s="110">
        <v>19332.16</v>
      </c>
      <c r="G36" s="111">
        <v>15970.67</v>
      </c>
      <c r="H36" s="121">
        <f t="shared" si="14"/>
        <v>35302.83</v>
      </c>
    </row>
    <row r="37" spans="1:8" x14ac:dyDescent="0.3">
      <c r="A37" s="32">
        <v>16</v>
      </c>
      <c r="B37" s="34" t="s">
        <v>78</v>
      </c>
      <c r="C37" s="112">
        <v>0</v>
      </c>
      <c r="D37" s="113">
        <v>0</v>
      </c>
      <c r="E37" s="103">
        <f t="shared" si="13"/>
        <v>0</v>
      </c>
      <c r="F37" s="112">
        <v>0</v>
      </c>
      <c r="G37" s="113">
        <v>0</v>
      </c>
      <c r="H37" s="121">
        <f t="shared" si="14"/>
        <v>0</v>
      </c>
    </row>
    <row r="38" spans="1:8" ht="30" x14ac:dyDescent="0.3">
      <c r="A38" s="32">
        <v>17</v>
      </c>
      <c r="B38" s="34" t="s">
        <v>79</v>
      </c>
      <c r="C38" s="112">
        <v>0</v>
      </c>
      <c r="D38" s="113">
        <v>0</v>
      </c>
      <c r="E38" s="103">
        <f t="shared" si="13"/>
        <v>0</v>
      </c>
      <c r="F38" s="112">
        <v>0</v>
      </c>
      <c r="G38" s="113">
        <v>0</v>
      </c>
      <c r="H38" s="121">
        <f t="shared" si="14"/>
        <v>0</v>
      </c>
    </row>
    <row r="39" spans="1:8" ht="30" x14ac:dyDescent="0.3">
      <c r="A39" s="32">
        <v>18</v>
      </c>
      <c r="B39" s="34" t="s">
        <v>80</v>
      </c>
      <c r="C39" s="112">
        <v>0</v>
      </c>
      <c r="D39" s="113">
        <v>0</v>
      </c>
      <c r="E39" s="103">
        <f t="shared" si="13"/>
        <v>0</v>
      </c>
      <c r="F39" s="112">
        <v>0</v>
      </c>
      <c r="G39" s="113">
        <v>0</v>
      </c>
      <c r="H39" s="121">
        <f t="shared" si="14"/>
        <v>0</v>
      </c>
    </row>
    <row r="40" spans="1:8" ht="30" x14ac:dyDescent="0.3">
      <c r="A40" s="32">
        <v>19</v>
      </c>
      <c r="B40" s="34" t="s">
        <v>81</v>
      </c>
      <c r="C40" s="110">
        <v>108960.09</v>
      </c>
      <c r="D40" s="113">
        <v>0</v>
      </c>
      <c r="E40" s="103">
        <f t="shared" si="13"/>
        <v>108960.09</v>
      </c>
      <c r="F40" s="110">
        <v>35935.910000000003</v>
      </c>
      <c r="G40" s="113">
        <v>0</v>
      </c>
      <c r="H40" s="121">
        <f t="shared" si="14"/>
        <v>35935.910000000003</v>
      </c>
    </row>
    <row r="41" spans="1:8" ht="30" x14ac:dyDescent="0.3">
      <c r="A41" s="32">
        <v>20</v>
      </c>
      <c r="B41" s="34" t="s">
        <v>82</v>
      </c>
      <c r="C41" s="110">
        <v>6374.31</v>
      </c>
      <c r="D41" s="113">
        <v>0</v>
      </c>
      <c r="E41" s="103">
        <f t="shared" si="13"/>
        <v>6374.31</v>
      </c>
      <c r="F41" s="110">
        <v>8993.48</v>
      </c>
      <c r="G41" s="113">
        <v>0</v>
      </c>
      <c r="H41" s="121">
        <f t="shared" si="14"/>
        <v>8993.48</v>
      </c>
    </row>
    <row r="42" spans="1:8" x14ac:dyDescent="0.3">
      <c r="A42" s="32">
        <v>21</v>
      </c>
      <c r="B42" s="34" t="s">
        <v>83</v>
      </c>
      <c r="C42" s="112">
        <v>0</v>
      </c>
      <c r="D42" s="113">
        <v>0</v>
      </c>
      <c r="E42" s="103">
        <f t="shared" si="13"/>
        <v>0</v>
      </c>
      <c r="F42" s="112">
        <v>0</v>
      </c>
      <c r="G42" s="113">
        <v>0</v>
      </c>
      <c r="H42" s="121">
        <f t="shared" si="14"/>
        <v>0</v>
      </c>
    </row>
    <row r="43" spans="1:8" ht="30" x14ac:dyDescent="0.3">
      <c r="A43" s="32">
        <v>22</v>
      </c>
      <c r="B43" s="34" t="s">
        <v>84</v>
      </c>
      <c r="C43" s="110">
        <v>20095.53</v>
      </c>
      <c r="D43" s="111">
        <v>85711.99</v>
      </c>
      <c r="E43" s="103">
        <f t="shared" si="13"/>
        <v>105807.52</v>
      </c>
      <c r="F43" s="110">
        <v>1813.27</v>
      </c>
      <c r="G43" s="111">
        <v>103672.86</v>
      </c>
      <c r="H43" s="121">
        <f t="shared" si="14"/>
        <v>105486.13</v>
      </c>
    </row>
    <row r="44" spans="1:8" x14ac:dyDescent="0.3">
      <c r="A44" s="32">
        <v>23</v>
      </c>
      <c r="B44" s="34" t="s">
        <v>85</v>
      </c>
      <c r="C44" s="112">
        <v>0</v>
      </c>
      <c r="D44" s="113">
        <v>0</v>
      </c>
      <c r="E44" s="103">
        <f t="shared" si="13"/>
        <v>0</v>
      </c>
      <c r="F44" s="112">
        <v>0</v>
      </c>
      <c r="G44" s="113">
        <v>0</v>
      </c>
      <c r="H44" s="121">
        <f t="shared" si="14"/>
        <v>0</v>
      </c>
    </row>
    <row r="45" spans="1:8" x14ac:dyDescent="0.3">
      <c r="A45" s="32">
        <v>24</v>
      </c>
      <c r="B45" s="39" t="s">
        <v>86</v>
      </c>
      <c r="C45" s="77">
        <f t="shared" ref="C45:E45" si="15">C34+C37+C38+C39+C40+C41+C42+C43+C44</f>
        <v>120020.67</v>
      </c>
      <c r="D45" s="35">
        <f t="shared" si="15"/>
        <v>93644.430000000008</v>
      </c>
      <c r="E45" s="103">
        <f t="shared" si="15"/>
        <v>213665.09999999998</v>
      </c>
      <c r="F45" s="106">
        <f>F34+F37+F38+F39+F40+F41+F42+F43+F44</f>
        <v>29422.960000000003</v>
      </c>
      <c r="G45" s="107">
        <f t="shared" ref="G45:H45" si="16">G34+G37+G38+G39+G40+G41+G42+G43+G44</f>
        <v>101627.74</v>
      </c>
      <c r="H45" s="121">
        <f t="shared" si="16"/>
        <v>131050.70000000001</v>
      </c>
    </row>
    <row r="46" spans="1:8" x14ac:dyDescent="0.3">
      <c r="A46" s="32"/>
      <c r="B46" s="38" t="s">
        <v>87</v>
      </c>
      <c r="C46" s="100">
        <v>0</v>
      </c>
      <c r="D46" s="17">
        <v>0</v>
      </c>
      <c r="E46" s="103">
        <f t="shared" ref="E46:E52" si="17">C46+D46</f>
        <v>0</v>
      </c>
      <c r="F46" s="100"/>
      <c r="G46" s="17"/>
      <c r="H46" s="121">
        <f t="shared" si="14"/>
        <v>0</v>
      </c>
    </row>
    <row r="47" spans="1:8" ht="30" x14ac:dyDescent="0.3">
      <c r="A47" s="32">
        <v>25</v>
      </c>
      <c r="B47" s="34" t="s">
        <v>88</v>
      </c>
      <c r="C47" s="110">
        <v>399559.94</v>
      </c>
      <c r="D47" s="111">
        <v>28544.560000000001</v>
      </c>
      <c r="E47" s="103">
        <f t="shared" si="17"/>
        <v>428104.5</v>
      </c>
      <c r="F47" s="110">
        <v>296817.84000000003</v>
      </c>
      <c r="G47" s="111">
        <v>8848.9699999999993</v>
      </c>
      <c r="H47" s="121">
        <f t="shared" si="14"/>
        <v>305666.81</v>
      </c>
    </row>
    <row r="48" spans="1:8" ht="30" x14ac:dyDescent="0.3">
      <c r="A48" s="32">
        <v>26</v>
      </c>
      <c r="B48" s="34" t="s">
        <v>89</v>
      </c>
      <c r="C48" s="110">
        <v>369386.11</v>
      </c>
      <c r="D48" s="111">
        <v>0</v>
      </c>
      <c r="E48" s="103">
        <f t="shared" si="17"/>
        <v>369386.11</v>
      </c>
      <c r="F48" s="110">
        <v>252627.99</v>
      </c>
      <c r="G48" s="111">
        <v>19970.490000000002</v>
      </c>
      <c r="H48" s="121">
        <f t="shared" si="14"/>
        <v>272598.48</v>
      </c>
    </row>
    <row r="49" spans="1:8" x14ac:dyDescent="0.3">
      <c r="A49" s="32">
        <v>27</v>
      </c>
      <c r="B49" s="34" t="s">
        <v>90</v>
      </c>
      <c r="C49" s="110">
        <v>913906.78</v>
      </c>
      <c r="D49" s="113">
        <v>0</v>
      </c>
      <c r="E49" s="103">
        <f t="shared" si="17"/>
        <v>913906.78</v>
      </c>
      <c r="F49" s="110">
        <v>857579.09</v>
      </c>
      <c r="G49" s="113">
        <v>0</v>
      </c>
      <c r="H49" s="121">
        <f t="shared" si="14"/>
        <v>857579.09</v>
      </c>
    </row>
    <row r="50" spans="1:8" ht="30" x14ac:dyDescent="0.3">
      <c r="A50" s="32">
        <v>28</v>
      </c>
      <c r="B50" s="34" t="s">
        <v>91</v>
      </c>
      <c r="C50" s="110">
        <v>82.5</v>
      </c>
      <c r="D50" s="113">
        <v>0</v>
      </c>
      <c r="E50" s="103">
        <f t="shared" si="17"/>
        <v>82.5</v>
      </c>
      <c r="F50" s="110">
        <v>7660.14</v>
      </c>
      <c r="G50" s="113">
        <v>0</v>
      </c>
      <c r="H50" s="121">
        <f t="shared" si="14"/>
        <v>7660.14</v>
      </c>
    </row>
    <row r="51" spans="1:8" x14ac:dyDescent="0.3">
      <c r="A51" s="32">
        <v>29</v>
      </c>
      <c r="B51" s="34" t="s">
        <v>92</v>
      </c>
      <c r="C51" s="110">
        <v>476039.77</v>
      </c>
      <c r="D51" s="113">
        <v>0</v>
      </c>
      <c r="E51" s="103">
        <f t="shared" si="17"/>
        <v>476039.77</v>
      </c>
      <c r="F51" s="110">
        <v>429902.05</v>
      </c>
      <c r="G51" s="113">
        <v>0</v>
      </c>
      <c r="H51" s="121">
        <f t="shared" si="14"/>
        <v>429902.05</v>
      </c>
    </row>
    <row r="52" spans="1:8" x14ac:dyDescent="0.3">
      <c r="A52" s="32">
        <v>30</v>
      </c>
      <c r="B52" s="34" t="s">
        <v>93</v>
      </c>
      <c r="C52" s="110">
        <v>134359.29</v>
      </c>
      <c r="D52" s="113">
        <v>0</v>
      </c>
      <c r="E52" s="103">
        <f t="shared" si="17"/>
        <v>134359.29</v>
      </c>
      <c r="F52" s="110">
        <v>128020.05</v>
      </c>
      <c r="G52" s="113">
        <v>0</v>
      </c>
      <c r="H52" s="121">
        <f t="shared" si="14"/>
        <v>128020.05</v>
      </c>
    </row>
    <row r="53" spans="1:8" x14ac:dyDescent="0.3">
      <c r="A53" s="32">
        <v>31</v>
      </c>
      <c r="B53" s="39" t="s">
        <v>94</v>
      </c>
      <c r="C53" s="77">
        <f t="shared" ref="C53:E53" si="18">SUM(C47:C52)</f>
        <v>2293334.39</v>
      </c>
      <c r="D53" s="35">
        <f t="shared" si="18"/>
        <v>28544.560000000001</v>
      </c>
      <c r="E53" s="103">
        <f t="shared" si="18"/>
        <v>2321878.9500000002</v>
      </c>
      <c r="F53" s="106">
        <f>SUM(F47:F52)</f>
        <v>1972607.16</v>
      </c>
      <c r="G53" s="107">
        <f t="shared" ref="G53:H53" si="19">SUM(G47:G52)</f>
        <v>28819.46</v>
      </c>
      <c r="H53" s="121">
        <f t="shared" si="19"/>
        <v>2001426.6199999999</v>
      </c>
    </row>
    <row r="54" spans="1:8" x14ac:dyDescent="0.3">
      <c r="A54" s="32">
        <v>32</v>
      </c>
      <c r="B54" s="39" t="s">
        <v>95</v>
      </c>
      <c r="C54" s="77">
        <f t="shared" ref="C54:E54" si="20">C45-C53</f>
        <v>-2173313.7200000002</v>
      </c>
      <c r="D54" s="35">
        <f t="shared" si="20"/>
        <v>65099.87000000001</v>
      </c>
      <c r="E54" s="103">
        <f t="shared" si="20"/>
        <v>-2108213.85</v>
      </c>
      <c r="F54" s="106">
        <f>F45-F53</f>
        <v>-1943184.2</v>
      </c>
      <c r="G54" s="107">
        <f t="shared" ref="G54:H54" si="21">G45-G53</f>
        <v>72808.28</v>
      </c>
      <c r="H54" s="121">
        <f t="shared" si="21"/>
        <v>-1870375.92</v>
      </c>
    </row>
    <row r="55" spans="1:8" x14ac:dyDescent="0.3">
      <c r="A55" s="32"/>
      <c r="B55" s="38"/>
      <c r="C55" s="116"/>
      <c r="D55" s="41"/>
      <c r="E55" s="103"/>
      <c r="F55" s="116"/>
      <c r="G55" s="41"/>
      <c r="H55" s="121"/>
    </row>
    <row r="56" spans="1:8" x14ac:dyDescent="0.3">
      <c r="A56" s="32">
        <v>33</v>
      </c>
      <c r="B56" s="39" t="s">
        <v>96</v>
      </c>
      <c r="C56" s="77">
        <f t="shared" ref="C56:E56" si="22">C31+C54</f>
        <v>678979.23000000045</v>
      </c>
      <c r="D56" s="35">
        <f t="shared" si="22"/>
        <v>887005.70000000019</v>
      </c>
      <c r="E56" s="103">
        <f t="shared" si="22"/>
        <v>1565984.9299999997</v>
      </c>
      <c r="F56" s="106">
        <f>F31+F54</f>
        <v>-317565.59000000008</v>
      </c>
      <c r="G56" s="107">
        <f t="shared" ref="G56:H56" si="23">G31+G54</f>
        <v>1152482.6599999999</v>
      </c>
      <c r="H56" s="121">
        <f t="shared" si="23"/>
        <v>834917.0700000003</v>
      </c>
    </row>
    <row r="57" spans="1:8" x14ac:dyDescent="0.3">
      <c r="A57" s="32"/>
      <c r="B57" s="39"/>
      <c r="C57" s="77"/>
      <c r="D57" s="35"/>
      <c r="E57" s="103"/>
      <c r="F57" s="106"/>
      <c r="G57" s="107"/>
      <c r="H57" s="121"/>
    </row>
    <row r="58" spans="1:8" ht="30" x14ac:dyDescent="0.3">
      <c r="A58" s="32">
        <v>34</v>
      </c>
      <c r="B58" s="34" t="s">
        <v>97</v>
      </c>
      <c r="C58" s="100">
        <v>-253865.54</v>
      </c>
      <c r="D58" s="113">
        <v>0</v>
      </c>
      <c r="E58" s="103">
        <f>C58+D58</f>
        <v>-253865.54</v>
      </c>
      <c r="F58" s="100">
        <v>2504000.84</v>
      </c>
      <c r="G58" s="113">
        <v>0</v>
      </c>
      <c r="H58" s="121">
        <f t="shared" ref="H58:H60" si="24">F58+G58</f>
        <v>2504000.84</v>
      </c>
    </row>
    <row r="59" spans="1:8" ht="30" x14ac:dyDescent="0.3">
      <c r="A59" s="32">
        <v>35</v>
      </c>
      <c r="B59" s="34" t="s">
        <v>98</v>
      </c>
      <c r="C59" s="112">
        <v>0</v>
      </c>
      <c r="D59" s="113">
        <v>0</v>
      </c>
      <c r="E59" s="103">
        <f>C59+D59</f>
        <v>0</v>
      </c>
      <c r="F59" s="112">
        <v>0</v>
      </c>
      <c r="G59" s="113">
        <v>0</v>
      </c>
      <c r="H59" s="121">
        <f t="shared" si="24"/>
        <v>0</v>
      </c>
    </row>
    <row r="60" spans="1:8" ht="30" x14ac:dyDescent="0.3">
      <c r="A60" s="32">
        <v>36</v>
      </c>
      <c r="B60" s="34" t="s">
        <v>99</v>
      </c>
      <c r="C60" s="100">
        <v>-28296.46</v>
      </c>
      <c r="D60" s="113">
        <v>0</v>
      </c>
      <c r="E60" s="103">
        <f>C60+D60</f>
        <v>-28296.46</v>
      </c>
      <c r="F60" s="100">
        <v>-23498.37</v>
      </c>
      <c r="G60" s="113">
        <v>0</v>
      </c>
      <c r="H60" s="121">
        <f t="shared" si="24"/>
        <v>-23498.37</v>
      </c>
    </row>
    <row r="61" spans="1:8" x14ac:dyDescent="0.3">
      <c r="A61" s="32">
        <v>37</v>
      </c>
      <c r="B61" s="39" t="s">
        <v>100</v>
      </c>
      <c r="C61" s="77">
        <f t="shared" ref="C61:E61" si="25">SUM(C58:C60)</f>
        <v>-282162</v>
      </c>
      <c r="D61" s="35">
        <f t="shared" si="25"/>
        <v>0</v>
      </c>
      <c r="E61" s="103">
        <f t="shared" si="25"/>
        <v>-282162</v>
      </c>
      <c r="F61" s="106">
        <f>SUM(F58:F60)</f>
        <v>2480502.4699999997</v>
      </c>
      <c r="G61" s="107">
        <f t="shared" ref="G61:H61" si="26">SUM(G58:G60)</f>
        <v>0</v>
      </c>
      <c r="H61" s="121">
        <f t="shared" si="26"/>
        <v>2480502.4699999997</v>
      </c>
    </row>
    <row r="62" spans="1:8" x14ac:dyDescent="0.3">
      <c r="A62" s="32"/>
      <c r="B62" s="42"/>
      <c r="C62" s="100"/>
      <c r="D62" s="17"/>
      <c r="E62" s="103"/>
      <c r="F62" s="100"/>
      <c r="G62" s="17"/>
      <c r="H62" s="121"/>
    </row>
    <row r="63" spans="1:8" ht="30" x14ac:dyDescent="0.3">
      <c r="A63" s="32">
        <v>38</v>
      </c>
      <c r="B63" s="43" t="s">
        <v>101</v>
      </c>
      <c r="C63" s="77">
        <f t="shared" ref="C63:E63" si="27">C56-C61</f>
        <v>961141.23000000045</v>
      </c>
      <c r="D63" s="35">
        <f t="shared" si="27"/>
        <v>887005.70000000019</v>
      </c>
      <c r="E63" s="103">
        <f t="shared" si="27"/>
        <v>1848146.9299999997</v>
      </c>
      <c r="F63" s="106">
        <f>F56-F61</f>
        <v>-2798068.0599999996</v>
      </c>
      <c r="G63" s="107">
        <f t="shared" ref="G63:H63" si="28">G56-G61</f>
        <v>1152482.6599999999</v>
      </c>
      <c r="H63" s="121">
        <f t="shared" si="28"/>
        <v>-1645585.3999999994</v>
      </c>
    </row>
    <row r="64" spans="1:8" s="44" customFormat="1" x14ac:dyDescent="0.3">
      <c r="A64" s="31">
        <v>39</v>
      </c>
      <c r="B64" s="34" t="s">
        <v>102</v>
      </c>
      <c r="C64" s="112">
        <v>0</v>
      </c>
      <c r="D64" s="113">
        <v>0</v>
      </c>
      <c r="E64" s="103">
        <f>C64+D64</f>
        <v>0</v>
      </c>
      <c r="F64" s="112">
        <v>0</v>
      </c>
      <c r="G64" s="113">
        <v>0</v>
      </c>
      <c r="H64" s="121">
        <f>F64+G64</f>
        <v>0</v>
      </c>
    </row>
    <row r="65" spans="1:8" x14ac:dyDescent="0.3">
      <c r="A65" s="32">
        <v>40</v>
      </c>
      <c r="B65" s="39" t="s">
        <v>103</v>
      </c>
      <c r="C65" s="77">
        <f t="shared" ref="C65:E65" si="29">C63-C64</f>
        <v>961141.23000000045</v>
      </c>
      <c r="D65" s="35">
        <f t="shared" si="29"/>
        <v>887005.70000000019</v>
      </c>
      <c r="E65" s="103">
        <f t="shared" si="29"/>
        <v>1848146.9299999997</v>
      </c>
      <c r="F65" s="106">
        <f>F63-F64</f>
        <v>-2798068.0599999996</v>
      </c>
      <c r="G65" s="107">
        <f t="shared" ref="G65:H65" si="30">G63-G64</f>
        <v>1152482.6599999999</v>
      </c>
      <c r="H65" s="121">
        <f t="shared" si="30"/>
        <v>-1645585.3999999994</v>
      </c>
    </row>
    <row r="66" spans="1:8" s="44" customFormat="1" x14ac:dyDescent="0.3">
      <c r="A66" s="31">
        <v>41</v>
      </c>
      <c r="B66" s="34" t="s">
        <v>104</v>
      </c>
      <c r="C66" s="112">
        <v>0</v>
      </c>
      <c r="D66" s="113">
        <v>0</v>
      </c>
      <c r="E66" s="103">
        <f>C66+D66</f>
        <v>0</v>
      </c>
      <c r="F66" s="112">
        <v>0</v>
      </c>
      <c r="G66" s="113">
        <v>0</v>
      </c>
      <c r="H66" s="121">
        <f>F66+G66</f>
        <v>0</v>
      </c>
    </row>
    <row r="67" spans="1:8" ht="15.75" thickBot="1" x14ac:dyDescent="0.35">
      <c r="A67" s="45">
        <v>42</v>
      </c>
      <c r="B67" s="46" t="s">
        <v>105</v>
      </c>
      <c r="C67" s="117">
        <f t="shared" ref="C67:E67" si="31">C65+C66</f>
        <v>961141.23000000045</v>
      </c>
      <c r="D67" s="118">
        <f t="shared" si="31"/>
        <v>887005.70000000019</v>
      </c>
      <c r="E67" s="119">
        <f t="shared" si="31"/>
        <v>1848146.9299999997</v>
      </c>
      <c r="F67" s="123">
        <f>F65+F66</f>
        <v>-2798068.0599999996</v>
      </c>
      <c r="G67" s="90">
        <f t="shared" ref="G67:H67" si="32">G65+G66</f>
        <v>1152482.6599999999</v>
      </c>
      <c r="H67" s="124">
        <f t="shared" si="32"/>
        <v>-1645585.3999999994</v>
      </c>
    </row>
    <row r="68" spans="1:8" x14ac:dyDescent="0.3">
      <c r="A68" s="47"/>
      <c r="B68" s="48"/>
      <c r="C68" s="49"/>
      <c r="D68" s="49"/>
      <c r="E68" s="49"/>
      <c r="F68" s="49"/>
      <c r="G68" s="49"/>
      <c r="H68" s="49"/>
    </row>
    <row r="69" spans="1:8" x14ac:dyDescent="0.3">
      <c r="A69" s="21"/>
      <c r="B69" s="140" t="s">
        <v>47</v>
      </c>
      <c r="C69" s="50"/>
      <c r="D69" s="50"/>
      <c r="E69" s="50"/>
    </row>
    <row r="70" spans="1:8" x14ac:dyDescent="0.3">
      <c r="A70" s="21"/>
      <c r="B70" s="3"/>
      <c r="C70" s="50"/>
      <c r="D70" s="50"/>
      <c r="E70" s="51"/>
    </row>
    <row r="71" spans="1:8" x14ac:dyDescent="0.3">
      <c r="A71" s="50"/>
      <c r="B71" s="50"/>
      <c r="C71" s="50"/>
      <c r="D71" s="50"/>
      <c r="E71" s="50"/>
    </row>
  </sheetData>
  <mergeCells count="3">
    <mergeCell ref="C5:E5"/>
    <mergeCell ref="F5:H5"/>
    <mergeCell ref="D1:H1"/>
  </mergeCells>
  <dataValidations disablePrompts="1" count="1">
    <dataValidation type="date" operator="greaterThanOrEqual" allowBlank="1" showInputMessage="1" showErrorMessage="1" error="Date" promptTitle="Reporting Period" sqref="B3">
      <formula1>36526</formula1>
    </dataValidation>
  </dataValidations>
  <pageMargins left="0.39" right="0.25" top="0.27" bottom="0.28000000000000003" header="0.22" footer="0.2"/>
  <pageSetup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opLeftCell="A40" zoomScaleNormal="100" workbookViewId="0">
      <selection activeCell="B69" sqref="B69"/>
    </sheetView>
  </sheetViews>
  <sheetFormatPr defaultRowHeight="15" x14ac:dyDescent="0.3"/>
  <cols>
    <col min="1" max="1" width="8.140625" style="24" customWidth="1"/>
    <col min="2" max="2" width="47.28515625" style="24" customWidth="1"/>
    <col min="3" max="3" width="14.85546875" style="24" bestFit="1" customWidth="1"/>
    <col min="4" max="4" width="14.42578125" style="24" customWidth="1"/>
    <col min="5" max="5" width="15.140625" style="24" bestFit="1" customWidth="1"/>
    <col min="6" max="6" width="14" style="24" bestFit="1" customWidth="1"/>
    <col min="7" max="7" width="13.7109375" style="24" customWidth="1"/>
    <col min="8" max="8" width="14.28515625" style="24" customWidth="1"/>
    <col min="9" max="9" width="9.140625" style="24" customWidth="1"/>
    <col min="10" max="16384" width="9.140625" style="24"/>
  </cols>
  <sheetData>
    <row r="1" spans="1:48" x14ac:dyDescent="0.3">
      <c r="A1" s="7" t="s">
        <v>0</v>
      </c>
      <c r="B1" s="3" t="s">
        <v>1</v>
      </c>
      <c r="C1" s="3"/>
      <c r="D1" s="3"/>
      <c r="E1" s="3"/>
      <c r="F1" s="50"/>
      <c r="G1" s="50"/>
      <c r="H1" s="3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</row>
    <row r="2" spans="1:48" x14ac:dyDescent="0.3">
      <c r="A2" s="7" t="s">
        <v>2</v>
      </c>
      <c r="B2" s="52">
        <f>'RC'!B3</f>
        <v>42460</v>
      </c>
      <c r="C2" s="3"/>
      <c r="D2" s="3"/>
      <c r="E2" s="3"/>
      <c r="F2" s="50"/>
      <c r="G2" s="50"/>
      <c r="H2" s="1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</row>
    <row r="3" spans="1:48" ht="15.75" x14ac:dyDescent="0.3">
      <c r="B3" s="53" t="s">
        <v>106</v>
      </c>
      <c r="C3" s="25"/>
      <c r="D3" s="25"/>
      <c r="E3" s="25"/>
      <c r="H3" s="29" t="s">
        <v>4</v>
      </c>
    </row>
    <row r="4" spans="1:48" ht="18" x14ac:dyDescent="0.35">
      <c r="A4" s="54"/>
      <c r="B4" s="93"/>
      <c r="C4" s="157" t="s">
        <v>5</v>
      </c>
      <c r="D4" s="161"/>
      <c r="E4" s="162"/>
      <c r="F4" s="157" t="s">
        <v>6</v>
      </c>
      <c r="G4" s="161"/>
      <c r="H4" s="162"/>
    </row>
    <row r="5" spans="1:48" s="56" customFormat="1" ht="11.25" x14ac:dyDescent="0.2">
      <c r="A5" s="32" t="s">
        <v>7</v>
      </c>
      <c r="B5" s="125"/>
      <c r="C5" s="94" t="s">
        <v>9</v>
      </c>
      <c r="D5" s="13" t="s">
        <v>10</v>
      </c>
      <c r="E5" s="79" t="s">
        <v>11</v>
      </c>
      <c r="F5" s="94" t="s">
        <v>9</v>
      </c>
      <c r="G5" s="13" t="s">
        <v>10</v>
      </c>
      <c r="H5" s="79" t="s">
        <v>11</v>
      </c>
      <c r="I5" s="55"/>
      <c r="J5" s="55"/>
      <c r="K5" s="55"/>
      <c r="L5" s="55"/>
    </row>
    <row r="6" spans="1:48" x14ac:dyDescent="0.3">
      <c r="A6" s="32">
        <v>1</v>
      </c>
      <c r="B6" s="39" t="s">
        <v>107</v>
      </c>
      <c r="C6" s="77">
        <f t="shared" ref="C6:E6" si="0">SUM(C7:C12)</f>
        <v>211338091.06999999</v>
      </c>
      <c r="D6" s="35">
        <f t="shared" si="0"/>
        <v>333962472.671</v>
      </c>
      <c r="E6" s="103">
        <f t="shared" si="0"/>
        <v>545300563.74100006</v>
      </c>
      <c r="F6" s="106">
        <f>SUM(F7:F12)</f>
        <v>121000743.59999999</v>
      </c>
      <c r="G6" s="107">
        <f t="shared" ref="G6:H6" si="1">SUM(G7:G12)</f>
        <v>99581952.274199992</v>
      </c>
      <c r="H6" s="121">
        <f t="shared" si="1"/>
        <v>220582695.87419999</v>
      </c>
      <c r="I6" s="50"/>
      <c r="J6" s="50"/>
      <c r="K6" s="50"/>
      <c r="L6" s="50"/>
    </row>
    <row r="7" spans="1:48" x14ac:dyDescent="0.3">
      <c r="A7" s="32">
        <v>1.1000000000000001</v>
      </c>
      <c r="B7" s="40" t="s">
        <v>108</v>
      </c>
      <c r="C7" s="112">
        <v>0</v>
      </c>
      <c r="D7" s="113">
        <v>0</v>
      </c>
      <c r="E7" s="103">
        <f t="shared" ref="E7:E12" si="2">C7+D7</f>
        <v>0</v>
      </c>
      <c r="F7" s="112">
        <v>0</v>
      </c>
      <c r="G7" s="113">
        <v>0</v>
      </c>
      <c r="H7" s="121">
        <f>F7+G7</f>
        <v>0</v>
      </c>
      <c r="I7" s="50"/>
      <c r="J7" s="50"/>
      <c r="K7" s="50"/>
      <c r="L7" s="50"/>
    </row>
    <row r="8" spans="1:48" x14ac:dyDescent="0.3">
      <c r="A8" s="32">
        <v>1.2</v>
      </c>
      <c r="B8" s="40" t="s">
        <v>109</v>
      </c>
      <c r="C8" s="100">
        <v>8352018.3799999999</v>
      </c>
      <c r="D8" s="17">
        <v>12279077.3532</v>
      </c>
      <c r="E8" s="103">
        <f t="shared" si="2"/>
        <v>20631095.733199999</v>
      </c>
      <c r="F8" s="100">
        <v>532211</v>
      </c>
      <c r="G8" s="17">
        <v>2840062.5</v>
      </c>
      <c r="H8" s="121">
        <f t="shared" ref="H8:H12" si="3">F8+G8</f>
        <v>3372273.5</v>
      </c>
      <c r="I8" s="50"/>
      <c r="J8" s="50"/>
      <c r="K8" s="50"/>
      <c r="L8" s="50"/>
    </row>
    <row r="9" spans="1:48" x14ac:dyDescent="0.3">
      <c r="A9" s="32">
        <v>1.3</v>
      </c>
      <c r="B9" s="40" t="s">
        <v>110</v>
      </c>
      <c r="C9" s="100">
        <v>97050000</v>
      </c>
      <c r="D9" s="17">
        <v>164706495.65880001</v>
      </c>
      <c r="E9" s="103">
        <f t="shared" si="2"/>
        <v>261756495.65880001</v>
      </c>
      <c r="F9" s="100">
        <v>66400000</v>
      </c>
      <c r="G9" s="17">
        <v>45565740.089100003</v>
      </c>
      <c r="H9" s="121">
        <f t="shared" si="3"/>
        <v>111965740.0891</v>
      </c>
      <c r="I9" s="50"/>
      <c r="J9" s="50"/>
      <c r="K9" s="50"/>
      <c r="L9" s="50"/>
    </row>
    <row r="10" spans="1:48" x14ac:dyDescent="0.3">
      <c r="A10" s="32">
        <v>1.4</v>
      </c>
      <c r="B10" s="40" t="s">
        <v>111</v>
      </c>
      <c r="C10" s="112">
        <v>0</v>
      </c>
      <c r="D10" s="113">
        <v>0</v>
      </c>
      <c r="E10" s="103">
        <f t="shared" si="2"/>
        <v>0</v>
      </c>
      <c r="F10" s="112">
        <v>0</v>
      </c>
      <c r="G10" s="113">
        <v>0</v>
      </c>
      <c r="H10" s="121">
        <f t="shared" si="3"/>
        <v>0</v>
      </c>
      <c r="I10" s="50"/>
      <c r="J10" s="50"/>
      <c r="K10" s="50"/>
      <c r="L10" s="50"/>
    </row>
    <row r="11" spans="1:48" x14ac:dyDescent="0.3">
      <c r="A11" s="32">
        <v>1.5</v>
      </c>
      <c r="B11" s="40" t="s">
        <v>112</v>
      </c>
      <c r="C11" s="100">
        <v>105936072.69</v>
      </c>
      <c r="D11" s="17">
        <v>156976899.65900001</v>
      </c>
      <c r="E11" s="103">
        <f t="shared" si="2"/>
        <v>262912972.34900001</v>
      </c>
      <c r="F11" s="100">
        <v>54068532.600000001</v>
      </c>
      <c r="G11" s="17">
        <v>51176149.685099997</v>
      </c>
      <c r="H11" s="121">
        <f t="shared" si="3"/>
        <v>105244682.2851</v>
      </c>
      <c r="I11" s="50"/>
      <c r="J11" s="50"/>
      <c r="K11" s="50"/>
      <c r="L11" s="50"/>
    </row>
    <row r="12" spans="1:48" x14ac:dyDescent="0.3">
      <c r="A12" s="32">
        <v>1.6</v>
      </c>
      <c r="B12" s="40" t="s">
        <v>113</v>
      </c>
      <c r="C12" s="112">
        <v>0</v>
      </c>
      <c r="D12" s="113">
        <v>0</v>
      </c>
      <c r="E12" s="103">
        <f t="shared" si="2"/>
        <v>0</v>
      </c>
      <c r="F12" s="112">
        <v>0</v>
      </c>
      <c r="G12" s="113">
        <v>0</v>
      </c>
      <c r="H12" s="121">
        <f t="shared" si="3"/>
        <v>0</v>
      </c>
      <c r="I12" s="50"/>
      <c r="J12" s="50"/>
      <c r="K12" s="50"/>
      <c r="L12" s="50"/>
    </row>
    <row r="13" spans="1:48" x14ac:dyDescent="0.3">
      <c r="A13" s="32">
        <v>2</v>
      </c>
      <c r="B13" s="39" t="s">
        <v>114</v>
      </c>
      <c r="C13" s="77">
        <f t="shared" ref="C13:E13" si="4">SUM(C14:C20)</f>
        <v>1045668.77</v>
      </c>
      <c r="D13" s="35">
        <f t="shared" si="4"/>
        <v>639333</v>
      </c>
      <c r="E13" s="103">
        <f t="shared" si="4"/>
        <v>1685001.77</v>
      </c>
      <c r="F13" s="106">
        <f>SUM(F14:F20)</f>
        <v>432507.05</v>
      </c>
      <c r="G13" s="107">
        <f t="shared" ref="G13:H13" si="5">SUM(G14:G20)</f>
        <v>1784195.669</v>
      </c>
      <c r="H13" s="121">
        <f t="shared" si="5"/>
        <v>2216702.719</v>
      </c>
      <c r="I13" s="50"/>
      <c r="J13" s="50"/>
      <c r="K13" s="50"/>
      <c r="L13" s="50"/>
    </row>
    <row r="14" spans="1:48" x14ac:dyDescent="0.3">
      <c r="A14" s="32">
        <v>2.1</v>
      </c>
      <c r="B14" s="40" t="s">
        <v>115</v>
      </c>
      <c r="C14" s="129">
        <v>1045668.77</v>
      </c>
      <c r="D14" s="82">
        <v>639333</v>
      </c>
      <c r="E14" s="103">
        <f t="shared" ref="E14:E20" si="6">C14+D14</f>
        <v>1685001.77</v>
      </c>
      <c r="F14" s="129">
        <v>432507.05</v>
      </c>
      <c r="G14" s="82">
        <v>1784195.669</v>
      </c>
      <c r="H14" s="121">
        <f>F14+G14</f>
        <v>2216702.719</v>
      </c>
      <c r="I14" s="50"/>
      <c r="J14" s="50"/>
      <c r="K14" s="50"/>
      <c r="L14" s="50"/>
    </row>
    <row r="15" spans="1:48" x14ac:dyDescent="0.3">
      <c r="A15" s="32">
        <v>2.2000000000000002</v>
      </c>
      <c r="B15" s="40" t="s">
        <v>116</v>
      </c>
      <c r="C15" s="130">
        <v>0</v>
      </c>
      <c r="D15" s="113">
        <v>0</v>
      </c>
      <c r="E15" s="103">
        <f t="shared" si="6"/>
        <v>0</v>
      </c>
      <c r="F15" s="130">
        <v>0</v>
      </c>
      <c r="G15" s="113"/>
      <c r="H15" s="121">
        <f t="shared" ref="H15:H20" si="7">F15+G15</f>
        <v>0</v>
      </c>
      <c r="I15" s="50"/>
      <c r="J15" s="50"/>
      <c r="K15" s="50"/>
      <c r="L15" s="50"/>
    </row>
    <row r="16" spans="1:48" x14ac:dyDescent="0.3">
      <c r="A16" s="32">
        <v>2.2999999999999998</v>
      </c>
      <c r="B16" s="40" t="s">
        <v>117</v>
      </c>
      <c r="C16" s="130">
        <v>0</v>
      </c>
      <c r="D16" s="113">
        <v>0</v>
      </c>
      <c r="E16" s="103">
        <f t="shared" si="6"/>
        <v>0</v>
      </c>
      <c r="F16" s="130">
        <v>0</v>
      </c>
      <c r="G16" s="113">
        <v>0</v>
      </c>
      <c r="H16" s="121">
        <f t="shared" si="7"/>
        <v>0</v>
      </c>
      <c r="I16" s="50"/>
      <c r="J16" s="50"/>
      <c r="K16" s="50"/>
      <c r="L16" s="50"/>
    </row>
    <row r="17" spans="1:12" x14ac:dyDescent="0.3">
      <c r="A17" s="32">
        <v>2.4</v>
      </c>
      <c r="B17" s="40" t="s">
        <v>118</v>
      </c>
      <c r="C17" s="130">
        <v>0</v>
      </c>
      <c r="D17" s="113">
        <v>0</v>
      </c>
      <c r="E17" s="103">
        <f t="shared" si="6"/>
        <v>0</v>
      </c>
      <c r="F17" s="130">
        <v>0</v>
      </c>
      <c r="G17" s="113">
        <v>0</v>
      </c>
      <c r="H17" s="121">
        <f t="shared" si="7"/>
        <v>0</v>
      </c>
      <c r="I17" s="50"/>
      <c r="J17" s="50"/>
      <c r="K17" s="50"/>
      <c r="L17" s="50"/>
    </row>
    <row r="18" spans="1:12" x14ac:dyDescent="0.3">
      <c r="A18" s="32">
        <v>2.5</v>
      </c>
      <c r="B18" s="40" t="s">
        <v>119</v>
      </c>
      <c r="C18" s="130">
        <v>0</v>
      </c>
      <c r="D18" s="113">
        <v>0</v>
      </c>
      <c r="E18" s="103">
        <f t="shared" si="6"/>
        <v>0</v>
      </c>
      <c r="F18" s="130">
        <v>0</v>
      </c>
      <c r="G18" s="113">
        <v>0</v>
      </c>
      <c r="H18" s="121">
        <f t="shared" si="7"/>
        <v>0</v>
      </c>
      <c r="I18" s="50"/>
      <c r="J18" s="50"/>
      <c r="K18" s="50"/>
      <c r="L18" s="50"/>
    </row>
    <row r="19" spans="1:12" x14ac:dyDescent="0.3">
      <c r="A19" s="32">
        <v>2.6</v>
      </c>
      <c r="B19" s="40" t="s">
        <v>120</v>
      </c>
      <c r="C19" s="130">
        <v>0</v>
      </c>
      <c r="D19" s="113">
        <v>0</v>
      </c>
      <c r="E19" s="103">
        <f t="shared" si="6"/>
        <v>0</v>
      </c>
      <c r="F19" s="130">
        <v>0</v>
      </c>
      <c r="G19" s="113">
        <v>0</v>
      </c>
      <c r="H19" s="121">
        <f t="shared" si="7"/>
        <v>0</v>
      </c>
      <c r="I19" s="50"/>
      <c r="J19" s="50"/>
      <c r="K19" s="50"/>
      <c r="L19" s="50"/>
    </row>
    <row r="20" spans="1:12" x14ac:dyDescent="0.3">
      <c r="A20" s="32">
        <v>2.7</v>
      </c>
      <c r="B20" s="40" t="s">
        <v>121</v>
      </c>
      <c r="C20" s="130">
        <v>0</v>
      </c>
      <c r="D20" s="113">
        <v>0</v>
      </c>
      <c r="E20" s="103">
        <f t="shared" si="6"/>
        <v>0</v>
      </c>
      <c r="F20" s="130">
        <v>0</v>
      </c>
      <c r="G20" s="113">
        <v>0</v>
      </c>
      <c r="H20" s="121">
        <f t="shared" si="7"/>
        <v>0</v>
      </c>
      <c r="I20" s="50"/>
      <c r="J20" s="50"/>
      <c r="K20" s="50"/>
      <c r="L20" s="50"/>
    </row>
    <row r="21" spans="1:12" x14ac:dyDescent="0.3">
      <c r="A21" s="32">
        <v>3</v>
      </c>
      <c r="B21" s="39" t="s">
        <v>122</v>
      </c>
      <c r="C21" s="77">
        <f t="shared" ref="C21:E21" si="8">SUM(C22:C24)</f>
        <v>8352018.3799999999</v>
      </c>
      <c r="D21" s="35">
        <f t="shared" si="8"/>
        <v>12279077.3532</v>
      </c>
      <c r="E21" s="103">
        <f t="shared" si="8"/>
        <v>20631095.733199999</v>
      </c>
      <c r="F21" s="106">
        <f>SUM(F22:F24)</f>
        <v>532211</v>
      </c>
      <c r="G21" s="107">
        <f t="shared" ref="G21:H21" si="9">SUM(G22:G24)</f>
        <v>2840062.5</v>
      </c>
      <c r="H21" s="121">
        <f t="shared" si="9"/>
        <v>3372273.5</v>
      </c>
      <c r="I21" s="50"/>
      <c r="J21" s="50"/>
      <c r="K21" s="50"/>
      <c r="L21" s="50"/>
    </row>
    <row r="22" spans="1:12" x14ac:dyDescent="0.3">
      <c r="A22" s="32">
        <v>3.1</v>
      </c>
      <c r="B22" s="40" t="s">
        <v>123</v>
      </c>
      <c r="C22" s="130">
        <v>0</v>
      </c>
      <c r="D22" s="113">
        <v>0</v>
      </c>
      <c r="E22" s="103">
        <f>C22+D22</f>
        <v>0</v>
      </c>
      <c r="F22" s="130">
        <v>0</v>
      </c>
      <c r="G22" s="113">
        <v>0</v>
      </c>
      <c r="H22" s="121">
        <f>F22+G22</f>
        <v>0</v>
      </c>
      <c r="I22" s="50"/>
      <c r="J22" s="50"/>
      <c r="K22" s="50"/>
      <c r="L22" s="50"/>
    </row>
    <row r="23" spans="1:12" x14ac:dyDescent="0.3">
      <c r="A23" s="32">
        <v>3.2</v>
      </c>
      <c r="B23" s="40" t="s">
        <v>124</v>
      </c>
      <c r="C23" s="131">
        <v>8352018.3799999999</v>
      </c>
      <c r="D23" s="81">
        <v>12279077.3532</v>
      </c>
      <c r="E23" s="103">
        <f>C23+D23</f>
        <v>20631095.733199999</v>
      </c>
      <c r="F23" s="131">
        <v>532211</v>
      </c>
      <c r="G23" s="81">
        <v>2840062.5</v>
      </c>
      <c r="H23" s="121">
        <f t="shared" ref="H23:H24" si="10">F23+G23</f>
        <v>3372273.5</v>
      </c>
      <c r="I23" s="50"/>
      <c r="J23" s="50"/>
      <c r="K23" s="50"/>
      <c r="L23" s="50"/>
    </row>
    <row r="24" spans="1:12" x14ac:dyDescent="0.3">
      <c r="A24" s="32">
        <v>3.3</v>
      </c>
      <c r="B24" s="40" t="s">
        <v>125</v>
      </c>
      <c r="C24" s="130">
        <v>0</v>
      </c>
      <c r="D24" s="113">
        <v>0</v>
      </c>
      <c r="E24" s="103">
        <f>C24+D24</f>
        <v>0</v>
      </c>
      <c r="F24" s="130">
        <v>0</v>
      </c>
      <c r="G24" s="113">
        <v>0</v>
      </c>
      <c r="H24" s="121">
        <f t="shared" si="10"/>
        <v>0</v>
      </c>
      <c r="I24" s="50"/>
      <c r="J24" s="50"/>
      <c r="K24" s="50"/>
      <c r="L24" s="50"/>
    </row>
    <row r="25" spans="1:12" ht="30" x14ac:dyDescent="0.3">
      <c r="A25" s="32">
        <v>4</v>
      </c>
      <c r="B25" s="126" t="s">
        <v>126</v>
      </c>
      <c r="C25" s="77">
        <f t="shared" ref="C25:E25" si="11">SUM(C26:C28)</f>
        <v>1</v>
      </c>
      <c r="D25" s="35">
        <f t="shared" si="11"/>
        <v>0</v>
      </c>
      <c r="E25" s="103">
        <f t="shared" si="11"/>
        <v>1</v>
      </c>
      <c r="F25" s="106">
        <f>SUM(F26:F28)</f>
        <v>0</v>
      </c>
      <c r="G25" s="107">
        <f t="shared" ref="G25:H25" si="12">SUM(G26:G28)</f>
        <v>0</v>
      </c>
      <c r="H25" s="121">
        <f t="shared" si="12"/>
        <v>0</v>
      </c>
      <c r="I25" s="50"/>
      <c r="J25" s="50"/>
      <c r="K25" s="50"/>
      <c r="L25" s="50"/>
    </row>
    <row r="26" spans="1:12" x14ac:dyDescent="0.3">
      <c r="A26" s="32">
        <v>4.0999999999999996</v>
      </c>
      <c r="B26" s="40" t="s">
        <v>127</v>
      </c>
      <c r="C26" s="130">
        <v>0</v>
      </c>
      <c r="D26" s="113">
        <v>0</v>
      </c>
      <c r="E26" s="103">
        <f>C26+D26</f>
        <v>0</v>
      </c>
      <c r="F26" s="130">
        <v>0</v>
      </c>
      <c r="G26" s="113">
        <v>0</v>
      </c>
      <c r="H26" s="121">
        <f>F26+G26</f>
        <v>0</v>
      </c>
      <c r="I26" s="50"/>
      <c r="J26" s="50"/>
      <c r="K26" s="50"/>
      <c r="L26" s="50"/>
    </row>
    <row r="27" spans="1:12" x14ac:dyDescent="0.3">
      <c r="A27" s="32">
        <v>4.2</v>
      </c>
      <c r="B27" s="40" t="s">
        <v>128</v>
      </c>
      <c r="C27" s="130">
        <v>0</v>
      </c>
      <c r="D27" s="113">
        <v>0</v>
      </c>
      <c r="E27" s="103">
        <f>C27+D27</f>
        <v>0</v>
      </c>
      <c r="F27" s="130">
        <v>0</v>
      </c>
      <c r="G27" s="113">
        <v>0</v>
      </c>
      <c r="H27" s="121">
        <f t="shared" ref="H27:H28" si="13">F27+G27</f>
        <v>0</v>
      </c>
      <c r="I27" s="50"/>
      <c r="J27" s="50"/>
      <c r="K27" s="50"/>
      <c r="L27" s="50"/>
    </row>
    <row r="28" spans="1:12" x14ac:dyDescent="0.3">
      <c r="A28" s="32">
        <v>4.3</v>
      </c>
      <c r="B28" s="40" t="s">
        <v>129</v>
      </c>
      <c r="C28" s="130">
        <v>1</v>
      </c>
      <c r="D28" s="113">
        <v>0</v>
      </c>
      <c r="E28" s="103">
        <f>C28+D28</f>
        <v>1</v>
      </c>
      <c r="F28" s="130">
        <v>0</v>
      </c>
      <c r="G28" s="113">
        <v>0</v>
      </c>
      <c r="H28" s="121">
        <f t="shared" si="13"/>
        <v>0</v>
      </c>
      <c r="I28" s="50"/>
      <c r="J28" s="50"/>
      <c r="K28" s="50"/>
      <c r="L28" s="50"/>
    </row>
    <row r="29" spans="1:12" x14ac:dyDescent="0.3">
      <c r="A29" s="32">
        <v>5</v>
      </c>
      <c r="B29" s="39" t="s">
        <v>130</v>
      </c>
      <c r="C29" s="77">
        <f t="shared" ref="C29:E29" si="14">SUM(C30:C33)</f>
        <v>0</v>
      </c>
      <c r="D29" s="35">
        <f t="shared" si="14"/>
        <v>0</v>
      </c>
      <c r="E29" s="103">
        <f t="shared" si="14"/>
        <v>0</v>
      </c>
      <c r="F29" s="106">
        <f>SUM(F30:F33)</f>
        <v>0</v>
      </c>
      <c r="G29" s="107">
        <f t="shared" ref="G29:H29" si="15">SUM(G30:G33)</f>
        <v>0</v>
      </c>
      <c r="H29" s="121">
        <f t="shared" si="15"/>
        <v>0</v>
      </c>
      <c r="I29" s="50"/>
      <c r="J29" s="50"/>
      <c r="K29" s="50"/>
      <c r="L29" s="50"/>
    </row>
    <row r="30" spans="1:12" x14ac:dyDescent="0.3">
      <c r="A30" s="32">
        <v>5.0999999999999996</v>
      </c>
      <c r="B30" s="40" t="s">
        <v>131</v>
      </c>
      <c r="C30" s="130">
        <v>0</v>
      </c>
      <c r="D30" s="113">
        <v>0</v>
      </c>
      <c r="E30" s="103">
        <f>C30+D30</f>
        <v>0</v>
      </c>
      <c r="F30" s="130">
        <v>0</v>
      </c>
      <c r="G30" s="113">
        <v>0</v>
      </c>
      <c r="H30" s="121">
        <f>F30+G30</f>
        <v>0</v>
      </c>
      <c r="I30" s="50"/>
      <c r="J30" s="50"/>
      <c r="K30" s="50"/>
      <c r="L30" s="50"/>
    </row>
    <row r="31" spans="1:12" s="58" customFormat="1" ht="30" x14ac:dyDescent="0.3">
      <c r="A31" s="31">
        <v>5.2</v>
      </c>
      <c r="B31" s="127" t="s">
        <v>132</v>
      </c>
      <c r="C31" s="130">
        <v>0</v>
      </c>
      <c r="D31" s="113">
        <v>0</v>
      </c>
      <c r="E31" s="103">
        <f>C31+D31</f>
        <v>0</v>
      </c>
      <c r="F31" s="130">
        <v>0</v>
      </c>
      <c r="G31" s="113">
        <v>0</v>
      </c>
      <c r="H31" s="121">
        <f t="shared" ref="H31:H33" si="16">F31+G31</f>
        <v>0</v>
      </c>
      <c r="I31" s="57"/>
      <c r="J31" s="57"/>
      <c r="K31" s="57"/>
      <c r="L31" s="57"/>
    </row>
    <row r="32" spans="1:12" s="58" customFormat="1" ht="30" x14ac:dyDescent="0.3">
      <c r="A32" s="31">
        <v>5.3</v>
      </c>
      <c r="B32" s="127" t="s">
        <v>133</v>
      </c>
      <c r="C32" s="130">
        <v>0</v>
      </c>
      <c r="D32" s="113">
        <v>0</v>
      </c>
      <c r="E32" s="103">
        <f>C32+D32</f>
        <v>0</v>
      </c>
      <c r="F32" s="130">
        <v>0</v>
      </c>
      <c r="G32" s="113">
        <v>0</v>
      </c>
      <c r="H32" s="121">
        <f t="shared" si="16"/>
        <v>0</v>
      </c>
      <c r="I32" s="57"/>
      <c r="J32" s="57"/>
      <c r="K32" s="57"/>
      <c r="L32" s="57"/>
    </row>
    <row r="33" spans="1:12" x14ac:dyDescent="0.3">
      <c r="A33" s="32">
        <v>5.4</v>
      </c>
      <c r="B33" s="40" t="s">
        <v>134</v>
      </c>
      <c r="C33" s="130">
        <v>0</v>
      </c>
      <c r="D33" s="113">
        <v>0</v>
      </c>
      <c r="E33" s="103">
        <f>C33+D33</f>
        <v>0</v>
      </c>
      <c r="F33" s="130">
        <v>0</v>
      </c>
      <c r="G33" s="113">
        <v>0</v>
      </c>
      <c r="H33" s="121">
        <f t="shared" si="16"/>
        <v>0</v>
      </c>
      <c r="I33" s="50"/>
      <c r="J33" s="50"/>
      <c r="K33" s="50"/>
      <c r="L33" s="50"/>
    </row>
    <row r="34" spans="1:12" ht="30" x14ac:dyDescent="0.3">
      <c r="A34" s="32">
        <v>6</v>
      </c>
      <c r="B34" s="126" t="s">
        <v>135</v>
      </c>
      <c r="C34" s="77">
        <f t="shared" ref="C34:E34" si="17">SUM(C35:C38)</f>
        <v>0</v>
      </c>
      <c r="D34" s="35">
        <f t="shared" si="17"/>
        <v>0</v>
      </c>
      <c r="E34" s="103">
        <f t="shared" si="17"/>
        <v>0</v>
      </c>
      <c r="F34" s="106">
        <f>SUM(F35:F38)</f>
        <v>0</v>
      </c>
      <c r="G34" s="107">
        <f t="shared" ref="G34:H34" si="18">SUM(G35:G38)</f>
        <v>0</v>
      </c>
      <c r="H34" s="121">
        <f t="shared" si="18"/>
        <v>0</v>
      </c>
      <c r="I34" s="50"/>
      <c r="J34" s="50"/>
      <c r="K34" s="50"/>
      <c r="L34" s="50"/>
    </row>
    <row r="35" spans="1:12" x14ac:dyDescent="0.3">
      <c r="A35" s="32">
        <v>6.1</v>
      </c>
      <c r="B35" s="40" t="s">
        <v>136</v>
      </c>
      <c r="C35" s="130">
        <v>0</v>
      </c>
      <c r="D35" s="113">
        <v>0</v>
      </c>
      <c r="E35" s="103">
        <f>C35+D35</f>
        <v>0</v>
      </c>
      <c r="F35" s="130">
        <v>0</v>
      </c>
      <c r="G35" s="113">
        <v>0</v>
      </c>
      <c r="H35" s="121">
        <f>F35+G35</f>
        <v>0</v>
      </c>
      <c r="I35" s="50"/>
      <c r="J35" s="50"/>
      <c r="K35" s="50"/>
      <c r="L35" s="50"/>
    </row>
    <row r="36" spans="1:12" x14ac:dyDescent="0.3">
      <c r="A36" s="32">
        <v>6.2</v>
      </c>
      <c r="B36" s="40" t="s">
        <v>137</v>
      </c>
      <c r="C36" s="130">
        <v>0</v>
      </c>
      <c r="D36" s="113">
        <v>0</v>
      </c>
      <c r="E36" s="103">
        <f>C36+D36</f>
        <v>0</v>
      </c>
      <c r="F36" s="130">
        <v>0</v>
      </c>
      <c r="G36" s="113">
        <v>0</v>
      </c>
      <c r="H36" s="121">
        <f t="shared" ref="H36:H38" si="19">F36+G36</f>
        <v>0</v>
      </c>
      <c r="I36" s="50"/>
      <c r="J36" s="50"/>
      <c r="K36" s="50"/>
      <c r="L36" s="50"/>
    </row>
    <row r="37" spans="1:12" x14ac:dyDescent="0.3">
      <c r="A37" s="32">
        <v>6.3</v>
      </c>
      <c r="B37" s="40" t="s">
        <v>138</v>
      </c>
      <c r="C37" s="130">
        <v>0</v>
      </c>
      <c r="D37" s="113">
        <v>0</v>
      </c>
      <c r="E37" s="103">
        <f>C37+D37</f>
        <v>0</v>
      </c>
      <c r="F37" s="130">
        <v>0</v>
      </c>
      <c r="G37" s="113">
        <v>0</v>
      </c>
      <c r="H37" s="121">
        <f t="shared" si="19"/>
        <v>0</v>
      </c>
      <c r="I37" s="50"/>
      <c r="J37" s="50"/>
      <c r="K37" s="50"/>
      <c r="L37" s="50"/>
    </row>
    <row r="38" spans="1:12" x14ac:dyDescent="0.3">
      <c r="A38" s="32">
        <v>6.4</v>
      </c>
      <c r="B38" s="40" t="s">
        <v>134</v>
      </c>
      <c r="C38" s="130">
        <v>0</v>
      </c>
      <c r="D38" s="113">
        <v>0</v>
      </c>
      <c r="E38" s="103">
        <f>C38+D38</f>
        <v>0</v>
      </c>
      <c r="F38" s="130">
        <v>0</v>
      </c>
      <c r="G38" s="113">
        <v>0</v>
      </c>
      <c r="H38" s="121">
        <f t="shared" si="19"/>
        <v>0</v>
      </c>
      <c r="I38" s="50"/>
      <c r="J38" s="50"/>
      <c r="K38" s="50"/>
      <c r="L38" s="50"/>
    </row>
    <row r="39" spans="1:12" x14ac:dyDescent="0.3">
      <c r="A39" s="32">
        <v>7</v>
      </c>
      <c r="B39" s="39" t="s">
        <v>139</v>
      </c>
      <c r="C39" s="77">
        <f t="shared" ref="C39:E39" si="20">SUM(C40:C42)</f>
        <v>658701.38</v>
      </c>
      <c r="D39" s="35">
        <f t="shared" si="20"/>
        <v>0</v>
      </c>
      <c r="E39" s="103">
        <f t="shared" si="20"/>
        <v>658701.38</v>
      </c>
      <c r="F39" s="106">
        <f>SUM(F40:F42)</f>
        <v>3909735.59</v>
      </c>
      <c r="G39" s="107">
        <f t="shared" ref="G39:H39" si="21">SUM(G40:G42)</f>
        <v>0</v>
      </c>
      <c r="H39" s="121">
        <f t="shared" si="21"/>
        <v>3909735.59</v>
      </c>
      <c r="I39" s="50"/>
      <c r="J39" s="50"/>
      <c r="K39" s="50"/>
      <c r="L39" s="50"/>
    </row>
    <row r="40" spans="1:12" x14ac:dyDescent="0.3">
      <c r="A40" s="32" t="s">
        <v>140</v>
      </c>
      <c r="B40" s="40" t="s">
        <v>141</v>
      </c>
      <c r="C40" s="131">
        <v>658701.38</v>
      </c>
      <c r="D40" s="132">
        <v>0</v>
      </c>
      <c r="E40" s="103">
        <f>C40+D40</f>
        <v>658701.38</v>
      </c>
      <c r="F40" s="131">
        <v>3909735.59</v>
      </c>
      <c r="G40" s="132">
        <v>0</v>
      </c>
      <c r="H40" s="121">
        <f>F40+G40</f>
        <v>3909735.59</v>
      </c>
      <c r="I40" s="50"/>
      <c r="J40" s="50"/>
      <c r="K40" s="50"/>
      <c r="L40" s="50"/>
    </row>
    <row r="41" spans="1:12" x14ac:dyDescent="0.3">
      <c r="A41" s="32" t="s">
        <v>142</v>
      </c>
      <c r="B41" s="40" t="s">
        <v>143</v>
      </c>
      <c r="C41" s="130">
        <v>0</v>
      </c>
      <c r="D41" s="132">
        <v>0</v>
      </c>
      <c r="E41" s="103">
        <f>C41+D41</f>
        <v>0</v>
      </c>
      <c r="F41" s="130">
        <v>0</v>
      </c>
      <c r="G41" s="132">
        <v>0</v>
      </c>
      <c r="H41" s="121">
        <f t="shared" ref="H41:H42" si="22">F41+G41</f>
        <v>0</v>
      </c>
      <c r="I41" s="50"/>
      <c r="J41" s="50"/>
      <c r="K41" s="50"/>
      <c r="L41" s="50"/>
    </row>
    <row r="42" spans="1:12" x14ac:dyDescent="0.3">
      <c r="A42" s="32" t="s">
        <v>144</v>
      </c>
      <c r="B42" s="40" t="s">
        <v>145</v>
      </c>
      <c r="C42" s="130">
        <v>0</v>
      </c>
      <c r="D42" s="132">
        <v>0</v>
      </c>
      <c r="E42" s="103">
        <f>C42+D42</f>
        <v>0</v>
      </c>
      <c r="F42" s="130">
        <v>0</v>
      </c>
      <c r="G42" s="132">
        <v>0</v>
      </c>
      <c r="H42" s="121">
        <f t="shared" si="22"/>
        <v>0</v>
      </c>
      <c r="I42" s="50"/>
      <c r="J42" s="50"/>
      <c r="K42" s="50"/>
      <c r="L42" s="50"/>
    </row>
    <row r="43" spans="1:12" x14ac:dyDescent="0.3">
      <c r="A43" s="32">
        <v>8</v>
      </c>
      <c r="B43" s="39" t="s">
        <v>146</v>
      </c>
      <c r="C43" s="77">
        <f t="shared" ref="C43:E43" si="23">SUM(C44:C48)</f>
        <v>0</v>
      </c>
      <c r="D43" s="35">
        <f t="shared" si="23"/>
        <v>6227208.9099000003</v>
      </c>
      <c r="E43" s="103">
        <f t="shared" si="23"/>
        <v>6227208.9099000003</v>
      </c>
      <c r="F43" s="106">
        <f>SUM(F44:F48)</f>
        <v>0</v>
      </c>
      <c r="G43" s="107">
        <f t="shared" ref="G43:H43" si="24">SUM(G44:G48)</f>
        <v>0</v>
      </c>
      <c r="H43" s="121">
        <f t="shared" si="24"/>
        <v>0</v>
      </c>
      <c r="I43" s="50"/>
      <c r="J43" s="50"/>
      <c r="K43" s="50"/>
      <c r="L43" s="50"/>
    </row>
    <row r="44" spans="1:12" x14ac:dyDescent="0.3">
      <c r="A44" s="32" t="s">
        <v>147</v>
      </c>
      <c r="B44" s="40" t="s">
        <v>148</v>
      </c>
      <c r="C44" s="130">
        <v>0</v>
      </c>
      <c r="D44" s="132">
        <v>0</v>
      </c>
      <c r="E44" s="103">
        <f>C44+D44</f>
        <v>0</v>
      </c>
      <c r="F44" s="130">
        <v>0</v>
      </c>
      <c r="G44" s="132">
        <v>0</v>
      </c>
      <c r="H44" s="121">
        <f>F44+G44</f>
        <v>0</v>
      </c>
      <c r="I44" s="50"/>
      <c r="J44" s="50"/>
      <c r="K44" s="50"/>
      <c r="L44" s="50"/>
    </row>
    <row r="45" spans="1:12" x14ac:dyDescent="0.3">
      <c r="A45" s="32" t="s">
        <v>149</v>
      </c>
      <c r="B45" s="40" t="s">
        <v>150</v>
      </c>
      <c r="C45" s="130">
        <v>0</v>
      </c>
      <c r="D45" s="132">
        <v>137576.7659</v>
      </c>
      <c r="E45" s="103">
        <f>C45+D45</f>
        <v>137576.7659</v>
      </c>
      <c r="F45" s="130">
        <v>0</v>
      </c>
      <c r="G45" s="132">
        <v>0</v>
      </c>
      <c r="H45" s="121">
        <f t="shared" ref="H45:H48" si="25">F45+G45</f>
        <v>0</v>
      </c>
      <c r="I45" s="50"/>
      <c r="J45" s="50"/>
      <c r="K45" s="50"/>
      <c r="L45" s="50"/>
    </row>
    <row r="46" spans="1:12" x14ac:dyDescent="0.3">
      <c r="A46" s="32" t="s">
        <v>151</v>
      </c>
      <c r="B46" s="40" t="s">
        <v>152</v>
      </c>
      <c r="C46" s="130">
        <v>0</v>
      </c>
      <c r="D46" s="132">
        <v>0</v>
      </c>
      <c r="E46" s="103">
        <f>C46+D46</f>
        <v>0</v>
      </c>
      <c r="F46" s="130">
        <v>0</v>
      </c>
      <c r="G46" s="132">
        <v>0</v>
      </c>
      <c r="H46" s="121">
        <f t="shared" si="25"/>
        <v>0</v>
      </c>
      <c r="I46" s="50"/>
      <c r="J46" s="50"/>
      <c r="K46" s="50"/>
      <c r="L46" s="50"/>
    </row>
    <row r="47" spans="1:12" x14ac:dyDescent="0.3">
      <c r="A47" s="32" t="s">
        <v>153</v>
      </c>
      <c r="B47" s="40" t="s">
        <v>154</v>
      </c>
      <c r="C47" s="130">
        <v>0</v>
      </c>
      <c r="D47" s="132">
        <v>6089632.1440000003</v>
      </c>
      <c r="E47" s="103">
        <f>C47+D47</f>
        <v>6089632.1440000003</v>
      </c>
      <c r="F47" s="130">
        <v>0</v>
      </c>
      <c r="G47" s="132">
        <v>0</v>
      </c>
      <c r="H47" s="121">
        <f t="shared" si="25"/>
        <v>0</v>
      </c>
      <c r="I47" s="50"/>
      <c r="J47" s="50"/>
      <c r="K47" s="50"/>
      <c r="L47" s="50"/>
    </row>
    <row r="48" spans="1:12" x14ac:dyDescent="0.3">
      <c r="A48" s="32" t="s">
        <v>155</v>
      </c>
      <c r="B48" s="40" t="s">
        <v>156</v>
      </c>
      <c r="C48" s="130">
        <v>0</v>
      </c>
      <c r="D48" s="132">
        <v>0</v>
      </c>
      <c r="E48" s="103">
        <f>C48+D48</f>
        <v>0</v>
      </c>
      <c r="F48" s="130">
        <v>0</v>
      </c>
      <c r="G48" s="132">
        <v>0</v>
      </c>
      <c r="H48" s="121">
        <f t="shared" si="25"/>
        <v>0</v>
      </c>
      <c r="I48" s="50"/>
      <c r="J48" s="50"/>
      <c r="K48" s="50"/>
      <c r="L48" s="50"/>
    </row>
    <row r="49" spans="1:12" x14ac:dyDescent="0.3">
      <c r="A49" s="32">
        <v>9</v>
      </c>
      <c r="B49" s="39" t="s">
        <v>157</v>
      </c>
      <c r="C49" s="77">
        <f t="shared" ref="C49:E49" si="26">SUM(C50:C53)</f>
        <v>30763.23</v>
      </c>
      <c r="D49" s="35">
        <f t="shared" si="26"/>
        <v>0</v>
      </c>
      <c r="E49" s="103">
        <f t="shared" si="26"/>
        <v>30763.23</v>
      </c>
      <c r="F49" s="106">
        <f>SUM(F50:F53)</f>
        <v>21490.36</v>
      </c>
      <c r="G49" s="107">
        <f t="shared" ref="G49:H49" si="27">SUM(G50:G53)</f>
        <v>0</v>
      </c>
      <c r="H49" s="121">
        <f t="shared" si="27"/>
        <v>21490.36</v>
      </c>
      <c r="I49" s="50"/>
      <c r="J49" s="50"/>
      <c r="K49" s="50"/>
      <c r="L49" s="50"/>
    </row>
    <row r="50" spans="1:12" x14ac:dyDescent="0.3">
      <c r="A50" s="32" t="s">
        <v>158</v>
      </c>
      <c r="B50" s="40" t="s">
        <v>159</v>
      </c>
      <c r="C50" s="130">
        <v>0</v>
      </c>
      <c r="D50" s="132">
        <v>0</v>
      </c>
      <c r="E50" s="103">
        <f>C50+D50</f>
        <v>0</v>
      </c>
      <c r="F50" s="130">
        <v>0</v>
      </c>
      <c r="G50" s="132">
        <v>0</v>
      </c>
      <c r="H50" s="121">
        <f>F50+G50</f>
        <v>0</v>
      </c>
      <c r="I50" s="50"/>
      <c r="J50" s="50"/>
      <c r="K50" s="50"/>
      <c r="L50" s="50"/>
    </row>
    <row r="51" spans="1:12" x14ac:dyDescent="0.3">
      <c r="A51" s="32" t="s">
        <v>160</v>
      </c>
      <c r="B51" s="40" t="s">
        <v>161</v>
      </c>
      <c r="C51" s="130">
        <v>30712.23</v>
      </c>
      <c r="D51" s="132">
        <v>0</v>
      </c>
      <c r="E51" s="103">
        <f>C51+D51</f>
        <v>30712.23</v>
      </c>
      <c r="F51" s="133">
        <v>21438.36</v>
      </c>
      <c r="G51" s="132">
        <v>0</v>
      </c>
      <c r="H51" s="121">
        <f t="shared" ref="H51:H53" si="28">F51+G51</f>
        <v>21438.36</v>
      </c>
      <c r="I51" s="50"/>
      <c r="J51" s="50"/>
      <c r="K51" s="50"/>
      <c r="L51" s="50"/>
    </row>
    <row r="52" spans="1:12" x14ac:dyDescent="0.3">
      <c r="A52" s="32" t="s">
        <v>162</v>
      </c>
      <c r="B52" s="40" t="s">
        <v>163</v>
      </c>
      <c r="C52" s="130">
        <v>51</v>
      </c>
      <c r="D52" s="132">
        <v>0</v>
      </c>
      <c r="E52" s="103">
        <f>C52+D52</f>
        <v>51</v>
      </c>
      <c r="F52" s="133">
        <v>52</v>
      </c>
      <c r="G52" s="132">
        <v>0</v>
      </c>
      <c r="H52" s="121">
        <f t="shared" si="28"/>
        <v>52</v>
      </c>
      <c r="I52" s="50"/>
      <c r="J52" s="50"/>
      <c r="K52" s="50"/>
      <c r="L52" s="50"/>
    </row>
    <row r="53" spans="1:12" x14ac:dyDescent="0.3">
      <c r="A53" s="32" t="s">
        <v>164</v>
      </c>
      <c r="B53" s="40" t="s">
        <v>165</v>
      </c>
      <c r="C53" s="130">
        <v>0</v>
      </c>
      <c r="D53" s="132">
        <v>0</v>
      </c>
      <c r="E53" s="103">
        <f>C53+D53</f>
        <v>0</v>
      </c>
      <c r="F53" s="130">
        <v>0</v>
      </c>
      <c r="G53" s="132">
        <v>0</v>
      </c>
      <c r="H53" s="121">
        <f t="shared" si="28"/>
        <v>0</v>
      </c>
      <c r="I53" s="50"/>
      <c r="J53" s="50"/>
      <c r="K53" s="50"/>
      <c r="L53" s="50"/>
    </row>
    <row r="54" spans="1:12" x14ac:dyDescent="0.3">
      <c r="A54" s="59">
        <v>10</v>
      </c>
      <c r="B54" s="128" t="s">
        <v>11</v>
      </c>
      <c r="C54" s="117">
        <f t="shared" ref="C54:E54" si="29">C6+C13+C21+C25+C29+C34+C39+C43+C49</f>
        <v>221425243.82999998</v>
      </c>
      <c r="D54" s="118">
        <f t="shared" si="29"/>
        <v>353108091.93410003</v>
      </c>
      <c r="E54" s="119">
        <f t="shared" si="29"/>
        <v>574533335.76409996</v>
      </c>
      <c r="F54" s="123">
        <f>F6+F13+F21+F25+F29+F34+F39+F43+F49</f>
        <v>125896687.59999999</v>
      </c>
      <c r="G54" s="90">
        <f t="shared" ref="G54:H54" si="30">G6+G13+G21+G25+G29+G34+G39+G43+G49</f>
        <v>104206210.44319999</v>
      </c>
      <c r="H54" s="124">
        <f t="shared" si="30"/>
        <v>230102898.04320002</v>
      </c>
      <c r="I54" s="50"/>
      <c r="J54" s="50"/>
      <c r="K54" s="50"/>
      <c r="L54" s="50"/>
    </row>
    <row r="55" spans="1:12" x14ac:dyDescent="0.3">
      <c r="A55" s="21"/>
      <c r="B55" s="3"/>
      <c r="C55" s="50"/>
      <c r="D55" s="50"/>
      <c r="E55" s="50"/>
      <c r="F55" s="50"/>
      <c r="G55" s="50"/>
      <c r="H55" s="50"/>
      <c r="I55" s="50"/>
    </row>
    <row r="56" spans="1:12" x14ac:dyDescent="0.3">
      <c r="A56" s="21"/>
      <c r="B56" s="141" t="s">
        <v>47</v>
      </c>
      <c r="C56" s="50"/>
      <c r="D56" s="50"/>
      <c r="E56" s="50"/>
      <c r="F56" s="50"/>
      <c r="G56" s="50"/>
      <c r="H56" s="50"/>
      <c r="I56" s="50"/>
    </row>
    <row r="57" spans="1:12" x14ac:dyDescent="0.3">
      <c r="A57" s="50"/>
      <c r="B57" s="50"/>
      <c r="C57" s="50"/>
      <c r="D57" s="50"/>
      <c r="E57" s="50"/>
      <c r="F57" s="50"/>
      <c r="G57" s="50"/>
      <c r="H57" s="50"/>
      <c r="I57" s="50"/>
    </row>
    <row r="58" spans="1:12" x14ac:dyDescent="0.3">
      <c r="A58" s="50"/>
      <c r="B58" s="50"/>
      <c r="C58" s="50"/>
      <c r="D58" s="50"/>
      <c r="E58" s="50"/>
      <c r="F58" s="50"/>
      <c r="G58" s="50"/>
      <c r="H58" s="50"/>
      <c r="I58" s="50"/>
    </row>
  </sheetData>
  <mergeCells count="2">
    <mergeCell ref="C4:E4"/>
    <mergeCell ref="F4:H4"/>
  </mergeCells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B31" sqref="B31:C31"/>
    </sheetView>
  </sheetViews>
  <sheetFormatPr defaultRowHeight="15" x14ac:dyDescent="0.3"/>
  <cols>
    <col min="1" max="1" width="5.28515625" style="23" customWidth="1"/>
    <col min="2" max="2" width="55" style="23" customWidth="1"/>
    <col min="3" max="3" width="21.85546875" style="23" customWidth="1"/>
    <col min="4" max="4" width="9.140625" style="23" customWidth="1"/>
    <col min="5" max="16384" width="9.140625" style="23"/>
  </cols>
  <sheetData>
    <row r="1" spans="1:3" x14ac:dyDescent="0.3">
      <c r="B1" s="7" t="s">
        <v>0</v>
      </c>
      <c r="C1" s="50" t="s">
        <v>1</v>
      </c>
    </row>
    <row r="2" spans="1:3" x14ac:dyDescent="0.3">
      <c r="B2" s="7" t="s">
        <v>2</v>
      </c>
      <c r="C2" s="4">
        <f>'RC'!B3</f>
        <v>42460</v>
      </c>
    </row>
    <row r="3" spans="1:3" ht="31.5" thickBot="1" x14ac:dyDescent="0.35">
      <c r="A3" s="72"/>
      <c r="B3" s="76" t="s">
        <v>187</v>
      </c>
      <c r="C3"/>
    </row>
    <row r="4" spans="1:3" x14ac:dyDescent="0.3">
      <c r="A4" s="64"/>
      <c r="B4" s="168" t="s">
        <v>188</v>
      </c>
      <c r="C4" s="169"/>
    </row>
    <row r="5" spans="1:3" x14ac:dyDescent="0.3">
      <c r="A5" s="68">
        <v>1</v>
      </c>
      <c r="B5" s="170" t="s">
        <v>197</v>
      </c>
      <c r="C5" s="171"/>
    </row>
    <row r="6" spans="1:3" x14ac:dyDescent="0.3">
      <c r="A6" s="68">
        <v>2</v>
      </c>
      <c r="B6" s="170" t="s">
        <v>198</v>
      </c>
      <c r="C6" s="171"/>
    </row>
    <row r="7" spans="1:3" x14ac:dyDescent="0.3">
      <c r="A7" s="68">
        <v>3</v>
      </c>
      <c r="B7" s="170" t="s">
        <v>205</v>
      </c>
      <c r="C7" s="171"/>
    </row>
    <row r="8" spans="1:3" x14ac:dyDescent="0.3">
      <c r="A8" s="68">
        <v>4</v>
      </c>
      <c r="B8" s="170" t="s">
        <v>204</v>
      </c>
      <c r="C8" s="171"/>
    </row>
    <row r="9" spans="1:3" x14ac:dyDescent="0.3">
      <c r="A9" s="68">
        <v>5</v>
      </c>
      <c r="B9" s="165" t="s">
        <v>206</v>
      </c>
      <c r="C9" s="166"/>
    </row>
    <row r="10" spans="1:3" x14ac:dyDescent="0.3">
      <c r="A10" s="68"/>
      <c r="B10" s="173" t="s">
        <v>189</v>
      </c>
      <c r="C10" s="166"/>
    </row>
    <row r="11" spans="1:3" x14ac:dyDescent="0.3">
      <c r="A11" s="68">
        <v>1</v>
      </c>
      <c r="B11" s="165" t="s">
        <v>193</v>
      </c>
      <c r="C11" s="172"/>
    </row>
    <row r="12" spans="1:3" x14ac:dyDescent="0.3">
      <c r="A12" s="68">
        <v>2</v>
      </c>
      <c r="B12" s="165" t="s">
        <v>201</v>
      </c>
      <c r="C12" s="172"/>
    </row>
    <row r="13" spans="1:3" x14ac:dyDescent="0.3">
      <c r="A13" s="68">
        <v>3</v>
      </c>
      <c r="B13" s="165" t="s">
        <v>203</v>
      </c>
      <c r="C13" s="172"/>
    </row>
    <row r="14" spans="1:3" x14ac:dyDescent="0.3">
      <c r="A14" s="68">
        <v>4</v>
      </c>
      <c r="B14" s="165"/>
      <c r="C14" s="166"/>
    </row>
    <row r="15" spans="1:3" x14ac:dyDescent="0.3">
      <c r="A15" s="68">
        <v>5</v>
      </c>
      <c r="B15" s="165"/>
      <c r="C15" s="166"/>
    </row>
    <row r="16" spans="1:3" x14ac:dyDescent="0.3">
      <c r="A16" s="68">
        <v>6</v>
      </c>
      <c r="B16" s="165"/>
      <c r="C16" s="166"/>
    </row>
    <row r="17" spans="1:3" x14ac:dyDescent="0.3">
      <c r="A17" s="68">
        <v>7</v>
      </c>
      <c r="B17" s="165"/>
      <c r="C17" s="166"/>
    </row>
    <row r="18" spans="1:3" x14ac:dyDescent="0.3">
      <c r="A18" s="68">
        <v>8</v>
      </c>
      <c r="B18" s="165"/>
      <c r="C18" s="166"/>
    </row>
    <row r="19" spans="1:3" ht="36.75" customHeight="1" x14ac:dyDescent="0.3">
      <c r="A19" s="68"/>
      <c r="B19" s="173" t="s">
        <v>190</v>
      </c>
      <c r="C19" s="174"/>
    </row>
    <row r="20" spans="1:3" x14ac:dyDescent="0.3">
      <c r="A20" s="68">
        <v>1</v>
      </c>
      <c r="B20" s="152" t="s">
        <v>202</v>
      </c>
      <c r="C20" s="153">
        <v>1</v>
      </c>
    </row>
    <row r="21" spans="1:3" x14ac:dyDescent="0.3">
      <c r="A21" s="68">
        <v>2</v>
      </c>
      <c r="B21" s="149"/>
      <c r="C21" s="148"/>
    </row>
    <row r="22" spans="1:3" x14ac:dyDescent="0.3">
      <c r="A22" s="68">
        <v>3</v>
      </c>
      <c r="B22" s="149"/>
      <c r="C22" s="148"/>
    </row>
    <row r="23" spans="1:3" x14ac:dyDescent="0.3">
      <c r="A23" s="68">
        <v>4</v>
      </c>
      <c r="B23" s="149"/>
      <c r="C23" s="148"/>
    </row>
    <row r="24" spans="1:3" x14ac:dyDescent="0.3">
      <c r="A24" s="68">
        <v>5</v>
      </c>
      <c r="B24" s="149"/>
      <c r="C24" s="148"/>
    </row>
    <row r="25" spans="1:3" x14ac:dyDescent="0.3">
      <c r="A25" s="68">
        <v>6</v>
      </c>
      <c r="B25" s="149"/>
      <c r="C25" s="148"/>
    </row>
    <row r="26" spans="1:3" ht="51.75" customHeight="1" x14ac:dyDescent="0.3">
      <c r="A26" s="68"/>
      <c r="B26" s="175" t="s">
        <v>191</v>
      </c>
      <c r="C26" s="176"/>
    </row>
    <row r="27" spans="1:3" x14ac:dyDescent="0.3">
      <c r="A27" s="68">
        <v>1</v>
      </c>
      <c r="B27" s="149" t="s">
        <v>194</v>
      </c>
      <c r="C27" s="148">
        <v>0.1</v>
      </c>
    </row>
    <row r="28" spans="1:3" x14ac:dyDescent="0.3">
      <c r="A28" s="68">
        <v>2</v>
      </c>
      <c r="B28" s="149" t="s">
        <v>195</v>
      </c>
      <c r="C28" s="148">
        <v>0.45</v>
      </c>
    </row>
    <row r="29" spans="1:3" ht="15.75" thickBot="1" x14ac:dyDescent="0.35">
      <c r="A29" s="70">
        <v>3</v>
      </c>
      <c r="B29" s="150" t="s">
        <v>196</v>
      </c>
      <c r="C29" s="151">
        <v>0.45</v>
      </c>
    </row>
    <row r="31" spans="1:3" ht="24" customHeight="1" x14ac:dyDescent="0.3">
      <c r="B31" s="167" t="s">
        <v>192</v>
      </c>
      <c r="C31" s="167"/>
    </row>
  </sheetData>
  <mergeCells count="18">
    <mergeCell ref="B15:C15"/>
    <mergeCell ref="B16:C16"/>
    <mergeCell ref="B17:C17"/>
    <mergeCell ref="B18:C18"/>
    <mergeCell ref="B31:C31"/>
    <mergeCell ref="B4:C4"/>
    <mergeCell ref="B5:C5"/>
    <mergeCell ref="B6:C6"/>
    <mergeCell ref="B7:C7"/>
    <mergeCell ref="B12:C12"/>
    <mergeCell ref="B10:C10"/>
    <mergeCell ref="B9:C9"/>
    <mergeCell ref="B8:C8"/>
    <mergeCell ref="B11:C11"/>
    <mergeCell ref="B19:C19"/>
    <mergeCell ref="B26:C26"/>
    <mergeCell ref="B13:C13"/>
    <mergeCell ref="B14:C14"/>
  </mergeCells>
  <dataValidations count="1">
    <dataValidation type="date" operator="greaterThanOrEqual" allowBlank="1" showInputMessage="1" showErrorMessage="1" error="Date" promptTitle="Reporting Period" sqref="C2">
      <formula1>36526</formula1>
    </dataValidation>
  </dataValidations>
  <pageMargins left="0.75" right="0.75" top="0.44" bottom="0.31" header="0.28999999999999998" footer="0.18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3"/>
  <sheetViews>
    <sheetView zoomScaleNormal="100" workbookViewId="0">
      <selection activeCell="F14" sqref="F14"/>
    </sheetView>
  </sheetViews>
  <sheetFormatPr defaultRowHeight="15" x14ac:dyDescent="0.3"/>
  <cols>
    <col min="1" max="1" width="7.7109375" style="23" customWidth="1"/>
    <col min="2" max="2" width="59.7109375" style="23" customWidth="1"/>
    <col min="3" max="3" width="17.7109375" style="23" customWidth="1"/>
    <col min="4" max="4" width="17" style="23" customWidth="1"/>
    <col min="5" max="5" width="12.42578125" style="23" customWidth="1"/>
    <col min="6" max="11" width="11.85546875" style="23" customWidth="1"/>
    <col min="12" max="12" width="9.140625" style="23"/>
    <col min="13" max="13" width="13.5703125" style="23" bestFit="1" customWidth="1"/>
    <col min="14" max="16384" width="9.140625" style="23"/>
  </cols>
  <sheetData>
    <row r="2" spans="1:13" x14ac:dyDescent="0.3">
      <c r="A2" s="7" t="s">
        <v>0</v>
      </c>
      <c r="B2" s="26" t="s">
        <v>1</v>
      </c>
      <c r="C2" s="3"/>
      <c r="D2" s="60"/>
    </row>
    <row r="3" spans="1:13" x14ac:dyDescent="0.3">
      <c r="A3" s="7" t="s">
        <v>2</v>
      </c>
      <c r="B3" s="52">
        <f>'RC'!B3</f>
        <v>42460</v>
      </c>
      <c r="C3" s="3"/>
      <c r="D3" s="61"/>
    </row>
    <row r="4" spans="1:13" ht="15.75" x14ac:dyDescent="0.3">
      <c r="B4" s="62" t="s">
        <v>166</v>
      </c>
      <c r="C4" s="3"/>
      <c r="D4" s="63"/>
    </row>
    <row r="5" spans="1:13" ht="54" x14ac:dyDescent="0.35">
      <c r="A5" s="64"/>
      <c r="B5" s="65"/>
      <c r="C5" s="66" t="s">
        <v>5</v>
      </c>
      <c r="D5" s="67" t="s">
        <v>6</v>
      </c>
    </row>
    <row r="6" spans="1:13" x14ac:dyDescent="0.3">
      <c r="A6" s="68"/>
      <c r="B6" s="142" t="s">
        <v>167</v>
      </c>
      <c r="C6" s="69"/>
      <c r="D6" s="91"/>
    </row>
    <row r="7" spans="1:13" x14ac:dyDescent="0.3">
      <c r="A7" s="68">
        <v>1</v>
      </c>
      <c r="B7" s="146" t="s">
        <v>199</v>
      </c>
      <c r="C7" s="83">
        <v>0.43509999999999999</v>
      </c>
      <c r="D7" s="83">
        <v>0.52839999999999998</v>
      </c>
    </row>
    <row r="8" spans="1:13" x14ac:dyDescent="0.3">
      <c r="A8" s="68">
        <v>2</v>
      </c>
      <c r="B8" s="146" t="s">
        <v>200</v>
      </c>
      <c r="C8" s="83">
        <v>0.45400000000000001</v>
      </c>
      <c r="D8" s="83">
        <v>0.52580000000000005</v>
      </c>
    </row>
    <row r="9" spans="1:13" x14ac:dyDescent="0.3">
      <c r="A9" s="68">
        <v>3</v>
      </c>
      <c r="B9" s="143" t="s">
        <v>168</v>
      </c>
      <c r="C9" s="83">
        <v>0.78859999999999997</v>
      </c>
      <c r="D9" s="83">
        <v>0.84079999999999999</v>
      </c>
      <c r="E9" s="86"/>
    </row>
    <row r="10" spans="1:13" x14ac:dyDescent="0.3">
      <c r="A10" s="68">
        <v>4</v>
      </c>
      <c r="B10" s="143" t="s">
        <v>169</v>
      </c>
      <c r="C10" s="83">
        <v>0</v>
      </c>
      <c r="D10" s="83">
        <v>0</v>
      </c>
      <c r="H10" s="85"/>
    </row>
    <row r="11" spans="1:13" x14ac:dyDescent="0.3">
      <c r="A11" s="68"/>
      <c r="B11" s="144" t="s">
        <v>170</v>
      </c>
      <c r="C11" s="83"/>
      <c r="D11" s="83"/>
    </row>
    <row r="12" spans="1:13" ht="30" x14ac:dyDescent="0.3">
      <c r="A12" s="68">
        <v>5</v>
      </c>
      <c r="B12" s="143" t="s">
        <v>171</v>
      </c>
      <c r="C12" s="83">
        <v>8.2299999999999998E-2</v>
      </c>
      <c r="D12" s="83">
        <v>7.3200000000000001E-2</v>
      </c>
    </row>
    <row r="13" spans="1:13" x14ac:dyDescent="0.3">
      <c r="A13" s="68">
        <v>6</v>
      </c>
      <c r="B13" s="143" t="s">
        <v>172</v>
      </c>
      <c r="C13" s="83">
        <v>3.1199999999999999E-2</v>
      </c>
      <c r="D13" s="83">
        <v>1.3299999999999999E-2</v>
      </c>
      <c r="M13" s="85"/>
    </row>
    <row r="14" spans="1:13" x14ac:dyDescent="0.3">
      <c r="A14" s="68">
        <v>7</v>
      </c>
      <c r="B14" s="143" t="s">
        <v>173</v>
      </c>
      <c r="C14" s="83">
        <v>2.1700000000000001E-2</v>
      </c>
      <c r="D14" s="83">
        <v>1.83E-2</v>
      </c>
      <c r="M14" s="85"/>
    </row>
    <row r="15" spans="1:13" x14ac:dyDescent="0.3">
      <c r="A15" s="68">
        <v>8</v>
      </c>
      <c r="B15" s="143" t="s">
        <v>174</v>
      </c>
      <c r="C15" s="83">
        <v>5.11E-2</v>
      </c>
      <c r="D15" s="83">
        <v>5.9900000000000002E-2</v>
      </c>
    </row>
    <row r="16" spans="1:13" x14ac:dyDescent="0.3">
      <c r="A16" s="68">
        <v>9</v>
      </c>
      <c r="B16" s="143" t="s">
        <v>175</v>
      </c>
      <c r="C16" s="83">
        <v>2.5700000000000001E-2</v>
      </c>
      <c r="D16" s="83">
        <v>-3.6499999999999998E-2</v>
      </c>
    </row>
    <row r="17" spans="1:6" x14ac:dyDescent="0.3">
      <c r="A17" s="68">
        <v>10</v>
      </c>
      <c r="B17" s="143" t="s">
        <v>176</v>
      </c>
      <c r="C17" s="83">
        <v>7.7799999999999994E-2</v>
      </c>
      <c r="D17" s="83">
        <v>-7.3200000000000001E-2</v>
      </c>
    </row>
    <row r="18" spans="1:6" x14ac:dyDescent="0.3">
      <c r="A18" s="68"/>
      <c r="B18" s="144" t="s">
        <v>177</v>
      </c>
      <c r="C18" s="83"/>
      <c r="D18" s="83"/>
    </row>
    <row r="19" spans="1:6" x14ac:dyDescent="0.3">
      <c r="A19" s="68">
        <v>11</v>
      </c>
      <c r="B19" s="143" t="s">
        <v>178</v>
      </c>
      <c r="C19" s="83">
        <v>1.2800000000000001E-2</v>
      </c>
      <c r="D19" s="83">
        <v>0.23449999999999999</v>
      </c>
      <c r="F19" s="84"/>
    </row>
    <row r="20" spans="1:6" x14ac:dyDescent="0.3">
      <c r="A20" s="68">
        <v>12</v>
      </c>
      <c r="B20" s="143" t="s">
        <v>179</v>
      </c>
      <c r="C20" s="83">
        <v>3.7499999999999999E-2</v>
      </c>
      <c r="D20" s="83">
        <v>0.1404</v>
      </c>
    </row>
    <row r="21" spans="1:6" x14ac:dyDescent="0.3">
      <c r="A21" s="68">
        <v>13</v>
      </c>
      <c r="B21" s="143" t="s">
        <v>180</v>
      </c>
      <c r="C21" s="83">
        <v>0.26829999999999998</v>
      </c>
      <c r="D21" s="83">
        <v>0.48570000000000002</v>
      </c>
    </row>
    <row r="22" spans="1:6" x14ac:dyDescent="0.3">
      <c r="A22" s="68">
        <v>14</v>
      </c>
      <c r="B22" s="143" t="s">
        <v>181</v>
      </c>
      <c r="C22" s="83">
        <v>0.40179999999999999</v>
      </c>
      <c r="D22" s="83">
        <v>0.43769999999999998</v>
      </c>
    </row>
    <row r="23" spans="1:6" x14ac:dyDescent="0.3">
      <c r="A23" s="68">
        <v>15</v>
      </c>
      <c r="B23" s="143" t="s">
        <v>182</v>
      </c>
      <c r="C23" s="83">
        <v>-7.4499999999999997E-2</v>
      </c>
      <c r="D23" s="83">
        <v>0.56769999999999998</v>
      </c>
    </row>
    <row r="24" spans="1:6" x14ac:dyDescent="0.3">
      <c r="A24" s="68"/>
      <c r="B24" s="144" t="s">
        <v>183</v>
      </c>
      <c r="C24" s="83"/>
      <c r="D24" s="83"/>
    </row>
    <row r="25" spans="1:6" x14ac:dyDescent="0.3">
      <c r="A25" s="68">
        <v>16</v>
      </c>
      <c r="B25" s="143" t="s">
        <v>184</v>
      </c>
      <c r="C25" s="83">
        <v>0.1042</v>
      </c>
      <c r="D25" s="83">
        <v>0.29859999999999998</v>
      </c>
    </row>
    <row r="26" spans="1:6" ht="30" x14ac:dyDescent="0.3">
      <c r="A26" s="68">
        <v>17</v>
      </c>
      <c r="B26" s="143" t="s">
        <v>185</v>
      </c>
      <c r="C26" s="83">
        <v>0.64449999999999996</v>
      </c>
      <c r="D26" s="83">
        <v>0.85489999999999999</v>
      </c>
    </row>
    <row r="27" spans="1:6" ht="15.75" thickBot="1" x14ac:dyDescent="0.35">
      <c r="A27" s="70">
        <v>18</v>
      </c>
      <c r="B27" s="145" t="s">
        <v>186</v>
      </c>
      <c r="C27" s="87">
        <v>9.6299999999999997E-2</v>
      </c>
      <c r="D27" s="87">
        <v>6.5299999999999997E-2</v>
      </c>
    </row>
    <row r="28" spans="1:6" x14ac:dyDescent="0.3">
      <c r="A28" s="71"/>
      <c r="B28" s="72"/>
      <c r="C28" s="71"/>
      <c r="D28" s="71"/>
    </row>
    <row r="29" spans="1:6" x14ac:dyDescent="0.3">
      <c r="A29" s="147" t="s">
        <v>47</v>
      </c>
      <c r="B29" s="71"/>
      <c r="C29" s="71"/>
    </row>
    <row r="30" spans="1:6" x14ac:dyDescent="0.3">
      <c r="A30" s="71"/>
      <c r="B30" s="21"/>
      <c r="C30" s="71"/>
      <c r="D30" s="71"/>
    </row>
    <row r="31" spans="1:6" x14ac:dyDescent="0.3">
      <c r="A31" s="71"/>
      <c r="B31" s="21"/>
      <c r="C31" s="73"/>
      <c r="D31" s="71"/>
    </row>
    <row r="32" spans="1:6" x14ac:dyDescent="0.3">
      <c r="A32" s="71"/>
      <c r="B32" s="72"/>
      <c r="C32" s="71"/>
      <c r="D32" s="71"/>
    </row>
    <row r="33" spans="1:5" x14ac:dyDescent="0.3">
      <c r="A33" s="71"/>
      <c r="B33" s="72"/>
      <c r="C33" s="71"/>
      <c r="D33" s="71"/>
    </row>
    <row r="34" spans="1:5" x14ac:dyDescent="0.3">
      <c r="A34" s="71"/>
      <c r="B34" s="72"/>
      <c r="C34" s="71"/>
      <c r="D34" s="71"/>
    </row>
    <row r="35" spans="1:5" x14ac:dyDescent="0.3">
      <c r="A35" s="71"/>
      <c r="B35" s="72"/>
      <c r="C35" s="71"/>
      <c r="D35" s="71"/>
    </row>
    <row r="36" spans="1:5" x14ac:dyDescent="0.3">
      <c r="A36" s="71"/>
      <c r="B36" s="72"/>
      <c r="C36" s="71"/>
      <c r="D36" s="71"/>
    </row>
    <row r="37" spans="1:5" x14ac:dyDescent="0.3">
      <c r="A37" s="71"/>
      <c r="B37" s="72"/>
      <c r="C37" s="73"/>
      <c r="D37" s="71"/>
    </row>
    <row r="38" spans="1:5" x14ac:dyDescent="0.3">
      <c r="C38" s="71"/>
      <c r="D38" s="71"/>
      <c r="E38" s="71"/>
    </row>
    <row r="39" spans="1:5" x14ac:dyDescent="0.3">
      <c r="C39" s="73"/>
      <c r="D39" s="71"/>
      <c r="E39" s="71"/>
    </row>
    <row r="40" spans="1:5" x14ac:dyDescent="0.3">
      <c r="C40" s="71"/>
      <c r="D40" s="71"/>
      <c r="E40" s="71"/>
    </row>
    <row r="41" spans="1:5" x14ac:dyDescent="0.3">
      <c r="B41" s="74"/>
      <c r="C41" s="73"/>
      <c r="D41" s="71"/>
      <c r="E41" s="71"/>
    </row>
    <row r="42" spans="1:5" x14ac:dyDescent="0.3">
      <c r="B42" s="75"/>
      <c r="C42" s="71"/>
      <c r="D42" s="71"/>
      <c r="E42" s="71"/>
    </row>
    <row r="43" spans="1:5" x14ac:dyDescent="0.3">
      <c r="C43" s="71"/>
      <c r="D43" s="71"/>
      <c r="E43" s="71"/>
    </row>
  </sheetData>
  <pageMargins left="0.47" right="0.38" top="0.27" bottom="0.26" header="0.18" footer="0.18"/>
  <pageSetup scale="96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q+FEGf4EjPISrgWEFk32nsMHD0k=</DigestValue>
    </Reference>
    <Reference URI="#idOfficeObject" Type="http://www.w3.org/2000/09/xmldsig#Object">
      <DigestMethod Algorithm="http://www.w3.org/2000/09/xmldsig#sha1"/>
      <DigestValue>5qJivY6RVLCqk7V/NEwuWR96yLM=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Yk/6CwTGDt7JxRuQzX1FatL2nKw=</DigestValue>
    </Reference>
  </SignedInfo>
  <SignatureValue>0+3ywIv13y66eJFOMQjZVx1QeTk1/6ZgL+ImQDcSAjyYJjbRScTToKkeH3MpIB8BglJti6N1SU/G
6F0ipM3yOoio248S0S6dxn57f/JyTtlifI1R6WYWOzQ+4vyv35Uy00JCT2Z06ZAKGnODdPFx+QWp
KXQHqBRFzZv0q3kft9ARmXKJz/LQPP20UPrlwm5qu7UMOMZwMx7yFj+OcbpiHsLqaJcI+1k4RlDK
hBKPDescsO7/TPAdEtfaRzDh9M9C5q5HkHClGs4bpZ1WMyqaxuLAgL92fuupVUIKqeUhIqSzPo1G
SA5JG8Wjd5OPPFAWxui8CqwT5ZTvpwfFwDWVdg==</SignatureValue>
  <KeyInfo>
    <X509Data>
      <X509Certificate>MIIGRjCCBS6gAwIBAgIKG3SvUwABAAAPnDANBgkqhkiG9w0BAQUFADBKMRIwEAYKCZImiZPyLGQB
GRYCZ2UxEzARBgoJkiaJk/IsZAEZFgNuYmcxHzAdBgNVBAMTFk5CRyBDbGFzcyAyIElOVCBTdWIg
Q0EwHhcNMTUwMjE4MTI1NTQwWhcNMTcwMjEyMDkxOTIzWjBEMR8wHQYDVQQKExZKU0MgUGFzaGEg
QmFuayBHZW9yZ2lhMSEwHwYDVQQDExhCUEIgLSBNYXJnYXJpdGEgU3ZhbmlkemUwggEiMA0GCSqG
SIb3DQEBAQUAA4IBDwAwggEKAoIBAQDkd3qz4dAaXPRtURqEr/AwJTIqDS3OM2QqZH8QNAnM6atB
jraej88Z38kWAQacFcqaXK+uK4MIrD+Ya7Do6bLH6auHoKW8o1H3KqxSdn3o74EoxpPnXyduoWTn
7R29JFMQh51deaH1xCUoQi7ShSh0S4ruotMBT2uoQuyVK3UHGyLOAC3sI6AEXO8nu3tqzxzhm7J3
4fmINZMVitMMJKJeZcOeruRpo3YEplRcUEQKrAR+NlEVKuH0zxSK/5BtYrEw1d9uHDKaBdqItzbW
54X1NPAnzXR1rNiIA/WdQ03wJ3P+iIespmhQctwvuEacOWG2dOuNWbcW1MCnNrCus8Q9AgMBAAGj
ggMyMIIDLjA8BgkrBgEEAYI3FQcELzAtBiUrBgEEAYI3FQjmsmCDjfVEhoGZCYO4oUqDvoRxBIPE
kTOEg4hdAgFkAgEbMB0GA1UdJQQWMBQGCCsGAQUFBwMCBggrBgEFBQcDBDALBgNVHQ8EBAMCB4Aw
JwYJKwYBBAGCNxUKBBowGDAKBggrBgEFBQcDAjAKBggrBgEFBQcDBDAdBgNVHQ4EFgQUSaYlbNtu
WERS532jZ5h+AMsZQ9EwHwYDVR0jBBgwFoAUwy7SL/BMLxnCJ4L89i6sarBJz8EwggElBgNVHR8E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MjBJTlQlMjBTdWIlMjBDQSgxKS5jcnQwDQYJKoZIhvcNAQEFBQADggEBAIMIV9RpbA2R0XaV9HtH
GiFq0+CFdWdbrZ4kl43tTs+jlGtV85dC71u1GfH4cJUbWvgy6yNeum2vbqbwCa5nerUawE3UVukk
mPsO2AXkM4I8MA6wAdIWTkianUyKzt9whl+gSO6Fl8GKePiadpat9w+38ILaAlrRaPrfZMKL9/4Q
YTFRqmjlx29laAwx/aeI5YqyqNv9cQDhJlXcoN4AlSVFEtc3FSohNpnb/B/91GMO9pBSzzvrWj4H
+APnxL89AYQWitJGtUhDAQra8KdMU9xAUw89ZR1klnKHupDpWbPj34nfZsuiZS+kjj/uLOHW3f35
ZWJGj8lLTT2510x+yas=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sbdP7yQTxuQbK//S1xz4E7ztBCY=</DigestValue>
      </Reference>
      <Reference URI="/xl/worksheets/sheet1.xml?ContentType=application/vnd.openxmlformats-officedocument.spreadsheetml.worksheet+xml">
        <DigestMethod Algorithm="http://www.w3.org/2000/09/xmldsig#sha1"/>
        <DigestValue>a/deWA5+F5Zdz8R+iN+vTlp6d0s=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sheets/sheet5.xml?ContentType=application/vnd.openxmlformats-officedocument.spreadsheetml.worksheet+xml">
        <DigestMethod Algorithm="http://www.w3.org/2000/09/xmldsig#sha1"/>
        <DigestValue>cSWk0NL+x3tCuTAxKYXn/DKJbIw=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YlP0WqcgEVCu7lvNedf0LJnXJDA=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sheets/sheet3.xml?ContentType=application/vnd.openxmlformats-officedocument.spreadsheetml.worksheet+xml">
        <DigestMethod Algorithm="http://www.w3.org/2000/09/xmldsig#sha1"/>
        <DigestValue>GLCXqdwFmA7PNuLhU0lQaZzY9Hk=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book.xml?ContentType=application/vnd.openxmlformats-officedocument.spreadsheetml.sheet.main+xml">
        <DigestMethod Algorithm="http://www.w3.org/2000/09/xmldsig#sha1"/>
        <DigestValue>Nq3DqOSXP0pmOhZELHw4SPzd1/A=</DigestValue>
      </Reference>
      <Reference URI="/xl/calcChain.xml?ContentType=application/vnd.openxmlformats-officedocument.spreadsheetml.calcChain+xml">
        <DigestMethod Algorithm="http://www.w3.org/2000/09/xmldsig#sha1"/>
        <DigestValue>yicA6rjlmjlVs3ntMa6IpaolB8k=</DigestValue>
      </Reference>
      <Reference URI="/xl/worksheets/sheet4.xml?ContentType=application/vnd.openxmlformats-officedocument.spreadsheetml.worksheet+xml">
        <DigestMethod Algorithm="http://www.w3.org/2000/09/xmldsig#sha1"/>
        <DigestValue>BBHGTtxRO5FY0cKF3rb8z87bdPQ=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sheets/sheet2.xml?ContentType=application/vnd.openxmlformats-officedocument.spreadsheetml.worksheet+xml">
        <DigestMethod Algorithm="http://www.w3.org/2000/09/xmldsig#sha1"/>
        <DigestValue>8ihTnYUS5XQ6ERHgA0SoHeDS1Nc=</DigestValue>
      </Reference>
      <Reference URI="/xl/sharedStrings.xml?ContentType=application/vnd.openxmlformats-officedocument.spreadsheetml.sharedStrings+xml">
        <DigestMethod Algorithm="http://www.w3.org/2000/09/xmldsig#sha1"/>
        <DigestValue>j6x7s3v+3dt/2E8TqwR4hlrYKTo=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2016-04-22T11:50:18Z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2016-04-22T11:50:18Z</xd:SigningTime>
          <xd:SigningCertificate>
            <xd:Cert>
              <xd:CertDigest>
                <DigestMethod Algorithm="http://www.w3.org/2000/09/xmldsig#sha1"/>
                <DigestValue>eGAw/dkjmW2/E+D6bhOC3bORq3M=</DigestValue>
              </xd:CertDigest>
              <xd:IssuerSerial>
                <X509IssuerName>CN=NBG Class 2 INT Sub CA, DC=nbg, DC=ge</X509IssuerName>
                <X509SerialNumber>129656350791414728101788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LrcBwHOgDyU5E4B2vrucFPf3vpE=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kHdX5JDCMhBTMseTMMNIwpcB520=</DigestValue>
    </Reference>
  </SignedInfo>
  <SignatureValue>WgcSJy+kQtcUHKKH/+rluxOiNu8pBW+FgYH4Lmd1EhOD5+hp9IgeNxb6r99Kgu1v17nIBe9dZ/+3
3+6/HIKdEU5+dOO5hDVP+4umzAY/gtx0SucbscSAEJmQNVC6Pxm6lum8zyxyVf9/HMnXk3eqyxaa
CCHXTbskfGTK+fvMYj/2GD621hBcgzdgVdvF8qB5BLz5Aukr/UvPRYyvnrSJB4GgkI6JAzjoVsq8
jxeYIo4uYINtsU2d+oWx1S8IgUYlQfR7GFKCn3d7PVeRenZIRUIMVSEtD+SB+G5iOVEXmAj/vmvs
xvVggZq1Sw1GQL3Z4Y0MnzJbwVac0MZJegk9Qg==</SignatureValue>
  <KeyInfo>
    <X509Data>
      <X509Certificate>MIIGRDCCBSygAwIBAgIKOxQswQABAAANwjANBgkqhkiG9w0BAQUFADBKMRIwEAYKCZImiZPyLGQB
GRYCZ2UxEzARBgoJkiaJk/IsZAEZFgNuYmcxHzAdBgNVBAMTFk5CRyBDbGFzcyAyIElOVCBTdWIg
Q0EwHhcNMTQwOTAxMDY1NzE5WhcNMTYwODMxMDY1NzE5WjBCMR8wHQYDVQQKExZKU0MgUGFzaGEg
QmFuayBHZW9yZ2lhMR8wHQYDVQQDExZCUEIgLSBMZWxhIEdvZ2lhc2h2aWxpMIIBIjANBgkqhkiG
9w0BAQEFAAOCAQ8AMIIBCgKCAQEA2URp3qqVnMRcLocxuOBvjSRlBSEXryqtWyhWK41e44CWcvuP
uFBmIpYtqAU7bD/bZRNcOH/zsKhEU2aOoQX3DR/trPQp89JY4bPs6OMidv+ioH550tWd55nLD98m
zWiGLSWT9zei3DedqERxVl+2z+UTyt7V8ZPs5wIbfeZb/NzoI+Brs3hw4kDupM0R+fai/qpSZ0/b
zb0ttALyzl3rBHXeAjZanlOpJe47ipPODzotkEskx3Hf9C3Wfy+f7R3lffsC+O8TS4g6vkN0cJo/
l5tEyGSNWegKj5bYlvnjSRqyMXOot2K13VigiWOTNoJHXIBfa3DjHBH3PGSApHIQowIDAQABo4ID
MjCCAy4wPAYJKwYBBAGCNxUHBC8wLQYlKwYBBAGCNxUI5rJgg431RIaBmQmDuKFKg76EcQSDxJEz
hIOIXQIBZAIBGzAdBgNVHSUEFjAUBggrBgEFBQcDAgYIKwYBBQUHAwQwCwYDVR0PBAQDAgeAMCcG
CSsGAQQBgjcVCgQaMBgwCgYIKwYBBQUHAwIwCgYIKwYBBQUHAwQwHQYDVR0OBBYEFN6Ohh1QIGTB
h2zYAnBOzozK2/zYMB8GA1UdIwQYMBaAFMMu0i/wTC8ZwieC/PYurGqwSc/BMIIBJQYDVR0fBIIB
HDCCARgwggEUoIIBEKCCAQyGgcdsZGFwOi8vL0NOPU5CRyUyMENsYXNzJTIwMiUyMElOVCUyMFN1
YiUyMENBKDEpLENOPW5iZy1zdWJDQSxDTj1DRFAsQ049UHVibGljJTIwS2V5JTIwU2VydmljZXMs
Q049U2VydmljZXMsQ049Q29uZmlndXJhdGlvbixEQz1uYmcsREM9Z2U/Y2VydGlmaWNhdGVSZXZv
Y2F0aW9uTGlzdD9iYXNlP29iamVjdENsYXNzPWNSTERpc3RyaWJ1dGlvblBvaW50hkBodHRwOi8v
Y3JsLm5iZy5nb3YuZ2UvY2EvTkJHJTIwQ2xhc3MlMjAyJTIwSU5UJTIwU3ViJTIwQ0EoMSkuY3Js
MIIBLgYIKwYBBQUHAQEEggEgMIIBHDCBugYIKwYBBQUHMAKGga1sZGFwOi8vL0NOPU5CRyUyMENs
YXNzJTIwMiUyMElOVCUyMFN1YiUyMENBLENOPUFJQSxDTj1QdWJsaWMlMjBLZXklMjBTZXJ2aWNl
cyxDTj1TZXJ2aWNlcyxDTj1Db25maWd1cmF0aW9uLERDPW5iZyxEQz1nZT9jQUNlcnRpZmljYXRl
P2Jhc2U/b2JqZWN0Q2xhc3M9Y2VydGlmaWNhdGlvbkF1dGhvcml0eTBdBggrBgEFBQcwAoZRaHR0
cDovL2NybC5uYmcuZ292LmdlL2NhL25iZy1zdWJDQS5uYmcuZ2VfTkJHJTIwQ2xhc3MlMjAyJTIw
SU5UJTIwU3ViJTIwQ0EoMSkuY3J0MA0GCSqGSIb3DQEBBQUAA4IBAQCGYPDf+hjkhksWTN47ZYxZ
7ifSbAxq7ATvXav/IcaQRnI4/kQAe+/x1d8/pi57uzn24Bl8KwUoiAo3vwW4/CpZryzUYv3YGvxu
gaWEzurp3Wg3ftltVjZHOqV1yQb10wh+r+oZg+HikPY5kVOt1dxtP4pjcnVd7P7fDoNx7ADbQXwo
4RPx7eM9Y97R/SG+G88j56iYuCIThKNUk1sDGoYph+L9myMTwhyDtqiqUTW0WVunNhCLNjsnSwx3
FbYilYb09tQ7EKwzdWb+mgyhxRyGeZPS0nXHClVirD01Ea+swNsDZyvi3oJ9f5pOQX6Lpcl2ioFs
KDJdh8rTBg10zv/2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sbdP7yQTxuQbK//S1xz4E7ztBCY=</DigestValue>
      </Reference>
      <Reference URI="/xl/worksheets/sheet1.xml?ContentType=application/vnd.openxmlformats-officedocument.spreadsheetml.worksheet+xml">
        <DigestMethod Algorithm="http://www.w3.org/2000/09/xmldsig#sha1"/>
        <DigestValue>a/deWA5+F5Zdz8R+iN+vTlp6d0s=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sheets/sheet5.xml?ContentType=application/vnd.openxmlformats-officedocument.spreadsheetml.worksheet+xml">
        <DigestMethod Algorithm="http://www.w3.org/2000/09/xmldsig#sha1"/>
        <DigestValue>cSWk0NL+x3tCuTAxKYXn/DKJbIw=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YlP0WqcgEVCu7lvNedf0LJnXJDA=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sheets/sheet3.xml?ContentType=application/vnd.openxmlformats-officedocument.spreadsheetml.worksheet+xml">
        <DigestMethod Algorithm="http://www.w3.org/2000/09/xmldsig#sha1"/>
        <DigestValue>GLCXqdwFmA7PNuLhU0lQaZzY9Hk=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book.xml?ContentType=application/vnd.openxmlformats-officedocument.spreadsheetml.sheet.main+xml">
        <DigestMethod Algorithm="http://www.w3.org/2000/09/xmldsig#sha1"/>
        <DigestValue>Nq3DqOSXP0pmOhZELHw4SPzd1/A=</DigestValue>
      </Reference>
      <Reference URI="/xl/calcChain.xml?ContentType=application/vnd.openxmlformats-officedocument.spreadsheetml.calcChain+xml">
        <DigestMethod Algorithm="http://www.w3.org/2000/09/xmldsig#sha1"/>
        <DigestValue>yicA6rjlmjlVs3ntMa6IpaolB8k=</DigestValue>
      </Reference>
      <Reference URI="/xl/worksheets/sheet4.xml?ContentType=application/vnd.openxmlformats-officedocument.spreadsheetml.worksheet+xml">
        <DigestMethod Algorithm="http://www.w3.org/2000/09/xmldsig#sha1"/>
        <DigestValue>BBHGTtxRO5FY0cKF3rb8z87bdPQ=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YlP0WqcgEVCu7lvNedf0LJnXJDA=</DigestValue>
      </Reference>
      <Reference URI="/xl/worksheets/sheet2.xml?ContentType=application/vnd.openxmlformats-officedocument.spreadsheetml.worksheet+xml">
        <DigestMethod Algorithm="http://www.w3.org/2000/09/xmldsig#sha1"/>
        <DigestValue>8ihTnYUS5XQ6ERHgA0SoHeDS1Nc=</DigestValue>
      </Reference>
      <Reference URI="/xl/sharedStrings.xml?ContentType=application/vnd.openxmlformats-officedocument.spreadsheetml.sharedStrings+xml">
        <DigestMethod Algorithm="http://www.w3.org/2000/09/xmldsig#sha1"/>
        <DigestValue>j6x7s3v+3dt/2E8TqwR4hlrYKTo=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2016-04-22T12:50:51Z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2016-04-22T12:50:51Z</xd:SigningTime>
          <xd:SigningCertificate>
            <xd:Cert>
              <xd:CertDigest>
                <DigestMethod Algorithm="http://www.w3.org/2000/09/xmldsig#sha1"/>
                <DigestValue>wOxP+tDZReK0s6AW9CV3Nj7PqXE=</DigestValue>
              </xd:CertDigest>
              <xd:IssuerSerial>
                <X509IssuerName>DC=ge, DC=nbg, CN=NBG Class 2 INT Sub CA</X509IssuerName>
                <X509SerialNumber>278991782229595727596994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info</vt:lpstr>
      <vt:lpstr>ratio</vt:lpstr>
      <vt:lpstr>ratio!Print_Area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Lela Gogiashvili</cp:lastModifiedBy>
  <dcterms:modified xsi:type="dcterms:W3CDTF">2016-04-22T06:56:11Z</dcterms:modified>
</cp:coreProperties>
</file>