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licies\NBG Reporting\Quarterly\TRG I Q 2017\for sent\"/>
    </mc:Choice>
  </mc:AlternateContent>
  <bookViews>
    <workbookView xWindow="-15" yWindow="-15" windowWidth="10320" windowHeight="8115" activeTab="2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4" i="2"/>
  <c r="E15" i="2"/>
  <c r="E16" i="2"/>
  <c r="E17" i="2"/>
  <c r="E18" i="2"/>
  <c r="E19" i="2"/>
  <c r="E20" i="2"/>
  <c r="E22" i="2"/>
  <c r="E23" i="2"/>
  <c r="E24" i="2"/>
  <c r="E26" i="2"/>
  <c r="E27" i="2"/>
  <c r="E28" i="2"/>
  <c r="E30" i="2"/>
  <c r="E31" i="2"/>
  <c r="E32" i="2"/>
  <c r="E33" i="2"/>
  <c r="E35" i="2"/>
  <c r="E36" i="2"/>
  <c r="E37" i="2"/>
  <c r="E38" i="2"/>
  <c r="E40" i="2"/>
  <c r="E41" i="2"/>
  <c r="E42" i="2"/>
  <c r="E44" i="2"/>
  <c r="E45" i="2"/>
  <c r="E46" i="2"/>
  <c r="E47" i="2"/>
  <c r="E48" i="2"/>
  <c r="E50" i="2"/>
  <c r="E51" i="2"/>
  <c r="E52" i="2"/>
  <c r="E53" i="2"/>
  <c r="K13" i="4" l="1"/>
  <c r="K12" i="4"/>
  <c r="D49" i="2" l="1"/>
  <c r="C49" i="2"/>
  <c r="E49" i="2" s="1"/>
  <c r="D43" i="2"/>
  <c r="C43" i="2"/>
  <c r="E43" i="2" s="1"/>
  <c r="D39" i="2"/>
  <c r="C39" i="2"/>
  <c r="E39" i="2" s="1"/>
  <c r="D34" i="2"/>
  <c r="C34" i="2"/>
  <c r="E34" i="2" s="1"/>
  <c r="D29" i="2"/>
  <c r="C29" i="2"/>
  <c r="E29" i="2" s="1"/>
  <c r="D25" i="2"/>
  <c r="C25" i="2"/>
  <c r="E25" i="2" s="1"/>
  <c r="D21" i="2"/>
  <c r="C21" i="2"/>
  <c r="E21" i="2" s="1"/>
  <c r="D13" i="2"/>
  <c r="C13" i="2"/>
  <c r="E13" i="2" s="1"/>
  <c r="D6" i="2"/>
  <c r="D54" i="2" s="1"/>
  <c r="C6" i="2"/>
  <c r="E6" i="2" s="1"/>
  <c r="C54" i="2" l="1"/>
  <c r="E54" i="2" s="1"/>
  <c r="B3" i="4"/>
  <c r="B2" i="4"/>
  <c r="B2" i="2"/>
  <c r="B1" i="2"/>
  <c r="B3" i="3"/>
  <c r="B2" i="3"/>
  <c r="C40" i="1" l="1"/>
  <c r="E40" i="1" s="1"/>
  <c r="E34" i="1"/>
  <c r="E35" i="1"/>
  <c r="E36" i="1"/>
  <c r="E37" i="1"/>
  <c r="E38" i="1"/>
  <c r="E39" i="1"/>
  <c r="E33" i="1"/>
  <c r="D31" i="1"/>
  <c r="D41" i="1" s="1"/>
  <c r="C31" i="1"/>
  <c r="E23" i="1"/>
  <c r="E24" i="1"/>
  <c r="E25" i="1"/>
  <c r="E26" i="1"/>
  <c r="E27" i="1"/>
  <c r="E28" i="1"/>
  <c r="E29" i="1"/>
  <c r="E30" i="1"/>
  <c r="E22" i="1"/>
  <c r="D20" i="1"/>
  <c r="C20" i="1"/>
  <c r="E18" i="1"/>
  <c r="E16" i="1"/>
  <c r="E8" i="1"/>
  <c r="E9" i="1"/>
  <c r="E10" i="1"/>
  <c r="E11" i="1"/>
  <c r="E12" i="1"/>
  <c r="E13" i="1"/>
  <c r="E15" i="1"/>
  <c r="E17" i="1"/>
  <c r="E19" i="1"/>
  <c r="E7" i="1"/>
  <c r="D14" i="1"/>
  <c r="C14" i="1"/>
  <c r="E31" i="1" l="1"/>
  <c r="E14" i="1"/>
  <c r="C41" i="1"/>
  <c r="E41" i="1" s="1"/>
  <c r="E20" i="1"/>
  <c r="H66" i="3" l="1"/>
  <c r="H64" i="3"/>
  <c r="F61" i="3"/>
  <c r="H61" i="3" s="1"/>
  <c r="H60" i="3"/>
  <c r="H59" i="3"/>
  <c r="H58" i="3"/>
  <c r="G53" i="3"/>
  <c r="F53" i="3"/>
  <c r="H52" i="3"/>
  <c r="H51" i="3"/>
  <c r="H50" i="3"/>
  <c r="H49" i="3"/>
  <c r="H48" i="3"/>
  <c r="H47" i="3"/>
  <c r="H44" i="3"/>
  <c r="H43" i="3"/>
  <c r="H42" i="3"/>
  <c r="H41" i="3"/>
  <c r="H40" i="3"/>
  <c r="H39" i="3"/>
  <c r="H38" i="3"/>
  <c r="H37" i="3"/>
  <c r="H36" i="3"/>
  <c r="H35" i="3"/>
  <c r="G34" i="3"/>
  <c r="G45" i="3" s="1"/>
  <c r="F34" i="3"/>
  <c r="F45" i="3" s="1"/>
  <c r="G30" i="3"/>
  <c r="F30" i="3"/>
  <c r="H30" i="3" s="1"/>
  <c r="H29" i="3"/>
  <c r="H28" i="3"/>
  <c r="H27" i="3"/>
  <c r="H26" i="3"/>
  <c r="H25" i="3"/>
  <c r="H24" i="3"/>
  <c r="H21" i="3"/>
  <c r="H20" i="3"/>
  <c r="H19" i="3"/>
  <c r="H18" i="3"/>
  <c r="H17" i="3"/>
  <c r="H16" i="3"/>
  <c r="H15" i="3"/>
  <c r="H14" i="3"/>
  <c r="H13" i="3"/>
  <c r="H12" i="3"/>
  <c r="H11" i="3"/>
  <c r="H10" i="3"/>
  <c r="G9" i="3"/>
  <c r="G22" i="3" s="1"/>
  <c r="G31" i="3" s="1"/>
  <c r="F9" i="3"/>
  <c r="H9" i="3" s="1"/>
  <c r="H8" i="3"/>
  <c r="E66" i="3"/>
  <c r="E64" i="3"/>
  <c r="C61" i="3"/>
  <c r="E61" i="3" s="1"/>
  <c r="E60" i="3"/>
  <c r="E59" i="3"/>
  <c r="E58" i="3"/>
  <c r="D53" i="3"/>
  <c r="C53" i="3"/>
  <c r="E52" i="3"/>
  <c r="E51" i="3"/>
  <c r="E50" i="3"/>
  <c r="E49" i="3"/>
  <c r="E48" i="3"/>
  <c r="E47" i="3"/>
  <c r="E44" i="3"/>
  <c r="E43" i="3"/>
  <c r="E42" i="3"/>
  <c r="E41" i="3"/>
  <c r="E40" i="3"/>
  <c r="E39" i="3"/>
  <c r="E38" i="3"/>
  <c r="E37" i="3"/>
  <c r="E36" i="3"/>
  <c r="E35" i="3"/>
  <c r="D34" i="3"/>
  <c r="D45" i="3" s="1"/>
  <c r="C34" i="3"/>
  <c r="C45" i="3" s="1"/>
  <c r="C54" i="3" s="1"/>
  <c r="D30" i="3"/>
  <c r="C30" i="3"/>
  <c r="E29" i="3"/>
  <c r="E28" i="3"/>
  <c r="E27" i="3"/>
  <c r="E26" i="3"/>
  <c r="E25" i="3"/>
  <c r="E24" i="3"/>
  <c r="E21" i="3"/>
  <c r="E20" i="3"/>
  <c r="E19" i="3"/>
  <c r="E18" i="3"/>
  <c r="E17" i="3"/>
  <c r="E16" i="3"/>
  <c r="E15" i="3"/>
  <c r="E14" i="3"/>
  <c r="E13" i="3"/>
  <c r="E12" i="3"/>
  <c r="E11" i="3"/>
  <c r="E10" i="3"/>
  <c r="D9" i="3"/>
  <c r="D22" i="3" s="1"/>
  <c r="D31" i="3" s="1"/>
  <c r="C9" i="3"/>
  <c r="C22" i="3" s="1"/>
  <c r="E8" i="3"/>
  <c r="F54" i="3" l="1"/>
  <c r="E30" i="3"/>
  <c r="E53" i="3"/>
  <c r="G54" i="3"/>
  <c r="G56" i="3" s="1"/>
  <c r="G63" i="3" s="1"/>
  <c r="G65" i="3" s="1"/>
  <c r="G67" i="3" s="1"/>
  <c r="F22" i="3"/>
  <c r="F31" i="3" s="1"/>
  <c r="F56" i="3" s="1"/>
  <c r="H53" i="3"/>
  <c r="H34" i="3"/>
  <c r="H45" i="3"/>
  <c r="D54" i="3"/>
  <c r="E54" i="3" s="1"/>
  <c r="E45" i="3"/>
  <c r="C31" i="3"/>
  <c r="E22" i="3"/>
  <c r="E9" i="3"/>
  <c r="E34" i="3"/>
  <c r="H54" i="3" l="1"/>
  <c r="D56" i="3"/>
  <c r="D63" i="3" s="1"/>
  <c r="D65" i="3" s="1"/>
  <c r="D67" i="3" s="1"/>
  <c r="H31" i="3"/>
  <c r="H22" i="3"/>
  <c r="H56" i="3"/>
  <c r="F63" i="3"/>
  <c r="C56" i="3"/>
  <c r="E31" i="3"/>
  <c r="H63" i="3" l="1"/>
  <c r="F65" i="3"/>
  <c r="E56" i="3"/>
  <c r="C63" i="3"/>
  <c r="H65" i="3" l="1"/>
  <c r="F67" i="3"/>
  <c r="H67" i="3" s="1"/>
  <c r="E63" i="3"/>
  <c r="C65" i="3"/>
  <c r="E65" i="3" l="1"/>
  <c r="C67" i="3"/>
  <c r="E67" i="3" s="1"/>
</calcChain>
</file>

<file path=xl/sharedStrings.xml><?xml version="1.0" encoding="utf-8"?>
<sst xmlns="http://schemas.openxmlformats.org/spreadsheetml/2006/main" count="269" uniqueCount="219">
  <si>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</si>
  <si>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</si>
  <si>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</si>
  <si>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</si>
  <si>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</si>
  <si>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</si>
  <si>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</si>
  <si>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</si>
  <si>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</si>
  <si>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</si>
  <si>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</si>
  <si>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</si>
  <si>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</si>
  <si>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</si>
  <si>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</si>
  <si>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</si>
  <si>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</si>
  <si>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</si>
  <si>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</si>
  <si>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</si>
  <si>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</si>
  <si>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</si>
  <si>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</si>
  <si>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</si>
  <si>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</si>
  <si>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</si>
  <si>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</si>
  <si>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</si>
  <si>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</si>
  <si>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</si>
  <si>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</si>
  <si>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</si>
  <si>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</si>
  <si>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</si>
  <si>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</si>
  <si>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</si>
  <si>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</si>
  <si>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</si>
  <si>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</si>
  <si>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</si>
  <si>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</si>
  <si>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</si>
  <si>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</si>
  <si>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</si>
  <si>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</si>
  <si>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</si>
  <si>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</si>
  <si>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</si>
  <si>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</si>
  <si>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</si>
  <si>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</si>
  <si>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</si>
  <si>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</si>
  <si>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</si>
  <si>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</si>
  <si>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</si>
  <si>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</si>
  <si>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</si>
  <si>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</si>
  <si>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</si>
  <si>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</si>
  <si>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</si>
  <si>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</si>
  <si>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</si>
  <si>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</si>
  <si>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</si>
  <si>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</si>
  <si>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</si>
  <si>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</si>
  <si>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</si>
  <si>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</si>
  <si>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</si>
  <si>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</si>
  <si>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</si>
  <si>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</si>
  <si>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</si>
  <si>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</si>
  <si>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</si>
  <si>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</si>
  <si>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</si>
  <si>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</si>
  <si>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</si>
  <si>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</si>
  <si>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</si>
  <si>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</si>
  <si>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</si>
  <si>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</si>
  <si>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</si>
  <si>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</si>
  <si>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</si>
  <si>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</si>
  <si>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</si>
  <si>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</si>
  <si>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</si>
  <si>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</si>
  <si>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</si>
  <si>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</si>
  <si>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</si>
  <si>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</si>
  <si>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</si>
  <si>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</si>
  <si>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</si>
  <si>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</si>
  <si>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</si>
  <si>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</si>
  <si>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</si>
  <si>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</si>
  <si>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</si>
  <si>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</si>
  <si>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</si>
  <si>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</si>
  <si>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</si>
  <si>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</si>
  <si>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</si>
  <si>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</si>
  <si>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</si>
  <si>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</si>
  <si>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</si>
  <si>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</si>
  <si>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</si>
  <si>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</si>
  <si>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</si>
  <si>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</si>
  <si>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</si>
  <si>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</si>
  <si>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</si>
  <si>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</si>
  <si>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</si>
  <si>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</si>
  <si>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</si>
  <si>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</si>
  <si>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</si>
  <si>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</si>
  <si>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</si>
  <si>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</si>
  <si>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</si>
  <si>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</si>
  <si>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</si>
  <si>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</si>
  <si>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</si>
  <si>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</si>
  <si>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</si>
  <si>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</si>
  <si>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</si>
  <si>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</si>
  <si>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</si>
  <si>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</si>
  <si>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</si>
  <si>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</si>
  <si>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</si>
  <si>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</si>
  <si>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</si>
  <si>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</si>
  <si>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</si>
  <si>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</si>
  <si>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</si>
  <si>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</si>
  <si>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</si>
  <si>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</si>
  <si>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</si>
  <si>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</si>
  <si>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</si>
  <si>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</si>
  <si>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</si>
  <si>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</si>
  <si>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</si>
  <si>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</si>
  <si>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</si>
  <si>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</si>
  <si>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</si>
  <si>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</si>
  <si>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</si>
  <si>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</si>
  <si>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</si>
  <si>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</si>
  <si>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</si>
  <si>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</si>
  <si>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</si>
  <si>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</si>
  <si>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</si>
  <si>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</si>
  <si>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</si>
  <si>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</si>
  <si>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</si>
  <si>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</si>
  <si>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</si>
  <si>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</si>
  <si>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</si>
  <si>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</si>
  <si>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</si>
  <si>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</si>
  <si>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</si>
  <si>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</si>
  <si>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7.6%</t>
  </si>
  <si>
    <t>საზედამხედველო კაპიტალის კოეფიციენტი ≥ 11.4%</t>
  </si>
  <si>
    <t>"კრედო"</t>
  </si>
  <si>
    <t>Dan Balke (Germany)</t>
  </si>
  <si>
    <t>Thomas Engelhardt (Germany)</t>
  </si>
  <si>
    <t>Franciscus Bernardus Martinus Streppel (Netherlands)</t>
  </si>
  <si>
    <t>Paul-Catalin Panciu (Romania)</t>
  </si>
  <si>
    <t>Shavkat Akmalov (Uzbekistan)</t>
  </si>
  <si>
    <t>ზაალ ფირცხელავა</t>
  </si>
  <si>
    <t>Johannes Mainhardt (Germany)</t>
  </si>
  <si>
    <t>ზაზა ტყეშელაშვილი</t>
  </si>
  <si>
    <t>Access Microfinance Holding AG (Germany) - 60.2%</t>
  </si>
  <si>
    <t>Triodos Custody B.V., Triodos Fair Share Fund (Netherlands) - 9.9%</t>
  </si>
  <si>
    <t>Triodos SICAV II, Triodos Microfinance Fund (Luxembourg) - 9.9%</t>
  </si>
  <si>
    <t>responsAbility Participations AG (Switzerland) - 9.34%</t>
  </si>
  <si>
    <t>responsAbility Management Company S.A., responsAbility Global Microfinance Fund (Luxembourg) - 8.79%</t>
  </si>
  <si>
    <t>responsAbility SICAV (Lux) -  responsAbility SICAV (Lux) Microfinance Leaders Fund  - 1.87%</t>
  </si>
  <si>
    <t>CDC Group PLC (UK) - 7.57%</t>
  </si>
  <si>
    <t>European Investment Bank (Luxembourg) - 7.57%</t>
  </si>
  <si>
    <t xml:space="preserve">International Finance Corporation (USA) - 7.57%
</t>
  </si>
  <si>
    <t>Kreditanstalt für Wiederaufbau (Germany) - 7.57%</t>
  </si>
  <si>
    <t>LFS Financial Systems GmbH (Germany) - 10.22%</t>
  </si>
  <si>
    <t>Omidyar Tufts Microfinance Fund (USA) - 9.83%</t>
  </si>
  <si>
    <t>Dr. Bernd Zattler (Germany) - 6.13%</t>
  </si>
  <si>
    <t>ბანკი: "კრედო"</t>
  </si>
  <si>
    <t>თარიღი: 03/31/2017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</si>
</sst>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mm/dd/yy"/>
    <numFmt numFmtId="165" formatCode="#,##0;[Red]#,##0"/>
    <numFmt numFmtId="166" formatCode="m/d/yy;@"/>
    <numFmt numFmtId="167" formatCode="_(* #,##0_);_(* \(#,##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</font>
    <font>
      <sz val="10"/>
      <name val="AcadNusx"/>
    </font>
    <font>
      <sz val="12"/>
      <color indexed="8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9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9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9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9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1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14" fillId="0" borderId="15" xfId="0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wrapText="1" indent="2"/>
    </xf>
    <xf numFmtId="0" fontId="15" fillId="0" borderId="18" xfId="0" applyFont="1" applyFill="1" applyBorder="1" applyAlignment="1"/>
    <xf numFmtId="0" fontId="15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indent="1"/>
    </xf>
    <xf numFmtId="0" fontId="14" fillId="0" borderId="19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wrapText="1" indent="1"/>
    </xf>
    <xf numFmtId="0" fontId="14" fillId="0" borderId="21" xfId="0" applyFont="1" applyFill="1" applyBorder="1" applyAlignment="1">
      <alignment horizontal="left" indent="1"/>
    </xf>
    <xf numFmtId="0" fontId="15" fillId="0" borderId="22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indent="1"/>
    </xf>
    <xf numFmtId="0" fontId="15" fillId="0" borderId="1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 indent="1"/>
    </xf>
    <xf numFmtId="0" fontId="15" fillId="0" borderId="18" xfId="0" applyFont="1" applyFill="1" applyBorder="1" applyAlignment="1">
      <alignment horizontal="left" inden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indent="1"/>
    </xf>
    <xf numFmtId="0" fontId="14" fillId="0" borderId="21" xfId="0" applyFont="1" applyFill="1" applyBorder="1" applyAlignment="1">
      <alignment horizontal="left" vertical="center" indent="1"/>
    </xf>
    <xf numFmtId="0" fontId="15" fillId="0" borderId="22" xfId="0" applyFont="1" applyFill="1" applyBorder="1" applyAlignment="1"/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8" fontId="14" fillId="0" borderId="18" xfId="0" applyNumberFormat="1" applyFont="1" applyFill="1" applyBorder="1" applyAlignment="1" applyProtection="1">
      <alignment horizontal="right"/>
      <protection locked="0"/>
    </xf>
    <xf numFmtId="38" fontId="14" fillId="0" borderId="25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>
      <alignment horizontal="right"/>
    </xf>
    <xf numFmtId="38" fontId="14" fillId="2" borderId="18" xfId="0" applyNumberFormat="1" applyFont="1" applyFill="1" applyBorder="1" applyAlignment="1">
      <alignment horizontal="right"/>
    </xf>
    <xf numFmtId="38" fontId="14" fillId="2" borderId="25" xfId="0" applyNumberFormat="1" applyFont="1" applyFill="1" applyBorder="1" applyAlignment="1" applyProtection="1">
      <alignment horizontal="right"/>
    </xf>
    <xf numFmtId="38" fontId="14" fillId="3" borderId="25" xfId="0" applyNumberFormat="1" applyFont="1" applyFill="1" applyBorder="1" applyAlignment="1" applyProtection="1">
      <alignment horizontal="right"/>
      <protection locked="0"/>
    </xf>
    <xf numFmtId="38" fontId="14" fillId="2" borderId="18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 applyProtection="1">
      <alignment horizontal="right"/>
      <protection locked="0"/>
    </xf>
    <xf numFmtId="38" fontId="14" fillId="0" borderId="20" xfId="0" applyNumberFormat="1" applyFont="1" applyFill="1" applyBorder="1" applyAlignment="1" applyProtection="1">
      <alignment horizontal="right"/>
      <protection locked="0"/>
    </xf>
    <xf numFmtId="38" fontId="14" fillId="2" borderId="26" xfId="0" applyNumberFormat="1" applyFont="1" applyFill="1" applyBorder="1" applyAlignment="1">
      <alignment horizontal="right"/>
    </xf>
    <xf numFmtId="38" fontId="14" fillId="2" borderId="22" xfId="0" applyNumberFormat="1" applyFont="1" applyFill="1" applyBorder="1" applyAlignment="1">
      <alignment horizontal="right"/>
    </xf>
    <xf numFmtId="38" fontId="14" fillId="2" borderId="27" xfId="0" applyNumberFormat="1" applyFont="1" applyFill="1" applyBorder="1" applyAlignment="1">
      <alignment horizontal="right"/>
    </xf>
    <xf numFmtId="38" fontId="14" fillId="0" borderId="16" xfId="0" applyNumberFormat="1" applyFont="1" applyFill="1" applyBorder="1" applyAlignment="1" applyProtection="1">
      <alignment horizontal="right"/>
      <protection locked="0"/>
    </xf>
    <xf numFmtId="38" fontId="14" fillId="3" borderId="24" xfId="0" applyNumberFormat="1" applyFont="1" applyFill="1" applyBorder="1" applyAlignment="1" applyProtection="1">
      <alignment horizontal="right"/>
      <protection locked="0"/>
    </xf>
    <xf numFmtId="38" fontId="14" fillId="0" borderId="23" xfId="0" applyNumberFormat="1" applyFont="1" applyFill="1" applyBorder="1" applyAlignment="1" applyProtection="1">
      <alignment horizontal="right"/>
      <protection locked="0"/>
    </xf>
    <xf numFmtId="38" fontId="14" fillId="2" borderId="28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>
      <alignment horizontal="right"/>
    </xf>
    <xf numFmtId="38" fontId="14" fillId="0" borderId="25" xfId="0" applyNumberFormat="1" applyFont="1" applyFill="1" applyBorder="1" applyAlignment="1">
      <alignment horizontal="right"/>
    </xf>
    <xf numFmtId="38" fontId="14" fillId="2" borderId="20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7" fillId="0" borderId="0" xfId="0" applyFont="1"/>
    <xf numFmtId="38" fontId="14" fillId="2" borderId="18" xfId="0" applyNumberFormat="1" applyFont="1" applyFill="1" applyBorder="1" applyAlignment="1" applyProtection="1">
      <alignment horizontal="right"/>
    </xf>
    <xf numFmtId="167" fontId="4" fillId="0" borderId="0" xfId="4" applyNumberFormat="1" applyFont="1"/>
    <xf numFmtId="14" fontId="4" fillId="0" borderId="0" xfId="0" applyNumberFormat="1" applyFont="1" applyFill="1" applyBorder="1" applyAlignment="1" applyProtection="1">
      <alignment horizontal="left"/>
    </xf>
    <xf numFmtId="0" fontId="18" fillId="0" borderId="6" xfId="5" applyFont="1" applyBorder="1" applyAlignment="1">
      <alignment horizontal="left"/>
    </xf>
    <xf numFmtId="0" fontId="18" fillId="0" borderId="8" xfId="5" applyFont="1" applyBorder="1" applyAlignment="1">
      <alignment horizontal="left"/>
    </xf>
    <xf numFmtId="0" fontId="4" fillId="0" borderId="29" xfId="0" applyFont="1" applyBorder="1"/>
    <xf numFmtId="38" fontId="4" fillId="0" borderId="7" xfId="0" applyNumberFormat="1" applyFont="1" applyFill="1" applyBorder="1" applyAlignment="1" applyProtection="1">
      <protection locked="0"/>
    </xf>
    <xf numFmtId="38" fontId="4" fillId="0" borderId="7" xfId="0" applyNumberFormat="1" applyFont="1" applyFill="1" applyBorder="1" applyAlignment="1" applyProtection="1">
      <alignment vertical="center"/>
      <protection locked="0"/>
    </xf>
    <xf numFmtId="167" fontId="4" fillId="0" borderId="0" xfId="0" applyNumberFormat="1" applyFont="1"/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8" fillId="0" borderId="6" xfId="5" applyFont="1" applyBorder="1" applyAlignment="1">
      <alignment horizontal="left"/>
    </xf>
    <xf numFmtId="0" fontId="18" fillId="0" borderId="8" xfId="5" applyFont="1" applyBorder="1" applyAlignment="1">
      <alignment horizontal="left"/>
    </xf>
    <xf numFmtId="0" fontId="18" fillId="0" borderId="6" xfId="5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9" fillId="0" borderId="2" xfId="0" applyFont="1" applyBorder="1" applyAlignment="1">
      <alignment wrapText="1"/>
    </xf>
    <xf numFmtId="0" fontId="4" fillId="0" borderId="4" xfId="0" applyFont="1" applyBorder="1" applyAlignment="1"/>
    <xf numFmtId="0" fontId="9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wrapText="1"/>
    </xf>
  </cellXfs>
  <cellStyles count="6">
    <cellStyle name="Comma" xfId="4" builtinId="3"/>
    <cellStyle name="Hyperlink" xfId="1" builtinId="8"/>
    <cellStyle name="Normal" xfId="0" builtinId="0"/>
    <cellStyle name="Normal 2" xfId="5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topLeftCell="A19" zoomScaleNormal="100" workbookViewId="0">
      <selection activeCell="C41" sqref="C41"/>
    </sheetView>
  </sheetViews>
  <sheetFormatPr defaultRowHeight="15" x14ac:dyDescent="0.3"/>
  <cols>
    <col min="1" max="1" width="5.7109375" style="1" customWidth="1"/>
    <col min="2" max="2" width="56.8554687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ht="19.5" x14ac:dyDescent="0.35">
      <c r="B1" s="154"/>
      <c r="C1" s="154"/>
      <c r="D1" s="154"/>
      <c r="E1" s="154"/>
      <c r="F1" s="154"/>
      <c r="G1" s="154"/>
      <c r="H1" s="154"/>
    </row>
    <row r="2" spans="1:26" x14ac:dyDescent="0.3">
      <c r="A2" s="2" t="s">
        <v>133</v>
      </c>
      <c r="B2" s="3" t="s">
        <v>195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4">
        <v>42825</v>
      </c>
      <c r="C3" s="3"/>
      <c r="D3" s="5"/>
      <c r="E3" s="5"/>
      <c r="F3" s="6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7"/>
      <c r="B4" s="8" t="s">
        <v>160</v>
      </c>
      <c r="D4" s="6"/>
      <c r="E4" s="6"/>
      <c r="F4" s="3"/>
      <c r="G4" s="3"/>
      <c r="H4" s="9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10"/>
      <c r="B5" s="11"/>
      <c r="C5" s="151" t="s">
        <v>148</v>
      </c>
      <c r="D5" s="151"/>
      <c r="E5" s="151"/>
      <c r="F5" s="152" t="s">
        <v>161</v>
      </c>
      <c r="G5" s="152"/>
      <c r="H5" s="15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2" t="s">
        <v>118</v>
      </c>
      <c r="B6" s="13" t="s">
        <v>142</v>
      </c>
      <c r="C6" s="14" t="s">
        <v>175</v>
      </c>
      <c r="D6" s="14" t="s">
        <v>176</v>
      </c>
      <c r="E6" s="14" t="s">
        <v>177</v>
      </c>
      <c r="F6" s="14" t="s">
        <v>175</v>
      </c>
      <c r="G6" s="14" t="s">
        <v>176</v>
      </c>
      <c r="H6" s="14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1</v>
      </c>
      <c r="B7" s="15" t="s">
        <v>146</v>
      </c>
      <c r="C7" s="16">
        <v>3872702.55</v>
      </c>
      <c r="D7" s="16">
        <v>2858183.95</v>
      </c>
      <c r="E7" s="17">
        <f>C7+D7</f>
        <v>6730886.5</v>
      </c>
      <c r="F7" s="18"/>
      <c r="G7" s="16"/>
      <c r="H7" s="1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2</v>
      </c>
      <c r="B8" s="15" t="s">
        <v>164</v>
      </c>
      <c r="C8" s="16">
        <v>24177</v>
      </c>
      <c r="D8" s="16">
        <v>1959720.21</v>
      </c>
      <c r="E8" s="17">
        <f t="shared" ref="E8:E20" si="0">C8+D8</f>
        <v>1983897.21</v>
      </c>
      <c r="F8" s="18"/>
      <c r="G8" s="16"/>
      <c r="H8" s="1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3</v>
      </c>
      <c r="B9" s="15" t="s">
        <v>165</v>
      </c>
      <c r="C9" s="16">
        <v>14306674.26</v>
      </c>
      <c r="D9" s="16">
        <v>72354302.480000004</v>
      </c>
      <c r="E9" s="17">
        <f t="shared" si="0"/>
        <v>86660976.74000001</v>
      </c>
      <c r="F9" s="18"/>
      <c r="G9" s="16"/>
      <c r="H9" s="1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4</v>
      </c>
      <c r="B10" s="15" t="s">
        <v>150</v>
      </c>
      <c r="C10" s="16">
        <v>0</v>
      </c>
      <c r="D10" s="16">
        <v>0</v>
      </c>
      <c r="E10" s="17">
        <f t="shared" si="0"/>
        <v>0</v>
      </c>
      <c r="F10" s="18"/>
      <c r="G10" s="16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5</v>
      </c>
      <c r="B11" s="15" t="s">
        <v>151</v>
      </c>
      <c r="C11" s="16">
        <v>0</v>
      </c>
      <c r="D11" s="16">
        <v>0</v>
      </c>
      <c r="E11" s="17">
        <f t="shared" si="0"/>
        <v>0</v>
      </c>
      <c r="F11" s="18"/>
      <c r="G11" s="16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6.1</v>
      </c>
      <c r="B12" s="20" t="s">
        <v>166</v>
      </c>
      <c r="C12" s="16">
        <v>336048838.91329998</v>
      </c>
      <c r="D12" s="16">
        <v>130636655.63692801</v>
      </c>
      <c r="E12" s="17">
        <f t="shared" si="0"/>
        <v>466685494.550228</v>
      </c>
      <c r="F12" s="18"/>
      <c r="G12" s="16"/>
      <c r="H12" s="1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6.2</v>
      </c>
      <c r="B13" s="20" t="s">
        <v>167</v>
      </c>
      <c r="C13" s="16">
        <v>-10766391.720699998</v>
      </c>
      <c r="D13" s="16">
        <v>-12860351.170927992</v>
      </c>
      <c r="E13" s="17">
        <f t="shared" si="0"/>
        <v>-23626742.89162799</v>
      </c>
      <c r="F13" s="18"/>
      <c r="G13" s="16"/>
      <c r="H13" s="1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6</v>
      </c>
      <c r="B14" s="15" t="s">
        <v>168</v>
      </c>
      <c r="C14" s="16">
        <f>C12+C13</f>
        <v>325282447.19259995</v>
      </c>
      <c r="D14" s="16">
        <f>D12+D13</f>
        <v>117776304.46600002</v>
      </c>
      <c r="E14" s="17">
        <f t="shared" si="0"/>
        <v>443058751.65859997</v>
      </c>
      <c r="F14" s="18"/>
      <c r="G14" s="16"/>
      <c r="H14" s="1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7</v>
      </c>
      <c r="B15" s="15" t="s">
        <v>169</v>
      </c>
      <c r="C15" s="16">
        <v>7490597.0199999996</v>
      </c>
      <c r="D15" s="16">
        <v>2695945.54</v>
      </c>
      <c r="E15" s="17">
        <f t="shared" si="0"/>
        <v>10186542.559999999</v>
      </c>
      <c r="F15" s="18"/>
      <c r="G15" s="16"/>
      <c r="H15" s="1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8</v>
      </c>
      <c r="B16" s="15" t="s">
        <v>158</v>
      </c>
      <c r="C16" s="16">
        <v>237727.56</v>
      </c>
      <c r="D16" s="16" t="s">
        <v>192</v>
      </c>
      <c r="E16" s="17">
        <f>C16</f>
        <v>237727.56</v>
      </c>
      <c r="F16" s="18"/>
      <c r="G16" s="16"/>
      <c r="H16" s="1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9</v>
      </c>
      <c r="B17" s="15" t="s">
        <v>162</v>
      </c>
      <c r="C17" s="16">
        <v>0</v>
      </c>
      <c r="D17" s="16">
        <v>0</v>
      </c>
      <c r="E17" s="17">
        <f t="shared" si="0"/>
        <v>0</v>
      </c>
      <c r="F17" s="18"/>
      <c r="G17" s="16"/>
      <c r="H17" s="1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10</v>
      </c>
      <c r="B18" s="15" t="s">
        <v>159</v>
      </c>
      <c r="C18" s="16">
        <v>9999690.5700000003</v>
      </c>
      <c r="D18" s="16" t="s">
        <v>192</v>
      </c>
      <c r="E18" s="17">
        <f>C18</f>
        <v>9999690.5700000003</v>
      </c>
      <c r="F18" s="18"/>
      <c r="G18" s="16"/>
      <c r="H18" s="1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11</v>
      </c>
      <c r="B19" s="15" t="s">
        <v>170</v>
      </c>
      <c r="C19" s="16">
        <v>11294521.09</v>
      </c>
      <c r="D19" s="16">
        <v>4480327.4499999993</v>
      </c>
      <c r="E19" s="17">
        <f t="shared" si="0"/>
        <v>15774848.539999999</v>
      </c>
      <c r="F19" s="18"/>
      <c r="G19" s="16"/>
      <c r="H19" s="1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2">
        <v>12</v>
      </c>
      <c r="B20" s="21" t="s">
        <v>143</v>
      </c>
      <c r="C20" s="16">
        <f>SUM(C7:C13)+SUM(C15:C19)</f>
        <v>372508537.24259996</v>
      </c>
      <c r="D20" s="16">
        <f>SUM(D7:D13)+SUM(D15:D19)</f>
        <v>202124784.09600002</v>
      </c>
      <c r="E20" s="17">
        <f t="shared" si="0"/>
        <v>574633321.33859992</v>
      </c>
      <c r="F20" s="18"/>
      <c r="G20" s="16"/>
      <c r="H20" s="1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2"/>
      <c r="B21" s="13" t="s">
        <v>139</v>
      </c>
      <c r="C21" s="22"/>
      <c r="D21" s="22"/>
      <c r="E21" s="23"/>
      <c r="F21" s="24"/>
      <c r="G21" s="22"/>
      <c r="H21" s="2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13</v>
      </c>
      <c r="B22" s="15" t="s">
        <v>136</v>
      </c>
      <c r="C22" s="16">
        <v>0</v>
      </c>
      <c r="D22" s="16">
        <v>0</v>
      </c>
      <c r="E22" s="17">
        <f>C22+D22</f>
        <v>0</v>
      </c>
      <c r="F22" s="18"/>
      <c r="G22" s="16"/>
      <c r="H22" s="1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14</v>
      </c>
      <c r="B23" s="15" t="s">
        <v>149</v>
      </c>
      <c r="C23" s="16">
        <v>0</v>
      </c>
      <c r="D23" s="16">
        <v>0</v>
      </c>
      <c r="E23" s="17">
        <f t="shared" ref="E23:E31" si="1">C23+D23</f>
        <v>0</v>
      </c>
      <c r="F23" s="18"/>
      <c r="G23" s="16"/>
      <c r="H23" s="1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15</v>
      </c>
      <c r="B24" s="15" t="s">
        <v>171</v>
      </c>
      <c r="C24" s="16">
        <v>0</v>
      </c>
      <c r="D24" s="16">
        <v>0</v>
      </c>
      <c r="E24" s="17">
        <f t="shared" si="1"/>
        <v>0</v>
      </c>
      <c r="F24" s="18"/>
      <c r="G24" s="16"/>
      <c r="H24" s="1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16</v>
      </c>
      <c r="B25" s="15" t="s">
        <v>137</v>
      </c>
      <c r="C25" s="16">
        <v>0</v>
      </c>
      <c r="D25" s="16">
        <v>0</v>
      </c>
      <c r="E25" s="17">
        <f t="shared" si="1"/>
        <v>0</v>
      </c>
      <c r="F25" s="18"/>
      <c r="G25" s="16"/>
      <c r="H25" s="1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17</v>
      </c>
      <c r="B26" s="15" t="s">
        <v>147</v>
      </c>
      <c r="C26" s="22">
        <v>150000</v>
      </c>
      <c r="D26" s="22"/>
      <c r="E26" s="17">
        <f t="shared" si="1"/>
        <v>150000</v>
      </c>
      <c r="F26" s="24"/>
      <c r="G26" s="22"/>
      <c r="H26" s="1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18</v>
      </c>
      <c r="B27" s="15" t="s">
        <v>172</v>
      </c>
      <c r="C27" s="16">
        <v>208290664.73250002</v>
      </c>
      <c r="D27" s="16">
        <v>215148067.90045711</v>
      </c>
      <c r="E27" s="17">
        <f t="shared" si="1"/>
        <v>423438732.6329571</v>
      </c>
      <c r="F27" s="18"/>
      <c r="G27" s="16"/>
      <c r="H27" s="1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19</v>
      </c>
      <c r="B28" s="15" t="s">
        <v>173</v>
      </c>
      <c r="C28" s="16">
        <v>4063167.8600000003</v>
      </c>
      <c r="D28" s="16">
        <v>3727991.7800000003</v>
      </c>
      <c r="E28" s="17">
        <f t="shared" si="1"/>
        <v>7791159.6400000006</v>
      </c>
      <c r="F28" s="18"/>
      <c r="G28" s="16"/>
      <c r="H28" s="1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20</v>
      </c>
      <c r="B29" s="15" t="s">
        <v>174</v>
      </c>
      <c r="C29" s="16">
        <v>22433472.75</v>
      </c>
      <c r="D29" s="16">
        <v>3808692.16</v>
      </c>
      <c r="E29" s="17">
        <f t="shared" si="1"/>
        <v>26242164.91</v>
      </c>
      <c r="F29" s="18"/>
      <c r="G29" s="16"/>
      <c r="H29" s="1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21</v>
      </c>
      <c r="B30" s="15" t="s">
        <v>140</v>
      </c>
      <c r="C30" s="16">
        <v>0</v>
      </c>
      <c r="D30" s="16">
        <v>0</v>
      </c>
      <c r="E30" s="17">
        <f t="shared" si="1"/>
        <v>0</v>
      </c>
      <c r="F30" s="18"/>
      <c r="G30" s="16"/>
      <c r="H30" s="1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2">
        <v>22</v>
      </c>
      <c r="B31" s="21" t="s">
        <v>141</v>
      </c>
      <c r="C31" s="16">
        <f>SUM(C22:C30)</f>
        <v>234937305.34250003</v>
      </c>
      <c r="D31" s="16">
        <f>SUM(D22:D30)</f>
        <v>222684751.84045711</v>
      </c>
      <c r="E31" s="17">
        <f t="shared" si="1"/>
        <v>457622057.18295717</v>
      </c>
      <c r="F31" s="18"/>
      <c r="G31" s="16"/>
      <c r="H31" s="1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2"/>
      <c r="B32" s="13" t="s">
        <v>152</v>
      </c>
      <c r="C32" s="22"/>
      <c r="D32" s="22"/>
      <c r="E32" s="23"/>
      <c r="F32" s="24"/>
      <c r="G32" s="22"/>
      <c r="H32" s="2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23</v>
      </c>
      <c r="B33" s="15" t="s">
        <v>153</v>
      </c>
      <c r="C33" s="16">
        <v>4400000</v>
      </c>
      <c r="D33" s="26" t="s">
        <v>192</v>
      </c>
      <c r="E33" s="17">
        <f>C33</f>
        <v>4400000</v>
      </c>
      <c r="F33" s="18"/>
      <c r="G33" s="26"/>
      <c r="H33" s="1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24</v>
      </c>
      <c r="B34" s="15" t="s">
        <v>154</v>
      </c>
      <c r="C34" s="16">
        <v>0</v>
      </c>
      <c r="D34" s="26" t="s">
        <v>192</v>
      </c>
      <c r="E34" s="17">
        <f t="shared" ref="E34:E39" si="2">C34</f>
        <v>0</v>
      </c>
      <c r="F34" s="18"/>
      <c r="G34" s="26"/>
      <c r="H34" s="1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25</v>
      </c>
      <c r="B35" s="20" t="s">
        <v>155</v>
      </c>
      <c r="C35" s="16">
        <v>0</v>
      </c>
      <c r="D35" s="26" t="s">
        <v>192</v>
      </c>
      <c r="E35" s="17">
        <f t="shared" si="2"/>
        <v>0</v>
      </c>
      <c r="F35" s="18"/>
      <c r="G35" s="26"/>
      <c r="H35" s="1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26</v>
      </c>
      <c r="B36" s="15" t="s">
        <v>138</v>
      </c>
      <c r="C36" s="16">
        <v>0</v>
      </c>
      <c r="D36" s="26" t="s">
        <v>192</v>
      </c>
      <c r="E36" s="17">
        <f t="shared" si="2"/>
        <v>0</v>
      </c>
      <c r="F36" s="18"/>
      <c r="G36" s="26"/>
      <c r="H36" s="1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27</v>
      </c>
      <c r="B37" s="15" t="s">
        <v>135</v>
      </c>
      <c r="C37" s="16">
        <v>0</v>
      </c>
      <c r="D37" s="26" t="s">
        <v>192</v>
      </c>
      <c r="E37" s="17">
        <f t="shared" si="2"/>
        <v>0</v>
      </c>
      <c r="F37" s="18"/>
      <c r="G37" s="26"/>
      <c r="H37" s="1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28</v>
      </c>
      <c r="B38" s="15" t="s">
        <v>163</v>
      </c>
      <c r="C38" s="16">
        <v>112214805.24999999</v>
      </c>
      <c r="D38" s="26" t="s">
        <v>192</v>
      </c>
      <c r="E38" s="17">
        <f t="shared" si="2"/>
        <v>112214805.24999999</v>
      </c>
      <c r="F38" s="18"/>
      <c r="G38" s="26"/>
      <c r="H38" s="1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29</v>
      </c>
      <c r="B39" s="15" t="s">
        <v>144</v>
      </c>
      <c r="C39" s="16">
        <v>396459</v>
      </c>
      <c r="D39" s="26" t="s">
        <v>192</v>
      </c>
      <c r="E39" s="17">
        <f t="shared" si="2"/>
        <v>396459</v>
      </c>
      <c r="F39" s="18"/>
      <c r="G39" s="26"/>
      <c r="H39" s="1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x14ac:dyDescent="0.3">
      <c r="A40" s="12">
        <v>30</v>
      </c>
      <c r="B40" s="21" t="s">
        <v>156</v>
      </c>
      <c r="C40" s="16">
        <f>SUM(C33:C39)</f>
        <v>117011264.24999999</v>
      </c>
      <c r="D40" s="26" t="s">
        <v>192</v>
      </c>
      <c r="E40" s="17">
        <f>C40</f>
        <v>117011264.24999999</v>
      </c>
      <c r="F40" s="18"/>
      <c r="G40" s="26"/>
      <c r="H40" s="19"/>
    </row>
    <row r="41" spans="1:58" ht="15.75" thickBot="1" x14ac:dyDescent="0.35">
      <c r="A41" s="27">
        <v>31</v>
      </c>
      <c r="B41" s="28" t="s">
        <v>157</v>
      </c>
      <c r="C41" s="29">
        <f>C40+C31</f>
        <v>351948569.59250003</v>
      </c>
      <c r="D41" s="29">
        <f>D31</f>
        <v>222684751.84045711</v>
      </c>
      <c r="E41" s="30">
        <f>C41+D41</f>
        <v>574633321.43295717</v>
      </c>
      <c r="F41" s="31"/>
      <c r="G41" s="29"/>
      <c r="H41" s="32"/>
    </row>
    <row r="42" spans="1:58" x14ac:dyDescent="0.3">
      <c r="A42" s="33"/>
      <c r="B42" s="141" t="s">
        <v>132</v>
      </c>
      <c r="C42" s="3"/>
      <c r="D42" s="3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3"/>
      <c r="B43" s="3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  <ignoredErrors>
    <ignoredError sqref="E16:E17 E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30" zoomScaleNormal="100" workbookViewId="0">
      <selection activeCell="C66" sqref="C66"/>
    </sheetView>
  </sheetViews>
  <sheetFormatPr defaultRowHeight="15" x14ac:dyDescent="0.3"/>
  <cols>
    <col min="1" max="1" width="7.7109375" style="36" bestFit="1" customWidth="1"/>
    <col min="2" max="2" width="49.42578125" style="36" customWidth="1"/>
    <col min="3" max="3" width="13.42578125" style="36" bestFit="1" customWidth="1"/>
    <col min="4" max="4" width="12.7109375" style="36" bestFit="1" customWidth="1"/>
    <col min="5" max="5" width="13.42578125" style="36" bestFit="1" customWidth="1"/>
    <col min="6" max="6" width="12.5703125" style="37" bestFit="1" customWidth="1"/>
    <col min="7" max="7" width="12.7109375" style="37" bestFit="1" customWidth="1"/>
    <col min="8" max="8" width="13.28515625" style="37" bestFit="1" customWidth="1"/>
    <col min="9" max="16384" width="9.140625" style="37"/>
  </cols>
  <sheetData>
    <row r="1" spans="1:8" x14ac:dyDescent="0.3">
      <c r="D1" s="155"/>
      <c r="E1" s="156"/>
      <c r="F1" s="156"/>
      <c r="G1" s="156"/>
      <c r="H1" s="156"/>
    </row>
    <row r="2" spans="1:8" x14ac:dyDescent="0.3">
      <c r="A2" s="7" t="s">
        <v>133</v>
      </c>
      <c r="B2" s="38" t="str">
        <f>'RC'!B2</f>
        <v>"კრედო"</v>
      </c>
      <c r="C2" s="3"/>
      <c r="D2" s="3"/>
      <c r="E2" s="3"/>
      <c r="H2" s="3"/>
    </row>
    <row r="3" spans="1:8" x14ac:dyDescent="0.3">
      <c r="A3" s="7" t="s">
        <v>145</v>
      </c>
      <c r="B3" s="144">
        <f>'RC'!B3</f>
        <v>42825</v>
      </c>
      <c r="C3" s="3"/>
      <c r="D3" s="3"/>
      <c r="E3" s="3"/>
      <c r="H3" s="1"/>
    </row>
    <row r="4" spans="1:8" ht="15.75" thickBot="1" x14ac:dyDescent="0.35">
      <c r="A4" s="39"/>
      <c r="B4" s="40" t="s">
        <v>72</v>
      </c>
      <c r="C4" s="3"/>
      <c r="D4" s="3"/>
      <c r="E4" s="3"/>
      <c r="H4" s="41" t="s">
        <v>134</v>
      </c>
    </row>
    <row r="5" spans="1:8" ht="18" x14ac:dyDescent="0.35">
      <c r="A5" s="96"/>
      <c r="B5" s="97"/>
      <c r="C5" s="152" t="s">
        <v>148</v>
      </c>
      <c r="D5" s="157"/>
      <c r="E5" s="157"/>
      <c r="F5" s="152" t="s">
        <v>161</v>
      </c>
      <c r="G5" s="157"/>
      <c r="H5" s="158"/>
    </row>
    <row r="6" spans="1:8" s="139" customFormat="1" ht="12.75" x14ac:dyDescent="0.2">
      <c r="A6" s="96" t="s">
        <v>118</v>
      </c>
      <c r="B6" s="97"/>
      <c r="C6" s="117" t="s">
        <v>175</v>
      </c>
      <c r="D6" s="117" t="s">
        <v>191</v>
      </c>
      <c r="E6" s="118" t="s">
        <v>177</v>
      </c>
      <c r="F6" s="117" t="s">
        <v>175</v>
      </c>
      <c r="G6" s="117" t="s">
        <v>191</v>
      </c>
      <c r="H6" s="118" t="s">
        <v>177</v>
      </c>
    </row>
    <row r="7" spans="1:8" s="139" customFormat="1" ht="12.75" x14ac:dyDescent="0.2">
      <c r="A7" s="98"/>
      <c r="B7" s="99" t="s">
        <v>67</v>
      </c>
      <c r="C7" s="119"/>
      <c r="D7" s="119"/>
      <c r="E7" s="120"/>
      <c r="F7" s="119"/>
      <c r="G7" s="119"/>
      <c r="H7" s="120"/>
    </row>
    <row r="8" spans="1:8" s="139" customFormat="1" ht="25.5" x14ac:dyDescent="0.2">
      <c r="A8" s="98">
        <v>1</v>
      </c>
      <c r="B8" s="100" t="s">
        <v>77</v>
      </c>
      <c r="C8" s="119">
        <v>202298.45</v>
      </c>
      <c r="D8" s="119">
        <v>468405.45</v>
      </c>
      <c r="E8" s="121">
        <f t="shared" ref="E8:E21" si="0">C8+D8</f>
        <v>670703.9</v>
      </c>
      <c r="F8" s="119"/>
      <c r="G8" s="119"/>
      <c r="H8" s="121">
        <f t="shared" ref="H8:H18" si="1">F8+G8</f>
        <v>0</v>
      </c>
    </row>
    <row r="9" spans="1:8" s="139" customFormat="1" ht="12.75" x14ac:dyDescent="0.2">
      <c r="A9" s="98">
        <v>2</v>
      </c>
      <c r="B9" s="100" t="s">
        <v>78</v>
      </c>
      <c r="C9" s="122">
        <f>SUM(C10:C18)</f>
        <v>18602072.149999999</v>
      </c>
      <c r="D9" s="122">
        <f>SUM(D10:D18)</f>
        <v>6844121.2699999996</v>
      </c>
      <c r="E9" s="121">
        <f t="shared" si="0"/>
        <v>25446193.419999998</v>
      </c>
      <c r="F9" s="122">
        <f>SUM(F10:F18)</f>
        <v>0</v>
      </c>
      <c r="G9" s="122">
        <f>SUM(G10:G18)</f>
        <v>0</v>
      </c>
      <c r="H9" s="121">
        <f t="shared" si="1"/>
        <v>0</v>
      </c>
    </row>
    <row r="10" spans="1:8" s="139" customFormat="1" ht="12.75" x14ac:dyDescent="0.2">
      <c r="A10" s="98">
        <v>2.1</v>
      </c>
      <c r="B10" s="101" t="s">
        <v>79</v>
      </c>
      <c r="C10" s="119"/>
      <c r="D10" s="119"/>
      <c r="E10" s="121">
        <f t="shared" si="0"/>
        <v>0</v>
      </c>
      <c r="F10" s="119"/>
      <c r="G10" s="119"/>
      <c r="H10" s="121">
        <f t="shared" si="1"/>
        <v>0</v>
      </c>
    </row>
    <row r="11" spans="1:8" s="139" customFormat="1" ht="25.5" x14ac:dyDescent="0.2">
      <c r="A11" s="98">
        <v>2.2000000000000002</v>
      </c>
      <c r="B11" s="101" t="s">
        <v>178</v>
      </c>
      <c r="C11" s="119"/>
      <c r="D11" s="119"/>
      <c r="E11" s="121">
        <f t="shared" si="0"/>
        <v>0</v>
      </c>
      <c r="F11" s="119"/>
      <c r="G11" s="119"/>
      <c r="H11" s="121">
        <f t="shared" si="1"/>
        <v>0</v>
      </c>
    </row>
    <row r="12" spans="1:8" s="139" customFormat="1" ht="12.75" x14ac:dyDescent="0.2">
      <c r="A12" s="98">
        <v>2.2999999999999998</v>
      </c>
      <c r="B12" s="101" t="s">
        <v>80</v>
      </c>
      <c r="C12" s="119"/>
      <c r="D12" s="119"/>
      <c r="E12" s="121">
        <f t="shared" si="0"/>
        <v>0</v>
      </c>
      <c r="F12" s="119"/>
      <c r="G12" s="119"/>
      <c r="H12" s="121">
        <f t="shared" si="1"/>
        <v>0</v>
      </c>
    </row>
    <row r="13" spans="1:8" s="139" customFormat="1" ht="25.5" x14ac:dyDescent="0.2">
      <c r="A13" s="98">
        <v>2.4</v>
      </c>
      <c r="B13" s="101" t="s">
        <v>179</v>
      </c>
      <c r="C13" s="119"/>
      <c r="D13" s="119"/>
      <c r="E13" s="121">
        <f t="shared" si="0"/>
        <v>0</v>
      </c>
      <c r="F13" s="119"/>
      <c r="G13" s="119"/>
      <c r="H13" s="121">
        <f t="shared" si="1"/>
        <v>0</v>
      </c>
    </row>
    <row r="14" spans="1:8" s="139" customFormat="1" ht="12.75" x14ac:dyDescent="0.2">
      <c r="A14" s="98">
        <v>2.5</v>
      </c>
      <c r="B14" s="101" t="s">
        <v>81</v>
      </c>
      <c r="C14" s="119"/>
      <c r="D14" s="119"/>
      <c r="E14" s="121">
        <f t="shared" si="0"/>
        <v>0</v>
      </c>
      <c r="F14" s="119"/>
      <c r="G14" s="119"/>
      <c r="H14" s="121">
        <f t="shared" si="1"/>
        <v>0</v>
      </c>
    </row>
    <row r="15" spans="1:8" s="139" customFormat="1" ht="25.5" x14ac:dyDescent="0.2">
      <c r="A15" s="98">
        <v>2.6</v>
      </c>
      <c r="B15" s="101" t="s">
        <v>82</v>
      </c>
      <c r="C15" s="119"/>
      <c r="D15" s="119"/>
      <c r="E15" s="121">
        <f t="shared" si="0"/>
        <v>0</v>
      </c>
      <c r="F15" s="119"/>
      <c r="G15" s="119"/>
      <c r="H15" s="121">
        <f t="shared" si="1"/>
        <v>0</v>
      </c>
    </row>
    <row r="16" spans="1:8" s="139" customFormat="1" ht="25.5" x14ac:dyDescent="0.2">
      <c r="A16" s="98">
        <v>2.7</v>
      </c>
      <c r="B16" s="101" t="s">
        <v>83</v>
      </c>
      <c r="C16" s="119"/>
      <c r="D16" s="119"/>
      <c r="E16" s="121">
        <f t="shared" si="0"/>
        <v>0</v>
      </c>
      <c r="F16" s="119"/>
      <c r="G16" s="119"/>
      <c r="H16" s="121">
        <f t="shared" si="1"/>
        <v>0</v>
      </c>
    </row>
    <row r="17" spans="1:8" s="139" customFormat="1" ht="12.75" x14ac:dyDescent="0.2">
      <c r="A17" s="98">
        <v>2.8</v>
      </c>
      <c r="B17" s="101" t="s">
        <v>84</v>
      </c>
      <c r="C17" s="119">
        <v>18602072.149999999</v>
      </c>
      <c r="D17" s="119">
        <v>6844121.2699999996</v>
      </c>
      <c r="E17" s="121">
        <f t="shared" si="0"/>
        <v>25446193.419999998</v>
      </c>
      <c r="F17" s="119"/>
      <c r="G17" s="119"/>
      <c r="H17" s="121">
        <f t="shared" si="1"/>
        <v>0</v>
      </c>
    </row>
    <row r="18" spans="1:8" s="139" customFormat="1" ht="12.75" x14ac:dyDescent="0.2">
      <c r="A18" s="98">
        <v>2.9</v>
      </c>
      <c r="B18" s="101" t="s">
        <v>85</v>
      </c>
      <c r="C18" s="119"/>
      <c r="D18" s="119"/>
      <c r="E18" s="121">
        <f t="shared" si="0"/>
        <v>0</v>
      </c>
      <c r="F18" s="119"/>
      <c r="G18" s="119"/>
      <c r="H18" s="121">
        <f t="shared" si="1"/>
        <v>0</v>
      </c>
    </row>
    <row r="19" spans="1:8" s="139" customFormat="1" ht="25.5" x14ac:dyDescent="0.2">
      <c r="A19" s="98">
        <v>3</v>
      </c>
      <c r="B19" s="100" t="s">
        <v>180</v>
      </c>
      <c r="C19" s="119">
        <v>666595.68000000005</v>
      </c>
      <c r="D19" s="119">
        <v>316890.12</v>
      </c>
      <c r="E19" s="121">
        <f>C19+D19</f>
        <v>983485.8</v>
      </c>
      <c r="F19" s="119"/>
      <c r="G19" s="119"/>
      <c r="H19" s="121">
        <f>F19+G19</f>
        <v>0</v>
      </c>
    </row>
    <row r="20" spans="1:8" s="139" customFormat="1" ht="25.5" x14ac:dyDescent="0.2">
      <c r="A20" s="98">
        <v>4</v>
      </c>
      <c r="B20" s="100" t="s">
        <v>68</v>
      </c>
      <c r="C20" s="119"/>
      <c r="D20" s="119"/>
      <c r="E20" s="121">
        <f t="shared" si="0"/>
        <v>0</v>
      </c>
      <c r="F20" s="119"/>
      <c r="G20" s="119"/>
      <c r="H20" s="121">
        <f t="shared" ref="H20:H21" si="2">F20+G20</f>
        <v>0</v>
      </c>
    </row>
    <row r="21" spans="1:8" s="139" customFormat="1" ht="12.75" x14ac:dyDescent="0.2">
      <c r="A21" s="98">
        <v>5</v>
      </c>
      <c r="B21" s="100" t="s">
        <v>86</v>
      </c>
      <c r="C21" s="119"/>
      <c r="D21" s="119"/>
      <c r="E21" s="121">
        <f t="shared" si="0"/>
        <v>0</v>
      </c>
      <c r="F21" s="119"/>
      <c r="G21" s="119"/>
      <c r="H21" s="121">
        <f t="shared" si="2"/>
        <v>0</v>
      </c>
    </row>
    <row r="22" spans="1:8" s="139" customFormat="1" ht="12.75" x14ac:dyDescent="0.2">
      <c r="A22" s="98">
        <v>6</v>
      </c>
      <c r="B22" s="102" t="s">
        <v>181</v>
      </c>
      <c r="C22" s="122">
        <f>C8+C9+C20+C21+C19</f>
        <v>19470966.279999997</v>
      </c>
      <c r="D22" s="122">
        <f>D8+D9+D20+D21+D19</f>
        <v>7629416.8399999999</v>
      </c>
      <c r="E22" s="121">
        <f>C22+D22</f>
        <v>27100383.119999997</v>
      </c>
      <c r="F22" s="122">
        <f>F8+F9+F20+F21+F19</f>
        <v>0</v>
      </c>
      <c r="G22" s="122">
        <f>G8+G9+G20+G21+G19</f>
        <v>0</v>
      </c>
      <c r="H22" s="121">
        <f>F22+G22</f>
        <v>0</v>
      </c>
    </row>
    <row r="23" spans="1:8" s="139" customFormat="1" ht="12.75" x14ac:dyDescent="0.2">
      <c r="A23" s="98"/>
      <c r="B23" s="99" t="s">
        <v>98</v>
      </c>
      <c r="C23" s="119"/>
      <c r="D23" s="119"/>
      <c r="E23" s="120"/>
      <c r="F23" s="119"/>
      <c r="G23" s="119"/>
      <c r="H23" s="120"/>
    </row>
    <row r="24" spans="1:8" s="139" customFormat="1" ht="25.5" x14ac:dyDescent="0.2">
      <c r="A24" s="98">
        <v>7</v>
      </c>
      <c r="B24" s="100" t="s">
        <v>87</v>
      </c>
      <c r="C24" s="119"/>
      <c r="D24" s="119"/>
      <c r="E24" s="123">
        <f t="shared" ref="E24:E29" si="3">C24+D24</f>
        <v>0</v>
      </c>
      <c r="F24" s="119"/>
      <c r="G24" s="119"/>
      <c r="H24" s="123">
        <f t="shared" ref="H24:H29" si="4">F24+G24</f>
        <v>0</v>
      </c>
    </row>
    <row r="25" spans="1:8" s="139" customFormat="1" ht="12.75" x14ac:dyDescent="0.2">
      <c r="A25" s="98">
        <v>8</v>
      </c>
      <c r="B25" s="100" t="s">
        <v>88</v>
      </c>
      <c r="C25" s="119"/>
      <c r="D25" s="119"/>
      <c r="E25" s="123">
        <f t="shared" si="3"/>
        <v>0</v>
      </c>
      <c r="F25" s="119"/>
      <c r="G25" s="119"/>
      <c r="H25" s="123">
        <f t="shared" si="4"/>
        <v>0</v>
      </c>
    </row>
    <row r="26" spans="1:8" s="139" customFormat="1" ht="12.75" x14ac:dyDescent="0.2">
      <c r="A26" s="98">
        <v>9</v>
      </c>
      <c r="B26" s="100" t="s">
        <v>182</v>
      </c>
      <c r="C26" s="119"/>
      <c r="D26" s="119"/>
      <c r="E26" s="123">
        <f t="shared" si="3"/>
        <v>0</v>
      </c>
      <c r="F26" s="119"/>
      <c r="G26" s="119"/>
      <c r="H26" s="123">
        <f t="shared" si="4"/>
        <v>0</v>
      </c>
    </row>
    <row r="27" spans="1:8" s="139" customFormat="1" ht="25.5" x14ac:dyDescent="0.2">
      <c r="A27" s="98">
        <v>10</v>
      </c>
      <c r="B27" s="100" t="s">
        <v>183</v>
      </c>
      <c r="C27" s="119">
        <v>36136.949999999997</v>
      </c>
      <c r="D27" s="119"/>
      <c r="E27" s="123">
        <f t="shared" si="3"/>
        <v>36136.949999999997</v>
      </c>
      <c r="F27" s="119"/>
      <c r="G27" s="119"/>
      <c r="H27" s="123">
        <f t="shared" si="4"/>
        <v>0</v>
      </c>
    </row>
    <row r="28" spans="1:8" s="139" customFormat="1" ht="12.75" x14ac:dyDescent="0.2">
      <c r="A28" s="98">
        <v>11</v>
      </c>
      <c r="B28" s="100" t="s">
        <v>89</v>
      </c>
      <c r="C28" s="119">
        <v>5225171</v>
      </c>
      <c r="D28" s="119">
        <v>4177246</v>
      </c>
      <c r="E28" s="123">
        <f t="shared" si="3"/>
        <v>9402417</v>
      </c>
      <c r="F28" s="119"/>
      <c r="G28" s="119"/>
      <c r="H28" s="123">
        <f t="shared" si="4"/>
        <v>0</v>
      </c>
    </row>
    <row r="29" spans="1:8" s="139" customFormat="1" ht="12.75" x14ac:dyDescent="0.2">
      <c r="A29" s="98">
        <v>12</v>
      </c>
      <c r="B29" s="100" t="s">
        <v>99</v>
      </c>
      <c r="C29" s="119"/>
      <c r="D29" s="119"/>
      <c r="E29" s="123">
        <f t="shared" si="3"/>
        <v>0</v>
      </c>
      <c r="F29" s="119"/>
      <c r="G29" s="119"/>
      <c r="H29" s="123">
        <f t="shared" si="4"/>
        <v>0</v>
      </c>
    </row>
    <row r="30" spans="1:8" s="139" customFormat="1" ht="12.75" x14ac:dyDescent="0.2">
      <c r="A30" s="98">
        <v>13</v>
      </c>
      <c r="B30" s="103" t="s">
        <v>100</v>
      </c>
      <c r="C30" s="122">
        <f>SUM(C24:C29)</f>
        <v>5261307.95</v>
      </c>
      <c r="D30" s="122">
        <f>SUM(D24:D29)</f>
        <v>4177246</v>
      </c>
      <c r="E30" s="123">
        <f>C30+D30</f>
        <v>9438553.9499999993</v>
      </c>
      <c r="F30" s="122">
        <f>SUM(F24:F29)</f>
        <v>0</v>
      </c>
      <c r="G30" s="122">
        <f>SUM(G24:G29)</f>
        <v>0</v>
      </c>
      <c r="H30" s="123">
        <f>F30+G30</f>
        <v>0</v>
      </c>
    </row>
    <row r="31" spans="1:8" s="139" customFormat="1" ht="12.75" x14ac:dyDescent="0.2">
      <c r="A31" s="98">
        <v>14</v>
      </c>
      <c r="B31" s="103" t="s">
        <v>73</v>
      </c>
      <c r="C31" s="122">
        <f>C22-C30</f>
        <v>14209658.329999998</v>
      </c>
      <c r="D31" s="122">
        <f>D22-D30</f>
        <v>3452170.84</v>
      </c>
      <c r="E31" s="121">
        <f>C31+D31</f>
        <v>17661829.169999998</v>
      </c>
      <c r="F31" s="122">
        <f>F22-F30</f>
        <v>0</v>
      </c>
      <c r="G31" s="122">
        <f>G22-G30</f>
        <v>0</v>
      </c>
      <c r="H31" s="121">
        <f>F31+G31</f>
        <v>0</v>
      </c>
    </row>
    <row r="32" spans="1:8" s="139" customFormat="1" ht="12.75" x14ac:dyDescent="0.2">
      <c r="A32" s="98"/>
      <c r="B32" s="99"/>
      <c r="C32" s="119"/>
      <c r="D32" s="119"/>
      <c r="E32" s="120"/>
      <c r="F32" s="119"/>
      <c r="G32" s="119"/>
      <c r="H32" s="120"/>
    </row>
    <row r="33" spans="1:8" s="139" customFormat="1" ht="12.75" x14ac:dyDescent="0.2">
      <c r="A33" s="98"/>
      <c r="B33" s="99" t="s">
        <v>69</v>
      </c>
      <c r="C33" s="119"/>
      <c r="D33" s="119"/>
      <c r="E33" s="124"/>
      <c r="F33" s="119"/>
      <c r="G33" s="119"/>
      <c r="H33" s="124"/>
    </row>
    <row r="34" spans="1:8" s="139" customFormat="1" ht="12.75" x14ac:dyDescent="0.2">
      <c r="A34" s="98">
        <v>15</v>
      </c>
      <c r="B34" s="104" t="s">
        <v>184</v>
      </c>
      <c r="C34" s="142">
        <f>C35-C36</f>
        <v>7610964.4000000004</v>
      </c>
      <c r="D34" s="142">
        <f>D35-D36</f>
        <v>903353.10999999952</v>
      </c>
      <c r="E34" s="123">
        <f>C34+D34</f>
        <v>8514317.5099999998</v>
      </c>
      <c r="F34" s="125">
        <f>F35-F36</f>
        <v>0</v>
      </c>
      <c r="G34" s="125">
        <f>G35-G36</f>
        <v>0</v>
      </c>
      <c r="H34" s="126">
        <f>F34+G34</f>
        <v>0</v>
      </c>
    </row>
    <row r="35" spans="1:8" s="139" customFormat="1" ht="25.5" x14ac:dyDescent="0.2">
      <c r="A35" s="98">
        <v>15.1</v>
      </c>
      <c r="B35" s="101" t="s">
        <v>185</v>
      </c>
      <c r="C35" s="119">
        <v>9059692.4000000004</v>
      </c>
      <c r="D35" s="119">
        <v>1667714.5099999995</v>
      </c>
      <c r="E35" s="123">
        <f>C35+D35</f>
        <v>10727406.91</v>
      </c>
      <c r="F35" s="119"/>
      <c r="G35" s="119"/>
      <c r="H35" s="126">
        <f>F35+G35</f>
        <v>0</v>
      </c>
    </row>
    <row r="36" spans="1:8" s="139" customFormat="1" ht="25.5" x14ac:dyDescent="0.2">
      <c r="A36" s="98">
        <v>15.2</v>
      </c>
      <c r="B36" s="101" t="s">
        <v>186</v>
      </c>
      <c r="C36" s="119">
        <v>1448728</v>
      </c>
      <c r="D36" s="119">
        <v>764361.4</v>
      </c>
      <c r="E36" s="123">
        <f>C36+D36</f>
        <v>2213089.4</v>
      </c>
      <c r="F36" s="119"/>
      <c r="G36" s="119"/>
      <c r="H36" s="126">
        <f>F36+G36</f>
        <v>0</v>
      </c>
    </row>
    <row r="37" spans="1:8" s="139" customFormat="1" ht="12.75" x14ac:dyDescent="0.2">
      <c r="A37" s="98">
        <v>16</v>
      </c>
      <c r="B37" s="100" t="s">
        <v>65</v>
      </c>
      <c r="C37" s="119"/>
      <c r="D37" s="119"/>
      <c r="E37" s="121">
        <f t="shared" ref="E37:E66" si="5">C37+D37</f>
        <v>0</v>
      </c>
      <c r="F37" s="119"/>
      <c r="G37" s="119"/>
      <c r="H37" s="121">
        <f t="shared" ref="H37:H45" si="6">F37+G37</f>
        <v>0</v>
      </c>
    </row>
    <row r="38" spans="1:8" s="139" customFormat="1" ht="25.5" x14ac:dyDescent="0.2">
      <c r="A38" s="98">
        <v>17</v>
      </c>
      <c r="B38" s="100" t="s">
        <v>66</v>
      </c>
      <c r="C38" s="119"/>
      <c r="D38" s="119"/>
      <c r="E38" s="121">
        <f t="shared" si="5"/>
        <v>0</v>
      </c>
      <c r="F38" s="119"/>
      <c r="G38" s="119"/>
      <c r="H38" s="121">
        <f t="shared" si="6"/>
        <v>0</v>
      </c>
    </row>
    <row r="39" spans="1:8" s="139" customFormat="1" ht="25.5" x14ac:dyDescent="0.2">
      <c r="A39" s="98">
        <v>18</v>
      </c>
      <c r="B39" s="100" t="s">
        <v>70</v>
      </c>
      <c r="C39" s="119"/>
      <c r="D39" s="119"/>
      <c r="E39" s="121">
        <f t="shared" si="5"/>
        <v>0</v>
      </c>
      <c r="F39" s="119"/>
      <c r="G39" s="119"/>
      <c r="H39" s="121">
        <f t="shared" si="6"/>
        <v>0</v>
      </c>
    </row>
    <row r="40" spans="1:8" s="139" customFormat="1" ht="25.5" x14ac:dyDescent="0.2">
      <c r="A40" s="98">
        <v>19</v>
      </c>
      <c r="B40" s="100" t="s">
        <v>187</v>
      </c>
      <c r="C40" s="119">
        <v>-786320.10000000009</v>
      </c>
      <c r="D40" s="119"/>
      <c r="E40" s="121">
        <f t="shared" si="5"/>
        <v>-786320.10000000009</v>
      </c>
      <c r="F40" s="119"/>
      <c r="G40" s="119"/>
      <c r="H40" s="121">
        <f t="shared" si="6"/>
        <v>0</v>
      </c>
    </row>
    <row r="41" spans="1:8" s="139" customFormat="1" ht="25.5" x14ac:dyDescent="0.2">
      <c r="A41" s="98">
        <v>20</v>
      </c>
      <c r="B41" s="100" t="s">
        <v>90</v>
      </c>
      <c r="C41" s="119">
        <v>991313.71999998391</v>
      </c>
      <c r="D41" s="119"/>
      <c r="E41" s="121">
        <f t="shared" si="5"/>
        <v>991313.71999998391</v>
      </c>
      <c r="F41" s="119"/>
      <c r="G41" s="119"/>
      <c r="H41" s="121">
        <f t="shared" si="6"/>
        <v>0</v>
      </c>
    </row>
    <row r="42" spans="1:8" s="139" customFormat="1" ht="12.75" x14ac:dyDescent="0.2">
      <c r="A42" s="98">
        <v>21</v>
      </c>
      <c r="B42" s="100" t="s">
        <v>188</v>
      </c>
      <c r="C42" s="119">
        <v>-58036.040000000008</v>
      </c>
      <c r="D42" s="119"/>
      <c r="E42" s="121">
        <f t="shared" si="5"/>
        <v>-58036.040000000008</v>
      </c>
      <c r="F42" s="119"/>
      <c r="G42" s="119"/>
      <c r="H42" s="121">
        <f t="shared" si="6"/>
        <v>0</v>
      </c>
    </row>
    <row r="43" spans="1:8" s="139" customFormat="1" ht="25.5" x14ac:dyDescent="0.2">
      <c r="A43" s="98">
        <v>22</v>
      </c>
      <c r="B43" s="100" t="s">
        <v>189</v>
      </c>
      <c r="C43" s="119">
        <v>82694.84</v>
      </c>
      <c r="D43" s="119"/>
      <c r="E43" s="121">
        <f t="shared" si="5"/>
        <v>82694.84</v>
      </c>
      <c r="F43" s="119"/>
      <c r="G43" s="119"/>
      <c r="H43" s="121">
        <f t="shared" si="6"/>
        <v>0</v>
      </c>
    </row>
    <row r="44" spans="1:8" s="139" customFormat="1" ht="12.75" x14ac:dyDescent="0.2">
      <c r="A44" s="105">
        <v>23</v>
      </c>
      <c r="B44" s="106" t="s">
        <v>91</v>
      </c>
      <c r="C44" s="127">
        <v>5236696.09</v>
      </c>
      <c r="D44" s="127"/>
      <c r="E44" s="128">
        <f t="shared" si="5"/>
        <v>5236696.09</v>
      </c>
      <c r="F44" s="127"/>
      <c r="G44" s="127"/>
      <c r="H44" s="128">
        <f t="shared" si="6"/>
        <v>0</v>
      </c>
    </row>
    <row r="45" spans="1:8" s="139" customFormat="1" ht="12.75" x14ac:dyDescent="0.2">
      <c r="A45" s="107">
        <v>24</v>
      </c>
      <c r="B45" s="108" t="s">
        <v>71</v>
      </c>
      <c r="C45" s="129">
        <f>C34+C37+C38+C39+C40+C41+C42+C43+C44</f>
        <v>13077312.909999985</v>
      </c>
      <c r="D45" s="129">
        <f>D34+D37+D38+D39+D40+D41+D42+D43+D44</f>
        <v>903353.10999999952</v>
      </c>
      <c r="E45" s="130">
        <f t="shared" si="5"/>
        <v>13980666.019999985</v>
      </c>
      <c r="F45" s="129">
        <f>F34+F37+F38+F39+F40+F41+F42+F43+F44</f>
        <v>0</v>
      </c>
      <c r="G45" s="129">
        <f>G34+G37+G38+G39+G40+G41+G42+G43+G44</f>
        <v>0</v>
      </c>
      <c r="H45" s="130">
        <f t="shared" si="6"/>
        <v>0</v>
      </c>
    </row>
    <row r="46" spans="1:8" s="139" customFormat="1" ht="12.75" x14ac:dyDescent="0.2">
      <c r="A46" s="109"/>
      <c r="B46" s="110" t="s">
        <v>101</v>
      </c>
      <c r="C46" s="131"/>
      <c r="D46" s="131"/>
      <c r="E46" s="132"/>
      <c r="F46" s="131"/>
      <c r="G46" s="131"/>
      <c r="H46" s="132"/>
    </row>
    <row r="47" spans="1:8" s="139" customFormat="1" ht="25.5" x14ac:dyDescent="0.2">
      <c r="A47" s="98">
        <v>25</v>
      </c>
      <c r="B47" s="111" t="s">
        <v>102</v>
      </c>
      <c r="C47" s="133">
        <v>1450662.06</v>
      </c>
      <c r="D47" s="133"/>
      <c r="E47" s="134">
        <f t="shared" si="5"/>
        <v>1450662.06</v>
      </c>
      <c r="F47" s="133"/>
      <c r="G47" s="133"/>
      <c r="H47" s="134">
        <f t="shared" ref="H47:H54" si="7">F47+G47</f>
        <v>0</v>
      </c>
    </row>
    <row r="48" spans="1:8" s="139" customFormat="1" ht="25.5" x14ac:dyDescent="0.2">
      <c r="A48" s="98">
        <v>26</v>
      </c>
      <c r="B48" s="100" t="s">
        <v>103</v>
      </c>
      <c r="C48" s="119">
        <v>949791.44</v>
      </c>
      <c r="D48" s="119">
        <v>74693.929999999993</v>
      </c>
      <c r="E48" s="121">
        <f t="shared" si="5"/>
        <v>1024485.3699999999</v>
      </c>
      <c r="F48" s="119"/>
      <c r="G48" s="119"/>
      <c r="H48" s="121">
        <f t="shared" si="7"/>
        <v>0</v>
      </c>
    </row>
    <row r="49" spans="1:8" s="139" customFormat="1" ht="12.75" x14ac:dyDescent="0.2">
      <c r="A49" s="98">
        <v>27</v>
      </c>
      <c r="B49" s="100" t="s">
        <v>104</v>
      </c>
      <c r="C49" s="119">
        <v>13021443.73</v>
      </c>
      <c r="D49" s="119"/>
      <c r="E49" s="121">
        <f t="shared" si="5"/>
        <v>13021443.73</v>
      </c>
      <c r="F49" s="119"/>
      <c r="G49" s="119"/>
      <c r="H49" s="121">
        <f t="shared" si="7"/>
        <v>0</v>
      </c>
    </row>
    <row r="50" spans="1:8" s="139" customFormat="1" ht="25.5" x14ac:dyDescent="0.2">
      <c r="A50" s="98">
        <v>28</v>
      </c>
      <c r="B50" s="100" t="s">
        <v>105</v>
      </c>
      <c r="C50" s="119">
        <v>1878824</v>
      </c>
      <c r="D50" s="119"/>
      <c r="E50" s="121">
        <f t="shared" si="5"/>
        <v>1878824</v>
      </c>
      <c r="F50" s="119"/>
      <c r="G50" s="119"/>
      <c r="H50" s="121">
        <f t="shared" si="7"/>
        <v>0</v>
      </c>
    </row>
    <row r="51" spans="1:8" s="139" customFormat="1" ht="12.75" x14ac:dyDescent="0.2">
      <c r="A51" s="98">
        <v>29</v>
      </c>
      <c r="B51" s="100" t="s">
        <v>106</v>
      </c>
      <c r="C51" s="119">
        <v>888682.88</v>
      </c>
      <c r="D51" s="119"/>
      <c r="E51" s="121">
        <f t="shared" si="5"/>
        <v>888682.88</v>
      </c>
      <c r="F51" s="119"/>
      <c r="G51" s="119"/>
      <c r="H51" s="121">
        <f t="shared" si="7"/>
        <v>0</v>
      </c>
    </row>
    <row r="52" spans="1:8" s="139" customFormat="1" ht="12.75" x14ac:dyDescent="0.2">
      <c r="A52" s="98">
        <v>30</v>
      </c>
      <c r="B52" s="100" t="s">
        <v>107</v>
      </c>
      <c r="C52" s="119">
        <v>5307754.9300000006</v>
      </c>
      <c r="D52" s="119"/>
      <c r="E52" s="121">
        <f t="shared" si="5"/>
        <v>5307754.9300000006</v>
      </c>
      <c r="F52" s="119"/>
      <c r="G52" s="119"/>
      <c r="H52" s="121">
        <f t="shared" si="7"/>
        <v>0</v>
      </c>
    </row>
    <row r="53" spans="1:8" s="139" customFormat="1" ht="12.75" x14ac:dyDescent="0.2">
      <c r="A53" s="98">
        <v>31</v>
      </c>
      <c r="B53" s="103" t="s">
        <v>108</v>
      </c>
      <c r="C53" s="122">
        <f>SUM(C47:C52)</f>
        <v>23497159.039999999</v>
      </c>
      <c r="D53" s="122">
        <f>SUM(D47:D52)</f>
        <v>74693.929999999993</v>
      </c>
      <c r="E53" s="121">
        <f t="shared" si="5"/>
        <v>23571852.969999999</v>
      </c>
      <c r="F53" s="122">
        <f>SUM(F47:F52)</f>
        <v>0</v>
      </c>
      <c r="G53" s="122">
        <f>SUM(G47:G52)</f>
        <v>0</v>
      </c>
      <c r="H53" s="121">
        <f t="shared" si="7"/>
        <v>0</v>
      </c>
    </row>
    <row r="54" spans="1:8" s="139" customFormat="1" ht="12.75" x14ac:dyDescent="0.2">
      <c r="A54" s="98">
        <v>32</v>
      </c>
      <c r="B54" s="103" t="s">
        <v>74</v>
      </c>
      <c r="C54" s="122">
        <f>C45-C53</f>
        <v>-10419846.130000014</v>
      </c>
      <c r="D54" s="122">
        <f>D45-D53</f>
        <v>828659.17999999947</v>
      </c>
      <c r="E54" s="121">
        <f t="shared" si="5"/>
        <v>-9591186.9500000142</v>
      </c>
      <c r="F54" s="122">
        <f>F45-F53</f>
        <v>0</v>
      </c>
      <c r="G54" s="122">
        <f>G45-G53</f>
        <v>0</v>
      </c>
      <c r="H54" s="121">
        <f t="shared" si="7"/>
        <v>0</v>
      </c>
    </row>
    <row r="55" spans="1:8" s="139" customFormat="1" ht="12.75" x14ac:dyDescent="0.2">
      <c r="A55" s="98"/>
      <c r="B55" s="99"/>
      <c r="C55" s="135"/>
      <c r="D55" s="135"/>
      <c r="E55" s="136"/>
      <c r="F55" s="135"/>
      <c r="G55" s="135"/>
      <c r="H55" s="136"/>
    </row>
    <row r="56" spans="1:8" s="139" customFormat="1" ht="12.75" x14ac:dyDescent="0.2">
      <c r="A56" s="98">
        <v>33</v>
      </c>
      <c r="B56" s="103" t="s">
        <v>75</v>
      </c>
      <c r="C56" s="122">
        <f>C31+C54</f>
        <v>3789812.1999999844</v>
      </c>
      <c r="D56" s="122">
        <f>D31+D54</f>
        <v>4280830.0199999996</v>
      </c>
      <c r="E56" s="121">
        <f t="shared" si="5"/>
        <v>8070642.2199999839</v>
      </c>
      <c r="F56" s="122">
        <f>F31+F54</f>
        <v>0</v>
      </c>
      <c r="G56" s="122">
        <f>G31+G54</f>
        <v>0</v>
      </c>
      <c r="H56" s="121">
        <f t="shared" ref="H56" si="8">F56+G56</f>
        <v>0</v>
      </c>
    </row>
    <row r="57" spans="1:8" s="139" customFormat="1" ht="12.75" x14ac:dyDescent="0.2">
      <c r="A57" s="98"/>
      <c r="B57" s="99"/>
      <c r="C57" s="135"/>
      <c r="D57" s="135"/>
      <c r="E57" s="136"/>
      <c r="F57" s="135"/>
      <c r="G57" s="135"/>
      <c r="H57" s="136"/>
    </row>
    <row r="58" spans="1:8" s="139" customFormat="1" ht="25.5" x14ac:dyDescent="0.2">
      <c r="A58" s="98">
        <v>34</v>
      </c>
      <c r="B58" s="100" t="s">
        <v>92</v>
      </c>
      <c r="C58" s="119">
        <v>5558158.7500000009</v>
      </c>
      <c r="D58" s="119" t="s">
        <v>192</v>
      </c>
      <c r="E58" s="121">
        <f>C58</f>
        <v>5558158.7500000009</v>
      </c>
      <c r="F58" s="119"/>
      <c r="G58" s="119" t="s">
        <v>192</v>
      </c>
      <c r="H58" s="121">
        <f>F58</f>
        <v>0</v>
      </c>
    </row>
    <row r="59" spans="1:8" s="139" customFormat="1" ht="25.5" x14ac:dyDescent="0.2">
      <c r="A59" s="98">
        <v>35</v>
      </c>
      <c r="B59" s="100" t="s">
        <v>93</v>
      </c>
      <c r="C59" s="119"/>
      <c r="D59" s="119" t="s">
        <v>192</v>
      </c>
      <c r="E59" s="121">
        <f>C59</f>
        <v>0</v>
      </c>
      <c r="F59" s="119"/>
      <c r="G59" s="119" t="s">
        <v>192</v>
      </c>
      <c r="H59" s="121">
        <f>F59</f>
        <v>0</v>
      </c>
    </row>
    <row r="60" spans="1:8" s="139" customFormat="1" ht="25.5" x14ac:dyDescent="0.2">
      <c r="A60" s="98">
        <v>36</v>
      </c>
      <c r="B60" s="100" t="s">
        <v>94</v>
      </c>
      <c r="C60" s="119">
        <v>327701.28000000003</v>
      </c>
      <c r="D60" s="119" t="s">
        <v>192</v>
      </c>
      <c r="E60" s="121">
        <f>C60</f>
        <v>327701.28000000003</v>
      </c>
      <c r="F60" s="119"/>
      <c r="G60" s="119" t="s">
        <v>192</v>
      </c>
      <c r="H60" s="121">
        <f>F60</f>
        <v>0</v>
      </c>
    </row>
    <row r="61" spans="1:8" s="139" customFormat="1" ht="12.75" x14ac:dyDescent="0.2">
      <c r="A61" s="98">
        <v>37</v>
      </c>
      <c r="B61" s="103" t="s">
        <v>95</v>
      </c>
      <c r="C61" s="122">
        <f>SUM(C58:C60)</f>
        <v>5885860.0300000012</v>
      </c>
      <c r="D61" s="122">
        <v>0</v>
      </c>
      <c r="E61" s="121">
        <f>C61</f>
        <v>5885860.0300000012</v>
      </c>
      <c r="F61" s="122">
        <f>SUM(F58:F60)</f>
        <v>0</v>
      </c>
      <c r="G61" s="122">
        <v>0</v>
      </c>
      <c r="H61" s="121">
        <f>F61</f>
        <v>0</v>
      </c>
    </row>
    <row r="62" spans="1:8" s="139" customFormat="1" ht="12.75" x14ac:dyDescent="0.2">
      <c r="A62" s="98"/>
      <c r="B62" s="112"/>
      <c r="C62" s="119"/>
      <c r="D62" s="119"/>
      <c r="E62" s="124"/>
      <c r="F62" s="119"/>
      <c r="G62" s="119"/>
      <c r="H62" s="124"/>
    </row>
    <row r="63" spans="1:8" s="139" customFormat="1" ht="25.5" x14ac:dyDescent="0.2">
      <c r="A63" s="105">
        <v>38</v>
      </c>
      <c r="B63" s="113" t="s">
        <v>190</v>
      </c>
      <c r="C63" s="137">
        <f>C56-C61</f>
        <v>-2096047.8300000168</v>
      </c>
      <c r="D63" s="137">
        <f>D56-D61</f>
        <v>4280830.0199999996</v>
      </c>
      <c r="E63" s="121">
        <f t="shared" si="5"/>
        <v>2184782.1899999827</v>
      </c>
      <c r="F63" s="137">
        <f>F56-F61</f>
        <v>0</v>
      </c>
      <c r="G63" s="137">
        <f>G56-G61</f>
        <v>0</v>
      </c>
      <c r="H63" s="121">
        <f t="shared" ref="H63:H66" si="9">F63+G63</f>
        <v>0</v>
      </c>
    </row>
    <row r="64" spans="1:8" s="140" customFormat="1" ht="12.75" x14ac:dyDescent="0.2">
      <c r="A64" s="114">
        <v>39</v>
      </c>
      <c r="B64" s="100" t="s">
        <v>96</v>
      </c>
      <c r="C64" s="138">
        <v>472132.12</v>
      </c>
      <c r="D64" s="138"/>
      <c r="E64" s="121">
        <f t="shared" si="5"/>
        <v>472132.12</v>
      </c>
      <c r="F64" s="138"/>
      <c r="G64" s="138"/>
      <c r="H64" s="121">
        <f t="shared" si="9"/>
        <v>0</v>
      </c>
    </row>
    <row r="65" spans="1:8" s="139" customFormat="1" ht="12.75" x14ac:dyDescent="0.2">
      <c r="A65" s="105">
        <v>40</v>
      </c>
      <c r="B65" s="103" t="s">
        <v>97</v>
      </c>
      <c r="C65" s="122">
        <f>C63-C64</f>
        <v>-2568179.950000017</v>
      </c>
      <c r="D65" s="122">
        <f>D63-D64</f>
        <v>4280830.0199999996</v>
      </c>
      <c r="E65" s="121">
        <f t="shared" si="5"/>
        <v>1712650.0699999826</v>
      </c>
      <c r="F65" s="122">
        <f>F63-F64</f>
        <v>0</v>
      </c>
      <c r="G65" s="122">
        <f>G63-G64</f>
        <v>0</v>
      </c>
      <c r="H65" s="121">
        <f t="shared" si="9"/>
        <v>0</v>
      </c>
    </row>
    <row r="66" spans="1:8" s="140" customFormat="1" ht="12.75" x14ac:dyDescent="0.2">
      <c r="A66" s="114">
        <v>41</v>
      </c>
      <c r="B66" s="100" t="s">
        <v>109</v>
      </c>
      <c r="C66" s="138">
        <v>-32940.82</v>
      </c>
      <c r="D66" s="138"/>
      <c r="E66" s="121">
        <f t="shared" si="5"/>
        <v>-32940.82</v>
      </c>
      <c r="F66" s="138"/>
      <c r="G66" s="138"/>
      <c r="H66" s="121">
        <f t="shared" si="9"/>
        <v>0</v>
      </c>
    </row>
    <row r="67" spans="1:8" s="139" customFormat="1" ht="12.75" x14ac:dyDescent="0.2">
      <c r="A67" s="115">
        <v>42</v>
      </c>
      <c r="B67" s="116" t="s">
        <v>76</v>
      </c>
      <c r="C67" s="129">
        <f>C65+C66</f>
        <v>-2601120.7700000168</v>
      </c>
      <c r="D67" s="129">
        <f>D65+D66</f>
        <v>4280830.0199999996</v>
      </c>
      <c r="E67" s="130">
        <f>C67+D67</f>
        <v>1679709.2499999828</v>
      </c>
      <c r="F67" s="129">
        <f>F65+F66</f>
        <v>0</v>
      </c>
      <c r="G67" s="129">
        <f>G65+G66</f>
        <v>0</v>
      </c>
      <c r="H67" s="130">
        <f>F67+G67</f>
        <v>0</v>
      </c>
    </row>
    <row r="68" spans="1:8" x14ac:dyDescent="0.3">
      <c r="A68" s="33"/>
      <c r="B68" s="141" t="s">
        <v>132</v>
      </c>
      <c r="C68" s="48"/>
      <c r="D68" s="48"/>
      <c r="E68" s="48"/>
    </row>
    <row r="69" spans="1:8" x14ac:dyDescent="0.3">
      <c r="A69" s="33"/>
      <c r="B69" s="3"/>
      <c r="C69" s="48"/>
      <c r="D69" s="48"/>
      <c r="E69" s="49"/>
    </row>
    <row r="70" spans="1:8" x14ac:dyDescent="0.3">
      <c r="A70" s="48"/>
      <c r="B70" s="48"/>
      <c r="C70" s="48"/>
      <c r="D70" s="48"/>
      <c r="E70" s="48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E63 E65 E67 E56 E53:E54 E34 E30:E31 E22 E9" formula="1"/>
    <ignoredError sqref="C9:D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abSelected="1" topLeftCell="A32" zoomScaleNormal="100" workbookViewId="0">
      <selection activeCell="E6" sqref="E6:E54"/>
    </sheetView>
  </sheetViews>
  <sheetFormatPr defaultRowHeight="15" x14ac:dyDescent="0.3"/>
  <cols>
    <col min="1" max="1" width="5.42578125" style="36" customWidth="1"/>
    <col min="2" max="2" width="87.28515625" style="36" bestFit="1" customWidth="1"/>
    <col min="3" max="3" width="14.85546875" style="36" bestFit="1" customWidth="1"/>
    <col min="4" max="4" width="17" style="36" customWidth="1"/>
    <col min="5" max="5" width="15.140625" style="36" bestFit="1" customWidth="1"/>
    <col min="6" max="6" width="14" style="36" bestFit="1" customWidth="1"/>
    <col min="7" max="7" width="15.140625" style="36" bestFit="1" customWidth="1"/>
    <col min="8" max="8" width="15.42578125" style="36" bestFit="1" customWidth="1"/>
    <col min="9" max="16384" width="9.140625" style="36"/>
  </cols>
  <sheetData>
    <row r="1" spans="1:48" x14ac:dyDescent="0.3">
      <c r="A1" s="7" t="s">
        <v>133</v>
      </c>
      <c r="B1" s="38" t="str">
        <f>'RC'!B2</f>
        <v>"კრედო"</v>
      </c>
      <c r="C1" s="3"/>
      <c r="D1" s="3"/>
      <c r="E1" s="3"/>
      <c r="F1" s="48"/>
      <c r="G1" s="48"/>
      <c r="H1" s="3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</row>
    <row r="2" spans="1:48" x14ac:dyDescent="0.3">
      <c r="A2" s="7" t="s">
        <v>145</v>
      </c>
      <c r="B2" s="144">
        <f>'RC'!B3</f>
        <v>42825</v>
      </c>
      <c r="C2" s="3"/>
      <c r="D2" s="3"/>
      <c r="E2" s="3"/>
      <c r="F2" s="48"/>
      <c r="G2" s="48"/>
      <c r="H2" s="1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</row>
    <row r="3" spans="1:48" ht="16.5" thickBot="1" x14ac:dyDescent="0.35">
      <c r="B3" s="51" t="s">
        <v>18</v>
      </c>
      <c r="C3" s="37"/>
      <c r="D3" s="37"/>
      <c r="E3" s="37"/>
      <c r="H3" s="41" t="s">
        <v>134</v>
      </c>
    </row>
    <row r="4" spans="1:48" ht="18" x14ac:dyDescent="0.35">
      <c r="A4" s="52"/>
      <c r="B4" s="42"/>
      <c r="C4" s="152" t="s">
        <v>148</v>
      </c>
      <c r="D4" s="157"/>
      <c r="E4" s="157"/>
      <c r="F4" s="152" t="s">
        <v>161</v>
      </c>
      <c r="G4" s="157"/>
      <c r="H4" s="158"/>
    </row>
    <row r="5" spans="1:48" s="55" customFormat="1" ht="11.25" x14ac:dyDescent="0.2">
      <c r="A5" s="44" t="s">
        <v>118</v>
      </c>
      <c r="B5" s="53"/>
      <c r="C5" s="14" t="s">
        <v>175</v>
      </c>
      <c r="D5" s="14" t="s">
        <v>176</v>
      </c>
      <c r="E5" s="14" t="s">
        <v>177</v>
      </c>
      <c r="F5" s="14" t="s">
        <v>175</v>
      </c>
      <c r="G5" s="14" t="s">
        <v>176</v>
      </c>
      <c r="H5" s="14" t="s">
        <v>177</v>
      </c>
      <c r="I5" s="54"/>
      <c r="J5" s="54"/>
      <c r="K5" s="54"/>
      <c r="L5" s="54"/>
    </row>
    <row r="6" spans="1:48" x14ac:dyDescent="0.3">
      <c r="A6" s="44">
        <v>1</v>
      </c>
      <c r="B6" s="56" t="s">
        <v>110</v>
      </c>
      <c r="C6" s="16">
        <f>SUM(C7:C12)</f>
        <v>204631590.03999999</v>
      </c>
      <c r="D6" s="16">
        <f>SUM(D7:D12)</f>
        <v>36140523.609999999</v>
      </c>
      <c r="E6" s="16">
        <f>C6+D6</f>
        <v>240772113.64999998</v>
      </c>
      <c r="F6" s="16"/>
      <c r="G6" s="16"/>
      <c r="H6" s="46"/>
      <c r="I6" s="48"/>
      <c r="J6" s="48"/>
      <c r="K6" s="48"/>
      <c r="L6" s="48"/>
    </row>
    <row r="7" spans="1:48" x14ac:dyDescent="0.3">
      <c r="A7" s="44">
        <v>1.1000000000000001</v>
      </c>
      <c r="B7" s="57" t="s">
        <v>9</v>
      </c>
      <c r="C7" s="22">
        <v>0</v>
      </c>
      <c r="D7" s="22">
        <v>0</v>
      </c>
      <c r="E7" s="16">
        <f t="shared" ref="E7:E54" si="0">C7+D7</f>
        <v>0</v>
      </c>
      <c r="F7" s="22"/>
      <c r="G7" s="22"/>
      <c r="H7" s="46"/>
      <c r="I7" s="48"/>
      <c r="J7" s="48"/>
      <c r="K7" s="48"/>
      <c r="L7" s="48"/>
    </row>
    <row r="8" spans="1:48" x14ac:dyDescent="0.3">
      <c r="A8" s="44">
        <v>1.2</v>
      </c>
      <c r="B8" s="57" t="s">
        <v>10</v>
      </c>
      <c r="C8" s="22">
        <v>0</v>
      </c>
      <c r="D8" s="22">
        <v>0</v>
      </c>
      <c r="E8" s="16">
        <f t="shared" si="0"/>
        <v>0</v>
      </c>
      <c r="F8" s="22"/>
      <c r="G8" s="22"/>
      <c r="H8" s="46"/>
      <c r="I8" s="48"/>
      <c r="J8" s="48"/>
      <c r="K8" s="48"/>
      <c r="L8" s="48"/>
    </row>
    <row r="9" spans="1:48" x14ac:dyDescent="0.3">
      <c r="A9" s="44">
        <v>1.3</v>
      </c>
      <c r="B9" s="57" t="s">
        <v>116</v>
      </c>
      <c r="C9" s="22">
        <v>6688503.7599999998</v>
      </c>
      <c r="D9" s="22">
        <v>0</v>
      </c>
      <c r="E9" s="16">
        <f t="shared" si="0"/>
        <v>6688503.7599999998</v>
      </c>
      <c r="F9" s="22"/>
      <c r="G9" s="22"/>
      <c r="H9" s="46"/>
      <c r="I9" s="48"/>
      <c r="J9" s="48"/>
      <c r="K9" s="48"/>
      <c r="L9" s="48"/>
    </row>
    <row r="10" spans="1:48" x14ac:dyDescent="0.3">
      <c r="A10" s="44">
        <v>1.4</v>
      </c>
      <c r="B10" s="57" t="s">
        <v>23</v>
      </c>
      <c r="C10" s="22">
        <v>0</v>
      </c>
      <c r="D10" s="22">
        <v>0</v>
      </c>
      <c r="E10" s="16">
        <f t="shared" si="0"/>
        <v>0</v>
      </c>
      <c r="F10" s="22"/>
      <c r="G10" s="22"/>
      <c r="H10" s="46"/>
      <c r="I10" s="48"/>
      <c r="J10" s="48"/>
      <c r="K10" s="48"/>
      <c r="L10" s="48"/>
    </row>
    <row r="11" spans="1:48" x14ac:dyDescent="0.3">
      <c r="A11" s="44">
        <v>1.5</v>
      </c>
      <c r="B11" s="57" t="s">
        <v>24</v>
      </c>
      <c r="C11" s="22">
        <v>197942786.28</v>
      </c>
      <c r="D11" s="22">
        <v>0</v>
      </c>
      <c r="E11" s="16">
        <f t="shared" si="0"/>
        <v>197942786.28</v>
      </c>
      <c r="F11" s="22"/>
      <c r="G11" s="22"/>
      <c r="H11" s="46"/>
      <c r="I11" s="48"/>
      <c r="J11" s="48"/>
      <c r="K11" s="48"/>
      <c r="L11" s="48"/>
    </row>
    <row r="12" spans="1:48" x14ac:dyDescent="0.3">
      <c r="A12" s="44">
        <v>1.6</v>
      </c>
      <c r="B12" s="57" t="s">
        <v>25</v>
      </c>
      <c r="C12" s="22">
        <v>300</v>
      </c>
      <c r="D12" s="22">
        <v>36140523.609999999</v>
      </c>
      <c r="E12" s="16">
        <f t="shared" si="0"/>
        <v>36140823.609999999</v>
      </c>
      <c r="F12" s="22"/>
      <c r="G12" s="22"/>
      <c r="H12" s="46"/>
      <c r="I12" s="48"/>
      <c r="J12" s="48"/>
      <c r="K12" s="48"/>
      <c r="L12" s="48"/>
    </row>
    <row r="13" spans="1:48" x14ac:dyDescent="0.3">
      <c r="A13" s="44">
        <v>2</v>
      </c>
      <c r="B13" s="56" t="s">
        <v>113</v>
      </c>
      <c r="C13" s="16">
        <f>SUM(C14:C20)</f>
        <v>-8733793.6600000001</v>
      </c>
      <c r="D13" s="16">
        <f>SUM(D14:D20)</f>
        <v>7955054.9100000001</v>
      </c>
      <c r="E13" s="16">
        <f t="shared" si="0"/>
        <v>-778738.75</v>
      </c>
      <c r="F13" s="16"/>
      <c r="G13" s="16"/>
      <c r="H13" s="46"/>
      <c r="I13" s="48"/>
      <c r="J13" s="48"/>
      <c r="K13" s="48"/>
      <c r="L13" s="48"/>
    </row>
    <row r="14" spans="1:48" x14ac:dyDescent="0.3">
      <c r="A14" s="44">
        <v>2.1</v>
      </c>
      <c r="B14" s="57" t="s">
        <v>117</v>
      </c>
      <c r="C14" s="22">
        <v>0</v>
      </c>
      <c r="D14" s="22">
        <v>0</v>
      </c>
      <c r="E14" s="16">
        <f t="shared" si="0"/>
        <v>0</v>
      </c>
      <c r="F14" s="22"/>
      <c r="G14" s="22"/>
      <c r="H14" s="46"/>
      <c r="I14" s="48"/>
      <c r="J14" s="48"/>
      <c r="K14" s="48"/>
      <c r="L14" s="48"/>
    </row>
    <row r="15" spans="1:48" x14ac:dyDescent="0.3">
      <c r="A15" s="44">
        <v>2.2000000000000002</v>
      </c>
      <c r="B15" s="57" t="s">
        <v>26</v>
      </c>
      <c r="C15" s="22">
        <v>0</v>
      </c>
      <c r="D15" s="22">
        <v>0</v>
      </c>
      <c r="E15" s="16">
        <f t="shared" si="0"/>
        <v>0</v>
      </c>
      <c r="F15" s="22"/>
      <c r="G15" s="22"/>
      <c r="H15" s="46"/>
      <c r="I15" s="48"/>
      <c r="J15" s="48"/>
      <c r="K15" s="48"/>
      <c r="L15" s="48"/>
    </row>
    <row r="16" spans="1:48" x14ac:dyDescent="0.3">
      <c r="A16" s="44">
        <v>2.2999999999999998</v>
      </c>
      <c r="B16" s="57" t="s">
        <v>0</v>
      </c>
      <c r="C16" s="22">
        <v>0</v>
      </c>
      <c r="D16" s="22">
        <v>0</v>
      </c>
      <c r="E16" s="16">
        <f t="shared" si="0"/>
        <v>0</v>
      </c>
      <c r="F16" s="22"/>
      <c r="G16" s="22"/>
      <c r="H16" s="46"/>
      <c r="I16" s="48"/>
      <c r="J16" s="48"/>
      <c r="K16" s="48"/>
      <c r="L16" s="48"/>
    </row>
    <row r="17" spans="1:12" x14ac:dyDescent="0.3">
      <c r="A17" s="44">
        <v>2.4</v>
      </c>
      <c r="B17" s="57" t="s">
        <v>3</v>
      </c>
      <c r="C17" s="22">
        <v>0</v>
      </c>
      <c r="D17" s="22">
        <v>0</v>
      </c>
      <c r="E17" s="16">
        <f t="shared" si="0"/>
        <v>0</v>
      </c>
      <c r="F17" s="22"/>
      <c r="G17" s="22"/>
      <c r="H17" s="46"/>
      <c r="I17" s="48"/>
      <c r="J17" s="48"/>
      <c r="K17" s="48"/>
      <c r="L17" s="48"/>
    </row>
    <row r="18" spans="1:12" x14ac:dyDescent="0.3">
      <c r="A18" s="44">
        <v>2.5</v>
      </c>
      <c r="B18" s="57" t="s">
        <v>11</v>
      </c>
      <c r="C18" s="22">
        <v>12035000</v>
      </c>
      <c r="D18" s="22">
        <v>20181054.91</v>
      </c>
      <c r="E18" s="16">
        <f t="shared" si="0"/>
        <v>32216054.91</v>
      </c>
      <c r="F18" s="22"/>
      <c r="G18" s="22"/>
      <c r="H18" s="46"/>
      <c r="I18" s="48"/>
      <c r="J18" s="48"/>
      <c r="K18" s="48"/>
      <c r="L18" s="48"/>
    </row>
    <row r="19" spans="1:12" x14ac:dyDescent="0.3">
      <c r="A19" s="44">
        <v>2.6</v>
      </c>
      <c r="B19" s="57" t="s">
        <v>12</v>
      </c>
      <c r="C19" s="22">
        <v>-20768793.66</v>
      </c>
      <c r="D19" s="22">
        <v>-12226000</v>
      </c>
      <c r="E19" s="16">
        <f t="shared" si="0"/>
        <v>-32994793.66</v>
      </c>
      <c r="F19" s="22"/>
      <c r="G19" s="22"/>
      <c r="H19" s="46"/>
      <c r="I19" s="48"/>
      <c r="J19" s="48"/>
      <c r="K19" s="48"/>
      <c r="L19" s="48"/>
    </row>
    <row r="20" spans="1:12" x14ac:dyDescent="0.3">
      <c r="A20" s="44">
        <v>2.7</v>
      </c>
      <c r="B20" s="57" t="s">
        <v>5</v>
      </c>
      <c r="C20" s="22">
        <v>0</v>
      </c>
      <c r="D20" s="22">
        <v>0</v>
      </c>
      <c r="E20" s="16">
        <f t="shared" si="0"/>
        <v>0</v>
      </c>
      <c r="F20" s="22"/>
      <c r="G20" s="22"/>
      <c r="H20" s="46"/>
      <c r="I20" s="48"/>
      <c r="J20" s="48"/>
      <c r="K20" s="48"/>
      <c r="L20" s="48"/>
    </row>
    <row r="21" spans="1:12" x14ac:dyDescent="0.3">
      <c r="A21" s="44">
        <v>3</v>
      </c>
      <c r="B21" s="56" t="s">
        <v>27</v>
      </c>
      <c r="C21" s="16">
        <f>SUM(C22:C24)</f>
        <v>0</v>
      </c>
      <c r="D21" s="16">
        <f>SUM(D22:D24)</f>
        <v>0</v>
      </c>
      <c r="E21" s="16">
        <f t="shared" si="0"/>
        <v>0</v>
      </c>
      <c r="F21" s="16"/>
      <c r="G21" s="16"/>
      <c r="H21" s="46"/>
      <c r="I21" s="48"/>
      <c r="J21" s="48"/>
      <c r="K21" s="48"/>
      <c r="L21" s="48"/>
    </row>
    <row r="22" spans="1:12" x14ac:dyDescent="0.3">
      <c r="A22" s="44">
        <v>3.1</v>
      </c>
      <c r="B22" s="57" t="s">
        <v>111</v>
      </c>
      <c r="C22" s="22">
        <v>0</v>
      </c>
      <c r="D22" s="22">
        <v>0</v>
      </c>
      <c r="E22" s="16">
        <f t="shared" si="0"/>
        <v>0</v>
      </c>
      <c r="F22" s="22"/>
      <c r="G22" s="22"/>
      <c r="H22" s="46"/>
      <c r="I22" s="48"/>
      <c r="J22" s="48"/>
      <c r="K22" s="48"/>
      <c r="L22" s="48"/>
    </row>
    <row r="23" spans="1:12" x14ac:dyDescent="0.3">
      <c r="A23" s="44">
        <v>3.2</v>
      </c>
      <c r="B23" s="57" t="s">
        <v>112</v>
      </c>
      <c r="C23" s="22">
        <v>0</v>
      </c>
      <c r="D23" s="22">
        <v>0</v>
      </c>
      <c r="E23" s="16">
        <f t="shared" si="0"/>
        <v>0</v>
      </c>
      <c r="F23" s="22"/>
      <c r="G23" s="22"/>
      <c r="H23" s="46"/>
      <c r="I23" s="48"/>
      <c r="J23" s="48"/>
      <c r="K23" s="48"/>
      <c r="L23" s="48"/>
    </row>
    <row r="24" spans="1:12" x14ac:dyDescent="0.3">
      <c r="A24" s="44">
        <v>3.3</v>
      </c>
      <c r="B24" s="57" t="s">
        <v>28</v>
      </c>
      <c r="C24" s="22">
        <v>0</v>
      </c>
      <c r="D24" s="22">
        <v>0</v>
      </c>
      <c r="E24" s="16">
        <f t="shared" si="0"/>
        <v>0</v>
      </c>
      <c r="F24" s="22"/>
      <c r="G24" s="22"/>
      <c r="H24" s="46"/>
      <c r="I24" s="48"/>
      <c r="J24" s="48"/>
      <c r="K24" s="48"/>
      <c r="L24" s="48"/>
    </row>
    <row r="25" spans="1:12" x14ac:dyDescent="0.3">
      <c r="A25" s="44">
        <v>4</v>
      </c>
      <c r="B25" s="58" t="s">
        <v>29</v>
      </c>
      <c r="C25" s="16">
        <f>SUM(C26:C28)</f>
        <v>0</v>
      </c>
      <c r="D25" s="16">
        <f>SUM(D26:D28)</f>
        <v>0</v>
      </c>
      <c r="E25" s="16">
        <f t="shared" si="0"/>
        <v>0</v>
      </c>
      <c r="F25" s="16"/>
      <c r="G25" s="16"/>
      <c r="H25" s="46"/>
      <c r="I25" s="48"/>
      <c r="J25" s="48"/>
      <c r="K25" s="48"/>
      <c r="L25" s="48"/>
    </row>
    <row r="26" spans="1:12" x14ac:dyDescent="0.3">
      <c r="A26" s="44">
        <v>4.0999999999999996</v>
      </c>
      <c r="B26" s="57" t="s">
        <v>17</v>
      </c>
      <c r="C26" s="22">
        <v>0</v>
      </c>
      <c r="D26" s="22">
        <v>0</v>
      </c>
      <c r="E26" s="16">
        <f t="shared" si="0"/>
        <v>0</v>
      </c>
      <c r="F26" s="22"/>
      <c r="G26" s="22"/>
      <c r="H26" s="46"/>
      <c r="I26" s="48"/>
      <c r="J26" s="48"/>
      <c r="K26" s="48"/>
      <c r="L26" s="48"/>
    </row>
    <row r="27" spans="1:12" x14ac:dyDescent="0.3">
      <c r="A27" s="44">
        <v>4.2</v>
      </c>
      <c r="B27" s="57" t="s">
        <v>1</v>
      </c>
      <c r="C27" s="22">
        <v>0</v>
      </c>
      <c r="D27" s="22">
        <v>0</v>
      </c>
      <c r="E27" s="16">
        <f t="shared" si="0"/>
        <v>0</v>
      </c>
      <c r="F27" s="22"/>
      <c r="G27" s="22"/>
      <c r="H27" s="46"/>
      <c r="I27" s="48"/>
      <c r="J27" s="48"/>
      <c r="K27" s="48"/>
      <c r="L27" s="48"/>
    </row>
    <row r="28" spans="1:12" x14ac:dyDescent="0.3">
      <c r="A28" s="44">
        <v>4.3</v>
      </c>
      <c r="B28" s="57" t="s">
        <v>30</v>
      </c>
      <c r="C28" s="22">
        <v>0</v>
      </c>
      <c r="D28" s="22">
        <v>0</v>
      </c>
      <c r="E28" s="16">
        <f t="shared" si="0"/>
        <v>0</v>
      </c>
      <c r="F28" s="22"/>
      <c r="G28" s="22"/>
      <c r="H28" s="46"/>
      <c r="I28" s="48"/>
      <c r="J28" s="48"/>
      <c r="K28" s="48"/>
      <c r="L28" s="48"/>
    </row>
    <row r="29" spans="1:12" x14ac:dyDescent="0.3">
      <c r="A29" s="44">
        <v>5</v>
      </c>
      <c r="B29" s="56" t="s">
        <v>13</v>
      </c>
      <c r="C29" s="16">
        <f>SUM(C30:C33)</f>
        <v>0</v>
      </c>
      <c r="D29" s="16">
        <f>SUM(D30:D33)</f>
        <v>0</v>
      </c>
      <c r="E29" s="16">
        <f t="shared" si="0"/>
        <v>0</v>
      </c>
      <c r="F29" s="16"/>
      <c r="G29" s="16"/>
      <c r="H29" s="46"/>
      <c r="I29" s="48"/>
      <c r="J29" s="48"/>
      <c r="K29" s="48"/>
      <c r="L29" s="48"/>
    </row>
    <row r="30" spans="1:12" x14ac:dyDescent="0.3">
      <c r="A30" s="44">
        <v>5.0999999999999996</v>
      </c>
      <c r="B30" s="57" t="s">
        <v>31</v>
      </c>
      <c r="C30" s="148">
        <v>0</v>
      </c>
      <c r="D30" s="148">
        <v>0</v>
      </c>
      <c r="E30" s="16">
        <f t="shared" si="0"/>
        <v>0</v>
      </c>
      <c r="F30" s="22"/>
      <c r="G30" s="22"/>
      <c r="H30" s="46"/>
      <c r="I30" s="48"/>
      <c r="J30" s="48"/>
      <c r="K30" s="48"/>
      <c r="L30" s="48"/>
    </row>
    <row r="31" spans="1:12" s="63" customFormat="1" x14ac:dyDescent="0.3">
      <c r="A31" s="43">
        <v>5.2</v>
      </c>
      <c r="B31" s="59" t="s">
        <v>114</v>
      </c>
      <c r="C31" s="149">
        <v>0</v>
      </c>
      <c r="D31" s="149">
        <v>0</v>
      </c>
      <c r="E31" s="16">
        <f t="shared" si="0"/>
        <v>0</v>
      </c>
      <c r="F31" s="60"/>
      <c r="G31" s="60"/>
      <c r="H31" s="61"/>
      <c r="I31" s="62"/>
      <c r="J31" s="62"/>
      <c r="K31" s="62"/>
      <c r="L31" s="62"/>
    </row>
    <row r="32" spans="1:12" s="63" customFormat="1" x14ac:dyDescent="0.3">
      <c r="A32" s="43">
        <v>5.3</v>
      </c>
      <c r="B32" s="59" t="s">
        <v>6</v>
      </c>
      <c r="C32" s="149">
        <v>0</v>
      </c>
      <c r="D32" s="149">
        <v>0</v>
      </c>
      <c r="E32" s="16">
        <f t="shared" si="0"/>
        <v>0</v>
      </c>
      <c r="F32" s="60"/>
      <c r="G32" s="60"/>
      <c r="H32" s="61"/>
      <c r="I32" s="62"/>
      <c r="J32" s="62"/>
      <c r="K32" s="62"/>
      <c r="L32" s="62"/>
    </row>
    <row r="33" spans="1:12" x14ac:dyDescent="0.3">
      <c r="A33" s="44">
        <v>5.4</v>
      </c>
      <c r="B33" s="57" t="s">
        <v>14</v>
      </c>
      <c r="C33" s="148">
        <v>0</v>
      </c>
      <c r="D33" s="148">
        <v>0</v>
      </c>
      <c r="E33" s="16">
        <f t="shared" si="0"/>
        <v>0</v>
      </c>
      <c r="F33" s="22"/>
      <c r="G33" s="22"/>
      <c r="H33" s="46"/>
      <c r="I33" s="48"/>
      <c r="J33" s="48"/>
      <c r="K33" s="48"/>
      <c r="L33" s="48"/>
    </row>
    <row r="34" spans="1:12" x14ac:dyDescent="0.3">
      <c r="A34" s="44">
        <v>6</v>
      </c>
      <c r="B34" s="58" t="s">
        <v>32</v>
      </c>
      <c r="C34" s="16">
        <f>SUM(C35:C38)</f>
        <v>0</v>
      </c>
      <c r="D34" s="16">
        <f>SUM(D35:D38)</f>
        <v>0</v>
      </c>
      <c r="E34" s="16">
        <f t="shared" si="0"/>
        <v>0</v>
      </c>
      <c r="F34" s="16"/>
      <c r="G34" s="16"/>
      <c r="H34" s="46"/>
      <c r="I34" s="48"/>
      <c r="J34" s="48"/>
      <c r="K34" s="48"/>
      <c r="L34" s="48"/>
    </row>
    <row r="35" spans="1:12" x14ac:dyDescent="0.3">
      <c r="A35" s="44">
        <v>6.1</v>
      </c>
      <c r="B35" s="57" t="s">
        <v>33</v>
      </c>
      <c r="C35" s="22">
        <v>0</v>
      </c>
      <c r="D35" s="22">
        <v>0</v>
      </c>
      <c r="E35" s="16">
        <f t="shared" si="0"/>
        <v>0</v>
      </c>
      <c r="F35" s="22"/>
      <c r="G35" s="22"/>
      <c r="H35" s="46"/>
      <c r="I35" s="48"/>
      <c r="J35" s="48"/>
      <c r="K35" s="48"/>
      <c r="L35" s="48"/>
    </row>
    <row r="36" spans="1:12" x14ac:dyDescent="0.3">
      <c r="A36" s="44">
        <v>6.2</v>
      </c>
      <c r="B36" s="57" t="s">
        <v>115</v>
      </c>
      <c r="C36" s="22">
        <v>0</v>
      </c>
      <c r="D36" s="22">
        <v>0</v>
      </c>
      <c r="E36" s="16">
        <f t="shared" si="0"/>
        <v>0</v>
      </c>
      <c r="F36" s="22"/>
      <c r="G36" s="22"/>
      <c r="H36" s="46"/>
      <c r="I36" s="48"/>
      <c r="J36" s="48"/>
      <c r="K36" s="48"/>
      <c r="L36" s="48"/>
    </row>
    <row r="37" spans="1:12" x14ac:dyDescent="0.3">
      <c r="A37" s="44">
        <v>6.3</v>
      </c>
      <c r="B37" s="57" t="s">
        <v>7</v>
      </c>
      <c r="C37" s="22">
        <v>0</v>
      </c>
      <c r="D37" s="22">
        <v>0</v>
      </c>
      <c r="E37" s="16">
        <f t="shared" si="0"/>
        <v>0</v>
      </c>
      <c r="F37" s="22"/>
      <c r="G37" s="22"/>
      <c r="H37" s="46"/>
      <c r="I37" s="48"/>
      <c r="J37" s="48"/>
      <c r="K37" s="48"/>
      <c r="L37" s="48"/>
    </row>
    <row r="38" spans="1:12" x14ac:dyDescent="0.3">
      <c r="A38" s="44">
        <v>6.4</v>
      </c>
      <c r="B38" s="57" t="s">
        <v>14</v>
      </c>
      <c r="C38" s="22">
        <v>0</v>
      </c>
      <c r="D38" s="22">
        <v>0</v>
      </c>
      <c r="E38" s="16">
        <f t="shared" si="0"/>
        <v>0</v>
      </c>
      <c r="F38" s="22"/>
      <c r="G38" s="22"/>
      <c r="H38" s="46"/>
      <c r="I38" s="48"/>
      <c r="J38" s="48"/>
      <c r="K38" s="48"/>
      <c r="L38" s="48"/>
    </row>
    <row r="39" spans="1:12" x14ac:dyDescent="0.3">
      <c r="A39" s="44">
        <v>7</v>
      </c>
      <c r="B39" s="56" t="s">
        <v>2</v>
      </c>
      <c r="C39" s="45">
        <f>SUM(C40:C42)</f>
        <v>0</v>
      </c>
      <c r="D39" s="45">
        <f>SUM(D40:D42)</f>
        <v>0</v>
      </c>
      <c r="E39" s="16">
        <f t="shared" si="0"/>
        <v>0</v>
      </c>
      <c r="F39" s="45"/>
      <c r="G39" s="45"/>
      <c r="H39" s="46"/>
      <c r="I39" s="48"/>
      <c r="J39" s="48"/>
      <c r="K39" s="48"/>
      <c r="L39" s="48"/>
    </row>
    <row r="40" spans="1:12" x14ac:dyDescent="0.3">
      <c r="A40" s="44" t="s">
        <v>119</v>
      </c>
      <c r="B40" s="57" t="s">
        <v>34</v>
      </c>
      <c r="C40" s="22">
        <v>0</v>
      </c>
      <c r="D40" s="22">
        <v>0</v>
      </c>
      <c r="E40" s="16">
        <f t="shared" si="0"/>
        <v>0</v>
      </c>
      <c r="F40" s="22"/>
      <c r="G40" s="22"/>
      <c r="H40" s="46"/>
      <c r="I40" s="48"/>
      <c r="J40" s="48"/>
      <c r="K40" s="48"/>
      <c r="L40" s="48"/>
    </row>
    <row r="41" spans="1:12" x14ac:dyDescent="0.3">
      <c r="A41" s="44" t="s">
        <v>120</v>
      </c>
      <c r="B41" s="57" t="s">
        <v>4</v>
      </c>
      <c r="C41" s="22">
        <v>0</v>
      </c>
      <c r="D41" s="22">
        <v>0</v>
      </c>
      <c r="E41" s="16">
        <f t="shared" si="0"/>
        <v>0</v>
      </c>
      <c r="F41" s="22"/>
      <c r="G41" s="22"/>
      <c r="H41" s="46"/>
      <c r="I41" s="48"/>
      <c r="J41" s="48"/>
      <c r="K41" s="48"/>
      <c r="L41" s="48"/>
    </row>
    <row r="42" spans="1:12" x14ac:dyDescent="0.3">
      <c r="A42" s="44" t="s">
        <v>121</v>
      </c>
      <c r="B42" s="57" t="s">
        <v>19</v>
      </c>
      <c r="C42" s="22">
        <v>0</v>
      </c>
      <c r="D42" s="22">
        <v>0</v>
      </c>
      <c r="E42" s="16">
        <f t="shared" si="0"/>
        <v>0</v>
      </c>
      <c r="F42" s="22"/>
      <c r="G42" s="22"/>
      <c r="H42" s="46"/>
      <c r="I42" s="48"/>
      <c r="J42" s="48"/>
      <c r="K42" s="48"/>
      <c r="L42" s="48"/>
    </row>
    <row r="43" spans="1:12" x14ac:dyDescent="0.3">
      <c r="A43" s="44">
        <v>8</v>
      </c>
      <c r="B43" s="56" t="s">
        <v>20</v>
      </c>
      <c r="C43" s="45">
        <f>SUM(C44:C48)</f>
        <v>3314638.32</v>
      </c>
      <c r="D43" s="45">
        <f>SUM(D44:D48)</f>
        <v>11159645.01</v>
      </c>
      <c r="E43" s="16">
        <f t="shared" si="0"/>
        <v>14474283.33</v>
      </c>
      <c r="F43" s="45"/>
      <c r="G43" s="45"/>
      <c r="H43" s="46"/>
      <c r="I43" s="48"/>
      <c r="J43" s="48"/>
      <c r="K43" s="48"/>
      <c r="L43" s="48"/>
    </row>
    <row r="44" spans="1:12" x14ac:dyDescent="0.3">
      <c r="A44" s="44" t="s">
        <v>122</v>
      </c>
      <c r="B44" s="57" t="s">
        <v>35</v>
      </c>
      <c r="C44" s="148">
        <v>0</v>
      </c>
      <c r="D44" s="148">
        <v>0</v>
      </c>
      <c r="E44" s="16">
        <f t="shared" si="0"/>
        <v>0</v>
      </c>
      <c r="F44" s="22"/>
      <c r="G44" s="22"/>
      <c r="H44" s="46"/>
      <c r="I44" s="48"/>
      <c r="J44" s="48"/>
      <c r="K44" s="48"/>
      <c r="L44" s="48"/>
    </row>
    <row r="45" spans="1:12" x14ac:dyDescent="0.3">
      <c r="A45" s="44" t="s">
        <v>123</v>
      </c>
      <c r="B45" s="57" t="s">
        <v>36</v>
      </c>
      <c r="C45" s="148">
        <v>354236.83999999997</v>
      </c>
      <c r="D45" s="148">
        <v>515289.19999999995</v>
      </c>
      <c r="E45" s="16">
        <f t="shared" si="0"/>
        <v>869526.03999999992</v>
      </c>
      <c r="F45" s="22"/>
      <c r="G45" s="22"/>
      <c r="H45" s="46"/>
      <c r="I45" s="48"/>
      <c r="J45" s="48"/>
      <c r="K45" s="48"/>
      <c r="L45" s="48"/>
    </row>
    <row r="46" spans="1:12" x14ac:dyDescent="0.3">
      <c r="A46" s="44" t="s">
        <v>124</v>
      </c>
      <c r="B46" s="57" t="s">
        <v>21</v>
      </c>
      <c r="C46" s="148">
        <v>0</v>
      </c>
      <c r="D46" s="148">
        <v>0</v>
      </c>
      <c r="E46" s="16">
        <f t="shared" si="0"/>
        <v>0</v>
      </c>
      <c r="F46" s="22"/>
      <c r="G46" s="22"/>
      <c r="H46" s="46"/>
      <c r="I46" s="48"/>
      <c r="J46" s="48"/>
      <c r="K46" s="48"/>
      <c r="L46" s="48"/>
    </row>
    <row r="47" spans="1:12" x14ac:dyDescent="0.3">
      <c r="A47" s="44" t="s">
        <v>125</v>
      </c>
      <c r="B47" s="57" t="s">
        <v>22</v>
      </c>
      <c r="C47" s="148">
        <v>2784982.14</v>
      </c>
      <c r="D47" s="148">
        <v>10644355.810000001</v>
      </c>
      <c r="E47" s="16">
        <f t="shared" si="0"/>
        <v>13429337.950000001</v>
      </c>
      <c r="F47" s="22"/>
      <c r="G47" s="22"/>
      <c r="H47" s="46"/>
      <c r="I47" s="48"/>
      <c r="J47" s="48"/>
      <c r="K47" s="48"/>
      <c r="L47" s="48"/>
    </row>
    <row r="48" spans="1:12" x14ac:dyDescent="0.3">
      <c r="A48" s="44" t="s">
        <v>126</v>
      </c>
      <c r="B48" s="57" t="s">
        <v>37</v>
      </c>
      <c r="C48" s="148">
        <v>175419.34</v>
      </c>
      <c r="D48" s="148">
        <v>0</v>
      </c>
      <c r="E48" s="16">
        <f t="shared" si="0"/>
        <v>175419.34</v>
      </c>
      <c r="F48" s="22"/>
      <c r="G48" s="22"/>
      <c r="H48" s="46"/>
      <c r="I48" s="48"/>
      <c r="J48" s="48"/>
      <c r="K48" s="48"/>
      <c r="L48" s="48"/>
    </row>
    <row r="49" spans="1:12" x14ac:dyDescent="0.3">
      <c r="A49" s="44">
        <v>9</v>
      </c>
      <c r="B49" s="56" t="s">
        <v>38</v>
      </c>
      <c r="C49" s="45">
        <f>SUM(C50:C53)</f>
        <v>0</v>
      </c>
      <c r="D49" s="45">
        <f>SUM(D50:D53)</f>
        <v>0</v>
      </c>
      <c r="E49" s="16">
        <f t="shared" si="0"/>
        <v>0</v>
      </c>
      <c r="F49" s="45"/>
      <c r="G49" s="45"/>
      <c r="H49" s="46"/>
      <c r="I49" s="48"/>
      <c r="J49" s="48"/>
      <c r="K49" s="48"/>
      <c r="L49" s="48"/>
    </row>
    <row r="50" spans="1:12" x14ac:dyDescent="0.3">
      <c r="A50" s="44" t="s">
        <v>127</v>
      </c>
      <c r="B50" s="57" t="s">
        <v>8</v>
      </c>
      <c r="C50" s="22">
        <v>0</v>
      </c>
      <c r="D50" s="22">
        <v>0</v>
      </c>
      <c r="E50" s="16">
        <f t="shared" si="0"/>
        <v>0</v>
      </c>
      <c r="F50" s="22"/>
      <c r="G50" s="22"/>
      <c r="H50" s="46"/>
      <c r="I50" s="48"/>
      <c r="J50" s="48"/>
      <c r="K50" s="48"/>
      <c r="L50" s="48"/>
    </row>
    <row r="51" spans="1:12" x14ac:dyDescent="0.3">
      <c r="A51" s="44" t="s">
        <v>128</v>
      </c>
      <c r="B51" s="57" t="s">
        <v>15</v>
      </c>
      <c r="C51" s="22">
        <v>0</v>
      </c>
      <c r="D51" s="22">
        <v>0</v>
      </c>
      <c r="E51" s="16">
        <f t="shared" si="0"/>
        <v>0</v>
      </c>
      <c r="F51" s="22"/>
      <c r="G51" s="22"/>
      <c r="H51" s="46"/>
      <c r="I51" s="48"/>
      <c r="J51" s="48"/>
      <c r="K51" s="48"/>
      <c r="L51" s="48"/>
    </row>
    <row r="52" spans="1:12" x14ac:dyDescent="0.3">
      <c r="A52" s="44" t="s">
        <v>129</v>
      </c>
      <c r="B52" s="57" t="s">
        <v>39</v>
      </c>
      <c r="C52" s="22">
        <v>0</v>
      </c>
      <c r="D52" s="22">
        <v>0</v>
      </c>
      <c r="E52" s="16">
        <f t="shared" si="0"/>
        <v>0</v>
      </c>
      <c r="F52" s="22"/>
      <c r="G52" s="22"/>
      <c r="H52" s="46"/>
      <c r="I52" s="48"/>
      <c r="J52" s="48"/>
      <c r="K52" s="48"/>
      <c r="L52" s="48"/>
    </row>
    <row r="53" spans="1:12" x14ac:dyDescent="0.3">
      <c r="A53" s="44" t="s">
        <v>130</v>
      </c>
      <c r="B53" s="57" t="s">
        <v>16</v>
      </c>
      <c r="C53" s="22">
        <v>0</v>
      </c>
      <c r="D53" s="22">
        <v>0</v>
      </c>
      <c r="E53" s="16">
        <f t="shared" si="0"/>
        <v>0</v>
      </c>
      <c r="F53" s="22"/>
      <c r="G53" s="22"/>
      <c r="H53" s="46"/>
      <c r="I53" s="48"/>
      <c r="J53" s="48"/>
      <c r="K53" s="48"/>
      <c r="L53" s="48"/>
    </row>
    <row r="54" spans="1:12" ht="15.75" thickBot="1" x14ac:dyDescent="0.35">
      <c r="A54" s="64">
        <v>10</v>
      </c>
      <c r="B54" s="65" t="s">
        <v>177</v>
      </c>
      <c r="C54" s="47">
        <f>C6+C13+C21+C25+C29+C34+C39+C43+C49</f>
        <v>199212434.69999999</v>
      </c>
      <c r="D54" s="47">
        <f>D6+D13+D21+D25+D29+D34+D39+D43+D49</f>
        <v>55255223.529999994</v>
      </c>
      <c r="E54" s="16">
        <f t="shared" si="0"/>
        <v>254467658.22999999</v>
      </c>
      <c r="F54" s="47"/>
      <c r="G54" s="47"/>
      <c r="H54" s="66"/>
      <c r="I54" s="48"/>
      <c r="J54" s="48"/>
      <c r="K54" s="48"/>
      <c r="L54" s="48"/>
    </row>
    <row r="55" spans="1:12" x14ac:dyDescent="0.3">
      <c r="A55" s="33"/>
      <c r="B55" s="3"/>
      <c r="C55" s="48"/>
      <c r="D55" s="48"/>
      <c r="E55" s="48"/>
      <c r="F55" s="48"/>
      <c r="G55" s="48"/>
      <c r="H55" s="48"/>
      <c r="I55" s="48"/>
    </row>
    <row r="56" spans="1:12" x14ac:dyDescent="0.3">
      <c r="A56" s="33"/>
      <c r="B56" s="35" t="s">
        <v>132</v>
      </c>
      <c r="C56" s="48"/>
      <c r="D56" s="48"/>
      <c r="E56" s="48"/>
      <c r="F56" s="48"/>
      <c r="G56" s="48"/>
      <c r="H56" s="48"/>
      <c r="I56" s="48"/>
    </row>
    <row r="57" spans="1:12" x14ac:dyDescent="0.3">
      <c r="A57" s="48"/>
      <c r="B57" s="48"/>
      <c r="C57" s="48"/>
      <c r="D57" s="48"/>
      <c r="E57" s="48"/>
      <c r="F57" s="48"/>
      <c r="G57" s="48"/>
      <c r="H57" s="48"/>
      <c r="I57" s="48"/>
    </row>
    <row r="58" spans="1:12" x14ac:dyDescent="0.3">
      <c r="A58" s="48"/>
      <c r="B58" s="48"/>
      <c r="C58" s="48"/>
      <c r="D58" s="48"/>
      <c r="E58" s="48"/>
      <c r="F58" s="48"/>
      <c r="G58" s="48"/>
      <c r="H58" s="48"/>
      <c r="I58" s="48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opLeftCell="A5" zoomScaleNormal="100" workbookViewId="0">
      <selection activeCell="C7" sqref="C7:C27"/>
    </sheetView>
  </sheetViews>
  <sheetFormatPr defaultRowHeight="15" x14ac:dyDescent="0.3"/>
  <cols>
    <col min="1" max="1" width="5.28515625" style="35" customWidth="1"/>
    <col min="2" max="2" width="59.7109375" style="35" customWidth="1"/>
    <col min="3" max="4" width="17.7109375" style="35" customWidth="1"/>
    <col min="5" max="5" width="19.85546875" style="35" customWidth="1"/>
    <col min="6" max="6" width="14.5703125" style="35" hidden="1" customWidth="1"/>
    <col min="7" max="7" width="9.140625" style="35"/>
    <col min="8" max="10" width="14.5703125" style="35" hidden="1" customWidth="1"/>
    <col min="11" max="11" width="12" style="35" hidden="1" customWidth="1"/>
    <col min="12" max="16384" width="9.140625" style="35"/>
  </cols>
  <sheetData>
    <row r="2" spans="1:11" x14ac:dyDescent="0.3">
      <c r="A2" s="7" t="s">
        <v>133</v>
      </c>
      <c r="B2" s="38" t="str">
        <f>'RC'!B2</f>
        <v>"კრედო"</v>
      </c>
      <c r="C2" s="3"/>
      <c r="D2" s="67"/>
    </row>
    <row r="3" spans="1:11" x14ac:dyDescent="0.3">
      <c r="A3" s="7" t="s">
        <v>145</v>
      </c>
      <c r="B3" s="144">
        <f>'RC'!B3</f>
        <v>42825</v>
      </c>
      <c r="C3" s="3"/>
      <c r="D3" s="68"/>
    </row>
    <row r="4" spans="1:11" ht="16.5" thickBot="1" x14ac:dyDescent="0.35">
      <c r="B4" s="69" t="s">
        <v>46</v>
      </c>
      <c r="C4" s="3"/>
      <c r="D4" s="70"/>
    </row>
    <row r="5" spans="1:11" ht="54" x14ac:dyDescent="0.35">
      <c r="A5" s="71"/>
      <c r="B5" s="72"/>
      <c r="C5" s="73" t="s">
        <v>148</v>
      </c>
      <c r="D5" s="74" t="s">
        <v>161</v>
      </c>
    </row>
    <row r="6" spans="1:11" x14ac:dyDescent="0.3">
      <c r="A6" s="75"/>
      <c r="B6" s="76" t="s">
        <v>42</v>
      </c>
      <c r="C6" s="77"/>
      <c r="D6" s="78"/>
    </row>
    <row r="7" spans="1:11" x14ac:dyDescent="0.3">
      <c r="A7" s="75">
        <v>1</v>
      </c>
      <c r="B7" s="79" t="s">
        <v>193</v>
      </c>
      <c r="C7" s="80">
        <v>0.13748822275654785</v>
      </c>
      <c r="D7" s="81"/>
    </row>
    <row r="8" spans="1:11" x14ac:dyDescent="0.3">
      <c r="A8" s="75">
        <v>2</v>
      </c>
      <c r="B8" s="79" t="s">
        <v>194</v>
      </c>
      <c r="C8" s="80">
        <v>0.14736840569175053</v>
      </c>
      <c r="D8" s="81"/>
    </row>
    <row r="9" spans="1:11" x14ac:dyDescent="0.3">
      <c r="A9" s="75">
        <v>3</v>
      </c>
      <c r="B9" s="82" t="s">
        <v>51</v>
      </c>
      <c r="C9" s="80">
        <v>1.0569999999999999</v>
      </c>
      <c r="D9" s="81"/>
    </row>
    <row r="10" spans="1:11" x14ac:dyDescent="0.3">
      <c r="A10" s="75">
        <v>4</v>
      </c>
      <c r="B10" s="82" t="s">
        <v>47</v>
      </c>
      <c r="C10" s="80">
        <v>0</v>
      </c>
      <c r="D10" s="81"/>
    </row>
    <row r="11" spans="1:11" x14ac:dyDescent="0.3">
      <c r="A11" s="75"/>
      <c r="B11" s="83" t="s">
        <v>40</v>
      </c>
      <c r="C11" s="80"/>
      <c r="D11" s="81"/>
    </row>
    <row r="12" spans="1:11" ht="30" x14ac:dyDescent="0.3">
      <c r="A12" s="75">
        <v>5</v>
      </c>
      <c r="B12" s="82" t="s">
        <v>48</v>
      </c>
      <c r="C12" s="80">
        <v>0.18345661935312685</v>
      </c>
      <c r="D12" s="81"/>
      <c r="F12" s="143">
        <v>603275518.99156916</v>
      </c>
      <c r="H12" s="143">
        <v>625590546.73774302</v>
      </c>
      <c r="I12" s="143">
        <v>572427337.3512969</v>
      </c>
      <c r="J12" s="143">
        <v>574633321.33859992</v>
      </c>
      <c r="K12" s="150">
        <f>AVERAGE(H12:J12)</f>
        <v>590883735.14254653</v>
      </c>
    </row>
    <row r="13" spans="1:11" x14ac:dyDescent="0.3">
      <c r="A13" s="75">
        <v>6</v>
      </c>
      <c r="B13" s="82" t="s">
        <v>60</v>
      </c>
      <c r="C13" s="80">
        <v>6.3894491512601986E-2</v>
      </c>
      <c r="D13" s="81"/>
      <c r="F13" s="143">
        <v>103642004.25573413</v>
      </c>
      <c r="H13" s="143">
        <v>116319776.13774723</v>
      </c>
      <c r="I13" s="143">
        <v>116184790</v>
      </c>
      <c r="J13" s="35">
        <v>117011264.24999999</v>
      </c>
      <c r="K13" s="150">
        <f>AVERAGE(H13:J13)</f>
        <v>116505276.79591574</v>
      </c>
    </row>
    <row r="14" spans="1:11" x14ac:dyDescent="0.3">
      <c r="A14" s="75">
        <v>7</v>
      </c>
      <c r="B14" s="82" t="s">
        <v>49</v>
      </c>
      <c r="C14" s="80">
        <v>4.8316540906499381E-2</v>
      </c>
      <c r="D14" s="81"/>
    </row>
    <row r="15" spans="1:11" x14ac:dyDescent="0.3">
      <c r="A15" s="75">
        <v>8</v>
      </c>
      <c r="B15" s="82" t="s">
        <v>50</v>
      </c>
      <c r="C15" s="80">
        <v>0.11956212784052488</v>
      </c>
      <c r="D15" s="81"/>
    </row>
    <row r="16" spans="1:11" x14ac:dyDescent="0.3">
      <c r="A16" s="75">
        <v>9</v>
      </c>
      <c r="B16" s="82" t="s">
        <v>44</v>
      </c>
      <c r="C16" s="84">
        <v>1.1370827457924627E-2</v>
      </c>
      <c r="D16" s="81"/>
    </row>
    <row r="17" spans="1:4" x14ac:dyDescent="0.3">
      <c r="A17" s="75">
        <v>10</v>
      </c>
      <c r="B17" s="82" t="s">
        <v>45</v>
      </c>
      <c r="C17" s="84">
        <v>5.7669808482318202E-2</v>
      </c>
      <c r="D17" s="81"/>
    </row>
    <row r="18" spans="1:4" x14ac:dyDescent="0.3">
      <c r="A18" s="75"/>
      <c r="B18" s="83" t="s">
        <v>52</v>
      </c>
      <c r="D18" s="81"/>
    </row>
    <row r="19" spans="1:4" x14ac:dyDescent="0.3">
      <c r="A19" s="75">
        <v>11</v>
      </c>
      <c r="B19" s="82" t="s">
        <v>53</v>
      </c>
      <c r="C19" s="80">
        <v>3.6858662205856631E-2</v>
      </c>
      <c r="D19" s="81"/>
    </row>
    <row r="20" spans="1:4" x14ac:dyDescent="0.3">
      <c r="A20" s="75">
        <v>12</v>
      </c>
      <c r="B20" s="82" t="s">
        <v>54</v>
      </c>
      <c r="C20" s="80">
        <v>5.0626692210347053E-2</v>
      </c>
      <c r="D20" s="81"/>
    </row>
    <row r="21" spans="1:4" x14ac:dyDescent="0.3">
      <c r="A21" s="75">
        <v>13</v>
      </c>
      <c r="B21" s="82" t="s">
        <v>55</v>
      </c>
      <c r="C21" s="80">
        <v>0.27992439697066257</v>
      </c>
      <c r="D21" s="81"/>
    </row>
    <row r="22" spans="1:4" x14ac:dyDescent="0.3">
      <c r="A22" s="75">
        <v>14</v>
      </c>
      <c r="B22" s="82" t="s">
        <v>56</v>
      </c>
      <c r="C22" s="80">
        <v>0.35174567257108114</v>
      </c>
      <c r="D22" s="81"/>
    </row>
    <row r="23" spans="1:4" x14ac:dyDescent="0.3">
      <c r="A23" s="75">
        <v>15</v>
      </c>
      <c r="B23" s="82" t="s">
        <v>57</v>
      </c>
      <c r="C23" s="80">
        <v>6.981437650842004E-2</v>
      </c>
      <c r="D23" s="81"/>
    </row>
    <row r="24" spans="1:4" x14ac:dyDescent="0.3">
      <c r="A24" s="75"/>
      <c r="B24" s="83" t="s">
        <v>41</v>
      </c>
      <c r="C24" s="80"/>
      <c r="D24" s="81"/>
    </row>
    <row r="25" spans="1:4" x14ac:dyDescent="0.3">
      <c r="A25" s="75">
        <v>16</v>
      </c>
      <c r="B25" s="82" t="s">
        <v>43</v>
      </c>
      <c r="C25" s="80">
        <v>0.16597673143601135</v>
      </c>
      <c r="D25" s="81"/>
    </row>
    <row r="26" spans="1:4" ht="30" x14ac:dyDescent="0.3">
      <c r="A26" s="75">
        <v>17</v>
      </c>
      <c r="B26" s="82" t="s">
        <v>58</v>
      </c>
      <c r="C26" s="80">
        <v>0.48661280273784491</v>
      </c>
      <c r="D26" s="81"/>
    </row>
    <row r="27" spans="1:4" ht="15.75" thickBot="1" x14ac:dyDescent="0.35">
      <c r="A27" s="85">
        <v>18</v>
      </c>
      <c r="B27" s="86" t="s">
        <v>59</v>
      </c>
      <c r="C27" s="87">
        <v>0</v>
      </c>
      <c r="D27" s="88"/>
    </row>
    <row r="28" spans="1:4" x14ac:dyDescent="0.3">
      <c r="A28" s="89"/>
      <c r="B28" s="90"/>
      <c r="C28" s="89"/>
      <c r="D28" s="89"/>
    </row>
    <row r="29" spans="1:4" x14ac:dyDescent="0.3">
      <c r="A29" s="141" t="s">
        <v>132</v>
      </c>
      <c r="B29" s="89"/>
      <c r="C29" s="89"/>
    </row>
    <row r="30" spans="1:4" x14ac:dyDescent="0.3">
      <c r="A30" s="89"/>
      <c r="B30" s="33"/>
      <c r="C30" s="89"/>
      <c r="D30" s="89"/>
    </row>
    <row r="31" spans="1:4" x14ac:dyDescent="0.3">
      <c r="A31" s="89"/>
      <c r="B31" s="33"/>
      <c r="C31" s="91"/>
      <c r="D31" s="89"/>
    </row>
    <row r="32" spans="1:4" x14ac:dyDescent="0.3">
      <c r="A32" s="89"/>
      <c r="B32" s="90"/>
      <c r="C32" s="89"/>
      <c r="D32" s="89"/>
    </row>
    <row r="33" spans="1:5" x14ac:dyDescent="0.3">
      <c r="A33" s="89"/>
      <c r="B33" s="90"/>
      <c r="C33" s="89"/>
      <c r="D33" s="89"/>
    </row>
    <row r="34" spans="1:5" x14ac:dyDescent="0.3">
      <c r="A34" s="89"/>
      <c r="B34" s="90"/>
      <c r="C34" s="89"/>
      <c r="D34" s="89"/>
    </row>
    <row r="35" spans="1:5" x14ac:dyDescent="0.3">
      <c r="A35" s="89"/>
      <c r="B35" s="90"/>
      <c r="C35" s="89"/>
      <c r="D35" s="89"/>
    </row>
    <row r="36" spans="1:5" x14ac:dyDescent="0.3">
      <c r="A36" s="89"/>
      <c r="B36" s="90"/>
      <c r="C36" s="89"/>
      <c r="D36" s="89"/>
    </row>
    <row r="37" spans="1:5" x14ac:dyDescent="0.3">
      <c r="A37" s="89"/>
      <c r="B37" s="90"/>
      <c r="C37" s="91"/>
      <c r="D37" s="89"/>
    </row>
    <row r="38" spans="1:5" x14ac:dyDescent="0.3">
      <c r="C38" s="89"/>
      <c r="D38" s="89"/>
      <c r="E38" s="89"/>
    </row>
    <row r="39" spans="1:5" x14ac:dyDescent="0.3">
      <c r="C39" s="91"/>
      <c r="D39" s="89"/>
      <c r="E39" s="89"/>
    </row>
    <row r="40" spans="1:5" x14ac:dyDescent="0.3">
      <c r="C40" s="89"/>
      <c r="D40" s="89"/>
      <c r="E40" s="89"/>
    </row>
    <row r="41" spans="1:5" x14ac:dyDescent="0.3">
      <c r="B41" s="92"/>
      <c r="C41" s="91"/>
      <c r="D41" s="89"/>
      <c r="E41" s="89"/>
    </row>
    <row r="42" spans="1:5" x14ac:dyDescent="0.3">
      <c r="B42" s="93"/>
      <c r="C42" s="89"/>
      <c r="D42" s="89"/>
      <c r="E42" s="89"/>
    </row>
    <row r="43" spans="1:5" x14ac:dyDescent="0.3">
      <c r="C43" s="89"/>
      <c r="D43" s="89"/>
      <c r="E43" s="89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B3" sqref="B3"/>
    </sheetView>
  </sheetViews>
  <sheetFormatPr defaultRowHeight="15" x14ac:dyDescent="0.3"/>
  <cols>
    <col min="1" max="1" width="5.28515625" style="35" customWidth="1"/>
    <col min="2" max="2" width="55" style="35" customWidth="1"/>
    <col min="3" max="3" width="52.140625" style="35" customWidth="1"/>
    <col min="4" max="16384" width="9.140625" style="35"/>
  </cols>
  <sheetData>
    <row r="1" spans="1:3" x14ac:dyDescent="0.3">
      <c r="B1" s="7" t="s">
        <v>217</v>
      </c>
      <c r="C1" s="38"/>
    </row>
    <row r="2" spans="1:3" x14ac:dyDescent="0.3">
      <c r="B2" s="7" t="s">
        <v>218</v>
      </c>
      <c r="C2" s="50"/>
    </row>
    <row r="3" spans="1:3" ht="31.5" thickBot="1" x14ac:dyDescent="0.35">
      <c r="A3" s="90"/>
      <c r="B3" s="94" t="s">
        <v>64</v>
      </c>
      <c r="C3" s="95"/>
    </row>
    <row r="4" spans="1:3" x14ac:dyDescent="0.3">
      <c r="A4" s="71"/>
      <c r="B4" s="164" t="s">
        <v>62</v>
      </c>
      <c r="C4" s="165"/>
    </row>
    <row r="5" spans="1:3" ht="18" x14ac:dyDescent="0.35">
      <c r="A5" s="75">
        <v>1</v>
      </c>
      <c r="B5" s="159" t="s">
        <v>196</v>
      </c>
      <c r="C5" s="160"/>
    </row>
    <row r="6" spans="1:3" ht="18" x14ac:dyDescent="0.35">
      <c r="A6" s="75">
        <v>2</v>
      </c>
      <c r="B6" s="159" t="s">
        <v>197</v>
      </c>
      <c r="C6" s="160"/>
    </row>
    <row r="7" spans="1:3" ht="18" x14ac:dyDescent="0.35">
      <c r="A7" s="75">
        <v>3</v>
      </c>
      <c r="B7" s="159" t="s">
        <v>198</v>
      </c>
      <c r="C7" s="160"/>
    </row>
    <row r="8" spans="1:3" ht="18" x14ac:dyDescent="0.35">
      <c r="A8" s="75">
        <v>4</v>
      </c>
      <c r="B8" s="159" t="s">
        <v>199</v>
      </c>
      <c r="C8" s="160"/>
    </row>
    <row r="9" spans="1:3" ht="18" x14ac:dyDescent="0.35">
      <c r="A9" s="75">
        <v>5</v>
      </c>
      <c r="B9" s="159" t="s">
        <v>200</v>
      </c>
      <c r="C9" s="160"/>
    </row>
    <row r="10" spans="1:3" x14ac:dyDescent="0.3">
      <c r="A10" s="75"/>
      <c r="B10" s="166" t="s">
        <v>63</v>
      </c>
      <c r="C10" s="163"/>
    </row>
    <row r="11" spans="1:3" x14ac:dyDescent="0.3">
      <c r="A11" s="75">
        <v>1</v>
      </c>
      <c r="B11" s="162" t="s">
        <v>201</v>
      </c>
      <c r="C11" s="163"/>
    </row>
    <row r="12" spans="1:3" ht="18" x14ac:dyDescent="0.35">
      <c r="A12" s="75">
        <v>2</v>
      </c>
      <c r="B12" s="159" t="s">
        <v>202</v>
      </c>
      <c r="C12" s="160"/>
    </row>
    <row r="13" spans="1:3" x14ac:dyDescent="0.3">
      <c r="A13" s="75">
        <v>3</v>
      </c>
      <c r="B13" s="162" t="s">
        <v>203</v>
      </c>
      <c r="C13" s="163"/>
    </row>
    <row r="14" spans="1:3" x14ac:dyDescent="0.3">
      <c r="A14" s="75">
        <v>4</v>
      </c>
      <c r="B14" s="162"/>
      <c r="C14" s="163"/>
    </row>
    <row r="15" spans="1:3" x14ac:dyDescent="0.3">
      <c r="A15" s="75">
        <v>5</v>
      </c>
      <c r="B15" s="162"/>
      <c r="C15" s="163"/>
    </row>
    <row r="16" spans="1:3" x14ac:dyDescent="0.3">
      <c r="A16" s="75">
        <v>6</v>
      </c>
      <c r="B16" s="162"/>
      <c r="C16" s="163"/>
    </row>
    <row r="17" spans="1:3" x14ac:dyDescent="0.3">
      <c r="A17" s="75">
        <v>7</v>
      </c>
      <c r="B17" s="162"/>
      <c r="C17" s="163"/>
    </row>
    <row r="18" spans="1:3" x14ac:dyDescent="0.3">
      <c r="A18" s="75">
        <v>8</v>
      </c>
      <c r="B18" s="162"/>
      <c r="C18" s="163"/>
    </row>
    <row r="19" spans="1:3" ht="36.75" customHeight="1" x14ac:dyDescent="0.3">
      <c r="A19" s="75"/>
      <c r="B19" s="166" t="s">
        <v>61</v>
      </c>
      <c r="C19" s="167"/>
    </row>
    <row r="20" spans="1:3" ht="18" x14ac:dyDescent="0.35">
      <c r="A20" s="75">
        <v>1</v>
      </c>
      <c r="B20" s="145" t="s">
        <v>204</v>
      </c>
      <c r="C20" s="146"/>
    </row>
    <row r="21" spans="1:3" ht="18" x14ac:dyDescent="0.35">
      <c r="A21" s="75">
        <v>2</v>
      </c>
      <c r="B21" s="145" t="s">
        <v>205</v>
      </c>
      <c r="C21" s="146"/>
    </row>
    <row r="22" spans="1:3" ht="18" x14ac:dyDescent="0.35">
      <c r="A22" s="75">
        <v>3</v>
      </c>
      <c r="B22" s="159" t="s">
        <v>206</v>
      </c>
      <c r="C22" s="160"/>
    </row>
    <row r="23" spans="1:3" ht="18" x14ac:dyDescent="0.35">
      <c r="A23" s="75">
        <v>4</v>
      </c>
      <c r="B23" s="159" t="s">
        <v>207</v>
      </c>
      <c r="C23" s="160"/>
    </row>
    <row r="24" spans="1:3" ht="18" x14ac:dyDescent="0.35">
      <c r="A24" s="75">
        <v>5</v>
      </c>
      <c r="B24" s="159" t="s">
        <v>208</v>
      </c>
      <c r="C24" s="160"/>
    </row>
    <row r="25" spans="1:3" ht="18" x14ac:dyDescent="0.35">
      <c r="A25" s="75">
        <v>6</v>
      </c>
      <c r="B25" s="159" t="s">
        <v>209</v>
      </c>
      <c r="C25" s="160"/>
    </row>
    <row r="26" spans="1:3" ht="51.75" customHeight="1" x14ac:dyDescent="0.3">
      <c r="A26" s="75"/>
      <c r="B26" s="168" t="s">
        <v>131</v>
      </c>
      <c r="C26" s="169"/>
    </row>
    <row r="27" spans="1:3" ht="18" x14ac:dyDescent="0.35">
      <c r="A27" s="75">
        <v>1</v>
      </c>
      <c r="B27" s="159" t="s">
        <v>210</v>
      </c>
      <c r="C27" s="160"/>
    </row>
    <row r="28" spans="1:3" ht="18" x14ac:dyDescent="0.35">
      <c r="A28" s="75">
        <v>2</v>
      </c>
      <c r="B28" s="159" t="s">
        <v>211</v>
      </c>
      <c r="C28" s="160"/>
    </row>
    <row r="29" spans="1:3" ht="18" x14ac:dyDescent="0.35">
      <c r="A29" s="77">
        <v>3</v>
      </c>
      <c r="B29" s="161" t="s">
        <v>212</v>
      </c>
      <c r="C29" s="160"/>
    </row>
    <row r="30" spans="1:3" ht="18" x14ac:dyDescent="0.35">
      <c r="A30" s="147">
        <v>4</v>
      </c>
      <c r="B30" s="159" t="s">
        <v>213</v>
      </c>
      <c r="C30" s="160"/>
    </row>
    <row r="31" spans="1:3" ht="24" customHeight="1" x14ac:dyDescent="0.35">
      <c r="A31" s="75">
        <v>5</v>
      </c>
      <c r="B31" s="159" t="s">
        <v>214</v>
      </c>
      <c r="C31" s="160"/>
    </row>
    <row r="32" spans="1:3" ht="18" x14ac:dyDescent="0.35">
      <c r="A32" s="77">
        <v>6</v>
      </c>
      <c r="B32" s="159" t="s">
        <v>215</v>
      </c>
      <c r="C32" s="160"/>
    </row>
    <row r="33" spans="1:3" ht="18" x14ac:dyDescent="0.35">
      <c r="A33" s="147">
        <v>7</v>
      </c>
      <c r="B33" s="159" t="s">
        <v>216</v>
      </c>
      <c r="C33" s="160"/>
    </row>
  </sheetData>
  <mergeCells count="28">
    <mergeCell ref="B30:C30"/>
    <mergeCell ref="B32:C32"/>
    <mergeCell ref="B33:C33"/>
    <mergeCell ref="B4:C4"/>
    <mergeCell ref="B5:C5"/>
    <mergeCell ref="B6:C6"/>
    <mergeCell ref="B7:C7"/>
    <mergeCell ref="B12:C12"/>
    <mergeCell ref="B10:C10"/>
    <mergeCell ref="B9:C9"/>
    <mergeCell ref="B8:C8"/>
    <mergeCell ref="B11:C11"/>
    <mergeCell ref="B19:C19"/>
    <mergeCell ref="B26:C26"/>
    <mergeCell ref="B31:C31"/>
    <mergeCell ref="B13:C13"/>
    <mergeCell ref="B14:C14"/>
    <mergeCell ref="B15:C15"/>
    <mergeCell ref="B16:C16"/>
    <mergeCell ref="B17:C17"/>
    <mergeCell ref="B18:C18"/>
    <mergeCell ref="B28:C28"/>
    <mergeCell ref="B29:C29"/>
    <mergeCell ref="B22:C22"/>
    <mergeCell ref="B23:C23"/>
    <mergeCell ref="B24:C24"/>
    <mergeCell ref="B25:C25"/>
    <mergeCell ref="B27:C27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o+6d6n3aeF4BzI+qUr/Qi6HrqrS/mumz5Wx66I7Rzi8=</DigestValue>
    </Reference>
    <Reference Type="http://www.w3.org/2000/09/xmldsig#Object" URI="#idOfficeObject">
      <DigestMethod Algorithm="http://www.w3.org/2001/04/xmlenc#sha256"/>
      <DigestValue>PZc2fAPU29nGBGBIHAZk0EqSddEO8xyPrgKlGyaU6XY=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2l/tQOKzcPUvrJSLsQB012KGPQeew8ey5r5pbsB/pEg=</DigestValue>
    </Reference>
  </SignedInfo>
  <SignatureValue>bmXs6N9HlPG4tmXt3VBgw+DMMXoR5SLJfPxP0cP/C5OwgiB5iG91g7QwMh2yC8PqsBxjzjKJCDxc
peb/OFDyRKbibix4o4HDlaZJb4wjkk1tsvDhP+o4VZqefZyOWwpDMf629o2awhauXhGSSuPhj5Zb
CNe6ZDqO1EMbrp/VL6Z3n/2gXdbOlaPty5nyF/7OhJApEn8utvK6QEk9oewnhjHBeb1nwOI4XLcm
JKUSlAZpKHXEU74m6FOypOjXfO4dh7oMxToOqJxgtkGbCtZ7LCrubf4R8UDCQCl8LjzzL9AMCWI0
h+2JTmcHhWcwKceqWVC7UczGbV7xaThLbUDhzg==</SignatureValue>
  <KeyInfo>
    <X509Data>
      <X509Certificate>MIIGRDCCBSygAwIBAgIKJM6XmAACAAAgZTANBgkqhkiG9w0BAQsFADBKMRIwEAYKCZImiZPyLGQBGRYCZ2UxEzARBgoJkiaJk/IsZAEZFgNuYmcxHzAdBgNVBAMTFk5CRyBDbGFzcyAyIElOVCBTdWIgQ0EwHhcNMTcwNDEwMTExNzQxWhcNMTkwNDEwMTExNzQxWjBCMRcwFQYDVQQKEw5KU0MgQ3JlZG8gQmFuazEnMCUGA1UEAxMeQkNEIC0gS29uc3RhbnRpbmUgR2hhbWJhc2hpZHplMIIBIjANBgkqhkiG9w0BAQEFAAOCAQ8AMIIBCgKCAQEA3MD2pLPW/aC7YD4SeksZw0ThEfO5ivBP/AWRLg6s3YAxOoVmTLYh+KZjkZ3gZYpvZFGnVNtu/GrFTjbU36moCLArmZWy/p3yK6mSZFBTL4HWYh4GkI+BEOzAQ1SkTjwdQkZOXkK8HtOptUhLTcxK++rY5ZrwV56He+fmyEe2wvqEVIJJbXOlIEY79drgnFrwbISzR0/p2jBAidvKG9UYJP+yXDqru1uxls8Hm1VwcdazCMRKWoiBFPdDmwHwtTP07QmY6Pg0obxKMMGuNvHWrpnRdHWle+TnSfs3zMvGrap0kL5foNbscyhMK916oKWAon6SSkgoRQruzf1lBBdpPQIDAQABo4IDMjCCAy4wPAYJKwYBBAGCNxUHBC8wLQYlKwYBBAGCNxUI5rJgg431RIaBmQmDuKFKg76EcQSDxJEzhIOIXQIBZAIBHTAdBgNVHSUEFjAUBggrBgEFBQcDAgYIKwYBBQUHAwQwCwYDVR0PBAQDAgeAMCcGCSsGAQQBgjcVCgQaMBgwCgYIKwYBBQUHAwIwCgYIKwYBBQUHAwQwHQYDVR0OBBYEFNpZtXkKIEVVl/AtIrkbEIlw8ZsZ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5bKhkmQx5vD7v9s9lAGlhgz0Igvti2gzGeU/jlBRZ8LZgFfcU8F2vc4b9qxld9UaYliitvv2fRCm6AjR0GI67bs/0QxiHRFcAl5xjh2VTXZKylcEJPhiW3JZTVcNBOAvpH/Ei21fvZ6lqF7dZhMheOacR776SwuCWlxGOwMhMLYCBjkcf5MKA49RsfrbTdInuyLKd80evx4QNFjfuRPHmjuOBYwiuxNVx+dIiMDcyIlbAFiFOBxFJzLZoQlIHjmFb0bOPA93XZ9HrwEx1s3dEYkg9rsOa6giOslw+F6qiiCIVNjwWZdRtj0WuOjGnl9eyjJjehHSSlPB6iZNhy4vd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vsoWS8b63Gw1Qik/cv+4qDcTpefz76IuhVCrTO/Az+M=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ZNIuV7VnKB95RvOky1Dt+ul8lz0+DJMCWxAey5oux80=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aRJnEkfWsBvc/D615OXIvDepUNvloYRlxWG2xUgdd/8=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sharedStrings.xml?ContentType=application/vnd.openxmlformats-officedocument.spreadsheetml.sharedStrings+xml">
        <DigestMethod Algorithm="http://www.w3.org/2001/04/xmlenc#sha256"/>
        <DigestValue>/TML7emxtov7JGU2CrvTANmeqEXYXzn9DzO1aKTLZ6M=</DigestValue>
      </Reference>
      <Reference URI="/xl/styles.xml?ContentType=application/vnd.openxmlformats-officedocument.spreadsheetml.styles+xml">
        <DigestMethod Algorithm="http://www.w3.org/2001/04/xmlenc#sha256"/>
        <DigestValue>d1xeWaCJfMSR/2cM4M0P18mRIjNx7RHHBP+QCzx2kyE=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n9Q0pQHD8HIPbYB01uXMUlncw/FODkXEf8KHCP4vb2Y=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S2TAbEq8wMnykm3o8MYk5Fd+3/kqtyeJ2zMJ5zZPQtg=</DigestValue>
      </Reference>
      <Reference URI="/xl/worksheets/sheet2.xml?ContentType=application/vnd.openxmlformats-officedocument.spreadsheetml.worksheet+xml">
        <DigestMethod Algorithm="http://www.w3.org/2001/04/xmlenc#sha256"/>
        <DigestValue>MW9HWVlCkvr3Vm07S85YWRKtiRNiHnGg+9Mwyb1r2Rw=</DigestValue>
      </Reference>
      <Reference URI="/xl/worksheets/sheet3.xml?ContentType=application/vnd.openxmlformats-officedocument.spreadsheetml.worksheet+xml">
        <DigestMethod Algorithm="http://www.w3.org/2001/04/xmlenc#sha256"/>
        <DigestValue>6r6m1zMgCXBJHLzWNGzdH7LO/W1QryKM0zWFXCCzqSQ=</DigestValue>
      </Reference>
      <Reference URI="/xl/worksheets/sheet4.xml?ContentType=application/vnd.openxmlformats-officedocument.spreadsheetml.worksheet+xml">
        <DigestMethod Algorithm="http://www.w3.org/2001/04/xmlenc#sha256"/>
        <DigestValue>3IPxyhfLDs144QedLi8+FPs+DOE0fzKugUPe1JKuaBc=</DigestValue>
      </Reference>
      <Reference URI="/xl/worksheets/sheet5.xml?ContentType=application/vnd.openxmlformats-officedocument.spreadsheetml.worksheet+xml">
        <DigestMethod Algorithm="http://www.w3.org/2001/04/xmlenc#sha256"/>
        <DigestValue>w+O1LLqbaWKddZvgVqAYWGv5tVTnFpM84m7+448vclM=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2017-04-12T13:54:39Z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aaaa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2017-04-12T13:54:39Z</xd:SigningTime>
          <xd:SigningCertificate>
            <xd:Cert>
              <xd:CertDigest>
                <DigestMethod Algorithm="http://www.w3.org/2001/04/xmlenc#sha256"/>
                <DigestValue>bHS+dxkcutcev0yKFy84F5Lu+9nPJXtzo4YRscVRF4E=</DigestValue>
              </xd:CertDigest>
              <xd:IssuerSerial>
                <X509IssuerName>CN=NBG Class 2 INT Sub CA, DC=nbg, DC=ge</X509IssuerName>
                <X509SerialNumber>173816146143396172406885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aaaa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Konstantine Ghambashidze</cp:lastModifiedBy>
  <cp:lastPrinted>2009-04-27T12:27:12Z</cp:lastPrinted>
  <dcterms:created xsi:type="dcterms:W3CDTF">2006-03-24T12:21:33Z</dcterms:created>
  <dcterms:modified xsi:type="dcterms:W3CDTF">2017-04-12T13:54:27Z</dcterms:modified>
  <cp:category>Banking Supervision</cp:category>
</cp:coreProperties>
</file>