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5036" windowHeight="8388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45621"/>
</workbook>
</file>

<file path=xl/calcChain.xml><?xml version="1.0" encoding="utf-8"?>
<calcChain xmlns="http://schemas.openxmlformats.org/spreadsheetml/2006/main">
  <c r="H8" i="3" l="1"/>
  <c r="F9" i="3"/>
  <c r="F22" i="3" s="1"/>
  <c r="G9" i="3"/>
  <c r="H10" i="3"/>
  <c r="H11" i="3"/>
  <c r="H12" i="3"/>
  <c r="H13" i="3"/>
  <c r="H14" i="3"/>
  <c r="H15" i="3"/>
  <c r="H16" i="3"/>
  <c r="H17" i="3"/>
  <c r="H18" i="3"/>
  <c r="H19" i="3"/>
  <c r="H20" i="3"/>
  <c r="H21" i="3"/>
  <c r="G22" i="3"/>
  <c r="H24" i="3"/>
  <c r="H25" i="3"/>
  <c r="H26" i="3"/>
  <c r="H27" i="3"/>
  <c r="H28" i="3"/>
  <c r="H29" i="3"/>
  <c r="F30" i="3"/>
  <c r="H30" i="3" s="1"/>
  <c r="G30" i="3"/>
  <c r="G31" i="3"/>
  <c r="G56" i="3" s="1"/>
  <c r="G63" i="3" s="1"/>
  <c r="G65" i="3" s="1"/>
  <c r="G67" i="3" s="1"/>
  <c r="F34" i="3"/>
  <c r="F45" i="3" s="1"/>
  <c r="G34" i="3"/>
  <c r="H34" i="3"/>
  <c r="H35" i="3"/>
  <c r="H36" i="3"/>
  <c r="H37" i="3"/>
  <c r="H38" i="3"/>
  <c r="H39" i="3"/>
  <c r="H40" i="3"/>
  <c r="H41" i="3"/>
  <c r="H42" i="3"/>
  <c r="H43" i="3"/>
  <c r="H44" i="3"/>
  <c r="G45" i="3"/>
  <c r="H47" i="3"/>
  <c r="H48" i="3"/>
  <c r="H49" i="3"/>
  <c r="H50" i="3"/>
  <c r="H51" i="3"/>
  <c r="H52" i="3"/>
  <c r="F53" i="3"/>
  <c r="H53" i="3" s="1"/>
  <c r="G53" i="3"/>
  <c r="G54" i="3"/>
  <c r="H58" i="3"/>
  <c r="H59" i="3"/>
  <c r="H60" i="3"/>
  <c r="F61" i="3"/>
  <c r="H61" i="3" s="1"/>
  <c r="H64" i="3"/>
  <c r="H66" i="3"/>
  <c r="H7" i="2"/>
  <c r="H8" i="2"/>
  <c r="F9" i="2"/>
  <c r="F6" i="2" s="1"/>
  <c r="F68" i="2" s="1"/>
  <c r="G9" i="2"/>
  <c r="G6" i="2" s="1"/>
  <c r="G68" i="2" s="1"/>
  <c r="H9" i="2"/>
  <c r="H6" i="2" s="1"/>
  <c r="H10" i="2"/>
  <c r="H11" i="2"/>
  <c r="H12" i="2"/>
  <c r="H13" i="2"/>
  <c r="H14" i="2"/>
  <c r="H15" i="2"/>
  <c r="F16" i="2"/>
  <c r="H16" i="2" s="1"/>
  <c r="G16" i="2"/>
  <c r="H17" i="2"/>
  <c r="H18" i="2"/>
  <c r="H19" i="2"/>
  <c r="H20" i="2"/>
  <c r="H21" i="2"/>
  <c r="H22" i="2"/>
  <c r="H23" i="2"/>
  <c r="H24" i="2"/>
  <c r="H25" i="2"/>
  <c r="H26" i="2"/>
  <c r="F27" i="2"/>
  <c r="H27" i="2" s="1"/>
  <c r="G27" i="2"/>
  <c r="H28" i="2"/>
  <c r="H29" i="2"/>
  <c r="H30" i="2"/>
  <c r="H31" i="2"/>
  <c r="H32" i="2"/>
  <c r="H33" i="2"/>
  <c r="H34" i="2"/>
  <c r="F35" i="2"/>
  <c r="G35" i="2"/>
  <c r="H35" i="2"/>
  <c r="H36" i="2"/>
  <c r="H37" i="2"/>
  <c r="H38" i="2"/>
  <c r="F39" i="2"/>
  <c r="H39" i="2" s="1"/>
  <c r="G39" i="2"/>
  <c r="H40" i="2"/>
  <c r="H41" i="2"/>
  <c r="H42" i="2"/>
  <c r="F43" i="2"/>
  <c r="G43" i="2"/>
  <c r="H43" i="2"/>
  <c r="H44" i="2"/>
  <c r="H45" i="2"/>
  <c r="H46" i="2"/>
  <c r="H47" i="2"/>
  <c r="F48" i="2"/>
  <c r="G48" i="2"/>
  <c r="H48" i="2"/>
  <c r="H49" i="2"/>
  <c r="H50" i="2"/>
  <c r="H51" i="2"/>
  <c r="H52" i="2"/>
  <c r="F53" i="2"/>
  <c r="H53" i="2" s="1"/>
  <c r="G53" i="2"/>
  <c r="H54" i="2"/>
  <c r="H55" i="2"/>
  <c r="H56" i="2"/>
  <c r="F57" i="2"/>
  <c r="G57" i="2"/>
  <c r="H57" i="2"/>
  <c r="H58" i="2"/>
  <c r="H59" i="2"/>
  <c r="H60" i="2"/>
  <c r="H61" i="2"/>
  <c r="H62" i="2"/>
  <c r="F63" i="2"/>
  <c r="G63" i="2"/>
  <c r="H63" i="2"/>
  <c r="H64" i="2"/>
  <c r="H65" i="2"/>
  <c r="H66" i="2"/>
  <c r="H67" i="2"/>
  <c r="F54" i="3" l="1"/>
  <c r="H54" i="3" s="1"/>
  <c r="H45" i="3"/>
  <c r="F31" i="3"/>
  <c r="H22" i="3"/>
  <c r="H9" i="3"/>
  <c r="H68" i="2"/>
  <c r="H31" i="3" l="1"/>
  <c r="F56" i="3"/>
  <c r="H56" i="3" l="1"/>
  <c r="F63" i="3"/>
  <c r="B29" i="4"/>
  <c r="A29" i="4"/>
  <c r="B70" i="2"/>
  <c r="A70" i="2"/>
  <c r="B70" i="3"/>
  <c r="A70" i="3"/>
  <c r="H63" i="3" l="1"/>
  <c r="F65" i="3"/>
  <c r="E67" i="2"/>
  <c r="E66" i="2"/>
  <c r="E65" i="2"/>
  <c r="E64" i="2"/>
  <c r="D63" i="2"/>
  <c r="C63" i="2"/>
  <c r="E63" i="2" s="1"/>
  <c r="E62" i="2"/>
  <c r="E61" i="2"/>
  <c r="E60" i="2"/>
  <c r="E59" i="2"/>
  <c r="E58" i="2"/>
  <c r="D57" i="2"/>
  <c r="C57" i="2"/>
  <c r="E57" i="2" s="1"/>
  <c r="E56" i="2"/>
  <c r="E55" i="2"/>
  <c r="E54" i="2"/>
  <c r="D53" i="2"/>
  <c r="E53" i="2" s="1"/>
  <c r="C53" i="2"/>
  <c r="E52" i="2"/>
  <c r="E51" i="2"/>
  <c r="E50" i="2"/>
  <c r="E49" i="2"/>
  <c r="D48" i="2"/>
  <c r="C48" i="2"/>
  <c r="E48" i="2" s="1"/>
  <c r="E47" i="2"/>
  <c r="E46" i="2"/>
  <c r="E45" i="2"/>
  <c r="E44" i="2"/>
  <c r="D43" i="2"/>
  <c r="C43" i="2"/>
  <c r="E43" i="2" s="1"/>
  <c r="E42" i="2"/>
  <c r="E41" i="2"/>
  <c r="E40" i="2"/>
  <c r="D39" i="2"/>
  <c r="E39" i="2" s="1"/>
  <c r="C39" i="2"/>
  <c r="E38" i="2"/>
  <c r="E37" i="2"/>
  <c r="E36" i="2"/>
  <c r="D35" i="2"/>
  <c r="C35" i="2"/>
  <c r="E35" i="2" s="1"/>
  <c r="E34" i="2"/>
  <c r="E33" i="2"/>
  <c r="E32" i="2"/>
  <c r="E31" i="2"/>
  <c r="E30" i="2"/>
  <c r="E29" i="2"/>
  <c r="E28" i="2"/>
  <c r="D27" i="2"/>
  <c r="E27" i="2" s="1"/>
  <c r="C27" i="2"/>
  <c r="E26" i="2"/>
  <c r="E25" i="2"/>
  <c r="E24" i="2"/>
  <c r="E23" i="2"/>
  <c r="E22" i="2"/>
  <c r="E21" i="2"/>
  <c r="E20" i="2"/>
  <c r="E19" i="2"/>
  <c r="E18" i="2"/>
  <c r="E17" i="2"/>
  <c r="D16" i="2"/>
  <c r="E16" i="2" s="1"/>
  <c r="C16" i="2"/>
  <c r="E15" i="2"/>
  <c r="E14" i="2"/>
  <c r="D13" i="2"/>
  <c r="C13" i="2"/>
  <c r="E12" i="2"/>
  <c r="E11" i="2"/>
  <c r="E10" i="2"/>
  <c r="D9" i="2"/>
  <c r="C9" i="2"/>
  <c r="E8" i="2"/>
  <c r="E7" i="2"/>
  <c r="H65" i="3" l="1"/>
  <c r="F67" i="3"/>
  <c r="H67" i="3" s="1"/>
  <c r="E13" i="2"/>
  <c r="E6" i="2" s="1"/>
  <c r="E9" i="2"/>
  <c r="C6" i="2"/>
  <c r="C68" i="2" s="1"/>
  <c r="D6" i="2"/>
  <c r="D68" i="2" s="1"/>
  <c r="E66" i="3"/>
  <c r="E64" i="3"/>
  <c r="C61" i="3"/>
  <c r="E61" i="3" s="1"/>
  <c r="E60" i="3"/>
  <c r="E59" i="3"/>
  <c r="E58" i="3"/>
  <c r="D53" i="3"/>
  <c r="C53" i="3"/>
  <c r="E53" i="3" s="1"/>
  <c r="E52" i="3"/>
  <c r="E51" i="3"/>
  <c r="E50" i="3"/>
  <c r="E49" i="3"/>
  <c r="E48" i="3"/>
  <c r="E47" i="3"/>
  <c r="E44" i="3"/>
  <c r="E43" i="3"/>
  <c r="E42" i="3"/>
  <c r="E41" i="3"/>
  <c r="E40" i="3"/>
  <c r="E39" i="3"/>
  <c r="E38" i="3"/>
  <c r="E37" i="3"/>
  <c r="E36" i="3"/>
  <c r="E35" i="3"/>
  <c r="D34" i="3"/>
  <c r="D45" i="3" s="1"/>
  <c r="C34" i="3"/>
  <c r="C45" i="3" s="1"/>
  <c r="C54" i="3" s="1"/>
  <c r="D30" i="3"/>
  <c r="C30" i="3"/>
  <c r="E30" i="3" s="1"/>
  <c r="E29" i="3"/>
  <c r="E28" i="3"/>
  <c r="E27" i="3"/>
  <c r="E26" i="3"/>
  <c r="E25" i="3"/>
  <c r="E24" i="3"/>
  <c r="E21" i="3"/>
  <c r="E20" i="3"/>
  <c r="E19" i="3"/>
  <c r="E18" i="3"/>
  <c r="E17" i="3"/>
  <c r="E16" i="3"/>
  <c r="E15" i="3"/>
  <c r="E14" i="3"/>
  <c r="E13" i="3"/>
  <c r="E12" i="3"/>
  <c r="E11" i="3"/>
  <c r="E10" i="3"/>
  <c r="D9" i="3"/>
  <c r="D22" i="3" s="1"/>
  <c r="D31" i="3" s="1"/>
  <c r="C9" i="3"/>
  <c r="C22" i="3" s="1"/>
  <c r="E8" i="3"/>
  <c r="E68" i="2" l="1"/>
  <c r="D54" i="3"/>
  <c r="E45" i="3"/>
  <c r="C31" i="3"/>
  <c r="E22" i="3"/>
  <c r="D56" i="3"/>
  <c r="D63" i="3" s="1"/>
  <c r="D65" i="3" s="1"/>
  <c r="D67" i="3" s="1"/>
  <c r="E54" i="3"/>
  <c r="E9" i="3"/>
  <c r="E34" i="3"/>
  <c r="C56" i="3" l="1"/>
  <c r="E31" i="3"/>
  <c r="E56" i="3" l="1"/>
  <c r="C63" i="3"/>
  <c r="E63" i="3" l="1"/>
  <c r="C65" i="3"/>
  <c r="E65" i="3" l="1"/>
  <c r="C67" i="3"/>
  <c r="E67" i="3" s="1"/>
</calcChain>
</file>

<file path=xl/sharedStrings.xml><?xml version="1.0" encoding="utf-8"?>
<sst xmlns="http://schemas.openxmlformats.org/spreadsheetml/2006/main" count="330" uniqueCount="242">
  <si>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</si>
  <si>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</si>
  <si>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</si>
  <si>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</si>
  <si>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</si>
  <si>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</si>
  <si>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</si>
  <si>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</si>
  <si>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</si>
  <si>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</si>
  <si>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</si>
  <si>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</si>
  <si>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</si>
  <si>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</si>
  <si>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</si>
  <si>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</si>
  <si>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</si>
  <si>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</si>
  <si>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</si>
  <si>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</si>
  <si>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გირავნობის უზრუნველყოფის სახით გაცემული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</si>
  <si>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</si>
  <si>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</si>
  <si>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მესამე მხარის კლიენტის ვალდებულება ბანკის მიმართ</t>
  </si>
  <si>
    <t>სხვა ქონება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</si>
  <si>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</si>
  <si>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</si>
  <si>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</si>
  <si>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</si>
  <si>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</si>
  <si>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</si>
  <si>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</si>
  <si>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</si>
  <si>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</si>
  <si>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</si>
  <si>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</si>
  <si>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</si>
  <si>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</si>
  <si>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</si>
  <si>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</si>
  <si>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</si>
  <si>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</si>
  <si>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</si>
  <si>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</si>
  <si>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</si>
  <si>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</si>
  <si>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</si>
  <si>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</si>
  <si>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</si>
  <si>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</si>
  <si>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</si>
  <si>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</si>
  <si>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</si>
  <si>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</si>
  <si>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</si>
  <si>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</si>
  <si>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</si>
  <si>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</si>
  <si>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</si>
  <si>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</si>
  <si>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</si>
  <si>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</si>
  <si>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</si>
  <si>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</si>
  <si>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</si>
  <si>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</si>
  <si>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</si>
  <si>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</si>
  <si>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</si>
  <si>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</si>
  <si>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</si>
  <si>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</si>
  <si>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</si>
  <si>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</si>
  <si>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</si>
  <si>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</si>
  <si>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</si>
  <si>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</si>
  <si>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</si>
  <si>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</si>
  <si>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</si>
  <si>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</si>
  <si>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</si>
  <si>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</si>
  <si>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</si>
  <si>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</si>
  <si>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</si>
  <si>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</si>
  <si>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</si>
  <si>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</si>
  <si>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</si>
  <si>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</si>
  <si>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</si>
  <si>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</si>
  <si>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</si>
  <si>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</si>
  <si>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</si>
  <si>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</si>
  <si>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</si>
  <si>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</si>
  <si>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</si>
  <si>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</si>
  <si>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</si>
  <si>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</si>
  <si>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</si>
  <si>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</si>
  <si>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</si>
  <si>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</si>
  <si>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</si>
  <si>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</si>
  <si>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</si>
  <si>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</si>
  <si>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</si>
  <si>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</si>
  <si>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</si>
  <si>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</si>
  <si>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</si>
  <si>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</si>
  <si>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</si>
  <si>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</si>
  <si>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</si>
  <si>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</si>
  <si>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</si>
  <si>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</si>
  <si>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</si>
  <si>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</si>
  <si>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</si>
  <si>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</si>
  <si>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</si>
  <si>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</si>
  <si>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</si>
  <si>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</si>
  <si>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</si>
  <si>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</si>
  <si>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</si>
  <si>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</si>
  <si>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</si>
  <si>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</si>
  <si>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</si>
  <si>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</si>
  <si>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</si>
  <si>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</si>
  <si>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</si>
  <si>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</si>
  <si>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</si>
  <si>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</si>
  <si>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</si>
  <si>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</si>
  <si>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</si>
  <si>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</si>
  <si>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</si>
  <si>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</si>
  <si>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</si>
  <si>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</si>
  <si>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</si>
  <si>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</si>
  <si>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</si>
  <si>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</si>
  <si>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</si>
  <si>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</si>
  <si>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</si>
  <si>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</si>
  <si>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</si>
  <si>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</si>
  <si>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</si>
  <si>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</si>
  <si>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</si>
  <si>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</si>
  <si>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</si>
  <si>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</si>
  <si>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</si>
  <si>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</si>
  <si>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</si>
  <si>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</si>
  <si>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</si>
  <si>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</si>
  <si>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</si>
  <si>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</si>
  <si>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</si>
  <si>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</si>
  <si>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</si>
  <si>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1.3.1</t>
  </si>
  <si>
    <t xml:space="preserve">                          თავდებობა, სოლიდარული პასუხისმგებლობა </t>
  </si>
  <si>
    <t>1.3.2</t>
  </si>
  <si>
    <t xml:space="preserve">                          გარანტია </t>
  </si>
  <si>
    <t>1.5.1</t>
  </si>
  <si>
    <t xml:space="preserve">                          ფულადი სახსრები</t>
  </si>
  <si>
    <t>1.5.2</t>
  </si>
  <si>
    <t xml:space="preserve">                          ძვირფასი ლითონები და ქვები</t>
  </si>
  <si>
    <t>1.5.3</t>
  </si>
  <si>
    <t xml:space="preserve">                          უძრავი ქონება:</t>
  </si>
  <si>
    <t>1.5.3.1</t>
  </si>
  <si>
    <t xml:space="preserve">                                                        საცხოვრებელი</t>
  </si>
  <si>
    <t>1.5.3.2</t>
  </si>
  <si>
    <t xml:space="preserve">                                                        კომერციული</t>
  </si>
  <si>
    <t>1.5.3.3</t>
  </si>
  <si>
    <t xml:space="preserve">                                                            კომპლექსური ტიპის უძრავი ქონება</t>
  </si>
  <si>
    <t>1.5.3.4</t>
  </si>
  <si>
    <t xml:space="preserve">                                                       მიწის ნაკვეთები (შენობა ნაგებობების გარეშე)</t>
  </si>
  <si>
    <t>1.5.3.5</t>
  </si>
  <si>
    <t xml:space="preserve">                                                       სხვა</t>
  </si>
  <si>
    <t>1.5.4</t>
  </si>
  <si>
    <t xml:space="preserve">                         მოძრავი ქონება</t>
  </si>
  <si>
    <t>1.5.5</t>
  </si>
  <si>
    <t xml:space="preserve">                         წილის გირავნობა</t>
  </si>
  <si>
    <t>1.5.6</t>
  </si>
  <si>
    <t xml:space="preserve">                         ფასიანი ქაღალდები  </t>
  </si>
  <si>
    <t>1.5.7</t>
  </si>
  <si>
    <t xml:space="preserve">                         სხვა</t>
  </si>
  <si>
    <t>ვალდებულებები ბანკში შესანახად განთავსებულ ქონებაზე</t>
  </si>
  <si>
    <t>საპროცენტო განაკვეთის სვოპის ძირითადი თანხა</t>
  </si>
  <si>
    <t>ფინანსურ ინსტრუმენტებზე დადებული ფიუძერსული კონტრაქტები</t>
  </si>
  <si>
    <t>სესხებზე მიუღებელი პროცენტები 31.12.2000-მდე</t>
  </si>
  <si>
    <t>სესხებზე მიუღებელი პროცენტები 01.01.2001–დან</t>
  </si>
  <si>
    <t>ზარალშ ჩამოწერილი ვალები 01.01.2001-დან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</si>
  <si>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</si>
  <si>
    <t xml:space="preserve"> საბალანსო უწყისი *</t>
  </si>
  <si>
    <t>*</t>
  </si>
  <si>
    <t>მოგება - ზარალის უწყისი *</t>
  </si>
  <si>
    <t>მიღებული გარანტიები: **</t>
  </si>
  <si>
    <t>გირავნობის უზრუნველყოფის სახით მიღებული აქტივები: **</t>
  </si>
  <si>
    <t>**</t>
  </si>
  <si>
    <t>შეიცვალა „მიღებული გარანტიები“ (1.3) და „გირავნობის უზრუნველყოფის სახით მიღებული აქტივები“ (1.5) მუხლების აღრიცხვისა და წარმოდგენის წესი</t>
  </si>
  <si>
    <t>ბალანსგარეშე ანგარიშგების უწყისი *</t>
  </si>
  <si>
    <t>ეკონომიკური მაჩვენებლები *</t>
  </si>
  <si>
    <t>სს იშბანკი საქართველო</t>
  </si>
  <si>
    <t xml:space="preserve">                          -  </t>
  </si>
  <si>
    <t xml:space="preserve">                              -  </t>
  </si>
  <si>
    <t xml:space="preserve">                   -  </t>
  </si>
  <si>
    <t xml:space="preserve"> X </t>
  </si>
  <si>
    <t>სუათ ინჯე</t>
  </si>
  <si>
    <t>იალჩინ სეზენ</t>
  </si>
  <si>
    <t>ჰაქან არან</t>
  </si>
  <si>
    <t>ილჰამი ქოჩ</t>
  </si>
  <si>
    <t>ილმაზ ერთურქ</t>
  </si>
  <si>
    <t>მურათ ბილგიჩ</t>
  </si>
  <si>
    <t>იავუზ ერგინ</t>
  </si>
  <si>
    <t>ოზან გური</t>
  </si>
  <si>
    <t>ომერ ქარაქუშ</t>
  </si>
  <si>
    <t>თურქეთის იშ ბანკი</t>
  </si>
  <si>
    <t>თურქეთის იშ ბანკის საპენსიო ფონდი</t>
  </si>
  <si>
    <t>თურქეთის რესპუბლიკური სახალხო პარტია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</si>
</sst>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;[Red]#,##0"/>
    <numFmt numFmtId="166" formatCode="m/d/yy;@"/>
    <numFmt numFmtId="167" formatCode="[$-409]d\-mmm\-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77">
    <xf numFmtId="0" fontId="0" fillId="0" borderId="0" xfId="0"/>
    <xf numFmtId="0" fontId="5" fillId="0" borderId="0" xfId="0" applyFont="1" applyFill="1" applyBorder="1" applyProtection="1">
      <protection locked="0"/>
    </xf>
    <xf numFmtId="0" fontId="4" fillId="0" borderId="2" xfId="0" applyFont="1" applyFill="1" applyBorder="1" applyProtection="1"/>
    <xf numFmtId="38" fontId="6" fillId="0" borderId="6" xfId="0" applyNumberFormat="1" applyFont="1" applyFill="1" applyBorder="1" applyAlignment="1" applyProtection="1">
      <alignment horizontal="right"/>
      <protection locked="0"/>
    </xf>
    <xf numFmtId="38" fontId="6" fillId="0" borderId="8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/>
    <xf numFmtId="0" fontId="4" fillId="0" borderId="2" xfId="0" applyFont="1" applyFill="1" applyBorder="1"/>
    <xf numFmtId="166" fontId="4" fillId="0" borderId="0" xfId="0" applyNumberFormat="1" applyFont="1" applyFill="1" applyBorder="1" applyAlignment="1" applyProtection="1">
      <alignment horizontal="left"/>
      <protection locked="0"/>
    </xf>
    <xf numFmtId="10" fontId="4" fillId="0" borderId="6" xfId="3" applyNumberFormat="1" applyFont="1" applyFill="1" applyBorder="1"/>
    <xf numFmtId="0" fontId="7" fillId="0" borderId="14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indent="1"/>
    </xf>
    <xf numFmtId="0" fontId="8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wrapText="1" indent="1"/>
    </xf>
    <xf numFmtId="0" fontId="7" fillId="0" borderId="17" xfId="0" applyFont="1" applyFill="1" applyBorder="1" applyAlignment="1">
      <alignment horizontal="left" wrapText="1" indent="2"/>
    </xf>
    <xf numFmtId="0" fontId="8" fillId="0" borderId="17" xfId="0" applyFont="1" applyFill="1" applyBorder="1" applyAlignment="1"/>
    <xf numFmtId="0" fontId="8" fillId="0" borderId="17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 indent="1"/>
    </xf>
    <xf numFmtId="0" fontId="7" fillId="0" borderId="18" xfId="0" applyFont="1" applyFill="1" applyBorder="1" applyAlignment="1">
      <alignment horizontal="left" indent="1"/>
    </xf>
    <xf numFmtId="0" fontId="7" fillId="0" borderId="19" xfId="0" applyFont="1" applyFill="1" applyBorder="1" applyAlignment="1">
      <alignment horizontal="left" wrapText="1" indent="1"/>
    </xf>
    <xf numFmtId="0" fontId="7" fillId="0" borderId="20" xfId="0" applyFont="1" applyFill="1" applyBorder="1" applyAlignment="1">
      <alignment horizontal="left" indent="1"/>
    </xf>
    <xf numFmtId="0" fontId="8" fillId="0" borderId="21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 indent="1"/>
    </xf>
    <xf numFmtId="0" fontId="8" fillId="0" borderId="15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wrapText="1" indent="1"/>
    </xf>
    <xf numFmtId="0" fontId="8" fillId="0" borderId="17" xfId="0" applyFont="1" applyFill="1" applyBorder="1" applyAlignment="1">
      <alignment horizontal="left" inden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indent="1"/>
    </xf>
    <xf numFmtId="0" fontId="7" fillId="0" borderId="20" xfId="0" applyFont="1" applyFill="1" applyBorder="1" applyAlignment="1">
      <alignment horizontal="left" vertical="center" indent="1"/>
    </xf>
    <xf numFmtId="0" fontId="8" fillId="0" borderId="21" xfId="0" applyFont="1" applyFill="1" applyBorder="1" applyAlignment="1"/>
    <xf numFmtId="0" fontId="7" fillId="0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38" fontId="7" fillId="0" borderId="17" xfId="0" applyNumberFormat="1" applyFont="1" applyFill="1" applyBorder="1" applyAlignment="1" applyProtection="1">
      <alignment horizontal="right"/>
      <protection locked="0"/>
    </xf>
    <xf numFmtId="38" fontId="7" fillId="0" borderId="24" xfId="0" applyNumberFormat="1" applyFont="1" applyFill="1" applyBorder="1" applyAlignment="1" applyProtection="1">
      <alignment horizontal="right"/>
      <protection locked="0"/>
    </xf>
    <xf numFmtId="38" fontId="7" fillId="2" borderId="24" xfId="0" applyNumberFormat="1" applyFont="1" applyFill="1" applyBorder="1" applyAlignment="1">
      <alignment horizontal="right"/>
    </xf>
    <xf numFmtId="38" fontId="7" fillId="3" borderId="24" xfId="0" applyNumberFormat="1" applyFont="1" applyFill="1" applyBorder="1" applyAlignment="1" applyProtection="1">
      <alignment horizontal="right"/>
      <protection locked="0"/>
    </xf>
    <xf numFmtId="38" fontId="7" fillId="0" borderId="19" xfId="0" applyNumberFormat="1" applyFont="1" applyFill="1" applyBorder="1" applyAlignment="1" applyProtection="1">
      <alignment horizontal="right"/>
      <protection locked="0"/>
    </xf>
    <xf numFmtId="38" fontId="7" fillId="0" borderId="15" xfId="0" applyNumberFormat="1" applyFont="1" applyFill="1" applyBorder="1" applyAlignment="1" applyProtection="1">
      <alignment horizontal="right"/>
      <protection locked="0"/>
    </xf>
    <xf numFmtId="38" fontId="7" fillId="3" borderId="23" xfId="0" applyNumberFormat="1" applyFont="1" applyFill="1" applyBorder="1" applyAlignment="1" applyProtection="1">
      <alignment horizontal="right"/>
      <protection locked="0"/>
    </xf>
    <xf numFmtId="38" fontId="7" fillId="0" borderId="22" xfId="0" applyNumberFormat="1" applyFont="1" applyFill="1" applyBorder="1" applyAlignment="1" applyProtection="1">
      <alignment horizontal="right"/>
      <protection locked="0"/>
    </xf>
    <xf numFmtId="38" fontId="7" fillId="0" borderId="17" xfId="0" applyNumberFormat="1" applyFont="1" applyFill="1" applyBorder="1" applyAlignment="1">
      <alignment horizontal="right"/>
    </xf>
    <xf numFmtId="38" fontId="7" fillId="0" borderId="24" xfId="0" applyNumberFormat="1" applyFont="1" applyFill="1" applyBorder="1" applyAlignment="1">
      <alignment horizontal="right"/>
    </xf>
    <xf numFmtId="38" fontId="7" fillId="0" borderId="17" xfId="0" applyNumberFormat="1" applyFon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>
      <alignment horizontal="left" indent="1"/>
    </xf>
    <xf numFmtId="0" fontId="9" fillId="0" borderId="6" xfId="0" applyFont="1" applyFill="1" applyBorder="1" applyAlignment="1">
      <alignment horizontal="center"/>
    </xf>
    <xf numFmtId="0" fontId="8" fillId="0" borderId="6" xfId="0" applyFont="1" applyFill="1" applyBorder="1" applyAlignment="1" applyProtection="1">
      <alignment horizontal="left"/>
      <protection locked="0"/>
    </xf>
    <xf numFmtId="0" fontId="10" fillId="0" borderId="6" xfId="0" applyFont="1" applyFill="1" applyBorder="1" applyAlignment="1">
      <alignment horizontal="left" indent="1"/>
    </xf>
    <xf numFmtId="0" fontId="10" fillId="0" borderId="6" xfId="0" applyFont="1" applyFill="1" applyBorder="1" applyAlignment="1" applyProtection="1">
      <alignment horizontal="left" indent="1"/>
      <protection locked="0"/>
    </xf>
    <xf numFmtId="0" fontId="10" fillId="0" borderId="6" xfId="0" applyFont="1" applyFill="1" applyBorder="1" applyAlignment="1" applyProtection="1">
      <alignment horizontal="left" vertical="center" indent="1"/>
      <protection locked="0"/>
    </xf>
    <xf numFmtId="0" fontId="7" fillId="0" borderId="6" xfId="0" applyFont="1" applyFill="1" applyBorder="1" applyAlignment="1" applyProtection="1">
      <alignment horizontal="left" vertical="center" indent="1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indent="1"/>
      <protection locked="0"/>
    </xf>
    <xf numFmtId="0" fontId="11" fillId="0" borderId="6" xfId="0" applyFont="1" applyFill="1" applyBorder="1" applyAlignment="1" applyProtection="1">
      <alignment horizontal="left" indent="1"/>
      <protection locked="0"/>
    </xf>
    <xf numFmtId="0" fontId="11" fillId="0" borderId="6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167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vertical="center" indent="3"/>
    </xf>
    <xf numFmtId="0" fontId="4" fillId="0" borderId="0" xfId="0" applyFont="1" applyFill="1" applyBorder="1" applyProtection="1"/>
    <xf numFmtId="0" fontId="4" fillId="0" borderId="0" xfId="0" applyFont="1" applyFill="1" applyBorder="1" applyProtection="1"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left" indent="1"/>
    </xf>
    <xf numFmtId="38" fontId="4" fillId="2" borderId="6" xfId="0" applyNumberFormat="1" applyFont="1" applyFill="1" applyBorder="1" applyAlignment="1" applyProtection="1">
      <alignment horizontal="right"/>
    </xf>
    <xf numFmtId="38" fontId="6" fillId="2" borderId="6" xfId="0" applyNumberFormat="1" applyFont="1" applyFill="1" applyBorder="1" applyAlignment="1" applyProtection="1">
      <alignment horizontal="right"/>
    </xf>
    <xf numFmtId="38" fontId="4" fillId="2" borderId="7" xfId="0" applyNumberFormat="1" applyFont="1" applyFill="1" applyBorder="1" applyAlignment="1" applyProtection="1">
      <alignment horizontal="right"/>
    </xf>
    <xf numFmtId="38" fontId="6" fillId="2" borderId="8" xfId="0" applyNumberFormat="1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>
      <alignment horizontal="left" indent="2"/>
    </xf>
    <xf numFmtId="0" fontId="6" fillId="0" borderId="5" xfId="0" applyFont="1" applyFill="1" applyBorder="1" applyAlignment="1" applyProtection="1"/>
    <xf numFmtId="38" fontId="4" fillId="0" borderId="6" xfId="0" applyNumberFormat="1" applyFont="1" applyFill="1" applyBorder="1" applyAlignment="1" applyProtection="1">
      <alignment horizontal="right"/>
      <protection locked="0"/>
    </xf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4" fillId="2" borderId="6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/>
    <xf numFmtId="38" fontId="6" fillId="2" borderId="11" xfId="0" applyNumberFormat="1" applyFont="1" applyFill="1" applyBorder="1" applyAlignment="1" applyProtection="1">
      <alignment horizontal="right"/>
    </xf>
    <xf numFmtId="38" fontId="6" fillId="2" borderId="13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0" fontId="6" fillId="0" borderId="1" xfId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5" fillId="0" borderId="0" xfId="0" applyFont="1" applyFill="1" applyAlignment="1">
      <alignment horizontal="right"/>
    </xf>
    <xf numFmtId="0" fontId="4" fillId="0" borderId="1" xfId="0" applyFont="1" applyBorder="1"/>
    <xf numFmtId="0" fontId="6" fillId="0" borderId="2" xfId="0" applyFont="1" applyFill="1" applyBorder="1" applyAlignment="1">
      <alignment horizontal="center" vertical="center"/>
    </xf>
    <xf numFmtId="0" fontId="4" fillId="0" borderId="4" xfId="0" applyFont="1" applyBorder="1"/>
    <xf numFmtId="0" fontId="6" fillId="0" borderId="6" xfId="2" applyFont="1" applyFill="1" applyBorder="1" applyAlignment="1">
      <alignment horizontal="left" vertical="center"/>
    </xf>
    <xf numFmtId="0" fontId="4" fillId="0" borderId="6" xfId="0" applyFont="1" applyBorder="1"/>
    <xf numFmtId="0" fontId="4" fillId="0" borderId="8" xfId="0" applyFont="1" applyBorder="1"/>
    <xf numFmtId="0" fontId="4" fillId="0" borderId="6" xfId="0" applyFont="1" applyFill="1" applyBorder="1" applyAlignment="1">
      <alignment horizontal="left"/>
    </xf>
    <xf numFmtId="10" fontId="4" fillId="0" borderId="6" xfId="3" applyNumberFormat="1" applyFont="1" applyBorder="1"/>
    <xf numFmtId="10" fontId="4" fillId="0" borderId="8" xfId="3" applyNumberFormat="1" applyFont="1" applyBorder="1"/>
    <xf numFmtId="0" fontId="4" fillId="0" borderId="6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0" borderId="9" xfId="0" applyFont="1" applyBorder="1"/>
    <xf numFmtId="0" fontId="4" fillId="0" borderId="11" xfId="0" applyFont="1" applyBorder="1" applyAlignment="1">
      <alignment wrapText="1"/>
    </xf>
    <xf numFmtId="10" fontId="4" fillId="0" borderId="11" xfId="3" applyNumberFormat="1" applyFont="1" applyBorder="1"/>
    <xf numFmtId="10" fontId="4" fillId="0" borderId="13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6" fillId="0" borderId="0" xfId="0" applyFont="1" applyAlignment="1">
      <alignment horizontal="justify"/>
    </xf>
    <xf numFmtId="0" fontId="4" fillId="0" borderId="0" xfId="0" applyFont="1" applyBorder="1" applyAlignment="1">
      <alignment horizontal="right" wrapText="1"/>
    </xf>
    <xf numFmtId="0" fontId="4" fillId="0" borderId="6" xfId="0" applyFont="1" applyFill="1" applyBorder="1" applyProtection="1">
      <protection locked="0"/>
    </xf>
    <xf numFmtId="10" fontId="4" fillId="0" borderId="8" xfId="3" applyNumberFormat="1" applyFont="1" applyBorder="1" applyAlignment="1"/>
    <xf numFmtId="0" fontId="4" fillId="0" borderId="11" xfId="0" applyFont="1" applyFill="1" applyBorder="1" applyProtection="1">
      <protection locked="0"/>
    </xf>
    <xf numFmtId="10" fontId="4" fillId="0" borderId="13" xfId="3" applyNumberFormat="1" applyFont="1" applyBorder="1" applyAlignment="1"/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38" fontId="7" fillId="0" borderId="6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 horizontal="left" indent="1"/>
    </xf>
    <xf numFmtId="0" fontId="6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left" indent="1"/>
    </xf>
    <xf numFmtId="0" fontId="6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center"/>
    </xf>
    <xf numFmtId="0" fontId="4" fillId="0" borderId="2" xfId="0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horizontal="center" wrapText="1"/>
    </xf>
    <xf numFmtId="0" fontId="4" fillId="0" borderId="0" xfId="0" applyFont="1" applyAlignment="1">
      <alignment horizontal="justify"/>
    </xf>
    <xf numFmtId="0" fontId="6" fillId="0" borderId="0" xfId="0" applyFont="1" applyFill="1" applyBorder="1" applyAlignment="1">
      <alignment horizontal="center" wrapText="1"/>
    </xf>
    <xf numFmtId="0" fontId="4" fillId="0" borderId="4" xfId="5" applyFont="1" applyBorder="1"/>
    <xf numFmtId="0" fontId="4" fillId="0" borderId="4" xfId="5" applyFont="1" applyBorder="1"/>
    <xf numFmtId="0" fontId="4" fillId="0" borderId="5" xfId="5" applyFont="1" applyBorder="1" applyAlignment="1">
      <alignment horizontal="left" wrapText="1"/>
    </xf>
    <xf numFmtId="0" fontId="4" fillId="0" borderId="31" xfId="5" applyFont="1" applyBorder="1" applyAlignment="1">
      <alignment horizontal="left" wrapText="1"/>
    </xf>
    <xf numFmtId="0" fontId="4" fillId="0" borderId="4" xfId="5" applyFont="1" applyBorder="1"/>
    <xf numFmtId="0" fontId="4" fillId="0" borderId="6" xfId="5" applyFont="1" applyFill="1" applyBorder="1" applyProtection="1">
      <protection locked="0"/>
    </xf>
    <xf numFmtId="10" fontId="4" fillId="0" borderId="8" xfId="3" applyNumberFormat="1" applyFont="1" applyBorder="1" applyAlignment="1"/>
    <xf numFmtId="0" fontId="4" fillId="0" borderId="4" xfId="5" applyFont="1" applyBorder="1"/>
    <xf numFmtId="0" fontId="4" fillId="0" borderId="6" xfId="5" applyFont="1" applyFill="1" applyBorder="1" applyProtection="1">
      <protection locked="0"/>
    </xf>
    <xf numFmtId="10" fontId="4" fillId="0" borderId="8" xfId="3" applyNumberFormat="1" applyFont="1" applyBorder="1" applyAlignment="1"/>
    <xf numFmtId="0" fontId="4" fillId="0" borderId="29" xfId="0" applyFont="1" applyFill="1" applyBorder="1" applyAlignment="1" applyProtection="1">
      <alignment horizontal="center"/>
    </xf>
    <xf numFmtId="0" fontId="4" fillId="0" borderId="28" xfId="0" applyFont="1" applyFill="1" applyBorder="1" applyAlignment="1" applyProtection="1">
      <alignment horizontal="center"/>
    </xf>
    <xf numFmtId="0" fontId="4" fillId="0" borderId="32" xfId="0" applyFont="1" applyFill="1" applyBorder="1" applyAlignment="1" applyProtection="1">
      <alignment horizontal="center"/>
    </xf>
    <xf numFmtId="0" fontId="4" fillId="0" borderId="30" xfId="0" applyFont="1" applyFill="1" applyBorder="1" applyAlignment="1" applyProtection="1">
      <alignment horizontal="center"/>
    </xf>
    <xf numFmtId="0" fontId="4" fillId="0" borderId="0" xfId="0" applyFont="1" applyFill="1" applyAlignment="1"/>
    <xf numFmtId="0" fontId="4" fillId="0" borderId="0" xfId="0" applyFont="1" applyAlignment="1"/>
    <xf numFmtId="0" fontId="4" fillId="0" borderId="2" xfId="0" applyFont="1" applyFill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4" fillId="0" borderId="3" xfId="0" applyFont="1" applyBorder="1" applyAlignment="1"/>
    <xf numFmtId="0" fontId="6" fillId="0" borderId="5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8" xfId="0" applyFont="1" applyBorder="1" applyAlignment="1"/>
    <xf numFmtId="0" fontId="4" fillId="0" borderId="5" xfId="5" applyFont="1" applyBorder="1" applyAlignment="1">
      <alignment wrapText="1"/>
    </xf>
    <xf numFmtId="0" fontId="4" fillId="0" borderId="31" xfId="5" applyFont="1" applyBorder="1" applyAlignment="1">
      <alignment wrapText="1"/>
    </xf>
    <xf numFmtId="0" fontId="4" fillId="0" borderId="5" xfId="5" applyFont="1" applyBorder="1" applyAlignment="1">
      <alignment horizontal="left" wrapText="1"/>
    </xf>
    <xf numFmtId="0" fontId="4" fillId="0" borderId="31" xfId="5" applyFont="1" applyBorder="1" applyAlignment="1">
      <alignment horizontal="left" wrapText="1"/>
    </xf>
    <xf numFmtId="0" fontId="4" fillId="0" borderId="8" xfId="0" applyFont="1" applyFill="1" applyBorder="1" applyAlignment="1" applyProtection="1">
      <alignment horizontal="center" vertical="center" wrapText="1"/>
    </xf>
    <xf numFmtId="38" fontId="6" fillId="2" borderId="7" xfId="0" applyNumberFormat="1" applyFont="1" applyFill="1" applyBorder="1" applyAlignment="1" applyProtection="1">
      <alignment horizontal="right"/>
    </xf>
    <xf numFmtId="38" fontId="6" fillId="2" borderId="12" xfId="0" applyNumberFormat="1" applyFont="1" applyFill="1" applyBorder="1" applyAlignment="1" applyProtection="1">
      <alignment horizontal="right"/>
    </xf>
    <xf numFmtId="38" fontId="12" fillId="2" borderId="6" xfId="0" applyNumberFormat="1" applyFont="1" applyFill="1" applyBorder="1" applyAlignment="1">
      <alignment horizontal="right"/>
    </xf>
    <xf numFmtId="38" fontId="12" fillId="2" borderId="6" xfId="0" applyNumberFormat="1" applyFont="1" applyFill="1" applyBorder="1" applyAlignment="1" applyProtection="1">
      <alignment horizontal="right"/>
    </xf>
    <xf numFmtId="38" fontId="12" fillId="2" borderId="24" xfId="0" applyNumberFormat="1" applyFont="1" applyFill="1" applyBorder="1" applyAlignment="1">
      <alignment horizontal="right"/>
    </xf>
    <xf numFmtId="38" fontId="12" fillId="0" borderId="24" xfId="0" applyNumberFormat="1" applyFont="1" applyFill="1" applyBorder="1" applyAlignment="1" applyProtection="1">
      <alignment horizontal="right"/>
      <protection locked="0"/>
    </xf>
    <xf numFmtId="38" fontId="12" fillId="2" borderId="24" xfId="0" applyNumberFormat="1" applyFont="1" applyFill="1" applyBorder="1" applyAlignment="1" applyProtection="1">
      <alignment horizontal="right"/>
    </xf>
    <xf numFmtId="38" fontId="12" fillId="2" borderId="24" xfId="0" applyNumberFormat="1" applyFont="1" applyFill="1" applyBorder="1" applyAlignment="1" applyProtection="1">
      <alignment horizontal="right"/>
      <protection locked="0"/>
    </xf>
    <xf numFmtId="38" fontId="12" fillId="2" borderId="25" xfId="0" applyNumberFormat="1" applyFont="1" applyFill="1" applyBorder="1" applyAlignment="1">
      <alignment horizontal="right"/>
    </xf>
    <xf numFmtId="38" fontId="12" fillId="2" borderId="26" xfId="0" applyNumberFormat="1" applyFont="1" applyFill="1" applyBorder="1" applyAlignment="1">
      <alignment horizontal="right"/>
    </xf>
    <xf numFmtId="38" fontId="12" fillId="2" borderId="27" xfId="0" applyNumberFormat="1" applyFont="1" applyFill="1" applyBorder="1" applyAlignment="1">
      <alignment horizontal="right"/>
    </xf>
    <xf numFmtId="38" fontId="12" fillId="2" borderId="21" xfId="0" applyNumberFormat="1" applyFont="1" applyFill="1" applyBorder="1" applyAlignment="1">
      <alignment horizontal="right"/>
    </xf>
    <xf numFmtId="38" fontId="12" fillId="2" borderId="17" xfId="0" applyNumberFormat="1" applyFont="1" applyFill="1" applyBorder="1" applyAlignment="1">
      <alignment horizontal="right"/>
    </xf>
    <xf numFmtId="38" fontId="12" fillId="2" borderId="19" xfId="0" applyNumberFormat="1" applyFont="1" applyFill="1" applyBorder="1" applyAlignment="1">
      <alignment horizontal="right"/>
    </xf>
    <xf numFmtId="38" fontId="12" fillId="2" borderId="17" xfId="0" applyNumberFormat="1" applyFont="1" applyFill="1" applyBorder="1" applyAlignment="1" applyProtection="1">
      <alignment horizontal="right"/>
      <protection locked="0"/>
    </xf>
  </cellXfs>
  <cellStyles count="6">
    <cellStyle name="Comma 2" xfId="4"/>
    <cellStyle name="Hyperlink" xfId="1" builtinId="8"/>
    <cellStyle name="Normal" xfId="0" builtinId="0"/>
    <cellStyle name="Normal 2" xfId="5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3"/>
  <sheetViews>
    <sheetView showGridLines="0" tabSelected="1" zoomScaleNormal="100" workbookViewId="0">
      <selection activeCell="C1" sqref="C1"/>
    </sheetView>
  </sheetViews>
  <sheetFormatPr defaultColWidth="9.109375" defaultRowHeight="13.8" x14ac:dyDescent="0.3"/>
  <cols>
    <col min="1" max="1" width="9.109375" style="59" bestFit="1" customWidth="1"/>
    <col min="2" max="2" width="55.5546875" style="59" bestFit="1" customWidth="1"/>
    <col min="3" max="3" width="14.109375" style="59" customWidth="1"/>
    <col min="4" max="4" width="15.5546875" style="59" customWidth="1"/>
    <col min="5" max="5" width="14.109375" style="59" customWidth="1"/>
    <col min="6" max="6" width="14.88671875" style="59" bestFit="1" customWidth="1"/>
    <col min="7" max="7" width="14.44140625" style="59" bestFit="1" customWidth="1"/>
    <col min="8" max="8" width="13.109375" style="59" customWidth="1"/>
    <col min="9" max="16384" width="9.109375" style="59"/>
  </cols>
  <sheetData>
    <row r="1" spans="1:26" x14ac:dyDescent="0.3">
      <c r="A1" s="55" t="s">
        <v>120</v>
      </c>
      <c r="B1" s="56" t="s">
        <v>225</v>
      </c>
      <c r="C1" s="60"/>
      <c r="D1" s="60"/>
      <c r="E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x14ac:dyDescent="0.3">
      <c r="A2" s="55" t="s">
        <v>132</v>
      </c>
      <c r="B2" s="57">
        <v>42643</v>
      </c>
      <c r="C2" s="60"/>
      <c r="D2" s="61"/>
      <c r="E2" s="61"/>
      <c r="F2" s="62"/>
      <c r="G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ht="14.4" thickBot="1" x14ac:dyDescent="0.35">
      <c r="B3" s="58" t="s">
        <v>216</v>
      </c>
      <c r="D3" s="62"/>
      <c r="E3" s="62"/>
      <c r="F3" s="60"/>
      <c r="G3" s="60"/>
      <c r="H3" s="1" t="s">
        <v>121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</row>
    <row r="4" spans="1:26" x14ac:dyDescent="0.3">
      <c r="A4" s="63"/>
      <c r="B4" s="2"/>
      <c r="C4" s="138" t="s">
        <v>135</v>
      </c>
      <c r="D4" s="139"/>
      <c r="E4" s="140"/>
      <c r="F4" s="138" t="s">
        <v>147</v>
      </c>
      <c r="G4" s="139"/>
      <c r="H4" s="141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</row>
    <row r="5" spans="1:26" x14ac:dyDescent="0.3">
      <c r="A5" s="117" t="s">
        <v>106</v>
      </c>
      <c r="B5" s="118" t="s">
        <v>129</v>
      </c>
      <c r="C5" s="119" t="s">
        <v>161</v>
      </c>
      <c r="D5" s="119" t="s">
        <v>162</v>
      </c>
      <c r="E5" s="119" t="s">
        <v>163</v>
      </c>
      <c r="F5" s="119" t="s">
        <v>161</v>
      </c>
      <c r="G5" s="119" t="s">
        <v>162</v>
      </c>
      <c r="H5" s="161" t="s">
        <v>163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x14ac:dyDescent="0.3">
      <c r="A6" s="117">
        <v>1</v>
      </c>
      <c r="B6" s="64" t="s">
        <v>133</v>
      </c>
      <c r="C6" s="65">
        <v>2467548</v>
      </c>
      <c r="D6" s="65">
        <v>3025150</v>
      </c>
      <c r="E6" s="66">
        <v>5492698</v>
      </c>
      <c r="F6" s="67">
        <v>1719204</v>
      </c>
      <c r="G6" s="65">
        <v>3103703</v>
      </c>
      <c r="H6" s="68">
        <v>4822907</v>
      </c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x14ac:dyDescent="0.3">
      <c r="A7" s="117">
        <v>2</v>
      </c>
      <c r="B7" s="64" t="s">
        <v>150</v>
      </c>
      <c r="C7" s="65">
        <v>218376</v>
      </c>
      <c r="D7" s="65">
        <v>37201229</v>
      </c>
      <c r="E7" s="66">
        <v>37419605</v>
      </c>
      <c r="F7" s="67">
        <v>161739</v>
      </c>
      <c r="G7" s="65">
        <v>19415088</v>
      </c>
      <c r="H7" s="68">
        <v>19576828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x14ac:dyDescent="0.3">
      <c r="A8" s="117">
        <v>3</v>
      </c>
      <c r="B8" s="64" t="s">
        <v>151</v>
      </c>
      <c r="C8" s="65">
        <v>18700121</v>
      </c>
      <c r="D8" s="65">
        <v>6117022</v>
      </c>
      <c r="E8" s="66">
        <v>24817143</v>
      </c>
      <c r="F8" s="67">
        <v>19704910</v>
      </c>
      <c r="G8" s="65">
        <v>5501923</v>
      </c>
      <c r="H8" s="68">
        <v>25206832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x14ac:dyDescent="0.3">
      <c r="A9" s="117">
        <v>4</v>
      </c>
      <c r="B9" s="64" t="s">
        <v>137</v>
      </c>
      <c r="C9" s="65" t="s">
        <v>226</v>
      </c>
      <c r="D9" s="65" t="s">
        <v>227</v>
      </c>
      <c r="E9" s="66" t="s">
        <v>228</v>
      </c>
      <c r="F9" s="67">
        <v>0</v>
      </c>
      <c r="G9" s="65">
        <v>0</v>
      </c>
      <c r="H9" s="68">
        <v>0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pans="1:26" x14ac:dyDescent="0.3">
      <c r="A10" s="117">
        <v>5</v>
      </c>
      <c r="B10" s="64" t="s">
        <v>138</v>
      </c>
      <c r="C10" s="65" t="s">
        <v>226</v>
      </c>
      <c r="D10" s="65" t="s">
        <v>227</v>
      </c>
      <c r="E10" s="66" t="s">
        <v>228</v>
      </c>
      <c r="F10" s="67">
        <v>0</v>
      </c>
      <c r="G10" s="65">
        <v>0</v>
      </c>
      <c r="H10" s="68">
        <v>0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</row>
    <row r="11" spans="1:26" x14ac:dyDescent="0.3">
      <c r="A11" s="117">
        <v>6.1</v>
      </c>
      <c r="B11" s="69" t="s">
        <v>152</v>
      </c>
      <c r="C11" s="65">
        <v>18116600</v>
      </c>
      <c r="D11" s="65">
        <v>137798828</v>
      </c>
      <c r="E11" s="66">
        <v>155915428</v>
      </c>
      <c r="F11" s="67">
        <v>8773737</v>
      </c>
      <c r="G11" s="65">
        <v>133447221</v>
      </c>
      <c r="H11" s="68">
        <v>142220958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</row>
    <row r="12" spans="1:26" x14ac:dyDescent="0.3">
      <c r="A12" s="117">
        <v>6.2</v>
      </c>
      <c r="B12" s="69" t="s">
        <v>153</v>
      </c>
      <c r="C12" s="65">
        <v>-1552458</v>
      </c>
      <c r="D12" s="65">
        <v>-2939087</v>
      </c>
      <c r="E12" s="66">
        <v>-4491545</v>
      </c>
      <c r="F12" s="67">
        <v>-176229</v>
      </c>
      <c r="G12" s="65">
        <v>-2676792</v>
      </c>
      <c r="H12" s="68">
        <v>-2853021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</row>
    <row r="13" spans="1:26" x14ac:dyDescent="0.3">
      <c r="A13" s="117">
        <v>6</v>
      </c>
      <c r="B13" s="64" t="s">
        <v>154</v>
      </c>
      <c r="C13" s="65">
        <v>16564142</v>
      </c>
      <c r="D13" s="65">
        <v>134859741</v>
      </c>
      <c r="E13" s="66">
        <v>151423883</v>
      </c>
      <c r="F13" s="67">
        <v>8597508</v>
      </c>
      <c r="G13" s="65">
        <v>130770429</v>
      </c>
      <c r="H13" s="68">
        <v>139367937</v>
      </c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pans="1:26" x14ac:dyDescent="0.3">
      <c r="A14" s="117">
        <v>7</v>
      </c>
      <c r="B14" s="64" t="s">
        <v>155</v>
      </c>
      <c r="C14" s="65">
        <v>82527</v>
      </c>
      <c r="D14" s="65">
        <v>2055338</v>
      </c>
      <c r="E14" s="66">
        <v>2137865</v>
      </c>
      <c r="F14" s="67">
        <v>47170</v>
      </c>
      <c r="G14" s="65">
        <v>1710379</v>
      </c>
      <c r="H14" s="68">
        <v>1757550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pans="1:26" x14ac:dyDescent="0.3">
      <c r="A15" s="117">
        <v>8</v>
      </c>
      <c r="B15" s="64" t="s">
        <v>145</v>
      </c>
      <c r="C15" s="65" t="s">
        <v>226</v>
      </c>
      <c r="D15" s="65" t="s">
        <v>229</v>
      </c>
      <c r="E15" s="66" t="s">
        <v>228</v>
      </c>
      <c r="F15" s="67">
        <v>0</v>
      </c>
      <c r="G15" s="65" t="s">
        <v>178</v>
      </c>
      <c r="H15" s="68">
        <v>0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pans="1:26" x14ac:dyDescent="0.3">
      <c r="A16" s="117">
        <v>9</v>
      </c>
      <c r="B16" s="64" t="s">
        <v>148</v>
      </c>
      <c r="C16" s="65" t="s">
        <v>226</v>
      </c>
      <c r="D16" s="65" t="s">
        <v>227</v>
      </c>
      <c r="E16" s="66" t="s">
        <v>228</v>
      </c>
      <c r="F16" s="67">
        <v>0</v>
      </c>
      <c r="G16" s="65">
        <v>0</v>
      </c>
      <c r="H16" s="68">
        <v>0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spans="1:26" x14ac:dyDescent="0.3">
      <c r="A17" s="117">
        <v>10</v>
      </c>
      <c r="B17" s="64" t="s">
        <v>146</v>
      </c>
      <c r="C17" s="65">
        <v>2645498</v>
      </c>
      <c r="D17" s="65" t="s">
        <v>229</v>
      </c>
      <c r="E17" s="66">
        <v>2645498</v>
      </c>
      <c r="F17" s="67">
        <v>2721357</v>
      </c>
      <c r="G17" s="65" t="s">
        <v>178</v>
      </c>
      <c r="H17" s="68">
        <v>2721357</v>
      </c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</row>
    <row r="18" spans="1:26" x14ac:dyDescent="0.3">
      <c r="A18" s="117">
        <v>11</v>
      </c>
      <c r="B18" s="64" t="s">
        <v>156</v>
      </c>
      <c r="C18" s="65">
        <v>1045376</v>
      </c>
      <c r="D18" s="65">
        <v>926603</v>
      </c>
      <c r="E18" s="66">
        <v>1971979</v>
      </c>
      <c r="F18" s="67">
        <v>2221346</v>
      </c>
      <c r="G18" s="65">
        <v>10916</v>
      </c>
      <c r="H18" s="68">
        <v>2232261</v>
      </c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</row>
    <row r="19" spans="1:26" x14ac:dyDescent="0.3">
      <c r="A19" s="117">
        <v>12</v>
      </c>
      <c r="B19" s="70" t="s">
        <v>130</v>
      </c>
      <c r="C19" s="66">
        <v>41723588</v>
      </c>
      <c r="D19" s="66">
        <v>184185083</v>
      </c>
      <c r="E19" s="66">
        <v>225908671</v>
      </c>
      <c r="F19" s="162">
        <v>35173234</v>
      </c>
      <c r="G19" s="66">
        <v>160512438</v>
      </c>
      <c r="H19" s="68">
        <v>195685672</v>
      </c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</row>
    <row r="20" spans="1:26" x14ac:dyDescent="0.3">
      <c r="A20" s="117"/>
      <c r="B20" s="118" t="s">
        <v>126</v>
      </c>
      <c r="C20" s="71"/>
      <c r="D20" s="71"/>
      <c r="E20" s="3"/>
      <c r="F20" s="72"/>
      <c r="G20" s="71"/>
      <c r="H20" s="4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</row>
    <row r="21" spans="1:26" x14ac:dyDescent="0.3">
      <c r="A21" s="117">
        <v>13</v>
      </c>
      <c r="B21" s="64" t="s">
        <v>123</v>
      </c>
      <c r="C21" s="65">
        <v>0</v>
      </c>
      <c r="D21" s="65">
        <v>133987572</v>
      </c>
      <c r="E21" s="66">
        <v>133987572</v>
      </c>
      <c r="F21" s="67">
        <v>0</v>
      </c>
      <c r="G21" s="65">
        <v>109176769</v>
      </c>
      <c r="H21" s="68">
        <v>109176769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</row>
    <row r="22" spans="1:26" x14ac:dyDescent="0.3">
      <c r="A22" s="117">
        <v>14</v>
      </c>
      <c r="B22" s="64" t="s">
        <v>136</v>
      </c>
      <c r="C22" s="65">
        <v>7279283</v>
      </c>
      <c r="D22" s="65">
        <v>5781584</v>
      </c>
      <c r="E22" s="66">
        <v>13060867</v>
      </c>
      <c r="F22" s="67">
        <v>5697896</v>
      </c>
      <c r="G22" s="65">
        <v>8150831</v>
      </c>
      <c r="H22" s="68">
        <v>13848727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</row>
    <row r="23" spans="1:26" x14ac:dyDescent="0.3">
      <c r="A23" s="117">
        <v>15</v>
      </c>
      <c r="B23" s="64" t="s">
        <v>157</v>
      </c>
      <c r="C23" s="65" t="s">
        <v>226</v>
      </c>
      <c r="D23" s="65" t="s">
        <v>227</v>
      </c>
      <c r="E23" s="66">
        <v>0</v>
      </c>
      <c r="F23" s="67">
        <v>0</v>
      </c>
      <c r="G23" s="65">
        <v>0</v>
      </c>
      <c r="H23" s="68">
        <v>0</v>
      </c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</row>
    <row r="24" spans="1:26" x14ac:dyDescent="0.3">
      <c r="A24" s="117">
        <v>16</v>
      </c>
      <c r="B24" s="64" t="s">
        <v>124</v>
      </c>
      <c r="C24" s="65">
        <v>188940</v>
      </c>
      <c r="D24" s="65">
        <v>43412014</v>
      </c>
      <c r="E24" s="66">
        <v>43600954</v>
      </c>
      <c r="F24" s="67">
        <v>294714</v>
      </c>
      <c r="G24" s="65">
        <v>39868625</v>
      </c>
      <c r="H24" s="68">
        <v>40163340</v>
      </c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</row>
    <row r="25" spans="1:26" x14ac:dyDescent="0.3">
      <c r="A25" s="117">
        <v>17</v>
      </c>
      <c r="B25" s="64" t="s">
        <v>134</v>
      </c>
      <c r="C25" s="71"/>
      <c r="D25" s="71"/>
      <c r="E25" s="66">
        <v>0</v>
      </c>
      <c r="F25" s="72"/>
      <c r="G25" s="71"/>
      <c r="H25" s="68">
        <v>0</v>
      </c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</row>
    <row r="26" spans="1:26" x14ac:dyDescent="0.3">
      <c r="A26" s="117">
        <v>18</v>
      </c>
      <c r="B26" s="64" t="s">
        <v>158</v>
      </c>
      <c r="C26" s="65" t="s">
        <v>226</v>
      </c>
      <c r="D26" s="65" t="s">
        <v>227</v>
      </c>
      <c r="E26" s="66">
        <v>0</v>
      </c>
      <c r="F26" s="67">
        <v>0</v>
      </c>
      <c r="G26" s="65">
        <v>0</v>
      </c>
      <c r="H26" s="68">
        <v>0</v>
      </c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</row>
    <row r="27" spans="1:26" x14ac:dyDescent="0.3">
      <c r="A27" s="117">
        <v>19</v>
      </c>
      <c r="B27" s="64" t="s">
        <v>159</v>
      </c>
      <c r="C27" s="65">
        <v>755</v>
      </c>
      <c r="D27" s="65">
        <v>2362382</v>
      </c>
      <c r="E27" s="66">
        <v>2363137</v>
      </c>
      <c r="F27" s="67">
        <v>1248</v>
      </c>
      <c r="G27" s="65">
        <v>1369192</v>
      </c>
      <c r="H27" s="68">
        <v>1370440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</row>
    <row r="28" spans="1:26" x14ac:dyDescent="0.3">
      <c r="A28" s="117">
        <v>20</v>
      </c>
      <c r="B28" s="64" t="s">
        <v>160</v>
      </c>
      <c r="C28" s="65">
        <v>609684</v>
      </c>
      <c r="D28" s="65">
        <v>117301</v>
      </c>
      <c r="E28" s="66">
        <v>726985</v>
      </c>
      <c r="F28" s="67">
        <v>343310</v>
      </c>
      <c r="G28" s="65">
        <v>61814</v>
      </c>
      <c r="H28" s="68">
        <v>405124</v>
      </c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</row>
    <row r="29" spans="1:26" x14ac:dyDescent="0.3">
      <c r="A29" s="117">
        <v>21</v>
      </c>
      <c r="B29" s="64" t="s">
        <v>127</v>
      </c>
      <c r="C29" s="65" t="s">
        <v>226</v>
      </c>
      <c r="D29" s="65" t="s">
        <v>227</v>
      </c>
      <c r="E29" s="66">
        <v>0</v>
      </c>
      <c r="F29" s="67">
        <v>0</v>
      </c>
      <c r="G29" s="65">
        <v>0</v>
      </c>
      <c r="H29" s="68">
        <v>0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</row>
    <row r="30" spans="1:26" x14ac:dyDescent="0.3">
      <c r="A30" s="117">
        <v>22</v>
      </c>
      <c r="B30" s="70" t="s">
        <v>128</v>
      </c>
      <c r="C30" s="66">
        <v>8078662</v>
      </c>
      <c r="D30" s="66">
        <v>185660853</v>
      </c>
      <c r="E30" s="66">
        <v>193739515</v>
      </c>
      <c r="F30" s="162">
        <v>6337168</v>
      </c>
      <c r="G30" s="66">
        <v>158627231</v>
      </c>
      <c r="H30" s="68">
        <v>164964399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</row>
    <row r="31" spans="1:26" x14ac:dyDescent="0.3">
      <c r="A31" s="117"/>
      <c r="B31" s="118" t="s">
        <v>139</v>
      </c>
      <c r="C31" s="71"/>
      <c r="D31" s="71"/>
      <c r="E31" s="3"/>
      <c r="F31" s="72"/>
      <c r="G31" s="71"/>
      <c r="H31" s="4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</row>
    <row r="32" spans="1:26" x14ac:dyDescent="0.3">
      <c r="A32" s="117">
        <v>23</v>
      </c>
      <c r="B32" s="64" t="s">
        <v>140</v>
      </c>
      <c r="C32" s="65">
        <v>30000000</v>
      </c>
      <c r="D32" s="73" t="s">
        <v>229</v>
      </c>
      <c r="E32" s="66">
        <v>30000000</v>
      </c>
      <c r="F32" s="67">
        <v>30000000</v>
      </c>
      <c r="G32" s="73" t="s">
        <v>178</v>
      </c>
      <c r="H32" s="68">
        <v>30000000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</row>
    <row r="33" spans="1:58" x14ac:dyDescent="0.3">
      <c r="A33" s="117">
        <v>24</v>
      </c>
      <c r="B33" s="64" t="s">
        <v>141</v>
      </c>
      <c r="C33" s="65" t="s">
        <v>226</v>
      </c>
      <c r="D33" s="73" t="s">
        <v>229</v>
      </c>
      <c r="E33" s="66" t="s">
        <v>228</v>
      </c>
      <c r="F33" s="67">
        <v>0</v>
      </c>
      <c r="G33" s="73" t="s">
        <v>178</v>
      </c>
      <c r="H33" s="68">
        <v>0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</row>
    <row r="34" spans="1:58" x14ac:dyDescent="0.3">
      <c r="A34" s="117">
        <v>25</v>
      </c>
      <c r="B34" s="69" t="s">
        <v>142</v>
      </c>
      <c r="C34" s="65" t="s">
        <v>226</v>
      </c>
      <c r="D34" s="73" t="s">
        <v>229</v>
      </c>
      <c r="E34" s="66" t="s">
        <v>228</v>
      </c>
      <c r="F34" s="67">
        <v>0</v>
      </c>
      <c r="G34" s="73" t="s">
        <v>178</v>
      </c>
      <c r="H34" s="68">
        <v>0</v>
      </c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</row>
    <row r="35" spans="1:58" x14ac:dyDescent="0.3">
      <c r="A35" s="117">
        <v>26</v>
      </c>
      <c r="B35" s="64" t="s">
        <v>125</v>
      </c>
      <c r="C35" s="65" t="s">
        <v>226</v>
      </c>
      <c r="D35" s="73" t="s">
        <v>229</v>
      </c>
      <c r="E35" s="66" t="s">
        <v>228</v>
      </c>
      <c r="F35" s="67">
        <v>0</v>
      </c>
      <c r="G35" s="73" t="s">
        <v>178</v>
      </c>
      <c r="H35" s="68">
        <v>0</v>
      </c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</row>
    <row r="36" spans="1:58" x14ac:dyDescent="0.3">
      <c r="A36" s="117">
        <v>27</v>
      </c>
      <c r="B36" s="64" t="s">
        <v>122</v>
      </c>
      <c r="C36" s="65" t="s">
        <v>226</v>
      </c>
      <c r="D36" s="73" t="s">
        <v>229</v>
      </c>
      <c r="E36" s="66" t="s">
        <v>228</v>
      </c>
      <c r="F36" s="67">
        <v>0</v>
      </c>
      <c r="G36" s="73" t="s">
        <v>178</v>
      </c>
      <c r="H36" s="68">
        <v>0</v>
      </c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</row>
    <row r="37" spans="1:58" x14ac:dyDescent="0.3">
      <c r="A37" s="117">
        <v>28</v>
      </c>
      <c r="B37" s="64" t="s">
        <v>149</v>
      </c>
      <c r="C37" s="65">
        <v>2169156</v>
      </c>
      <c r="D37" s="73" t="s">
        <v>229</v>
      </c>
      <c r="E37" s="66">
        <v>2169156</v>
      </c>
      <c r="F37" s="67">
        <v>721273</v>
      </c>
      <c r="G37" s="73" t="s">
        <v>178</v>
      </c>
      <c r="H37" s="68">
        <v>721273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</row>
    <row r="38" spans="1:58" x14ac:dyDescent="0.3">
      <c r="A38" s="117">
        <v>29</v>
      </c>
      <c r="B38" s="64" t="s">
        <v>131</v>
      </c>
      <c r="C38" s="65" t="s">
        <v>226</v>
      </c>
      <c r="D38" s="73" t="s">
        <v>229</v>
      </c>
      <c r="E38" s="66" t="s">
        <v>228</v>
      </c>
      <c r="F38" s="67">
        <v>0</v>
      </c>
      <c r="G38" s="73" t="s">
        <v>178</v>
      </c>
      <c r="H38" s="68">
        <v>0</v>
      </c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</row>
    <row r="39" spans="1:58" x14ac:dyDescent="0.3">
      <c r="A39" s="117">
        <v>30</v>
      </c>
      <c r="B39" s="70" t="s">
        <v>143</v>
      </c>
      <c r="C39" s="65">
        <v>32169156</v>
      </c>
      <c r="D39" s="73" t="s">
        <v>229</v>
      </c>
      <c r="E39" s="66">
        <v>32169156</v>
      </c>
      <c r="F39" s="67">
        <v>30721273</v>
      </c>
      <c r="G39" s="73" t="s">
        <v>178</v>
      </c>
      <c r="H39" s="68">
        <v>30721273</v>
      </c>
    </row>
    <row r="40" spans="1:58" ht="14.4" thickBot="1" x14ac:dyDescent="0.35">
      <c r="A40" s="120">
        <v>31</v>
      </c>
      <c r="B40" s="74" t="s">
        <v>144</v>
      </c>
      <c r="C40" s="75">
        <v>40247818</v>
      </c>
      <c r="D40" s="75">
        <v>185660853</v>
      </c>
      <c r="E40" s="75">
        <v>225908671</v>
      </c>
      <c r="F40" s="163">
        <v>37058441</v>
      </c>
      <c r="G40" s="75">
        <v>158627231</v>
      </c>
      <c r="H40" s="76">
        <v>195685672</v>
      </c>
    </row>
    <row r="41" spans="1:58" x14ac:dyDescent="0.3">
      <c r="A41" s="77"/>
      <c r="B41" s="60"/>
      <c r="C41" s="60"/>
      <c r="D41" s="78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</row>
    <row r="42" spans="1:58" x14ac:dyDescent="0.3">
      <c r="A42" s="77" t="s">
        <v>217</v>
      </c>
      <c r="B42" s="77" t="s">
        <v>215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</row>
    <row r="43" spans="1:58" x14ac:dyDescent="0.3">
      <c r="A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</row>
  </sheetData>
  <mergeCells count="2">
    <mergeCell ref="C4:E4"/>
    <mergeCell ref="F4:H4"/>
  </mergeCells>
  <phoneticPr fontId="2" type="noConversion"/>
  <dataValidations disablePrompts="1" count="2">
    <dataValidation type="whole" operator="lessThanOrEqual" allowBlank="1" showInputMessage="1" showErrorMessage="1" sqref="C12:D12 F12:G12">
      <formula1>0</formula1>
    </dataValidation>
    <dataValidation type="date" operator="greaterThanOrEqual" allowBlank="1" showInputMessage="1" showErrorMessage="1" error="Date" promptTitle="Reporting Period" sqref="B2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zoomScaleNormal="100" workbookViewId="0">
      <selection activeCell="B1" sqref="B1:B1048576"/>
    </sheetView>
  </sheetViews>
  <sheetFormatPr defaultColWidth="9.109375" defaultRowHeight="13.8" x14ac:dyDescent="0.3"/>
  <cols>
    <col min="1" max="1" width="9.109375" style="80" bestFit="1" customWidth="1"/>
    <col min="2" max="2" width="49.44140625" style="80" customWidth="1"/>
    <col min="3" max="5" width="12.109375" style="80" customWidth="1"/>
    <col min="6" max="8" width="12.109375" style="81" customWidth="1"/>
    <col min="9" max="16384" width="9.109375" style="81"/>
  </cols>
  <sheetData>
    <row r="1" spans="1:8" x14ac:dyDescent="0.3">
      <c r="A1" s="55" t="s">
        <v>120</v>
      </c>
      <c r="B1" s="56" t="s">
        <v>225</v>
      </c>
      <c r="D1" s="142"/>
      <c r="E1" s="143"/>
      <c r="F1" s="143"/>
      <c r="G1" s="143"/>
      <c r="H1" s="143"/>
    </row>
    <row r="2" spans="1:8" x14ac:dyDescent="0.3">
      <c r="A2" s="55" t="s">
        <v>132</v>
      </c>
      <c r="B2" s="57">
        <v>42643</v>
      </c>
      <c r="C2" s="60"/>
      <c r="D2" s="60"/>
      <c r="E2" s="60"/>
      <c r="H2" s="60"/>
    </row>
    <row r="3" spans="1:8" x14ac:dyDescent="0.3">
      <c r="A3" s="59"/>
      <c r="B3" s="5"/>
      <c r="C3" s="60"/>
      <c r="D3" s="60"/>
      <c r="E3" s="60"/>
      <c r="H3" s="59"/>
    </row>
    <row r="4" spans="1:8" ht="14.4" thickBot="1" x14ac:dyDescent="0.35">
      <c r="A4" s="81"/>
      <c r="B4" s="121" t="s">
        <v>218</v>
      </c>
      <c r="C4" s="60"/>
      <c r="D4" s="60"/>
      <c r="E4" s="60"/>
      <c r="H4" s="6" t="s">
        <v>121</v>
      </c>
    </row>
    <row r="5" spans="1:8" x14ac:dyDescent="0.3">
      <c r="A5" s="10"/>
      <c r="B5" s="11"/>
      <c r="C5" s="144" t="s">
        <v>135</v>
      </c>
      <c r="D5" s="145"/>
      <c r="E5" s="145"/>
      <c r="F5" s="144" t="s">
        <v>147</v>
      </c>
      <c r="G5" s="145"/>
      <c r="H5" s="146"/>
    </row>
    <row r="6" spans="1:8" s="114" customFormat="1" ht="27.6" x14ac:dyDescent="0.3">
      <c r="A6" s="10" t="s">
        <v>106</v>
      </c>
      <c r="B6" s="11"/>
      <c r="C6" s="31" t="s">
        <v>161</v>
      </c>
      <c r="D6" s="31" t="s">
        <v>177</v>
      </c>
      <c r="E6" s="32" t="s">
        <v>163</v>
      </c>
      <c r="F6" s="31" t="s">
        <v>161</v>
      </c>
      <c r="G6" s="31" t="s">
        <v>177</v>
      </c>
      <c r="H6" s="32" t="s">
        <v>163</v>
      </c>
    </row>
    <row r="7" spans="1:8" s="114" customFormat="1" x14ac:dyDescent="0.3">
      <c r="A7" s="12"/>
      <c r="B7" s="13" t="s">
        <v>57</v>
      </c>
      <c r="C7" s="33"/>
      <c r="D7" s="33"/>
      <c r="E7" s="34"/>
      <c r="F7" s="33"/>
      <c r="G7" s="33"/>
      <c r="H7" s="34"/>
    </row>
    <row r="8" spans="1:8" s="114" customFormat="1" ht="27.6" x14ac:dyDescent="0.3">
      <c r="A8" s="12">
        <v>1</v>
      </c>
      <c r="B8" s="14" t="s">
        <v>66</v>
      </c>
      <c r="C8" s="33">
        <v>1130332</v>
      </c>
      <c r="D8" s="33"/>
      <c r="E8" s="166">
        <f t="shared" ref="E8:E21" si="0">C8+D8</f>
        <v>1130332</v>
      </c>
      <c r="F8" s="33">
        <v>349003</v>
      </c>
      <c r="G8" s="33"/>
      <c r="H8" s="166">
        <f t="shared" ref="H8:H18" si="1">F8+G8</f>
        <v>349003</v>
      </c>
    </row>
    <row r="9" spans="1:8" s="114" customFormat="1" x14ac:dyDescent="0.3">
      <c r="A9" s="12">
        <v>2</v>
      </c>
      <c r="B9" s="14" t="s">
        <v>67</v>
      </c>
      <c r="C9" s="174">
        <f>SUM(C10:C18)</f>
        <v>10073498</v>
      </c>
      <c r="D9" s="174">
        <f>SUM(D10:D18)</f>
        <v>0</v>
      </c>
      <c r="E9" s="166">
        <f t="shared" si="0"/>
        <v>10073498</v>
      </c>
      <c r="F9" s="174">
        <f>SUM(F10:F18)</f>
        <v>8512594</v>
      </c>
      <c r="G9" s="174">
        <f>SUM(G10:G18)</f>
        <v>0</v>
      </c>
      <c r="H9" s="166">
        <f t="shared" si="1"/>
        <v>8512594</v>
      </c>
    </row>
    <row r="10" spans="1:8" s="114" customFormat="1" x14ac:dyDescent="0.3">
      <c r="A10" s="12">
        <v>2.1</v>
      </c>
      <c r="B10" s="15" t="s">
        <v>68</v>
      </c>
      <c r="C10" s="33">
        <v>0</v>
      </c>
      <c r="D10" s="33"/>
      <c r="E10" s="166">
        <f t="shared" si="0"/>
        <v>0</v>
      </c>
      <c r="F10" s="33">
        <v>0</v>
      </c>
      <c r="G10" s="33"/>
      <c r="H10" s="166">
        <f t="shared" si="1"/>
        <v>0</v>
      </c>
    </row>
    <row r="11" spans="1:8" s="114" customFormat="1" ht="27.6" x14ac:dyDescent="0.3">
      <c r="A11" s="12">
        <v>2.2000000000000002</v>
      </c>
      <c r="B11" s="15" t="s">
        <v>164</v>
      </c>
      <c r="C11" s="33">
        <v>7903176</v>
      </c>
      <c r="D11" s="33"/>
      <c r="E11" s="166">
        <f t="shared" si="0"/>
        <v>7903176</v>
      </c>
      <c r="F11" s="33">
        <v>6583937</v>
      </c>
      <c r="G11" s="33"/>
      <c r="H11" s="166">
        <f t="shared" si="1"/>
        <v>6583937</v>
      </c>
    </row>
    <row r="12" spans="1:8" s="114" customFormat="1" x14ac:dyDescent="0.3">
      <c r="A12" s="12">
        <v>2.2999999999999998</v>
      </c>
      <c r="B12" s="15" t="s">
        <v>69</v>
      </c>
      <c r="C12" s="33"/>
      <c r="D12" s="33"/>
      <c r="E12" s="166">
        <f t="shared" si="0"/>
        <v>0</v>
      </c>
      <c r="F12" s="33">
        <v>0</v>
      </c>
      <c r="G12" s="33"/>
      <c r="H12" s="166">
        <f t="shared" si="1"/>
        <v>0</v>
      </c>
    </row>
    <row r="13" spans="1:8" s="114" customFormat="1" ht="27.6" x14ac:dyDescent="0.3">
      <c r="A13" s="12">
        <v>2.4</v>
      </c>
      <c r="B13" s="15" t="s">
        <v>165</v>
      </c>
      <c r="C13" s="33">
        <v>47905</v>
      </c>
      <c r="D13" s="33"/>
      <c r="E13" s="166">
        <f t="shared" si="0"/>
        <v>47905</v>
      </c>
      <c r="F13" s="33">
        <v>0</v>
      </c>
      <c r="G13" s="33"/>
      <c r="H13" s="166">
        <f t="shared" si="1"/>
        <v>0</v>
      </c>
    </row>
    <row r="14" spans="1:8" s="114" customFormat="1" x14ac:dyDescent="0.3">
      <c r="A14" s="12">
        <v>2.5</v>
      </c>
      <c r="B14" s="15" t="s">
        <v>70</v>
      </c>
      <c r="C14" s="33"/>
      <c r="D14" s="33"/>
      <c r="E14" s="166">
        <f t="shared" si="0"/>
        <v>0</v>
      </c>
      <c r="F14" s="33">
        <v>0</v>
      </c>
      <c r="G14" s="33"/>
      <c r="H14" s="166">
        <f t="shared" si="1"/>
        <v>0</v>
      </c>
    </row>
    <row r="15" spans="1:8" s="114" customFormat="1" ht="27.6" x14ac:dyDescent="0.3">
      <c r="A15" s="12">
        <v>2.6</v>
      </c>
      <c r="B15" s="15" t="s">
        <v>71</v>
      </c>
      <c r="C15" s="33"/>
      <c r="D15" s="33"/>
      <c r="E15" s="166">
        <f t="shared" si="0"/>
        <v>0</v>
      </c>
      <c r="F15" s="33">
        <v>0</v>
      </c>
      <c r="G15" s="33"/>
      <c r="H15" s="166">
        <f t="shared" si="1"/>
        <v>0</v>
      </c>
    </row>
    <row r="16" spans="1:8" s="114" customFormat="1" ht="27.6" x14ac:dyDescent="0.3">
      <c r="A16" s="12">
        <v>2.7</v>
      </c>
      <c r="B16" s="15" t="s">
        <v>72</v>
      </c>
      <c r="C16" s="33"/>
      <c r="D16" s="33"/>
      <c r="E16" s="166">
        <f t="shared" si="0"/>
        <v>0</v>
      </c>
      <c r="F16" s="33">
        <v>0</v>
      </c>
      <c r="G16" s="33"/>
      <c r="H16" s="166">
        <f t="shared" si="1"/>
        <v>0</v>
      </c>
    </row>
    <row r="17" spans="1:8" s="114" customFormat="1" x14ac:dyDescent="0.3">
      <c r="A17" s="12">
        <v>2.8</v>
      </c>
      <c r="B17" s="15" t="s">
        <v>73</v>
      </c>
      <c r="C17" s="33">
        <v>2122417</v>
      </c>
      <c r="D17" s="33"/>
      <c r="E17" s="166">
        <f t="shared" si="0"/>
        <v>2122417</v>
      </c>
      <c r="F17" s="33">
        <v>1928657</v>
      </c>
      <c r="G17" s="33"/>
      <c r="H17" s="166">
        <f t="shared" si="1"/>
        <v>1928657</v>
      </c>
    </row>
    <row r="18" spans="1:8" s="114" customFormat="1" x14ac:dyDescent="0.3">
      <c r="A18" s="12">
        <v>2.9</v>
      </c>
      <c r="B18" s="15" t="s">
        <v>74</v>
      </c>
      <c r="C18" s="33">
        <v>0</v>
      </c>
      <c r="D18" s="33"/>
      <c r="E18" s="166">
        <f t="shared" si="0"/>
        <v>0</v>
      </c>
      <c r="F18" s="33">
        <v>0</v>
      </c>
      <c r="G18" s="33"/>
      <c r="H18" s="166">
        <f t="shared" si="1"/>
        <v>0</v>
      </c>
    </row>
    <row r="19" spans="1:8" s="114" customFormat="1" ht="27.6" x14ac:dyDescent="0.3">
      <c r="A19" s="12">
        <v>3</v>
      </c>
      <c r="B19" s="14" t="s">
        <v>166</v>
      </c>
      <c r="C19" s="33">
        <v>28</v>
      </c>
      <c r="D19" s="33"/>
      <c r="E19" s="166">
        <f>C19+D19</f>
        <v>28</v>
      </c>
      <c r="F19" s="33">
        <v>0</v>
      </c>
      <c r="G19" s="33"/>
      <c r="H19" s="166">
        <f>F19+G19</f>
        <v>0</v>
      </c>
    </row>
    <row r="20" spans="1:8" s="114" customFormat="1" ht="27.6" x14ac:dyDescent="0.3">
      <c r="A20" s="12">
        <v>4</v>
      </c>
      <c r="B20" s="14" t="s">
        <v>58</v>
      </c>
      <c r="C20" s="33">
        <v>0</v>
      </c>
      <c r="D20" s="33"/>
      <c r="E20" s="166">
        <f t="shared" si="0"/>
        <v>0</v>
      </c>
      <c r="F20" s="33">
        <v>0</v>
      </c>
      <c r="G20" s="33"/>
      <c r="H20" s="166">
        <f t="shared" ref="H20:H21" si="2">F20+G20</f>
        <v>0</v>
      </c>
    </row>
    <row r="21" spans="1:8" s="114" customFormat="1" x14ac:dyDescent="0.3">
      <c r="A21" s="12">
        <v>5</v>
      </c>
      <c r="B21" s="14" t="s">
        <v>75</v>
      </c>
      <c r="C21" s="33">
        <v>0</v>
      </c>
      <c r="D21" s="33"/>
      <c r="E21" s="166">
        <f t="shared" si="0"/>
        <v>0</v>
      </c>
      <c r="F21" s="33">
        <v>36597</v>
      </c>
      <c r="G21" s="33"/>
      <c r="H21" s="166">
        <f t="shared" si="2"/>
        <v>36597</v>
      </c>
    </row>
    <row r="22" spans="1:8" s="114" customFormat="1" x14ac:dyDescent="0.3">
      <c r="A22" s="12">
        <v>6</v>
      </c>
      <c r="B22" s="16" t="s">
        <v>167</v>
      </c>
      <c r="C22" s="174">
        <f>C8+C9+C20+C21+C19</f>
        <v>11203858</v>
      </c>
      <c r="D22" s="174">
        <f>D8+D9+D20+D21+D19</f>
        <v>0</v>
      </c>
      <c r="E22" s="166">
        <f>C22+D22</f>
        <v>11203858</v>
      </c>
      <c r="F22" s="174">
        <f>F8+F9+F20+F21+F19</f>
        <v>8898194</v>
      </c>
      <c r="G22" s="174">
        <f>G8+G9+G20+G21+G19</f>
        <v>0</v>
      </c>
      <c r="H22" s="166">
        <f>F22+G22</f>
        <v>8898194</v>
      </c>
    </row>
    <row r="23" spans="1:8" s="114" customFormat="1" x14ac:dyDescent="0.3">
      <c r="A23" s="12"/>
      <c r="B23" s="13" t="s">
        <v>87</v>
      </c>
      <c r="C23" s="33"/>
      <c r="D23" s="33"/>
      <c r="E23" s="167"/>
      <c r="F23" s="33"/>
      <c r="G23" s="33"/>
      <c r="H23" s="167"/>
    </row>
    <row r="24" spans="1:8" s="114" customFormat="1" ht="27.6" x14ac:dyDescent="0.3">
      <c r="A24" s="12">
        <v>7</v>
      </c>
      <c r="B24" s="14" t="s">
        <v>76</v>
      </c>
      <c r="C24" s="33">
        <v>31014</v>
      </c>
      <c r="D24" s="33"/>
      <c r="E24" s="168">
        <f t="shared" ref="E24:E29" si="3">C24+D24</f>
        <v>31014</v>
      </c>
      <c r="F24" s="33">
        <v>16308</v>
      </c>
      <c r="G24" s="33"/>
      <c r="H24" s="168">
        <f t="shared" ref="H24:H29" si="4">F24+G24</f>
        <v>16308</v>
      </c>
    </row>
    <row r="25" spans="1:8" s="114" customFormat="1" x14ac:dyDescent="0.3">
      <c r="A25" s="12">
        <v>8</v>
      </c>
      <c r="B25" s="14" t="s">
        <v>77</v>
      </c>
      <c r="C25" s="33">
        <v>1344683</v>
      </c>
      <c r="D25" s="33"/>
      <c r="E25" s="168">
        <f t="shared" si="3"/>
        <v>1344683</v>
      </c>
      <c r="F25" s="33">
        <v>1647956</v>
      </c>
      <c r="G25" s="33"/>
      <c r="H25" s="168">
        <f t="shared" si="4"/>
        <v>1647956</v>
      </c>
    </row>
    <row r="26" spans="1:8" s="114" customFormat="1" x14ac:dyDescent="0.3">
      <c r="A26" s="12">
        <v>9</v>
      </c>
      <c r="B26" s="14" t="s">
        <v>168</v>
      </c>
      <c r="C26" s="33">
        <v>4086199</v>
      </c>
      <c r="D26" s="33"/>
      <c r="E26" s="168">
        <f t="shared" si="3"/>
        <v>4086199</v>
      </c>
      <c r="F26" s="33">
        <v>363711</v>
      </c>
      <c r="G26" s="33"/>
      <c r="H26" s="168">
        <f t="shared" si="4"/>
        <v>363711</v>
      </c>
    </row>
    <row r="27" spans="1:8" s="114" customFormat="1" ht="27.6" x14ac:dyDescent="0.3">
      <c r="A27" s="12">
        <v>10</v>
      </c>
      <c r="B27" s="14" t="s">
        <v>169</v>
      </c>
      <c r="C27" s="33">
        <v>0</v>
      </c>
      <c r="D27" s="33"/>
      <c r="E27" s="168">
        <f t="shared" si="3"/>
        <v>0</v>
      </c>
      <c r="F27" s="33">
        <v>0</v>
      </c>
      <c r="G27" s="33"/>
      <c r="H27" s="168">
        <f t="shared" si="4"/>
        <v>0</v>
      </c>
    </row>
    <row r="28" spans="1:8" s="114" customFormat="1" x14ac:dyDescent="0.3">
      <c r="A28" s="12">
        <v>11</v>
      </c>
      <c r="B28" s="14" t="s">
        <v>78</v>
      </c>
      <c r="C28" s="33">
        <v>0</v>
      </c>
      <c r="D28" s="33"/>
      <c r="E28" s="168">
        <f t="shared" si="3"/>
        <v>0</v>
      </c>
      <c r="F28" s="33">
        <v>2192919</v>
      </c>
      <c r="G28" s="33"/>
      <c r="H28" s="168">
        <f t="shared" si="4"/>
        <v>2192919</v>
      </c>
    </row>
    <row r="29" spans="1:8" s="114" customFormat="1" x14ac:dyDescent="0.3">
      <c r="A29" s="12">
        <v>12</v>
      </c>
      <c r="B29" s="14" t="s">
        <v>88</v>
      </c>
      <c r="C29" s="33">
        <v>0</v>
      </c>
      <c r="D29" s="33"/>
      <c r="E29" s="168">
        <f t="shared" si="3"/>
        <v>0</v>
      </c>
      <c r="F29" s="33">
        <v>5977</v>
      </c>
      <c r="G29" s="33"/>
      <c r="H29" s="168">
        <f t="shared" si="4"/>
        <v>5977</v>
      </c>
    </row>
    <row r="30" spans="1:8" s="114" customFormat="1" x14ac:dyDescent="0.3">
      <c r="A30" s="12">
        <v>13</v>
      </c>
      <c r="B30" s="17" t="s">
        <v>89</v>
      </c>
      <c r="C30" s="174">
        <f>SUM(C24:C29)</f>
        <v>5461896</v>
      </c>
      <c r="D30" s="174">
        <f>SUM(D24:D29)</f>
        <v>0</v>
      </c>
      <c r="E30" s="168">
        <f>C30+D30</f>
        <v>5461896</v>
      </c>
      <c r="F30" s="174">
        <f>SUM(F24:F29)</f>
        <v>4226871</v>
      </c>
      <c r="G30" s="174">
        <f>SUM(G24:G29)</f>
        <v>0</v>
      </c>
      <c r="H30" s="168">
        <f>F30+G30</f>
        <v>4226871</v>
      </c>
    </row>
    <row r="31" spans="1:8" s="114" customFormat="1" x14ac:dyDescent="0.3">
      <c r="A31" s="12">
        <v>14</v>
      </c>
      <c r="B31" s="17" t="s">
        <v>62</v>
      </c>
      <c r="C31" s="174">
        <f>C22-C30</f>
        <v>5741962</v>
      </c>
      <c r="D31" s="174">
        <f>D22-D30</f>
        <v>0</v>
      </c>
      <c r="E31" s="166">
        <f>C31+D31</f>
        <v>5741962</v>
      </c>
      <c r="F31" s="174">
        <f>F22-F30</f>
        <v>4671323</v>
      </c>
      <c r="G31" s="174">
        <f>G22-G30</f>
        <v>0</v>
      </c>
      <c r="H31" s="166">
        <f>F31+G31</f>
        <v>4671323</v>
      </c>
    </row>
    <row r="32" spans="1:8" s="114" customFormat="1" x14ac:dyDescent="0.3">
      <c r="A32" s="12"/>
      <c r="B32" s="13"/>
      <c r="C32" s="33"/>
      <c r="D32" s="33"/>
      <c r="E32" s="34"/>
      <c r="F32" s="33"/>
      <c r="G32" s="33"/>
      <c r="H32" s="34"/>
    </row>
    <row r="33" spans="1:8" s="114" customFormat="1" x14ac:dyDescent="0.3">
      <c r="A33" s="12"/>
      <c r="B33" s="13" t="s">
        <v>59</v>
      </c>
      <c r="C33" s="33"/>
      <c r="D33" s="33"/>
      <c r="E33" s="36"/>
      <c r="F33" s="33"/>
      <c r="G33" s="33"/>
      <c r="H33" s="36"/>
    </row>
    <row r="34" spans="1:8" s="114" customFormat="1" x14ac:dyDescent="0.3">
      <c r="A34" s="12">
        <v>15</v>
      </c>
      <c r="B34" s="18" t="s">
        <v>170</v>
      </c>
      <c r="C34" s="176">
        <f>C35-C36</f>
        <v>78289</v>
      </c>
      <c r="D34" s="176">
        <f>D35-D36</f>
        <v>0</v>
      </c>
      <c r="E34" s="169">
        <f>C34+D34</f>
        <v>78289</v>
      </c>
      <c r="F34" s="176">
        <f>F35-F36</f>
        <v>162617</v>
      </c>
      <c r="G34" s="176">
        <f>G35-G36</f>
        <v>0</v>
      </c>
      <c r="H34" s="169">
        <f>F34+G34</f>
        <v>162617</v>
      </c>
    </row>
    <row r="35" spans="1:8" s="114" customFormat="1" ht="27.6" x14ac:dyDescent="0.3">
      <c r="A35" s="12">
        <v>15.1</v>
      </c>
      <c r="B35" s="15" t="s">
        <v>171</v>
      </c>
      <c r="C35" s="33">
        <v>1031142</v>
      </c>
      <c r="D35" s="33"/>
      <c r="E35" s="169">
        <f>C35+D35</f>
        <v>1031142</v>
      </c>
      <c r="F35" s="33">
        <v>351501</v>
      </c>
      <c r="G35" s="33"/>
      <c r="H35" s="169">
        <f>F35+G35</f>
        <v>351501</v>
      </c>
    </row>
    <row r="36" spans="1:8" s="114" customFormat="1" ht="27.6" x14ac:dyDescent="0.3">
      <c r="A36" s="12">
        <v>15.2</v>
      </c>
      <c r="B36" s="15" t="s">
        <v>172</v>
      </c>
      <c r="C36" s="33">
        <v>952853</v>
      </c>
      <c r="D36" s="33"/>
      <c r="E36" s="169">
        <f>C36+D36</f>
        <v>952853</v>
      </c>
      <c r="F36" s="33">
        <v>188884</v>
      </c>
      <c r="G36" s="33"/>
      <c r="H36" s="169">
        <f>F36+G36</f>
        <v>188884</v>
      </c>
    </row>
    <row r="37" spans="1:8" s="114" customFormat="1" x14ac:dyDescent="0.3">
      <c r="A37" s="12">
        <v>16</v>
      </c>
      <c r="B37" s="14" t="s">
        <v>55</v>
      </c>
      <c r="C37" s="33">
        <v>0</v>
      </c>
      <c r="D37" s="33"/>
      <c r="E37" s="166">
        <f t="shared" ref="E37:E66" si="5">C37+D37</f>
        <v>0</v>
      </c>
      <c r="F37" s="33">
        <v>0</v>
      </c>
      <c r="G37" s="33"/>
      <c r="H37" s="166">
        <f t="shared" ref="H37:H45" si="6">F37+G37</f>
        <v>0</v>
      </c>
    </row>
    <row r="38" spans="1:8" s="114" customFormat="1" ht="27.6" x14ac:dyDescent="0.3">
      <c r="A38" s="12">
        <v>17</v>
      </c>
      <c r="B38" s="14" t="s">
        <v>56</v>
      </c>
      <c r="C38" s="33">
        <v>0</v>
      </c>
      <c r="D38" s="33"/>
      <c r="E38" s="166">
        <f t="shared" si="5"/>
        <v>0</v>
      </c>
      <c r="F38" s="33">
        <v>0</v>
      </c>
      <c r="G38" s="33"/>
      <c r="H38" s="166">
        <f t="shared" si="6"/>
        <v>0</v>
      </c>
    </row>
    <row r="39" spans="1:8" s="114" customFormat="1" ht="27.6" x14ac:dyDescent="0.3">
      <c r="A39" s="12">
        <v>18</v>
      </c>
      <c r="B39" s="14" t="s">
        <v>60</v>
      </c>
      <c r="C39" s="33">
        <v>0</v>
      </c>
      <c r="D39" s="33"/>
      <c r="E39" s="166">
        <f t="shared" si="5"/>
        <v>0</v>
      </c>
      <c r="F39" s="33">
        <v>0</v>
      </c>
      <c r="G39" s="33"/>
      <c r="H39" s="166">
        <f t="shared" si="6"/>
        <v>0</v>
      </c>
    </row>
    <row r="40" spans="1:8" s="114" customFormat="1" ht="27.6" x14ac:dyDescent="0.3">
      <c r="A40" s="12">
        <v>19</v>
      </c>
      <c r="B40" s="14" t="s">
        <v>173</v>
      </c>
      <c r="C40" s="33">
        <v>644187</v>
      </c>
      <c r="D40" s="33"/>
      <c r="E40" s="166">
        <f t="shared" si="5"/>
        <v>644187</v>
      </c>
      <c r="F40" s="33">
        <v>699118</v>
      </c>
      <c r="G40" s="33"/>
      <c r="H40" s="166">
        <f t="shared" si="6"/>
        <v>699118</v>
      </c>
    </row>
    <row r="41" spans="1:8" s="114" customFormat="1" ht="27.6" x14ac:dyDescent="0.3">
      <c r="A41" s="12">
        <v>20</v>
      </c>
      <c r="B41" s="14" t="s">
        <v>79</v>
      </c>
      <c r="C41" s="33">
        <v>3859</v>
      </c>
      <c r="D41" s="33"/>
      <c r="E41" s="166">
        <f t="shared" si="5"/>
        <v>3859</v>
      </c>
      <c r="F41" s="33">
        <v>332505</v>
      </c>
      <c r="G41" s="33"/>
      <c r="H41" s="166">
        <f t="shared" si="6"/>
        <v>332505</v>
      </c>
    </row>
    <row r="42" spans="1:8" s="114" customFormat="1" x14ac:dyDescent="0.3">
      <c r="A42" s="12">
        <v>21</v>
      </c>
      <c r="B42" s="14" t="s">
        <v>174</v>
      </c>
      <c r="C42" s="33">
        <v>0</v>
      </c>
      <c r="D42" s="33"/>
      <c r="E42" s="166">
        <f t="shared" si="5"/>
        <v>0</v>
      </c>
      <c r="F42" s="33">
        <v>0</v>
      </c>
      <c r="G42" s="33"/>
      <c r="H42" s="166">
        <f t="shared" si="6"/>
        <v>0</v>
      </c>
    </row>
    <row r="43" spans="1:8" s="114" customFormat="1" ht="27.6" x14ac:dyDescent="0.3">
      <c r="A43" s="12">
        <v>22</v>
      </c>
      <c r="B43" s="14" t="s">
        <v>175</v>
      </c>
      <c r="C43" s="33">
        <v>200901</v>
      </c>
      <c r="D43" s="33"/>
      <c r="E43" s="166">
        <f t="shared" si="5"/>
        <v>200901</v>
      </c>
      <c r="F43" s="33">
        <v>203848</v>
      </c>
      <c r="G43" s="33"/>
      <c r="H43" s="166">
        <f t="shared" si="6"/>
        <v>203848</v>
      </c>
    </row>
    <row r="44" spans="1:8" s="114" customFormat="1" x14ac:dyDescent="0.3">
      <c r="A44" s="19">
        <v>23</v>
      </c>
      <c r="B44" s="20" t="s">
        <v>80</v>
      </c>
      <c r="C44" s="37">
        <v>0</v>
      </c>
      <c r="D44" s="37"/>
      <c r="E44" s="170">
        <f t="shared" si="5"/>
        <v>0</v>
      </c>
      <c r="F44" s="37">
        <v>82455</v>
      </c>
      <c r="G44" s="37"/>
      <c r="H44" s="170">
        <f t="shared" si="6"/>
        <v>82455</v>
      </c>
    </row>
    <row r="45" spans="1:8" s="114" customFormat="1" x14ac:dyDescent="0.3">
      <c r="A45" s="21">
        <v>24</v>
      </c>
      <c r="B45" s="22" t="s">
        <v>61</v>
      </c>
      <c r="C45" s="173">
        <f>C34+C37+C38+C39+C40+C41+C42+C43+C44</f>
        <v>927236</v>
      </c>
      <c r="D45" s="173">
        <f>D34+D37+D38+D39+D40+D41+D42+D43+D44</f>
        <v>0</v>
      </c>
      <c r="E45" s="171">
        <f t="shared" si="5"/>
        <v>927236</v>
      </c>
      <c r="F45" s="173">
        <f>F34+F37+F38+F39+F40+F41+F42+F43+F44</f>
        <v>1480543</v>
      </c>
      <c r="G45" s="173">
        <f>G34+G37+G38+G39+G40+G41+G42+G43+G44</f>
        <v>0</v>
      </c>
      <c r="H45" s="171">
        <f t="shared" si="6"/>
        <v>1480543</v>
      </c>
    </row>
    <row r="46" spans="1:8" s="114" customFormat="1" x14ac:dyDescent="0.3">
      <c r="A46" s="23"/>
      <c r="B46" s="24" t="s">
        <v>90</v>
      </c>
      <c r="C46" s="38"/>
      <c r="D46" s="38"/>
      <c r="E46" s="39"/>
      <c r="F46" s="38"/>
      <c r="G46" s="38"/>
      <c r="H46" s="39"/>
    </row>
    <row r="47" spans="1:8" s="114" customFormat="1" ht="27.6" x14ac:dyDescent="0.3">
      <c r="A47" s="12">
        <v>25</v>
      </c>
      <c r="B47" s="25" t="s">
        <v>91</v>
      </c>
      <c r="C47" s="40">
        <v>0</v>
      </c>
      <c r="D47" s="40"/>
      <c r="E47" s="172">
        <f t="shared" si="5"/>
        <v>0</v>
      </c>
      <c r="F47" s="40">
        <v>58905</v>
      </c>
      <c r="G47" s="40"/>
      <c r="H47" s="172">
        <f t="shared" ref="H47:H54" si="7">F47+G47</f>
        <v>58905</v>
      </c>
    </row>
    <row r="48" spans="1:8" s="114" customFormat="1" ht="27.6" x14ac:dyDescent="0.3">
      <c r="A48" s="12">
        <v>26</v>
      </c>
      <c r="B48" s="14" t="s">
        <v>92</v>
      </c>
      <c r="C48" s="33">
        <v>291214</v>
      </c>
      <c r="D48" s="33"/>
      <c r="E48" s="166">
        <f t="shared" si="5"/>
        <v>291214</v>
      </c>
      <c r="F48" s="33">
        <v>223219</v>
      </c>
      <c r="G48" s="33"/>
      <c r="H48" s="166">
        <f t="shared" si="7"/>
        <v>223219</v>
      </c>
    </row>
    <row r="49" spans="1:8" s="114" customFormat="1" x14ac:dyDescent="0.3">
      <c r="A49" s="12">
        <v>27</v>
      </c>
      <c r="B49" s="14" t="s">
        <v>93</v>
      </c>
      <c r="C49" s="33">
        <v>2692839</v>
      </c>
      <c r="D49" s="33"/>
      <c r="E49" s="166">
        <f t="shared" si="5"/>
        <v>2692839</v>
      </c>
      <c r="F49" s="33">
        <v>2071095</v>
      </c>
      <c r="G49" s="33"/>
      <c r="H49" s="166">
        <f t="shared" si="7"/>
        <v>2071095</v>
      </c>
    </row>
    <row r="50" spans="1:8" s="114" customFormat="1" x14ac:dyDescent="0.3">
      <c r="A50" s="12">
        <v>28</v>
      </c>
      <c r="B50" s="14" t="s">
        <v>94</v>
      </c>
      <c r="C50" s="33">
        <v>19812</v>
      </c>
      <c r="D50" s="33"/>
      <c r="E50" s="166">
        <f t="shared" si="5"/>
        <v>19812</v>
      </c>
      <c r="F50" s="33">
        <v>587310</v>
      </c>
      <c r="G50" s="33"/>
      <c r="H50" s="166">
        <f t="shared" si="7"/>
        <v>587310</v>
      </c>
    </row>
    <row r="51" spans="1:8" s="114" customFormat="1" x14ac:dyDescent="0.3">
      <c r="A51" s="12">
        <v>29</v>
      </c>
      <c r="B51" s="14" t="s">
        <v>95</v>
      </c>
      <c r="C51" s="33">
        <v>495490</v>
      </c>
      <c r="D51" s="33"/>
      <c r="E51" s="166">
        <f t="shared" si="5"/>
        <v>495490</v>
      </c>
      <c r="F51" s="33">
        <v>378551</v>
      </c>
      <c r="G51" s="33"/>
      <c r="H51" s="166">
        <f t="shared" si="7"/>
        <v>378551</v>
      </c>
    </row>
    <row r="52" spans="1:8" s="114" customFormat="1" x14ac:dyDescent="0.3">
      <c r="A52" s="12">
        <v>30</v>
      </c>
      <c r="B52" s="14" t="s">
        <v>96</v>
      </c>
      <c r="C52" s="33">
        <v>993564</v>
      </c>
      <c r="D52" s="33"/>
      <c r="E52" s="166">
        <f t="shared" si="5"/>
        <v>993564</v>
      </c>
      <c r="F52" s="33">
        <v>441552</v>
      </c>
      <c r="G52" s="33"/>
      <c r="H52" s="166">
        <f t="shared" si="7"/>
        <v>441552</v>
      </c>
    </row>
    <row r="53" spans="1:8" s="114" customFormat="1" x14ac:dyDescent="0.3">
      <c r="A53" s="12">
        <v>31</v>
      </c>
      <c r="B53" s="17" t="s">
        <v>97</v>
      </c>
      <c r="C53" s="174">
        <f>SUM(C47:C52)</f>
        <v>4492919</v>
      </c>
      <c r="D53" s="174">
        <f>SUM(D47:D52)</f>
        <v>0</v>
      </c>
      <c r="E53" s="166">
        <f t="shared" si="5"/>
        <v>4492919</v>
      </c>
      <c r="F53" s="174">
        <f>SUM(F47:F52)</f>
        <v>3760632</v>
      </c>
      <c r="G53" s="174">
        <f>SUM(G47:G52)</f>
        <v>0</v>
      </c>
      <c r="H53" s="166">
        <f t="shared" si="7"/>
        <v>3760632</v>
      </c>
    </row>
    <row r="54" spans="1:8" s="114" customFormat="1" x14ac:dyDescent="0.3">
      <c r="A54" s="12">
        <v>32</v>
      </c>
      <c r="B54" s="17" t="s">
        <v>63</v>
      </c>
      <c r="C54" s="174">
        <f>C45-C53</f>
        <v>-3565683</v>
      </c>
      <c r="D54" s="174">
        <f>D45-D53</f>
        <v>0</v>
      </c>
      <c r="E54" s="166">
        <f t="shared" si="5"/>
        <v>-3565683</v>
      </c>
      <c r="F54" s="174">
        <f>F45-F53</f>
        <v>-2280089</v>
      </c>
      <c r="G54" s="174">
        <f>G45-G53</f>
        <v>0</v>
      </c>
      <c r="H54" s="166">
        <f t="shared" si="7"/>
        <v>-2280089</v>
      </c>
    </row>
    <row r="55" spans="1:8" s="114" customFormat="1" x14ac:dyDescent="0.3">
      <c r="A55" s="12"/>
      <c r="B55" s="13"/>
      <c r="C55" s="41"/>
      <c r="D55" s="41"/>
      <c r="E55" s="42"/>
      <c r="F55" s="41"/>
      <c r="G55" s="41"/>
      <c r="H55" s="42"/>
    </row>
    <row r="56" spans="1:8" s="114" customFormat="1" x14ac:dyDescent="0.3">
      <c r="A56" s="12">
        <v>33</v>
      </c>
      <c r="B56" s="17" t="s">
        <v>64</v>
      </c>
      <c r="C56" s="174">
        <f>C31+C54</f>
        <v>2176279</v>
      </c>
      <c r="D56" s="174">
        <f>D31+D54</f>
        <v>0</v>
      </c>
      <c r="E56" s="166">
        <f t="shared" si="5"/>
        <v>2176279</v>
      </c>
      <c r="F56" s="174">
        <f>F31+F54</f>
        <v>2391234</v>
      </c>
      <c r="G56" s="174">
        <f>G31+G54</f>
        <v>0</v>
      </c>
      <c r="H56" s="166">
        <f t="shared" ref="H56" si="8">F56+G56</f>
        <v>2391234</v>
      </c>
    </row>
    <row r="57" spans="1:8" s="114" customFormat="1" x14ac:dyDescent="0.3">
      <c r="A57" s="12"/>
      <c r="B57" s="13"/>
      <c r="C57" s="41"/>
      <c r="D57" s="41"/>
      <c r="E57" s="42"/>
      <c r="F57" s="41"/>
      <c r="G57" s="41"/>
      <c r="H57" s="42"/>
    </row>
    <row r="58" spans="1:8" s="114" customFormat="1" x14ac:dyDescent="0.3">
      <c r="A58" s="12">
        <v>34</v>
      </c>
      <c r="B58" s="14" t="s">
        <v>81</v>
      </c>
      <c r="C58" s="33">
        <v>290502</v>
      </c>
      <c r="D58" s="33" t="s">
        <v>178</v>
      </c>
      <c r="E58" s="166">
        <f>C58</f>
        <v>290502</v>
      </c>
      <c r="F58" s="33">
        <v>1425245</v>
      </c>
      <c r="G58" s="33" t="s">
        <v>178</v>
      </c>
      <c r="H58" s="166">
        <f>F58</f>
        <v>1425245</v>
      </c>
    </row>
    <row r="59" spans="1:8" s="114" customFormat="1" ht="27.6" x14ac:dyDescent="0.3">
      <c r="A59" s="12">
        <v>35</v>
      </c>
      <c r="B59" s="14" t="s">
        <v>82</v>
      </c>
      <c r="C59" s="33">
        <v>0</v>
      </c>
      <c r="D59" s="33" t="s">
        <v>178</v>
      </c>
      <c r="E59" s="166">
        <f>C59</f>
        <v>0</v>
      </c>
      <c r="F59" s="33">
        <v>0</v>
      </c>
      <c r="G59" s="33" t="s">
        <v>178</v>
      </c>
      <c r="H59" s="166">
        <f>F59</f>
        <v>0</v>
      </c>
    </row>
    <row r="60" spans="1:8" s="114" customFormat="1" ht="27.6" x14ac:dyDescent="0.3">
      <c r="A60" s="12">
        <v>36</v>
      </c>
      <c r="B60" s="14" t="s">
        <v>83</v>
      </c>
      <c r="C60" s="33">
        <v>60971</v>
      </c>
      <c r="D60" s="33" t="s">
        <v>178</v>
      </c>
      <c r="E60" s="166">
        <f>C60</f>
        <v>60971</v>
      </c>
      <c r="F60" s="33">
        <v>71303</v>
      </c>
      <c r="G60" s="33" t="s">
        <v>178</v>
      </c>
      <c r="H60" s="166">
        <f>F60</f>
        <v>71303</v>
      </c>
    </row>
    <row r="61" spans="1:8" s="114" customFormat="1" x14ac:dyDescent="0.3">
      <c r="A61" s="12">
        <v>37</v>
      </c>
      <c r="B61" s="17" t="s">
        <v>84</v>
      </c>
      <c r="C61" s="174">
        <f>SUM(C58:C60)</f>
        <v>351473</v>
      </c>
      <c r="D61" s="174">
        <v>0</v>
      </c>
      <c r="E61" s="166">
        <f>C61</f>
        <v>351473</v>
      </c>
      <c r="F61" s="174">
        <f>SUM(F58:F60)</f>
        <v>1496548</v>
      </c>
      <c r="G61" s="174">
        <v>0</v>
      </c>
      <c r="H61" s="166">
        <f>F61</f>
        <v>1496548</v>
      </c>
    </row>
    <row r="62" spans="1:8" s="114" customFormat="1" x14ac:dyDescent="0.3">
      <c r="A62" s="12"/>
      <c r="B62" s="26"/>
      <c r="C62" s="33"/>
      <c r="D62" s="33"/>
      <c r="E62" s="36"/>
      <c r="F62" s="33"/>
      <c r="G62" s="33"/>
      <c r="H62" s="36"/>
    </row>
    <row r="63" spans="1:8" s="114" customFormat="1" ht="27.6" x14ac:dyDescent="0.3">
      <c r="A63" s="19">
        <v>38</v>
      </c>
      <c r="B63" s="27" t="s">
        <v>176</v>
      </c>
      <c r="C63" s="175">
        <f>C56-C61</f>
        <v>1824806</v>
      </c>
      <c r="D63" s="175">
        <f>D56-D61</f>
        <v>0</v>
      </c>
      <c r="E63" s="166">
        <f t="shared" si="5"/>
        <v>1824806</v>
      </c>
      <c r="F63" s="175">
        <f>F56-F61</f>
        <v>894686</v>
      </c>
      <c r="G63" s="175">
        <f>G56-G61</f>
        <v>0</v>
      </c>
      <c r="H63" s="166">
        <f t="shared" ref="H63:H66" si="9">F63+G63</f>
        <v>894686</v>
      </c>
    </row>
    <row r="64" spans="1:8" s="115" customFormat="1" x14ac:dyDescent="0.3">
      <c r="A64" s="28">
        <v>39</v>
      </c>
      <c r="B64" s="14" t="s">
        <v>85</v>
      </c>
      <c r="C64" s="43">
        <v>40723</v>
      </c>
      <c r="D64" s="43"/>
      <c r="E64" s="166">
        <f t="shared" si="5"/>
        <v>40723</v>
      </c>
      <c r="F64" s="43"/>
      <c r="G64" s="43"/>
      <c r="H64" s="166">
        <f t="shared" si="9"/>
        <v>0</v>
      </c>
    </row>
    <row r="65" spans="1:8" s="114" customFormat="1" x14ac:dyDescent="0.3">
      <c r="A65" s="19">
        <v>40</v>
      </c>
      <c r="B65" s="17" t="s">
        <v>86</v>
      </c>
      <c r="C65" s="174">
        <f>C63-C64</f>
        <v>1784083</v>
      </c>
      <c r="D65" s="174">
        <f>D63-D64</f>
        <v>0</v>
      </c>
      <c r="E65" s="166">
        <f t="shared" si="5"/>
        <v>1784083</v>
      </c>
      <c r="F65" s="174">
        <f>F63-F64</f>
        <v>894686</v>
      </c>
      <c r="G65" s="174">
        <f>G63-G64</f>
        <v>0</v>
      </c>
      <c r="H65" s="166">
        <f t="shared" si="9"/>
        <v>894686</v>
      </c>
    </row>
    <row r="66" spans="1:8" s="115" customFormat="1" x14ac:dyDescent="0.3">
      <c r="A66" s="28">
        <v>41</v>
      </c>
      <c r="B66" s="14" t="s">
        <v>98</v>
      </c>
      <c r="C66" s="43"/>
      <c r="D66" s="43"/>
      <c r="E66" s="35">
        <f t="shared" si="5"/>
        <v>0</v>
      </c>
      <c r="F66" s="43"/>
      <c r="G66" s="43"/>
      <c r="H66" s="35">
        <f t="shared" si="9"/>
        <v>0</v>
      </c>
    </row>
    <row r="67" spans="1:8" s="114" customFormat="1" x14ac:dyDescent="0.3">
      <c r="A67" s="29">
        <v>42</v>
      </c>
      <c r="B67" s="30" t="s">
        <v>65</v>
      </c>
      <c r="C67" s="173">
        <f>C65+C66</f>
        <v>1784083</v>
      </c>
      <c r="D67" s="173">
        <f>D65+D66</f>
        <v>0</v>
      </c>
      <c r="E67" s="171">
        <f>C67+D67</f>
        <v>1784083</v>
      </c>
      <c r="F67" s="173">
        <f>F65+F66</f>
        <v>894686</v>
      </c>
      <c r="G67" s="173">
        <f>G65+G66</f>
        <v>0</v>
      </c>
      <c r="H67" s="171">
        <f>F67+G67</f>
        <v>894686</v>
      </c>
    </row>
    <row r="68" spans="1:8" x14ac:dyDescent="0.3">
      <c r="A68" s="77"/>
      <c r="B68" s="79"/>
      <c r="C68" s="82"/>
      <c r="D68" s="82"/>
      <c r="E68" s="82"/>
    </row>
    <row r="69" spans="1:8" x14ac:dyDescent="0.3">
      <c r="A69" s="77"/>
      <c r="B69" s="60"/>
      <c r="C69" s="82"/>
      <c r="D69" s="82"/>
      <c r="E69" s="83"/>
    </row>
    <row r="70" spans="1:8" x14ac:dyDescent="0.3">
      <c r="A70" s="82" t="str">
        <f>'RC'!A42</f>
        <v>*</v>
      </c>
      <c r="B70" s="82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70" s="82"/>
      <c r="D70" s="82"/>
      <c r="E70" s="82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  <ignoredErrors>
    <ignoredError sqref="A70:B7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1"/>
  <sheetViews>
    <sheetView showGridLines="0" zoomScaleNormal="100" workbookViewId="0">
      <selection activeCell="D17" sqref="D17:D21"/>
    </sheetView>
  </sheetViews>
  <sheetFormatPr defaultColWidth="9.109375" defaultRowHeight="13.8" x14ac:dyDescent="0.3"/>
  <cols>
    <col min="1" max="1" width="9.109375" style="80" bestFit="1" customWidth="1"/>
    <col min="2" max="2" width="66.6640625" style="80" customWidth="1"/>
    <col min="3" max="8" width="12.5546875" style="80" customWidth="1"/>
    <col min="9" max="16384" width="9.109375" style="80"/>
  </cols>
  <sheetData>
    <row r="1" spans="1:48" x14ac:dyDescent="0.3">
      <c r="A1" s="55" t="s">
        <v>120</v>
      </c>
      <c r="B1" s="56" t="s">
        <v>225</v>
      </c>
      <c r="C1" s="60"/>
      <c r="D1" s="60"/>
      <c r="E1" s="60"/>
      <c r="F1" s="82"/>
      <c r="G1" s="82"/>
      <c r="H1" s="60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</row>
    <row r="2" spans="1:48" x14ac:dyDescent="0.3">
      <c r="A2" s="55" t="s">
        <v>132</v>
      </c>
      <c r="B2" s="57">
        <v>42643</v>
      </c>
      <c r="C2" s="60"/>
      <c r="D2" s="60"/>
      <c r="E2" s="60"/>
      <c r="F2" s="82"/>
      <c r="G2" s="82"/>
      <c r="H2" s="59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</row>
    <row r="3" spans="1:48" ht="14.4" thickBot="1" x14ac:dyDescent="0.35">
      <c r="B3" s="122" t="s">
        <v>223</v>
      </c>
      <c r="C3" s="81"/>
      <c r="D3" s="81"/>
      <c r="E3" s="81"/>
      <c r="H3" s="6" t="s">
        <v>121</v>
      </c>
    </row>
    <row r="4" spans="1:48" x14ac:dyDescent="0.3">
      <c r="A4" s="84"/>
      <c r="B4" s="7"/>
      <c r="C4" s="144" t="s">
        <v>135</v>
      </c>
      <c r="D4" s="145"/>
      <c r="E4" s="145"/>
      <c r="F4" s="144" t="s">
        <v>147</v>
      </c>
      <c r="G4" s="145"/>
      <c r="H4" s="146"/>
    </row>
    <row r="5" spans="1:48" x14ac:dyDescent="0.3">
      <c r="A5" s="44" t="s">
        <v>106</v>
      </c>
      <c r="B5" s="45"/>
      <c r="C5" s="119" t="s">
        <v>161</v>
      </c>
      <c r="D5" s="119" t="s">
        <v>162</v>
      </c>
      <c r="E5" s="119" t="s">
        <v>163</v>
      </c>
      <c r="F5" s="119" t="s">
        <v>161</v>
      </c>
      <c r="G5" s="119" t="s">
        <v>162</v>
      </c>
      <c r="H5" s="119" t="s">
        <v>163</v>
      </c>
      <c r="I5" s="82"/>
      <c r="J5" s="82"/>
      <c r="K5" s="82"/>
      <c r="L5" s="82"/>
    </row>
    <row r="6" spans="1:48" x14ac:dyDescent="0.3">
      <c r="A6" s="44">
        <v>1</v>
      </c>
      <c r="B6" s="46" t="s">
        <v>99</v>
      </c>
      <c r="C6" s="165">
        <f>SUM(C7:C8)+C9+C12+C13+C26</f>
        <v>1431726</v>
      </c>
      <c r="D6" s="165">
        <f t="shared" ref="D6:E6" si="0">SUM(D7:D8)+D9+D12+D13+D26</f>
        <v>807266969.63835907</v>
      </c>
      <c r="E6" s="165">
        <f t="shared" si="0"/>
        <v>808698695.63835907</v>
      </c>
      <c r="F6" s="165">
        <f>SUM(F7:F8)+F9+F12+F13+F26</f>
        <v>2441914</v>
      </c>
      <c r="G6" s="165">
        <f t="shared" ref="G6:H6" si="1">SUM(G7:G8)+G9+G12+G13+G26</f>
        <v>111209473</v>
      </c>
      <c r="H6" s="165">
        <f t="shared" si="1"/>
        <v>113651387</v>
      </c>
      <c r="I6" s="82"/>
      <c r="J6" s="82"/>
      <c r="K6" s="82"/>
      <c r="L6" s="82"/>
    </row>
    <row r="7" spans="1:48" x14ac:dyDescent="0.3">
      <c r="A7" s="44">
        <v>1.1000000000000001</v>
      </c>
      <c r="B7" s="53" t="s">
        <v>8</v>
      </c>
      <c r="C7" s="116"/>
      <c r="D7" s="116"/>
      <c r="E7" s="165">
        <f t="shared" ref="E7:E67" si="2">C7+D7</f>
        <v>0</v>
      </c>
      <c r="F7" s="116"/>
      <c r="G7" s="116"/>
      <c r="H7" s="165">
        <f t="shared" ref="H7:H67" si="3">F7+G7</f>
        <v>0</v>
      </c>
      <c r="I7" s="82"/>
      <c r="J7" s="82"/>
      <c r="K7" s="82"/>
      <c r="L7" s="82"/>
    </row>
    <row r="8" spans="1:48" x14ac:dyDescent="0.3">
      <c r="A8" s="44">
        <v>1.2</v>
      </c>
      <c r="B8" s="53" t="s">
        <v>9</v>
      </c>
      <c r="C8" s="116">
        <v>1431726</v>
      </c>
      <c r="D8" s="116">
        <v>4433261.47</v>
      </c>
      <c r="E8" s="165">
        <f t="shared" si="2"/>
        <v>5864987.4699999997</v>
      </c>
      <c r="F8" s="116">
        <v>2441914</v>
      </c>
      <c r="G8" s="116">
        <v>373911</v>
      </c>
      <c r="H8" s="165">
        <f t="shared" si="3"/>
        <v>2815825</v>
      </c>
      <c r="I8" s="82"/>
      <c r="J8" s="82"/>
      <c r="K8" s="82"/>
      <c r="L8" s="82"/>
    </row>
    <row r="9" spans="1:48" x14ac:dyDescent="0.3">
      <c r="A9" s="44">
        <v>1.3</v>
      </c>
      <c r="B9" s="53" t="s">
        <v>219</v>
      </c>
      <c r="C9" s="165">
        <f>SUM(C10:C11)</f>
        <v>0</v>
      </c>
      <c r="D9" s="165">
        <f>SUM(D10:D11)</f>
        <v>221865874.58817101</v>
      </c>
      <c r="E9" s="165">
        <f t="shared" si="2"/>
        <v>221865874.58817101</v>
      </c>
      <c r="F9" s="165">
        <f>SUM(F10:F11)</f>
        <v>0</v>
      </c>
      <c r="G9" s="165">
        <f>SUM(G10:G11)</f>
        <v>0</v>
      </c>
      <c r="H9" s="165">
        <f t="shared" si="3"/>
        <v>0</v>
      </c>
      <c r="I9" s="82"/>
      <c r="J9" s="82"/>
      <c r="K9" s="82"/>
      <c r="L9" s="82"/>
    </row>
    <row r="10" spans="1:48" x14ac:dyDescent="0.3">
      <c r="A10" s="47" t="s">
        <v>181</v>
      </c>
      <c r="B10" s="48" t="s">
        <v>182</v>
      </c>
      <c r="C10" s="116"/>
      <c r="D10" s="116">
        <v>221829874.58817101</v>
      </c>
      <c r="E10" s="165">
        <f t="shared" si="2"/>
        <v>221829874.58817101</v>
      </c>
      <c r="F10" s="116"/>
      <c r="G10" s="116"/>
      <c r="H10" s="165">
        <f t="shared" si="3"/>
        <v>0</v>
      </c>
      <c r="I10" s="82"/>
      <c r="J10" s="82"/>
      <c r="K10" s="82"/>
      <c r="L10" s="82"/>
    </row>
    <row r="11" spans="1:48" x14ac:dyDescent="0.3">
      <c r="A11" s="47" t="s">
        <v>183</v>
      </c>
      <c r="B11" s="49" t="s">
        <v>184</v>
      </c>
      <c r="C11" s="116"/>
      <c r="D11" s="116">
        <v>36000</v>
      </c>
      <c r="E11" s="165">
        <f t="shared" si="2"/>
        <v>36000</v>
      </c>
      <c r="F11" s="116"/>
      <c r="G11" s="116"/>
      <c r="H11" s="165">
        <f t="shared" si="3"/>
        <v>0</v>
      </c>
      <c r="I11" s="82"/>
      <c r="J11" s="82"/>
      <c r="K11" s="82"/>
      <c r="L11" s="82"/>
    </row>
    <row r="12" spans="1:48" x14ac:dyDescent="0.3">
      <c r="A12" s="44">
        <v>1.4</v>
      </c>
      <c r="B12" s="54" t="s">
        <v>20</v>
      </c>
      <c r="C12" s="116"/>
      <c r="D12" s="116"/>
      <c r="E12" s="165">
        <f t="shared" si="2"/>
        <v>0</v>
      </c>
      <c r="F12" s="116"/>
      <c r="G12" s="116"/>
      <c r="H12" s="165">
        <f t="shared" si="3"/>
        <v>0</v>
      </c>
      <c r="I12" s="82"/>
      <c r="J12" s="82"/>
      <c r="K12" s="82"/>
      <c r="L12" s="82"/>
    </row>
    <row r="13" spans="1:48" x14ac:dyDescent="0.3">
      <c r="A13" s="44">
        <v>1.5</v>
      </c>
      <c r="B13" s="54" t="s">
        <v>220</v>
      </c>
      <c r="C13" s="165">
        <f>SUM(C14:C16)+SUM(C22:C25)</f>
        <v>0</v>
      </c>
      <c r="D13" s="165">
        <f>SUM(D14:D16)+SUM(D22:D25)</f>
        <v>580967833.58018804</v>
      </c>
      <c r="E13" s="165">
        <f t="shared" si="2"/>
        <v>580967833.58018804</v>
      </c>
      <c r="F13" s="165">
        <v>0</v>
      </c>
      <c r="G13" s="165">
        <v>110835562</v>
      </c>
      <c r="H13" s="165">
        <f t="shared" si="3"/>
        <v>110835562</v>
      </c>
      <c r="I13" s="82"/>
      <c r="J13" s="82"/>
      <c r="K13" s="82"/>
      <c r="L13" s="82"/>
    </row>
    <row r="14" spans="1:48" x14ac:dyDescent="0.3">
      <c r="A14" s="44" t="s">
        <v>185</v>
      </c>
      <c r="B14" s="50" t="s">
        <v>186</v>
      </c>
      <c r="C14" s="116"/>
      <c r="D14" s="116">
        <v>113865111.32999998</v>
      </c>
      <c r="E14" s="165">
        <f t="shared" si="2"/>
        <v>113865111.32999998</v>
      </c>
      <c r="F14" s="116"/>
      <c r="G14" s="116"/>
      <c r="H14" s="165">
        <f t="shared" si="3"/>
        <v>0</v>
      </c>
      <c r="I14" s="82"/>
      <c r="J14" s="82"/>
      <c r="K14" s="82"/>
      <c r="L14" s="82"/>
    </row>
    <row r="15" spans="1:48" x14ac:dyDescent="0.3">
      <c r="A15" s="44" t="s">
        <v>187</v>
      </c>
      <c r="B15" s="50" t="s">
        <v>188</v>
      </c>
      <c r="C15" s="116"/>
      <c r="D15" s="116"/>
      <c r="E15" s="165">
        <f t="shared" si="2"/>
        <v>0</v>
      </c>
      <c r="F15" s="116"/>
      <c r="G15" s="116"/>
      <c r="H15" s="165">
        <f t="shared" si="3"/>
        <v>0</v>
      </c>
      <c r="I15" s="82"/>
      <c r="J15" s="82"/>
      <c r="K15" s="82"/>
      <c r="L15" s="82"/>
    </row>
    <row r="16" spans="1:48" x14ac:dyDescent="0.3">
      <c r="A16" s="44" t="s">
        <v>189</v>
      </c>
      <c r="B16" s="50" t="s">
        <v>190</v>
      </c>
      <c r="C16" s="165">
        <f>SUM(C17:C21)</f>
        <v>0</v>
      </c>
      <c r="D16" s="165">
        <f>SUM(D17:D21)</f>
        <v>349822239.21599996</v>
      </c>
      <c r="E16" s="165">
        <f t="shared" si="2"/>
        <v>349822239.21599996</v>
      </c>
      <c r="F16" s="165">
        <f>SUM(F17:F21)</f>
        <v>0</v>
      </c>
      <c r="G16" s="165">
        <f>SUM(G17:G21)</f>
        <v>0</v>
      </c>
      <c r="H16" s="165">
        <f t="shared" si="3"/>
        <v>0</v>
      </c>
      <c r="I16" s="82"/>
      <c r="J16" s="82"/>
      <c r="K16" s="82"/>
      <c r="L16" s="82"/>
    </row>
    <row r="17" spans="1:12" x14ac:dyDescent="0.3">
      <c r="A17" s="44" t="s">
        <v>191</v>
      </c>
      <c r="B17" s="49" t="s">
        <v>192</v>
      </c>
      <c r="C17" s="116"/>
      <c r="D17" s="116">
        <v>14572996.4</v>
      </c>
      <c r="E17" s="165">
        <f t="shared" si="2"/>
        <v>14572996.4</v>
      </c>
      <c r="F17" s="116"/>
      <c r="G17" s="116"/>
      <c r="H17" s="165">
        <f t="shared" si="3"/>
        <v>0</v>
      </c>
      <c r="I17" s="82"/>
      <c r="J17" s="82"/>
      <c r="K17" s="82"/>
      <c r="L17" s="82"/>
    </row>
    <row r="18" spans="1:12" x14ac:dyDescent="0.3">
      <c r="A18" s="44" t="s">
        <v>193</v>
      </c>
      <c r="B18" s="49" t="s">
        <v>194</v>
      </c>
      <c r="C18" s="116"/>
      <c r="D18" s="116">
        <v>311902971.01599997</v>
      </c>
      <c r="E18" s="165">
        <f t="shared" si="2"/>
        <v>311902971.01599997</v>
      </c>
      <c r="F18" s="116"/>
      <c r="G18" s="116"/>
      <c r="H18" s="165">
        <f t="shared" si="3"/>
        <v>0</v>
      </c>
      <c r="I18" s="82"/>
      <c r="J18" s="82"/>
      <c r="K18" s="82"/>
      <c r="L18" s="82"/>
    </row>
    <row r="19" spans="1:12" x14ac:dyDescent="0.3">
      <c r="A19" s="44" t="s">
        <v>195</v>
      </c>
      <c r="B19" s="51" t="s">
        <v>196</v>
      </c>
      <c r="C19" s="116"/>
      <c r="D19" s="116"/>
      <c r="E19" s="165">
        <f t="shared" si="2"/>
        <v>0</v>
      </c>
      <c r="F19" s="116"/>
      <c r="G19" s="116"/>
      <c r="H19" s="165">
        <f t="shared" si="3"/>
        <v>0</v>
      </c>
      <c r="I19" s="82"/>
      <c r="J19" s="82"/>
      <c r="K19" s="82"/>
      <c r="L19" s="82"/>
    </row>
    <row r="20" spans="1:12" x14ac:dyDescent="0.3">
      <c r="A20" s="44" t="s">
        <v>197</v>
      </c>
      <c r="B20" s="49" t="s">
        <v>198</v>
      </c>
      <c r="C20" s="116"/>
      <c r="D20" s="116">
        <v>23267062</v>
      </c>
      <c r="E20" s="165">
        <f t="shared" si="2"/>
        <v>23267062</v>
      </c>
      <c r="F20" s="116"/>
      <c r="G20" s="116"/>
      <c r="H20" s="165">
        <f t="shared" si="3"/>
        <v>0</v>
      </c>
      <c r="I20" s="82"/>
      <c r="J20" s="82"/>
      <c r="K20" s="82"/>
      <c r="L20" s="82"/>
    </row>
    <row r="21" spans="1:12" x14ac:dyDescent="0.3">
      <c r="A21" s="44" t="s">
        <v>199</v>
      </c>
      <c r="B21" s="49" t="s">
        <v>200</v>
      </c>
      <c r="C21" s="116"/>
      <c r="D21" s="116">
        <v>79209.8</v>
      </c>
      <c r="E21" s="165">
        <f t="shared" si="2"/>
        <v>79209.8</v>
      </c>
      <c r="F21" s="116"/>
      <c r="G21" s="116"/>
      <c r="H21" s="165">
        <f t="shared" si="3"/>
        <v>0</v>
      </c>
      <c r="I21" s="82"/>
      <c r="J21" s="82"/>
      <c r="K21" s="82"/>
      <c r="L21" s="82"/>
    </row>
    <row r="22" spans="1:12" x14ac:dyDescent="0.3">
      <c r="A22" s="44" t="s">
        <v>201</v>
      </c>
      <c r="B22" s="50" t="s">
        <v>202</v>
      </c>
      <c r="C22" s="116"/>
      <c r="D22" s="116">
        <v>582425</v>
      </c>
      <c r="E22" s="165">
        <f t="shared" si="2"/>
        <v>582425</v>
      </c>
      <c r="F22" s="116"/>
      <c r="G22" s="116"/>
      <c r="H22" s="165">
        <f t="shared" si="3"/>
        <v>0</v>
      </c>
      <c r="I22" s="82"/>
      <c r="J22" s="82"/>
      <c r="K22" s="82"/>
      <c r="L22" s="82"/>
    </row>
    <row r="23" spans="1:12" x14ac:dyDescent="0.3">
      <c r="A23" s="44" t="s">
        <v>203</v>
      </c>
      <c r="B23" s="50" t="s">
        <v>204</v>
      </c>
      <c r="C23" s="116"/>
      <c r="D23" s="116">
        <v>116698058.03418803</v>
      </c>
      <c r="E23" s="165">
        <f t="shared" si="2"/>
        <v>116698058.03418803</v>
      </c>
      <c r="F23" s="116"/>
      <c r="G23" s="116"/>
      <c r="H23" s="165">
        <f t="shared" si="3"/>
        <v>0</v>
      </c>
      <c r="I23" s="82"/>
      <c r="J23" s="82"/>
      <c r="K23" s="82"/>
      <c r="L23" s="82"/>
    </row>
    <row r="24" spans="1:12" x14ac:dyDescent="0.3">
      <c r="A24" s="44" t="s">
        <v>205</v>
      </c>
      <c r="B24" s="50" t="s">
        <v>206</v>
      </c>
      <c r="C24" s="116"/>
      <c r="D24" s="116"/>
      <c r="E24" s="165">
        <f t="shared" si="2"/>
        <v>0</v>
      </c>
      <c r="F24" s="116"/>
      <c r="G24" s="116"/>
      <c r="H24" s="165">
        <f t="shared" si="3"/>
        <v>0</v>
      </c>
      <c r="I24" s="82"/>
      <c r="J24" s="82"/>
      <c r="K24" s="82"/>
      <c r="L24" s="82"/>
    </row>
    <row r="25" spans="1:12" x14ac:dyDescent="0.3">
      <c r="A25" s="44" t="s">
        <v>207</v>
      </c>
      <c r="B25" s="50" t="s">
        <v>208</v>
      </c>
      <c r="C25" s="116"/>
      <c r="D25" s="116"/>
      <c r="E25" s="165">
        <f t="shared" si="2"/>
        <v>0</v>
      </c>
      <c r="F25" s="116"/>
      <c r="G25" s="116"/>
      <c r="H25" s="165">
        <f t="shared" si="3"/>
        <v>0</v>
      </c>
      <c r="I25" s="82"/>
      <c r="J25" s="82"/>
      <c r="K25" s="82"/>
      <c r="L25" s="82"/>
    </row>
    <row r="26" spans="1:12" x14ac:dyDescent="0.3">
      <c r="A26" s="44">
        <v>1.6</v>
      </c>
      <c r="B26" s="53" t="s">
        <v>21</v>
      </c>
      <c r="C26" s="116"/>
      <c r="D26" s="116"/>
      <c r="E26" s="165">
        <f t="shared" si="2"/>
        <v>0</v>
      </c>
      <c r="F26" s="116"/>
      <c r="G26" s="116"/>
      <c r="H26" s="165">
        <f t="shared" si="3"/>
        <v>0</v>
      </c>
      <c r="I26" s="82"/>
      <c r="J26" s="82"/>
      <c r="K26" s="82"/>
      <c r="L26" s="82"/>
    </row>
    <row r="27" spans="1:12" x14ac:dyDescent="0.3">
      <c r="A27" s="44">
        <v>2</v>
      </c>
      <c r="B27" s="46" t="s">
        <v>102</v>
      </c>
      <c r="C27" s="165">
        <f>SUM(C28:C34)</f>
        <v>211380.70999999985</v>
      </c>
      <c r="D27" s="165">
        <f>SUM(D28:D34)</f>
        <v>0</v>
      </c>
      <c r="E27" s="165">
        <f t="shared" si="2"/>
        <v>211380.70999999985</v>
      </c>
      <c r="F27" s="165">
        <f>SUM(F28:F34)</f>
        <v>44831</v>
      </c>
      <c r="G27" s="165">
        <f>SUM(G28:G34)</f>
        <v>0</v>
      </c>
      <c r="H27" s="165">
        <f t="shared" si="3"/>
        <v>44831</v>
      </c>
      <c r="I27" s="82"/>
      <c r="J27" s="82"/>
      <c r="K27" s="82"/>
      <c r="L27" s="82"/>
    </row>
    <row r="28" spans="1:12" x14ac:dyDescent="0.3">
      <c r="A28" s="44">
        <v>2.1</v>
      </c>
      <c r="B28" s="52" t="s">
        <v>105</v>
      </c>
      <c r="C28" s="116">
        <v>211380.70999999985</v>
      </c>
      <c r="D28" s="116"/>
      <c r="E28" s="165">
        <f t="shared" si="2"/>
        <v>211380.70999999985</v>
      </c>
      <c r="F28" s="116">
        <v>44831</v>
      </c>
      <c r="G28" s="116">
        <v>0</v>
      </c>
      <c r="H28" s="165">
        <f t="shared" si="3"/>
        <v>44831</v>
      </c>
      <c r="I28" s="82"/>
      <c r="J28" s="82"/>
      <c r="K28" s="82"/>
      <c r="L28" s="82"/>
    </row>
    <row r="29" spans="1:12" x14ac:dyDescent="0.3">
      <c r="A29" s="44">
        <v>2.2000000000000002</v>
      </c>
      <c r="B29" s="52" t="s">
        <v>22</v>
      </c>
      <c r="C29" s="116"/>
      <c r="D29" s="116"/>
      <c r="E29" s="165">
        <f t="shared" si="2"/>
        <v>0</v>
      </c>
      <c r="F29" s="116"/>
      <c r="G29" s="116"/>
      <c r="H29" s="165">
        <f t="shared" si="3"/>
        <v>0</v>
      </c>
      <c r="I29" s="82"/>
      <c r="J29" s="82"/>
      <c r="K29" s="82"/>
      <c r="L29" s="82"/>
    </row>
    <row r="30" spans="1:12" x14ac:dyDescent="0.3">
      <c r="A30" s="44">
        <v>2.2999999999999998</v>
      </c>
      <c r="B30" s="52" t="s">
        <v>0</v>
      </c>
      <c r="C30" s="116"/>
      <c r="D30" s="116"/>
      <c r="E30" s="165">
        <f t="shared" si="2"/>
        <v>0</v>
      </c>
      <c r="F30" s="116"/>
      <c r="G30" s="116"/>
      <c r="H30" s="165">
        <f t="shared" si="3"/>
        <v>0</v>
      </c>
      <c r="I30" s="82"/>
      <c r="J30" s="82"/>
      <c r="K30" s="82"/>
      <c r="L30" s="82"/>
    </row>
    <row r="31" spans="1:12" s="86" customFormat="1" x14ac:dyDescent="0.3">
      <c r="A31" s="44">
        <v>2.4</v>
      </c>
      <c r="B31" s="52" t="s">
        <v>3</v>
      </c>
      <c r="C31" s="116"/>
      <c r="D31" s="116"/>
      <c r="E31" s="165">
        <f t="shared" si="2"/>
        <v>0</v>
      </c>
      <c r="F31" s="116"/>
      <c r="G31" s="116"/>
      <c r="H31" s="165">
        <f t="shared" si="3"/>
        <v>0</v>
      </c>
      <c r="I31" s="85"/>
      <c r="J31" s="85"/>
      <c r="K31" s="85"/>
      <c r="L31" s="85"/>
    </row>
    <row r="32" spans="1:12" s="86" customFormat="1" x14ac:dyDescent="0.3">
      <c r="A32" s="44">
        <v>2.5</v>
      </c>
      <c r="B32" s="52" t="s">
        <v>10</v>
      </c>
      <c r="C32" s="116"/>
      <c r="D32" s="116"/>
      <c r="E32" s="165">
        <f t="shared" si="2"/>
        <v>0</v>
      </c>
      <c r="F32" s="116"/>
      <c r="G32" s="116"/>
      <c r="H32" s="165">
        <f t="shared" si="3"/>
        <v>0</v>
      </c>
      <c r="I32" s="85"/>
      <c r="J32" s="85"/>
      <c r="K32" s="85"/>
      <c r="L32" s="85"/>
    </row>
    <row r="33" spans="1:12" x14ac:dyDescent="0.3">
      <c r="A33" s="44">
        <v>2.6</v>
      </c>
      <c r="B33" s="52" t="s">
        <v>11</v>
      </c>
      <c r="C33" s="116"/>
      <c r="D33" s="116"/>
      <c r="E33" s="165">
        <f t="shared" si="2"/>
        <v>0</v>
      </c>
      <c r="F33" s="116"/>
      <c r="G33" s="116"/>
      <c r="H33" s="165">
        <f t="shared" si="3"/>
        <v>0</v>
      </c>
      <c r="I33" s="82"/>
      <c r="J33" s="82"/>
      <c r="K33" s="82"/>
      <c r="L33" s="82"/>
    </row>
    <row r="34" spans="1:12" x14ac:dyDescent="0.3">
      <c r="A34" s="44">
        <v>2.7</v>
      </c>
      <c r="B34" s="52" t="s">
        <v>5</v>
      </c>
      <c r="C34" s="116"/>
      <c r="D34" s="116"/>
      <c r="E34" s="165">
        <f t="shared" si="2"/>
        <v>0</v>
      </c>
      <c r="F34" s="116"/>
      <c r="G34" s="116"/>
      <c r="H34" s="165">
        <f t="shared" si="3"/>
        <v>0</v>
      </c>
      <c r="I34" s="82"/>
      <c r="J34" s="82"/>
      <c r="K34" s="82"/>
      <c r="L34" s="82"/>
    </row>
    <row r="35" spans="1:12" x14ac:dyDescent="0.3">
      <c r="A35" s="44">
        <v>3</v>
      </c>
      <c r="B35" s="46" t="s">
        <v>160</v>
      </c>
      <c r="C35" s="165">
        <f>SUM(C36:C38)</f>
        <v>0</v>
      </c>
      <c r="D35" s="165">
        <f>SUM(D36:D38)</f>
        <v>0</v>
      </c>
      <c r="E35" s="165">
        <f t="shared" si="2"/>
        <v>0</v>
      </c>
      <c r="F35" s="165">
        <f>SUM(F36:F38)</f>
        <v>0</v>
      </c>
      <c r="G35" s="165">
        <f>SUM(G36:G38)</f>
        <v>0</v>
      </c>
      <c r="H35" s="165">
        <f t="shared" si="3"/>
        <v>0</v>
      </c>
      <c r="I35" s="82"/>
      <c r="J35" s="82"/>
      <c r="K35" s="82"/>
      <c r="L35" s="82"/>
    </row>
    <row r="36" spans="1:12" x14ac:dyDescent="0.3">
      <c r="A36" s="44">
        <v>3.1</v>
      </c>
      <c r="B36" s="52" t="s">
        <v>100</v>
      </c>
      <c r="C36" s="116"/>
      <c r="D36" s="116"/>
      <c r="E36" s="165">
        <f t="shared" si="2"/>
        <v>0</v>
      </c>
      <c r="F36" s="116"/>
      <c r="G36" s="116"/>
      <c r="H36" s="165">
        <f t="shared" si="3"/>
        <v>0</v>
      </c>
      <c r="I36" s="82"/>
      <c r="J36" s="82"/>
      <c r="K36" s="82"/>
      <c r="L36" s="82"/>
    </row>
    <row r="37" spans="1:12" x14ac:dyDescent="0.3">
      <c r="A37" s="44">
        <v>3.2</v>
      </c>
      <c r="B37" s="52" t="s">
        <v>101</v>
      </c>
      <c r="C37" s="116"/>
      <c r="D37" s="116"/>
      <c r="E37" s="165">
        <f t="shared" si="2"/>
        <v>0</v>
      </c>
      <c r="F37" s="116"/>
      <c r="G37" s="116"/>
      <c r="H37" s="165">
        <f t="shared" si="3"/>
        <v>0</v>
      </c>
      <c r="I37" s="82"/>
      <c r="J37" s="82"/>
      <c r="K37" s="82"/>
      <c r="L37" s="82"/>
    </row>
    <row r="38" spans="1:12" x14ac:dyDescent="0.3">
      <c r="A38" s="44">
        <v>3.3</v>
      </c>
      <c r="B38" s="52" t="s">
        <v>23</v>
      </c>
      <c r="C38" s="116"/>
      <c r="D38" s="116"/>
      <c r="E38" s="165">
        <f t="shared" si="2"/>
        <v>0</v>
      </c>
      <c r="F38" s="116"/>
      <c r="G38" s="116"/>
      <c r="H38" s="165">
        <f t="shared" si="3"/>
        <v>0</v>
      </c>
      <c r="I38" s="82"/>
      <c r="J38" s="82"/>
      <c r="K38" s="82"/>
      <c r="L38" s="82"/>
    </row>
    <row r="39" spans="1:12" x14ac:dyDescent="0.3">
      <c r="A39" s="44">
        <v>4</v>
      </c>
      <c r="B39" s="46" t="s">
        <v>209</v>
      </c>
      <c r="C39" s="165">
        <f>SUM(C40:C42)</f>
        <v>0</v>
      </c>
      <c r="D39" s="165">
        <f>SUM(D40:D42)</f>
        <v>0</v>
      </c>
      <c r="E39" s="165">
        <f t="shared" si="2"/>
        <v>0</v>
      </c>
      <c r="F39" s="165">
        <f>SUM(F40:F42)</f>
        <v>0</v>
      </c>
      <c r="G39" s="165">
        <f>SUM(G40:G42)</f>
        <v>0</v>
      </c>
      <c r="H39" s="165">
        <f t="shared" si="3"/>
        <v>0</v>
      </c>
      <c r="I39" s="82"/>
      <c r="J39" s="82"/>
      <c r="K39" s="82"/>
      <c r="L39" s="82"/>
    </row>
    <row r="40" spans="1:12" x14ac:dyDescent="0.3">
      <c r="A40" s="44">
        <v>4.0999999999999996</v>
      </c>
      <c r="B40" s="52" t="s">
        <v>16</v>
      </c>
      <c r="C40" s="116"/>
      <c r="D40" s="116"/>
      <c r="E40" s="165">
        <f t="shared" si="2"/>
        <v>0</v>
      </c>
      <c r="F40" s="116"/>
      <c r="G40" s="116"/>
      <c r="H40" s="165">
        <f t="shared" si="3"/>
        <v>0</v>
      </c>
      <c r="I40" s="82"/>
      <c r="J40" s="82"/>
      <c r="K40" s="82"/>
      <c r="L40" s="82"/>
    </row>
    <row r="41" spans="1:12" x14ac:dyDescent="0.3">
      <c r="A41" s="44">
        <v>4.2</v>
      </c>
      <c r="B41" s="52" t="s">
        <v>1</v>
      </c>
      <c r="C41" s="116"/>
      <c r="D41" s="116"/>
      <c r="E41" s="165">
        <f t="shared" si="2"/>
        <v>0</v>
      </c>
      <c r="F41" s="116"/>
      <c r="G41" s="116"/>
      <c r="H41" s="165">
        <f t="shared" si="3"/>
        <v>0</v>
      </c>
      <c r="I41" s="82"/>
      <c r="J41" s="82"/>
      <c r="K41" s="82"/>
      <c r="L41" s="82"/>
    </row>
    <row r="42" spans="1:12" x14ac:dyDescent="0.3">
      <c r="A42" s="44">
        <v>4.3</v>
      </c>
      <c r="B42" s="52" t="s">
        <v>24</v>
      </c>
      <c r="C42" s="116"/>
      <c r="D42" s="116"/>
      <c r="E42" s="165">
        <f t="shared" si="2"/>
        <v>0</v>
      </c>
      <c r="F42" s="116"/>
      <c r="G42" s="116"/>
      <c r="H42" s="165">
        <f t="shared" si="3"/>
        <v>0</v>
      </c>
      <c r="I42" s="82"/>
      <c r="J42" s="82"/>
      <c r="K42" s="82"/>
      <c r="L42" s="82"/>
    </row>
    <row r="43" spans="1:12" x14ac:dyDescent="0.3">
      <c r="A43" s="44">
        <v>5</v>
      </c>
      <c r="B43" s="46" t="s">
        <v>12</v>
      </c>
      <c r="C43" s="165">
        <f>SUM(C44:C47)</f>
        <v>0</v>
      </c>
      <c r="D43" s="165">
        <f>SUM(D44:D47)</f>
        <v>0</v>
      </c>
      <c r="E43" s="165">
        <f t="shared" si="2"/>
        <v>0</v>
      </c>
      <c r="F43" s="165">
        <f>SUM(F44:F47)</f>
        <v>0</v>
      </c>
      <c r="G43" s="165">
        <f>SUM(G44:G47)</f>
        <v>0</v>
      </c>
      <c r="H43" s="165">
        <f t="shared" si="3"/>
        <v>0</v>
      </c>
      <c r="I43" s="82"/>
      <c r="J43" s="82"/>
      <c r="K43" s="82"/>
      <c r="L43" s="82"/>
    </row>
    <row r="44" spans="1:12" x14ac:dyDescent="0.3">
      <c r="A44" s="44">
        <v>5.0999999999999996</v>
      </c>
      <c r="B44" s="52" t="s">
        <v>210</v>
      </c>
      <c r="C44" s="116"/>
      <c r="D44" s="116"/>
      <c r="E44" s="165">
        <f t="shared" si="2"/>
        <v>0</v>
      </c>
      <c r="F44" s="116"/>
      <c r="G44" s="116"/>
      <c r="H44" s="165">
        <f t="shared" si="3"/>
        <v>0</v>
      </c>
      <c r="I44" s="82"/>
      <c r="J44" s="82"/>
      <c r="K44" s="82"/>
      <c r="L44" s="82"/>
    </row>
    <row r="45" spans="1:12" x14ac:dyDescent="0.3">
      <c r="A45" s="44">
        <v>5.2</v>
      </c>
      <c r="B45" s="52" t="s">
        <v>103</v>
      </c>
      <c r="C45" s="116"/>
      <c r="D45" s="116"/>
      <c r="E45" s="165">
        <f t="shared" si="2"/>
        <v>0</v>
      </c>
      <c r="F45" s="116"/>
      <c r="G45" s="116"/>
      <c r="H45" s="165">
        <f t="shared" si="3"/>
        <v>0</v>
      </c>
      <c r="I45" s="82"/>
      <c r="J45" s="82"/>
      <c r="K45" s="82"/>
      <c r="L45" s="82"/>
    </row>
    <row r="46" spans="1:12" x14ac:dyDescent="0.3">
      <c r="A46" s="44">
        <v>5.3</v>
      </c>
      <c r="B46" s="52" t="s">
        <v>211</v>
      </c>
      <c r="C46" s="116"/>
      <c r="D46" s="116"/>
      <c r="E46" s="165">
        <f t="shared" si="2"/>
        <v>0</v>
      </c>
      <c r="F46" s="116"/>
      <c r="G46" s="116"/>
      <c r="H46" s="165">
        <f t="shared" si="3"/>
        <v>0</v>
      </c>
      <c r="I46" s="82"/>
      <c r="J46" s="82"/>
      <c r="K46" s="82"/>
      <c r="L46" s="82"/>
    </row>
    <row r="47" spans="1:12" x14ac:dyDescent="0.3">
      <c r="A47" s="44">
        <v>5.4</v>
      </c>
      <c r="B47" s="52" t="s">
        <v>13</v>
      </c>
      <c r="C47" s="116"/>
      <c r="D47" s="116"/>
      <c r="E47" s="165">
        <f t="shared" si="2"/>
        <v>0</v>
      </c>
      <c r="F47" s="116"/>
      <c r="G47" s="116"/>
      <c r="H47" s="165">
        <f t="shared" si="3"/>
        <v>0</v>
      </c>
      <c r="I47" s="82"/>
      <c r="J47" s="82"/>
      <c r="K47" s="82"/>
      <c r="L47" s="82"/>
    </row>
    <row r="48" spans="1:12" x14ac:dyDescent="0.3">
      <c r="A48" s="44">
        <v>6</v>
      </c>
      <c r="B48" s="46" t="s">
        <v>25</v>
      </c>
      <c r="C48" s="165">
        <f>SUM(C49:C52)</f>
        <v>0</v>
      </c>
      <c r="D48" s="165">
        <f>SUM(D49:D52)</f>
        <v>0</v>
      </c>
      <c r="E48" s="165">
        <f t="shared" si="2"/>
        <v>0</v>
      </c>
      <c r="F48" s="165">
        <f>SUM(F49:F52)</f>
        <v>0</v>
      </c>
      <c r="G48" s="165">
        <f>SUM(G49:G52)</f>
        <v>0</v>
      </c>
      <c r="H48" s="165">
        <f t="shared" si="3"/>
        <v>0</v>
      </c>
      <c r="I48" s="82"/>
      <c r="J48" s="82"/>
      <c r="K48" s="82"/>
      <c r="L48" s="82"/>
    </row>
    <row r="49" spans="1:12" x14ac:dyDescent="0.3">
      <c r="A49" s="44">
        <v>6.1</v>
      </c>
      <c r="B49" s="52" t="s">
        <v>26</v>
      </c>
      <c r="C49" s="116"/>
      <c r="D49" s="116"/>
      <c r="E49" s="165">
        <f t="shared" si="2"/>
        <v>0</v>
      </c>
      <c r="F49" s="116"/>
      <c r="G49" s="116"/>
      <c r="H49" s="165">
        <f t="shared" si="3"/>
        <v>0</v>
      </c>
      <c r="I49" s="82"/>
      <c r="J49" s="82"/>
      <c r="K49" s="82"/>
      <c r="L49" s="82"/>
    </row>
    <row r="50" spans="1:12" x14ac:dyDescent="0.3">
      <c r="A50" s="44">
        <v>6.2</v>
      </c>
      <c r="B50" s="52" t="s">
        <v>104</v>
      </c>
      <c r="C50" s="116"/>
      <c r="D50" s="116"/>
      <c r="E50" s="165">
        <f t="shared" si="2"/>
        <v>0</v>
      </c>
      <c r="F50" s="116"/>
      <c r="G50" s="116"/>
      <c r="H50" s="165">
        <f t="shared" si="3"/>
        <v>0</v>
      </c>
      <c r="I50" s="82"/>
      <c r="J50" s="82"/>
      <c r="K50" s="82"/>
      <c r="L50" s="82"/>
    </row>
    <row r="51" spans="1:12" x14ac:dyDescent="0.3">
      <c r="A51" s="44">
        <v>6.3</v>
      </c>
      <c r="B51" s="52" t="s">
        <v>6</v>
      </c>
      <c r="C51" s="116"/>
      <c r="D51" s="116"/>
      <c r="E51" s="165">
        <f t="shared" si="2"/>
        <v>0</v>
      </c>
      <c r="F51" s="116"/>
      <c r="G51" s="116"/>
      <c r="H51" s="165">
        <f t="shared" si="3"/>
        <v>0</v>
      </c>
      <c r="I51" s="82"/>
      <c r="J51" s="82"/>
      <c r="K51" s="82"/>
      <c r="L51" s="82"/>
    </row>
    <row r="52" spans="1:12" x14ac:dyDescent="0.3">
      <c r="A52" s="44">
        <v>6.4</v>
      </c>
      <c r="B52" s="52" t="s">
        <v>13</v>
      </c>
      <c r="C52" s="116"/>
      <c r="D52" s="116"/>
      <c r="E52" s="165">
        <f t="shared" si="2"/>
        <v>0</v>
      </c>
      <c r="F52" s="116"/>
      <c r="G52" s="116"/>
      <c r="H52" s="165">
        <f t="shared" si="3"/>
        <v>0</v>
      </c>
      <c r="I52" s="82"/>
      <c r="J52" s="82"/>
      <c r="K52" s="82"/>
      <c r="L52" s="82"/>
    </row>
    <row r="53" spans="1:12" x14ac:dyDescent="0.3">
      <c r="A53" s="44">
        <v>7</v>
      </c>
      <c r="B53" s="46" t="s">
        <v>2</v>
      </c>
      <c r="C53" s="164">
        <f>SUM(C54:C56)</f>
        <v>0</v>
      </c>
      <c r="D53" s="164">
        <f>SUM(D54:D56)</f>
        <v>0</v>
      </c>
      <c r="E53" s="165">
        <f t="shared" si="2"/>
        <v>0</v>
      </c>
      <c r="F53" s="164">
        <f>SUM(F54:F56)</f>
        <v>0</v>
      </c>
      <c r="G53" s="164">
        <f>SUM(G54:G56)</f>
        <v>0</v>
      </c>
      <c r="H53" s="165">
        <f t="shared" si="3"/>
        <v>0</v>
      </c>
      <c r="I53" s="82"/>
      <c r="J53" s="82"/>
      <c r="K53" s="82"/>
      <c r="L53" s="82"/>
    </row>
    <row r="54" spans="1:12" x14ac:dyDescent="0.3">
      <c r="A54" s="44" t="s">
        <v>107</v>
      </c>
      <c r="B54" s="52" t="s">
        <v>27</v>
      </c>
      <c r="C54" s="116"/>
      <c r="D54" s="116"/>
      <c r="E54" s="165">
        <f t="shared" si="2"/>
        <v>0</v>
      </c>
      <c r="F54" s="116"/>
      <c r="G54" s="116"/>
      <c r="H54" s="165">
        <f t="shared" si="3"/>
        <v>0</v>
      </c>
      <c r="I54" s="82"/>
      <c r="J54" s="82"/>
      <c r="K54" s="82"/>
      <c r="L54" s="82"/>
    </row>
    <row r="55" spans="1:12" x14ac:dyDescent="0.3">
      <c r="A55" s="44" t="s">
        <v>108</v>
      </c>
      <c r="B55" s="52" t="s">
        <v>4</v>
      </c>
      <c r="C55" s="116"/>
      <c r="D55" s="116"/>
      <c r="E55" s="165">
        <f t="shared" si="2"/>
        <v>0</v>
      </c>
      <c r="F55" s="116"/>
      <c r="G55" s="116"/>
      <c r="H55" s="165">
        <f t="shared" si="3"/>
        <v>0</v>
      </c>
      <c r="I55" s="82"/>
    </row>
    <row r="56" spans="1:12" x14ac:dyDescent="0.3">
      <c r="A56" s="44" t="s">
        <v>109</v>
      </c>
      <c r="B56" s="52" t="s">
        <v>17</v>
      </c>
      <c r="C56" s="116"/>
      <c r="D56" s="116"/>
      <c r="E56" s="165">
        <f t="shared" si="2"/>
        <v>0</v>
      </c>
      <c r="F56" s="116"/>
      <c r="G56" s="116"/>
      <c r="H56" s="165">
        <f t="shared" si="3"/>
        <v>0</v>
      </c>
      <c r="I56" s="82"/>
    </row>
    <row r="57" spans="1:12" x14ac:dyDescent="0.3">
      <c r="A57" s="44">
        <v>8</v>
      </c>
      <c r="B57" s="46" t="s">
        <v>18</v>
      </c>
      <c r="C57" s="164">
        <f>SUM(C58:C62)</f>
        <v>0</v>
      </c>
      <c r="D57" s="164">
        <f>SUM(D58:D62)</f>
        <v>0</v>
      </c>
      <c r="E57" s="165">
        <f t="shared" si="2"/>
        <v>0</v>
      </c>
      <c r="F57" s="164">
        <f>SUM(F58:F62)</f>
        <v>0</v>
      </c>
      <c r="G57" s="164">
        <f>SUM(G58:G62)</f>
        <v>0</v>
      </c>
      <c r="H57" s="165">
        <f t="shared" si="3"/>
        <v>0</v>
      </c>
      <c r="I57" s="82"/>
    </row>
    <row r="58" spans="1:12" x14ac:dyDescent="0.3">
      <c r="A58" s="44" t="s">
        <v>110</v>
      </c>
      <c r="B58" s="52" t="s">
        <v>212</v>
      </c>
      <c r="C58" s="116"/>
      <c r="D58" s="116"/>
      <c r="E58" s="165">
        <f t="shared" si="2"/>
        <v>0</v>
      </c>
      <c r="F58" s="116"/>
      <c r="G58" s="116"/>
      <c r="H58" s="165">
        <f t="shared" si="3"/>
        <v>0</v>
      </c>
      <c r="I58" s="82"/>
    </row>
    <row r="59" spans="1:12" x14ac:dyDescent="0.3">
      <c r="A59" s="44" t="s">
        <v>111</v>
      </c>
      <c r="B59" s="52" t="s">
        <v>213</v>
      </c>
      <c r="C59" s="116"/>
      <c r="D59" s="116"/>
      <c r="E59" s="165">
        <f t="shared" si="2"/>
        <v>0</v>
      </c>
      <c r="F59" s="116"/>
      <c r="G59" s="116"/>
      <c r="H59" s="165">
        <f t="shared" si="3"/>
        <v>0</v>
      </c>
    </row>
    <row r="60" spans="1:12" x14ac:dyDescent="0.3">
      <c r="A60" s="44" t="s">
        <v>112</v>
      </c>
      <c r="B60" s="52" t="s">
        <v>19</v>
      </c>
      <c r="C60" s="116"/>
      <c r="D60" s="116"/>
      <c r="E60" s="165">
        <f t="shared" si="2"/>
        <v>0</v>
      </c>
      <c r="F60" s="116"/>
      <c r="G60" s="116"/>
      <c r="H60" s="165">
        <f t="shared" si="3"/>
        <v>0</v>
      </c>
    </row>
    <row r="61" spans="1:12" x14ac:dyDescent="0.3">
      <c r="A61" s="44" t="s">
        <v>113</v>
      </c>
      <c r="B61" s="52" t="s">
        <v>214</v>
      </c>
      <c r="C61" s="116"/>
      <c r="D61" s="116"/>
      <c r="E61" s="165">
        <f t="shared" si="2"/>
        <v>0</v>
      </c>
      <c r="F61" s="116"/>
      <c r="G61" s="116"/>
      <c r="H61" s="165">
        <f t="shared" si="3"/>
        <v>0</v>
      </c>
    </row>
    <row r="62" spans="1:12" x14ac:dyDescent="0.3">
      <c r="A62" s="44" t="s">
        <v>114</v>
      </c>
      <c r="B62" s="52" t="s">
        <v>28</v>
      </c>
      <c r="C62" s="116"/>
      <c r="D62" s="116"/>
      <c r="E62" s="165">
        <f t="shared" si="2"/>
        <v>0</v>
      </c>
      <c r="F62" s="116"/>
      <c r="G62" s="116"/>
      <c r="H62" s="165">
        <f t="shared" si="3"/>
        <v>0</v>
      </c>
    </row>
    <row r="63" spans="1:12" x14ac:dyDescent="0.3">
      <c r="A63" s="44">
        <v>9</v>
      </c>
      <c r="B63" s="46" t="s">
        <v>29</v>
      </c>
      <c r="C63" s="164">
        <f>SUM(C64:C67)</f>
        <v>0</v>
      </c>
      <c r="D63" s="164">
        <f>SUM(D64:D67)</f>
        <v>0</v>
      </c>
      <c r="E63" s="165">
        <f t="shared" si="2"/>
        <v>0</v>
      </c>
      <c r="F63" s="164">
        <f>SUM(F64:F67)</f>
        <v>0</v>
      </c>
      <c r="G63" s="164">
        <f>SUM(G64:G67)</f>
        <v>0</v>
      </c>
      <c r="H63" s="165">
        <f t="shared" si="3"/>
        <v>0</v>
      </c>
    </row>
    <row r="64" spans="1:12" x14ac:dyDescent="0.3">
      <c r="A64" s="44" t="s">
        <v>115</v>
      </c>
      <c r="B64" s="52" t="s">
        <v>7</v>
      </c>
      <c r="C64" s="116"/>
      <c r="D64" s="116"/>
      <c r="E64" s="165">
        <f t="shared" si="2"/>
        <v>0</v>
      </c>
      <c r="F64" s="116"/>
      <c r="G64" s="116"/>
      <c r="H64" s="165">
        <f t="shared" si="3"/>
        <v>0</v>
      </c>
    </row>
    <row r="65" spans="1:8" x14ac:dyDescent="0.3">
      <c r="A65" s="44" t="s">
        <v>116</v>
      </c>
      <c r="B65" s="52" t="s">
        <v>14</v>
      </c>
      <c r="C65" s="116"/>
      <c r="D65" s="116"/>
      <c r="E65" s="165">
        <f t="shared" si="2"/>
        <v>0</v>
      </c>
      <c r="F65" s="116"/>
      <c r="G65" s="116"/>
      <c r="H65" s="165">
        <f t="shared" si="3"/>
        <v>0</v>
      </c>
    </row>
    <row r="66" spans="1:8" x14ac:dyDescent="0.3">
      <c r="A66" s="44" t="s">
        <v>117</v>
      </c>
      <c r="B66" s="52" t="s">
        <v>30</v>
      </c>
      <c r="C66" s="116"/>
      <c r="D66" s="116"/>
      <c r="E66" s="165">
        <f t="shared" si="2"/>
        <v>0</v>
      </c>
      <c r="F66" s="116"/>
      <c r="G66" s="116"/>
      <c r="H66" s="165">
        <f t="shared" si="3"/>
        <v>0</v>
      </c>
    </row>
    <row r="67" spans="1:8" x14ac:dyDescent="0.3">
      <c r="A67" s="44" t="s">
        <v>118</v>
      </c>
      <c r="B67" s="52" t="s">
        <v>15</v>
      </c>
      <c r="C67" s="116"/>
      <c r="D67" s="116"/>
      <c r="E67" s="165">
        <f t="shared" si="2"/>
        <v>0</v>
      </c>
      <c r="F67" s="116"/>
      <c r="G67" s="116"/>
      <c r="H67" s="165">
        <f t="shared" si="3"/>
        <v>0</v>
      </c>
    </row>
    <row r="68" spans="1:8" x14ac:dyDescent="0.3">
      <c r="A68" s="44">
        <v>10</v>
      </c>
      <c r="B68" s="46" t="s">
        <v>163</v>
      </c>
      <c r="C68" s="164">
        <f>C6+C27+C35+C39+C43+C48+C53+C57+C63</f>
        <v>1643106.71</v>
      </c>
      <c r="D68" s="164">
        <f>D6+D27+D35+D39+D43+D48+D53+D57+D63</f>
        <v>807266969.63835907</v>
      </c>
      <c r="E68" s="165">
        <f>C68+D68</f>
        <v>808910076.34835911</v>
      </c>
      <c r="F68" s="164">
        <f>F6+F27+F35+F39+F43+F48+F53+F57+F63</f>
        <v>2486745</v>
      </c>
      <c r="G68" s="164">
        <f>G6+G27+G35+G39+G43+G48+G53+G57+G63</f>
        <v>111209473</v>
      </c>
      <c r="H68" s="165">
        <f>F68+G68</f>
        <v>113696218</v>
      </c>
    </row>
    <row r="70" spans="1:8" x14ac:dyDescent="0.3">
      <c r="A70" s="80" t="str">
        <f>'RC'!A42</f>
        <v>*</v>
      </c>
      <c r="B70" s="80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</row>
    <row r="71" spans="1:8" x14ac:dyDescent="0.3">
      <c r="A71" s="80" t="s">
        <v>221</v>
      </c>
      <c r="B71" s="80" t="s">
        <v>222</v>
      </c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zoomScaleNormal="100" workbookViewId="0"/>
  </sheetViews>
  <sheetFormatPr defaultColWidth="9.109375" defaultRowHeight="13.8" x14ac:dyDescent="0.3"/>
  <cols>
    <col min="1" max="1" width="9.109375" style="79" bestFit="1" customWidth="1"/>
    <col min="2" max="2" width="59.6640625" style="79" customWidth="1"/>
    <col min="3" max="4" width="17.6640625" style="79" customWidth="1"/>
    <col min="5" max="5" width="98.6640625" style="79" customWidth="1"/>
    <col min="6" max="16384" width="9.109375" style="79"/>
  </cols>
  <sheetData>
    <row r="1" spans="1:4" x14ac:dyDescent="0.3">
      <c r="A1" s="55" t="s">
        <v>120</v>
      </c>
      <c r="B1" s="56" t="s">
        <v>225</v>
      </c>
    </row>
    <row r="2" spans="1:4" x14ac:dyDescent="0.3">
      <c r="A2" s="55" t="s">
        <v>132</v>
      </c>
      <c r="B2" s="57">
        <v>42643</v>
      </c>
      <c r="C2" s="60"/>
      <c r="D2" s="87"/>
    </row>
    <row r="3" spans="1:4" x14ac:dyDescent="0.3">
      <c r="A3" s="59"/>
      <c r="B3" s="5"/>
      <c r="C3" s="60"/>
      <c r="D3" s="88"/>
    </row>
    <row r="4" spans="1:4" ht="14.4" thickBot="1" x14ac:dyDescent="0.35">
      <c r="B4" s="123" t="s">
        <v>224</v>
      </c>
      <c r="C4" s="60"/>
      <c r="D4" s="89"/>
    </row>
    <row r="5" spans="1:4" ht="41.4" x14ac:dyDescent="0.3">
      <c r="A5" s="90"/>
      <c r="B5" s="91"/>
      <c r="C5" s="124" t="s">
        <v>135</v>
      </c>
      <c r="D5" s="125" t="s">
        <v>147</v>
      </c>
    </row>
    <row r="6" spans="1:4" x14ac:dyDescent="0.3">
      <c r="A6" s="92"/>
      <c r="B6" s="93" t="s">
        <v>33</v>
      </c>
      <c r="C6" s="94"/>
      <c r="D6" s="95"/>
    </row>
    <row r="7" spans="1:4" x14ac:dyDescent="0.3">
      <c r="A7" s="92">
        <v>1</v>
      </c>
      <c r="B7" s="96" t="s">
        <v>179</v>
      </c>
      <c r="C7" s="97">
        <v>0.3654</v>
      </c>
      <c r="D7" s="98">
        <v>0.38779999999999998</v>
      </c>
    </row>
    <row r="8" spans="1:4" x14ac:dyDescent="0.3">
      <c r="A8" s="92">
        <v>2</v>
      </c>
      <c r="B8" s="96" t="s">
        <v>180</v>
      </c>
      <c r="C8" s="97">
        <v>0.4002</v>
      </c>
      <c r="D8" s="98">
        <v>0.41010000000000002</v>
      </c>
    </row>
    <row r="9" spans="1:4" x14ac:dyDescent="0.3">
      <c r="A9" s="92">
        <v>3</v>
      </c>
      <c r="B9" s="99" t="s">
        <v>41</v>
      </c>
      <c r="C9" s="97">
        <v>0.36249999999999999</v>
      </c>
      <c r="D9" s="98">
        <v>0.38879999999999998</v>
      </c>
    </row>
    <row r="10" spans="1:4" x14ac:dyDescent="0.3">
      <c r="A10" s="92">
        <v>4</v>
      </c>
      <c r="B10" s="99" t="s">
        <v>37</v>
      </c>
      <c r="C10" s="97">
        <v>0</v>
      </c>
      <c r="D10" s="98">
        <v>0</v>
      </c>
    </row>
    <row r="11" spans="1:4" x14ac:dyDescent="0.3">
      <c r="A11" s="92"/>
      <c r="B11" s="100" t="s">
        <v>31</v>
      </c>
      <c r="C11" s="97"/>
      <c r="D11" s="98"/>
    </row>
    <row r="12" spans="1:4" ht="27.6" x14ac:dyDescent="0.3">
      <c r="A12" s="92">
        <v>5</v>
      </c>
      <c r="B12" s="99" t="s">
        <v>38</v>
      </c>
      <c r="C12" s="97">
        <v>6.7199999999999996E-2</v>
      </c>
      <c r="D12" s="98">
        <v>8.2299999999999998E-2</v>
      </c>
    </row>
    <row r="13" spans="1:4" x14ac:dyDescent="0.3">
      <c r="A13" s="92">
        <v>6</v>
      </c>
      <c r="B13" s="99" t="s">
        <v>50</v>
      </c>
      <c r="C13" s="97">
        <v>3.27E-2</v>
      </c>
      <c r="D13" s="98">
        <v>3.9100000000000003E-2</v>
      </c>
    </row>
    <row r="14" spans="1:4" x14ac:dyDescent="0.3">
      <c r="A14" s="92">
        <v>7</v>
      </c>
      <c r="B14" s="99" t="s">
        <v>39</v>
      </c>
      <c r="C14" s="97">
        <v>1.2999999999999999E-2</v>
      </c>
      <c r="D14" s="98">
        <v>1.9099999999999999E-2</v>
      </c>
    </row>
    <row r="15" spans="1:4" x14ac:dyDescent="0.3">
      <c r="A15" s="92">
        <v>8</v>
      </c>
      <c r="B15" s="99" t="s">
        <v>40</v>
      </c>
      <c r="C15" s="97">
        <v>3.44E-2</v>
      </c>
      <c r="D15" s="98">
        <v>4.3200000000000002E-2</v>
      </c>
    </row>
    <row r="16" spans="1:4" x14ac:dyDescent="0.3">
      <c r="A16" s="92">
        <v>9</v>
      </c>
      <c r="B16" s="99" t="s">
        <v>35</v>
      </c>
      <c r="C16" s="9">
        <v>1.0699999999999999E-2</v>
      </c>
      <c r="D16" s="98">
        <v>8.3000000000000001E-3</v>
      </c>
    </row>
    <row r="17" spans="1:4" x14ac:dyDescent="0.3">
      <c r="A17" s="92">
        <v>10</v>
      </c>
      <c r="B17" s="99" t="s">
        <v>36</v>
      </c>
      <c r="C17" s="9">
        <v>7.4800000000000005E-2</v>
      </c>
      <c r="D17" s="98">
        <v>7.2400000000000006E-2</v>
      </c>
    </row>
    <row r="18" spans="1:4" x14ac:dyDescent="0.3">
      <c r="A18" s="92"/>
      <c r="B18" s="100" t="s">
        <v>42</v>
      </c>
      <c r="C18" s="97"/>
      <c r="D18" s="98"/>
    </row>
    <row r="19" spans="1:4" x14ac:dyDescent="0.3">
      <c r="A19" s="92">
        <v>11</v>
      </c>
      <c r="B19" s="99" t="s">
        <v>43</v>
      </c>
      <c r="C19" s="97">
        <v>1.6899999999999998E-2</v>
      </c>
      <c r="D19" s="98">
        <v>1E-4</v>
      </c>
    </row>
    <row r="20" spans="1:4" x14ac:dyDescent="0.3">
      <c r="A20" s="92">
        <v>12</v>
      </c>
      <c r="B20" s="99" t="s">
        <v>44</v>
      </c>
      <c r="C20" s="97">
        <v>2.8799999999999999E-2</v>
      </c>
      <c r="D20" s="98">
        <v>2.01E-2</v>
      </c>
    </row>
    <row r="21" spans="1:4" x14ac:dyDescent="0.3">
      <c r="A21" s="92">
        <v>13</v>
      </c>
      <c r="B21" s="99" t="s">
        <v>45</v>
      </c>
      <c r="C21" s="97">
        <v>0.88380000000000003</v>
      </c>
      <c r="D21" s="98">
        <v>0.93830000000000002</v>
      </c>
    </row>
    <row r="22" spans="1:4" x14ac:dyDescent="0.3">
      <c r="A22" s="92">
        <v>14</v>
      </c>
      <c r="B22" s="99" t="s">
        <v>46</v>
      </c>
      <c r="C22" s="97">
        <v>0.81530000000000002</v>
      </c>
      <c r="D22" s="98">
        <v>0.82030000000000003</v>
      </c>
    </row>
    <row r="23" spans="1:4" x14ac:dyDescent="0.3">
      <c r="A23" s="92">
        <v>15</v>
      </c>
      <c r="B23" s="99" t="s">
        <v>47</v>
      </c>
      <c r="C23" s="97">
        <v>6.7599999999999993E-2</v>
      </c>
      <c r="D23" s="98">
        <v>1.0570999999999999</v>
      </c>
    </row>
    <row r="24" spans="1:4" x14ac:dyDescent="0.3">
      <c r="A24" s="92"/>
      <c r="B24" s="100" t="s">
        <v>32</v>
      </c>
      <c r="C24" s="97"/>
      <c r="D24" s="98"/>
    </row>
    <row r="25" spans="1:4" x14ac:dyDescent="0.3">
      <c r="A25" s="92">
        <v>16</v>
      </c>
      <c r="B25" s="99" t="s">
        <v>34</v>
      </c>
      <c r="C25" s="97">
        <v>0.22259999999999999</v>
      </c>
      <c r="D25" s="98">
        <v>0.2535</v>
      </c>
    </row>
    <row r="26" spans="1:4" ht="27.6" x14ac:dyDescent="0.3">
      <c r="A26" s="92">
        <v>17</v>
      </c>
      <c r="B26" s="99" t="s">
        <v>48</v>
      </c>
      <c r="C26" s="97">
        <v>0.95830000000000004</v>
      </c>
      <c r="D26" s="98">
        <v>0.96160000000000001</v>
      </c>
    </row>
    <row r="27" spans="1:4" ht="14.4" thickBot="1" x14ac:dyDescent="0.35">
      <c r="A27" s="101">
        <v>18</v>
      </c>
      <c r="B27" s="102" t="s">
        <v>49</v>
      </c>
      <c r="C27" s="103">
        <v>5.7799999999999997E-2</v>
      </c>
      <c r="D27" s="104">
        <v>7.0800000000000002E-2</v>
      </c>
    </row>
    <row r="28" spans="1:4" x14ac:dyDescent="0.3">
      <c r="A28" s="105"/>
      <c r="B28" s="106"/>
      <c r="C28" s="105"/>
      <c r="D28" s="105"/>
    </row>
    <row r="29" spans="1:4" x14ac:dyDescent="0.3">
      <c r="A29" s="79" t="str">
        <f>'RC'!A42</f>
        <v>*</v>
      </c>
      <c r="B29" s="79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29" s="105"/>
    </row>
    <row r="30" spans="1:4" x14ac:dyDescent="0.3">
      <c r="A30" s="105"/>
      <c r="B30" s="77"/>
      <c r="C30" s="105"/>
      <c r="D30" s="105"/>
    </row>
    <row r="31" spans="1:4" x14ac:dyDescent="0.3">
      <c r="A31" s="105"/>
      <c r="B31" s="77"/>
      <c r="C31" s="107"/>
      <c r="D31" s="105"/>
    </row>
    <row r="32" spans="1:4" x14ac:dyDescent="0.3">
      <c r="A32" s="105"/>
      <c r="B32" s="106"/>
      <c r="C32" s="105"/>
      <c r="D32" s="105"/>
    </row>
    <row r="33" spans="1:5" x14ac:dyDescent="0.3">
      <c r="A33" s="105"/>
      <c r="B33" s="106"/>
      <c r="C33" s="105"/>
      <c r="D33" s="105"/>
    </row>
    <row r="34" spans="1:5" x14ac:dyDescent="0.3">
      <c r="A34" s="105"/>
      <c r="B34" s="106"/>
      <c r="C34" s="105"/>
      <c r="D34" s="105"/>
    </row>
    <row r="35" spans="1:5" x14ac:dyDescent="0.3">
      <c r="A35" s="105"/>
      <c r="B35" s="106"/>
      <c r="C35" s="105"/>
      <c r="D35" s="105"/>
    </row>
    <row r="36" spans="1:5" x14ac:dyDescent="0.3">
      <c r="A36" s="105"/>
      <c r="B36" s="106"/>
      <c r="C36" s="105"/>
      <c r="D36" s="105"/>
    </row>
    <row r="37" spans="1:5" x14ac:dyDescent="0.3">
      <c r="A37" s="105"/>
      <c r="B37" s="106"/>
      <c r="C37" s="107"/>
      <c r="D37" s="105"/>
    </row>
    <row r="38" spans="1:5" x14ac:dyDescent="0.3">
      <c r="C38" s="105"/>
      <c r="D38" s="105"/>
      <c r="E38" s="105"/>
    </row>
    <row r="39" spans="1:5" x14ac:dyDescent="0.3">
      <c r="C39" s="107"/>
      <c r="D39" s="105"/>
      <c r="E39" s="105"/>
    </row>
    <row r="40" spans="1:5" x14ac:dyDescent="0.3">
      <c r="C40" s="105"/>
      <c r="D40" s="105"/>
      <c r="E40" s="105"/>
    </row>
    <row r="41" spans="1:5" x14ac:dyDescent="0.3">
      <c r="B41" s="126"/>
      <c r="C41" s="107"/>
      <c r="D41" s="105"/>
      <c r="E41" s="105"/>
    </row>
    <row r="42" spans="1:5" x14ac:dyDescent="0.3">
      <c r="B42" s="108"/>
      <c r="C42" s="105"/>
      <c r="D42" s="105"/>
      <c r="E42" s="105"/>
    </row>
    <row r="43" spans="1:5" x14ac:dyDescent="0.3">
      <c r="C43" s="105"/>
      <c r="D43" s="105"/>
      <c r="E43" s="105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zoomScaleNormal="100" workbookViewId="0">
      <selection activeCell="D15" sqref="D15"/>
    </sheetView>
  </sheetViews>
  <sheetFormatPr defaultColWidth="9.109375" defaultRowHeight="13.8" x14ac:dyDescent="0.3"/>
  <cols>
    <col min="1" max="1" width="9.109375" style="79" bestFit="1" customWidth="1"/>
    <col min="2" max="2" width="55" style="79" customWidth="1"/>
    <col min="3" max="3" width="21.88671875" style="79" customWidth="1"/>
    <col min="4" max="16384" width="9.109375" style="79"/>
  </cols>
  <sheetData>
    <row r="1" spans="1:3" x14ac:dyDescent="0.3">
      <c r="A1" s="55" t="s">
        <v>120</v>
      </c>
      <c r="B1" s="56" t="s">
        <v>225</v>
      </c>
      <c r="C1" s="5"/>
    </row>
    <row r="2" spans="1:3" x14ac:dyDescent="0.3">
      <c r="A2" s="55" t="s">
        <v>132</v>
      </c>
      <c r="B2" s="57">
        <v>42643</v>
      </c>
      <c r="C2" s="8"/>
    </row>
    <row r="3" spans="1:3" ht="28.2" thickBot="1" x14ac:dyDescent="0.35">
      <c r="A3" s="106"/>
      <c r="B3" s="127" t="s">
        <v>54</v>
      </c>
      <c r="C3" s="109"/>
    </row>
    <row r="4" spans="1:3" x14ac:dyDescent="0.3">
      <c r="A4" s="90"/>
      <c r="B4" s="147" t="s">
        <v>52</v>
      </c>
      <c r="C4" s="148"/>
    </row>
    <row r="5" spans="1:3" x14ac:dyDescent="0.3">
      <c r="A5" s="128">
        <v>1</v>
      </c>
      <c r="B5" s="159" t="s">
        <v>230</v>
      </c>
      <c r="C5" s="160"/>
    </row>
    <row r="6" spans="1:3" x14ac:dyDescent="0.3">
      <c r="A6" s="128">
        <v>2</v>
      </c>
      <c r="B6" s="159" t="s">
        <v>231</v>
      </c>
      <c r="C6" s="160"/>
    </row>
    <row r="7" spans="1:3" x14ac:dyDescent="0.3">
      <c r="A7" s="128">
        <v>3</v>
      </c>
      <c r="B7" s="159" t="s">
        <v>232</v>
      </c>
      <c r="C7" s="160"/>
    </row>
    <row r="8" spans="1:3" x14ac:dyDescent="0.3">
      <c r="A8" s="128">
        <v>4</v>
      </c>
      <c r="B8" s="159" t="s">
        <v>233</v>
      </c>
      <c r="C8" s="160"/>
    </row>
    <row r="9" spans="1:3" x14ac:dyDescent="0.3">
      <c r="A9" s="128">
        <v>5</v>
      </c>
      <c r="B9" s="159" t="s">
        <v>234</v>
      </c>
      <c r="C9" s="160"/>
    </row>
    <row r="10" spans="1:3" x14ac:dyDescent="0.3">
      <c r="A10" s="128">
        <v>6</v>
      </c>
      <c r="B10" s="159" t="s">
        <v>235</v>
      </c>
      <c r="C10" s="160"/>
    </row>
    <row r="11" spans="1:3" x14ac:dyDescent="0.3">
      <c r="A11" s="128">
        <v>7</v>
      </c>
      <c r="B11" s="159" t="s">
        <v>236</v>
      </c>
      <c r="C11" s="160"/>
    </row>
    <row r="12" spans="1:3" x14ac:dyDescent="0.3">
      <c r="A12" s="129"/>
      <c r="B12" s="130"/>
      <c r="C12" s="131"/>
    </row>
    <row r="13" spans="1:3" x14ac:dyDescent="0.3">
      <c r="A13" s="92"/>
      <c r="B13" s="149" t="s">
        <v>53</v>
      </c>
      <c r="C13" s="150"/>
    </row>
    <row r="14" spans="1:3" x14ac:dyDescent="0.3">
      <c r="A14" s="129">
        <v>1</v>
      </c>
      <c r="B14" s="157" t="s">
        <v>237</v>
      </c>
      <c r="C14" s="158"/>
    </row>
    <row r="15" spans="1:3" x14ac:dyDescent="0.3">
      <c r="A15" s="129">
        <v>2</v>
      </c>
      <c r="B15" s="157" t="s">
        <v>238</v>
      </c>
      <c r="C15" s="158"/>
    </row>
    <row r="16" spans="1:3" x14ac:dyDescent="0.3">
      <c r="A16" s="129">
        <v>3</v>
      </c>
      <c r="B16" s="157" t="s">
        <v>235</v>
      </c>
      <c r="C16" s="158"/>
    </row>
    <row r="17" spans="1:3" x14ac:dyDescent="0.3">
      <c r="A17" s="92"/>
      <c r="B17" s="155"/>
      <c r="C17" s="156"/>
    </row>
    <row r="18" spans="1:3" ht="36.75" customHeight="1" x14ac:dyDescent="0.3">
      <c r="A18" s="92"/>
      <c r="B18" s="151" t="s">
        <v>51</v>
      </c>
      <c r="C18" s="152"/>
    </row>
    <row r="19" spans="1:3" x14ac:dyDescent="0.3">
      <c r="A19" s="132">
        <v>1</v>
      </c>
      <c r="B19" s="133" t="s">
        <v>239</v>
      </c>
      <c r="C19" s="134">
        <v>1</v>
      </c>
    </row>
    <row r="20" spans="1:3" x14ac:dyDescent="0.3">
      <c r="A20" s="92"/>
      <c r="B20" s="110"/>
      <c r="C20" s="111"/>
    </row>
    <row r="21" spans="1:3" ht="48.75" customHeight="1" x14ac:dyDescent="0.3">
      <c r="A21" s="92"/>
      <c r="B21" s="151" t="s">
        <v>119</v>
      </c>
      <c r="C21" s="153"/>
    </row>
    <row r="22" spans="1:3" x14ac:dyDescent="0.3">
      <c r="A22" s="135">
        <v>1</v>
      </c>
      <c r="B22" s="136" t="s">
        <v>240</v>
      </c>
      <c r="C22" s="137">
        <v>0.40150000000000002</v>
      </c>
    </row>
    <row r="23" spans="1:3" x14ac:dyDescent="0.3">
      <c r="A23" s="135">
        <v>2</v>
      </c>
      <c r="B23" s="136" t="s">
        <v>241</v>
      </c>
      <c r="C23" s="137">
        <v>0.28089999999999998</v>
      </c>
    </row>
    <row r="24" spans="1:3" ht="14.4" thickBot="1" x14ac:dyDescent="0.35">
      <c r="A24" s="101"/>
      <c r="B24" s="112"/>
      <c r="C24" s="113"/>
    </row>
    <row r="26" spans="1:3" ht="24" customHeight="1" x14ac:dyDescent="0.3">
      <c r="B26" s="154"/>
      <c r="C26" s="154"/>
    </row>
  </sheetData>
  <mergeCells count="16">
    <mergeCell ref="B4:C4"/>
    <mergeCell ref="B13:C13"/>
    <mergeCell ref="B18:C18"/>
    <mergeCell ref="B21:C21"/>
    <mergeCell ref="B26:C26"/>
    <mergeCell ref="B17:C17"/>
    <mergeCell ref="B15:C15"/>
    <mergeCell ref="B14:C14"/>
    <mergeCell ref="B16:C16"/>
    <mergeCell ref="B5:C5"/>
    <mergeCell ref="B6:C6"/>
    <mergeCell ref="B7:C7"/>
    <mergeCell ref="B11:C11"/>
    <mergeCell ref="B8:C8"/>
    <mergeCell ref="B9:C9"/>
    <mergeCell ref="B10:C10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kLSAIIw4HNxcvyI2vz0pHVdVvkM=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zQzEqywsr8Zbuz00i2mBnfaPtFY=</DigestValue>
    </Reference>
  </SignedInfo>
  <SignatureValue>OhsElQEh2/FXiTPB40U6RAhqDTmzavIFYATXKzJYvGeAbqY3UTTr9pySkofih945xhciofPtDoBc
WXYMkAxls5QcnrTayoxgYLvSsTVqjMqdfbWNibNpv0jGCsKaSE08b8JvMs9kosKB/eCTgIrobhLb
M6drBw4tyixYfJFbKT8MQ3G69+2KnPQnXiF7n9/9g8bhHuhGosocMT25HCT0eAMKQ8/prwefAvWF
tP5HpU+CzUOqxwK+AzyvO3HNPj0dD+CclJxztHqFk6Bve54pPXnZQSP1/K0ef0Jwyb1uCX+/V5Aj
Ia4MM0ujNE7KGoXQIC8kklAPj1TsQqQ/lmQF5w==</SignatureValue>
  <KeyInfo>
    <X509Data>
      <X509Certificate>MIIGODCCBSCgAwIBAgIKICe3NgABAAAWJjANBgkqhkiG9w0BAQUFADBKMRIwEAYKCZImiZPyLGQB
GRYCZ2UxEzARBgoJkiaJk/IsZAEZFgNuYmcxHzAdBgNVBAMTFk5CRyBDbGFzcyAyIElOVCBTdWIg
Q0EwHhcNMTYwNjAxMTI0NDE4WhcNMTcwMjEyMDkxOTIzWjA2MRswGQYDVQQKExJKU0MgSXNiYW5r
IEdlb3JnaWExFzAVBgNVBAMTDkJJUyAtIE96YW4gR3VyMIIBIjANBgkqhkiG9w0BAQEFAAOCAQ8A
MIIBCgKCAQEA4dnx1aET3SBbEmEI5hHPrAe9f+9iAcKkl0c6lDoLT3UZni1/NxAyZK1a1OEPar+k
T6mIpHZYfXsFl4NaifgrV+RaFsyBWwN4qmz45SqqvO1CmGxTRcxyb7Sm/Z+umvrATQGFqjc+7A1f
NFlst4qwBf5AiQqC/0xBLCVMJgdiZU6U1v5L+YpQi/J4CpK+ekiHArJnn1kyFfXbDCoR7VeHA38s
NMTuvLZtGPBy/JQwixOrQp6M7ZbPdh84xMQrJW0NU7zWEcOoosgCesuN5/ZuVAl21ZOlhqsIdPf+
fEt85rWon76v3DG5OOmlMHzJtlOgtGOBXtza6aUyQkChejC2BQIDAQABo4IDMjCCAy4wPAYJKwYB
BAGCNxUHBC8wLQYlKwYBBAGCNxUI5rJgg431RIaBmQmDuKFKg76EcQSDxJEzhIOIXQIBZAIBGzAd
BgNVHSUEFjAUBggrBgEFBQcDAgYIKwYBBQUHAwQwCwYDVR0PBAQDAgeAMCcGCSsGAQQBgjcVCgQa
MBgwCgYIKwYBBQUHAwIwCgYIKwYBBQUHAwQwHQYDVR0OBBYEFPmJKyXpEu4ZUgGl2KVRDUtjsthg
MB8GA1UdIwQYMBaAFMMu0i/wTC8ZwieC/PYurGqwSc/BMIIBJQYDVR0fBIIBHDCCARgwggEUoIIB
EKCCAQyGgcdsZGFwOi8vL0NOPU5CRyUyMENsYXNzJTIwMiUyMElOVCUyMFN1YiUyMENBKDEpLENO
PW5iZy1zdWJDQSxDTj1DRFAsQ049UHVibGljJTIwS2V5JTIwU2VydmljZXMsQ049U2VydmljZXMs
Q049Q29uZmlndXJhdGlvbixEQz1uYmcsREM9Z2U/Y2VydGlmaWNhdGVSZXZvY2F0aW9uTGlzdD9i
YXNlP29iamVjdENsYXNzPWNSTERpc3RyaWJ1dGlvblBvaW50hkBodHRwOi8vY3JsLm5iZy5nb3Yu
Z2UvY2EvTkJHJTIwQ2xhc3MlMjAyJTIwSU5UJTIwU3ViJTIwQ0EoMSkuY3JsMIIBLgYIKwYBBQUH
AQEEggEgMIIBHDCBugYIKwYBBQUHMAKGga1sZGFwOi8vL0NOPU5CRyUyMENsYXNzJTIwMiUyMElO
VCUyMFN1YiUyMENBLENOPUFJQSxDTj1QdWJsaWMlMjBLZXklMjBTZXJ2aWNlcyxDTj1TZXJ2aWNl
cyxDTj1Db25maWd1cmF0aW9uLERDPW5iZyxEQz1nZT9jQUNlcnRpZmljYXRlP2Jhc2U/b2JqZWN0
Q2xhc3M9Y2VydGlmaWNhdGlvbkF1dGhvcml0eTBdBggrBgEFBQcwAoZRaHR0cDovL2NybC5uYmcu
Z292LmdlL2NhL25iZy1zdWJDQS5uYmcuZ2VfTkJHJTIwQ2xhc3MlMjAyJTIwSU5UJTIwU3ViJTIw
Q0EoMSkuY3J0MA0GCSqGSIb3DQEBBQUAA4IBAQCDftrg6J9QnVO1WvbT1l4VYWFHwctena7iCJTE
rdj4rlsfVeYnVeuffXM51374sVqygsvwK2f3sTApl23PLYwprjXt0Tg05qNHsRO5XRMozN+qArB3
UP5k2IYyScr65bTFK3BHzHncrj/zDXGDHOnIF6u51TmfNJsxlVe1kV+oIgEHs9FmnI+73hT9DBCk
vlBm73+/AhHps0yKWWLywgMA6hZJ4UpPBZRSSl2FyBqbESSm8mhKPWyrnkrHYGbVwzHZhG+HaqR2
FP1uZIITMgg7OQCnQOA6/jYuvHCmo/ifz7MhghMj4t0upOMAS6RY88FhIJpLe1DIhdieuEvF8J6I
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Yk3WVrc2T++INEhSI6cXm7MZLsg=</DigestValue>
      </Reference>
      <Reference URI="/xl/worksheets/sheet1.xml?ContentType=application/vnd.openxmlformats-officedocument.spreadsheetml.worksheet+xml">
        <DigestMethod Algorithm="http://www.w3.org/2000/09/xmldsig#sha1"/>
        <DigestValue>qapyyBAQxZYl5MMt7UcAq3RAZeg=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5.xml?ContentType=application/vnd.openxmlformats-officedocument.spreadsheetml.worksheet+xml">
        <DigestMethod Algorithm="http://www.w3.org/2000/09/xmldsig#sha1"/>
        <DigestValue>2EfsScQD4K5mlTjZ4Ggb0A4XRtg=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ir0sevyHFEtrNHr0UKVwYQBW1bk=</DigestValue>
      </Reference>
      <Reference URI="/xl/worksheets/sheet3.xml?ContentType=application/vnd.openxmlformats-officedocument.spreadsheetml.worksheet+xml">
        <DigestMethod Algorithm="http://www.w3.org/2000/09/xmldsig#sha1"/>
        <DigestValue>9BawpaGXG05sfrWV4rUFW9aCrXo=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KwCkE8P3XoivlzAeBvFNjK4KGyU=</DigestValue>
      </Reference>
      <Reference URI="/xl/calcChain.xml?ContentType=application/vnd.openxmlformats-officedocument.spreadsheetml.calcChain+xml">
        <DigestMethod Algorithm="http://www.w3.org/2000/09/xmldsig#sha1"/>
        <DigestValue>v1dbKk96z7EmGS6e3JnpY5htlRM=</DigestValue>
      </Reference>
      <Reference URI="/xl/worksheets/sheet4.xml?ContentType=application/vnd.openxmlformats-officedocument.spreadsheetml.worksheet+xml">
        <DigestMethod Algorithm="http://www.w3.org/2000/09/xmldsig#sha1"/>
        <DigestValue>h6trrH6sI9qXvW3+5Gqjub6uUZs=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TcncswCuV5KOy5SS5k2flQxWnTU=</DigestValue>
      </Reference>
      <Reference URI="/xl/worksheets/sheet2.xml?ContentType=application/vnd.openxmlformats-officedocument.spreadsheetml.worksheet+xml">
        <DigestMethod Algorithm="http://www.w3.org/2000/09/xmldsig#sha1"/>
        <DigestValue>WFkDe8VTIZ7+MnMframKs5okvm4=</DigestValue>
      </Reference>
      <Reference URI="/xl/sharedStrings.xml?ContentType=application/vnd.openxmlformats-officedocument.spreadsheetml.sharedStrings+xml">
        <DigestMethod Algorithm="http://www.w3.org/2000/09/xmldsig#sha1"/>
        <DigestValue>txvDwUTJCxDfwP37WOQynkrbD+s=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2016-10-21T12:54:30Z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2016-10-21T12:54:30Z</xd:SigningTime>
          <xd:SigningCertificate>
            <xd:Cert>
              <xd:CertDigest>
                <DigestMethod Algorithm="http://www.w3.org/2000/09/xmldsig#sha1"/>
                <DigestValue>f6lcGDS5KHq3mKXd0l49ji2FfUs=</DigestValue>
              </xd:CertDigest>
              <xd:IssuerSerial>
                <X509IssuerName>CN=NBG Class 2 INT Sub CA, DC=nbg, DC=ge</X509IssuerName>
                <X509SerialNumber>151848352210065297511974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v0ZIT0InuUotoPyOA4OOERdiIm4=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rFgHXL4w+CYiIPXxSQhUELdOZfo=</DigestValue>
    </Reference>
  </SignedInfo>
  <SignatureValue>IDWiD0OMiNs0sMQilb3d7jAG6yZ5/dgUlB+qak1lNdkp84UbK5C2Ab0Kb1ydZB+lZWBWOsk+TtQW
Iv7eN1GK3j5MfnKQKRnaJ74cxNLXOEmJXKTLPJseBt2O5N6lnwfTpMYNDNOzwdm2mbIyC5k+/msu
d4Ctf66F1lIe8sPQRB9Ud3olUrBxYiKaUNDs0PV8vBkq0MTesnE2nrWVPnxvzklrvAinh/YEz4oM
flzp/90XbRyVBbKiFRS7m/vegBtJgJ+vqokcdIX4gQY2Q4Q7KCoWxMO1bZPTxEN1BD8UbxZUOHmh
EVOVYJ3gf50jAZmthWFGmH2l7v2tcXDV4N768w==</SignatureValue>
  <KeyInfo>
    <X509Data>
      <X509Certificate>MIIGQjCCBSqgAwIBAgIKGXqqzgABAAAR3DANBgkqhkiG9w0BAQUFADBKMRIwEAYKCZImiZPyLGQB
GRYCZ2UxEzARBgoJkiaJk/IsZAEZFgNuYmcxHzAdBgNVBAMTFk5CRyBDbGFzcyAyIElOVCBTdWIg
Q0EwHhcNMTUwODEwMDYzNzUyWhcNMTcwMjEyMDkxOTIzWjBAMRswGQYDVQQKExJKU0MgSXNiYW5r
IEdlb3JnaWExITAfBgNVBAMTGEJJUyAtIE1laG1ldCBJaHNhbiBBa2h1bjCCASIwDQYJKoZIhvcN
AQEBBQADggEPADCCAQoCggEBAOUC+a6/3gXku3uXCKVGi3/q11RRhKKu8GXmVoOsOOAgGVl77OtI
3DOol9VCIegsIbkdhuPLphrp4T+a/Cj0iCRoygL5J2po8CM2iffQ3ldEcRN1/I9J5jxYaU2jW3DL
Er7fYvveCfry+95q4xV1wTZNUeSWQzEgGBm4ilS4yB5bqYsPMaLvPJDQCsLV584GqukY15zgoJ0A
9BHNoE923EGoMTtbO4OifrusTQrtBJCQzDLUTMdTVj323BOzSyFGw4VrU2suLv+A327E/zstEH7A
bfbgdhknBAh0RIqHLAcp02oDmergTpzA8jQSeAIkZdB9vSAAkYx5Hfus28Z9gPMCAwEAAaOCAzIw
ggMuMDwGCSsGAQQBgjcVBwQvMC0GJSsGAQQBgjcVCOayYION9USGgZkJg7ihSoO+hHEEg8SRM4SD
iF0CAWQCARswHQYDVR0lBBYwFAYIKwYBBQUHAwIGCCsGAQUFBwMEMAsGA1UdDwQEAwIHgDAnBgkr
BgEEAYI3FQoEGjAYMAoGCCsGAQUFBwMCMAoGCCsGAQUFBwMEMB0GA1UdDgQWBBSy+hszqnN/wsi4
EpxfBJyTCzBkcjAfBgNVHSMEGDAWgBTDLtIv8EwvGcIngvz2LqxqsEnPwTCCASUGA1UdHwSCARww
ggEYMIIBFKCCARCgggEMhoHHbGRhcDovLy9DTj1OQkclMjBDbGFzcyUyMDIlMjBJTlQlMjBTdWIl
MjBDQSgxKSxDTj1uYmctc3ViQ0EsQ049Q0RQLENOPVB1YmxpYyUyMEtleSUyMFNlcnZpY2VzLENO
PVNlcnZpY2VzLENOPUNvbmZpZ3VyYXRpb24sREM9bmJnLERDPWdlP2NlcnRpZmljYXRlUmV2b2Nh
dGlvbkxpc3Q/YmFzZT9vYmplY3RDbGFzcz1jUkxEaXN0cmlidXRpb25Qb2ludIZAaHR0cDovL2Ny
bC5uYmcuZ292LmdlL2NhL05CRyUyMENsYXNzJTIwMiUyMElOVCUyMFN1YiUyMENBKDEpLmNybDCC
AS4GCCsGAQUFBwEBBIIBIDCCARwwgboGCCsGAQUFBzAChoGtbGRhcDovLy9DTj1OQkclMjBDbGFz
cyUyMDIlMjBJTlQlMjBTdWIlMjBDQSxDTj1BSUEsQ049UHVibGljJTIwS2V5JTIwU2VydmljZXMs
Q049U2VydmljZXMsQ049Q29uZmlndXJhdGlvbixEQz1uYmcsREM9Z2U/Y0FDZXJ0aWZpY2F0ZT9i
YXNlP29iamVjdENsYXNzPWNlcnRpZmljYXRpb25BdXRob3JpdHkwXQYIKwYBBQUHMAKGUWh0dHA6
Ly9jcmwubmJnLmdvdi5nZS9jYS9uYmctc3ViQ0EubmJnLmdlX05CRyUyMENsYXNzJTIwMiUyMElO
VCUyMFN1YiUyMENBKDEpLmNydDANBgkqhkiG9w0BAQUFAAOCAQEAW1elIwMvRn3wvgN4TiU2Yjms
hUHEwmmQBwf2jxgI2pmyqZSocUrTaGncZfMVTRUbHccHGnRkO8Ha8njmqGdDzVp669B4JlDSAUhv
fke84Bt2Eo9KLMA4N+JhldEr8zVBtozcFK6DSn28kjBEONlrkr28rbqsKxwOSt1uvc+rHNal845T
OmUJLu2YtJuRDfMsCFAs67LdFzXCt+59sqA+2INzY+w8ii8BywLi7Fw4WS7g7aonXwtA8+UO2GIP
aZPG2j9iX2Ij+6Uln6lyS0kK0eUZQQN2fipZ5WxnN+uL6EcoxWAPSJogrt2f/c5+JJMfvEL0SIv1
bit92Mhmwq/30Q==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Yk3WVrc2T++INEhSI6cXm7MZLsg=</DigestValue>
      </Reference>
      <Reference URI="/xl/worksheets/sheet1.xml?ContentType=application/vnd.openxmlformats-officedocument.spreadsheetml.worksheet+xml">
        <DigestMethod Algorithm="http://www.w3.org/2000/09/xmldsig#sha1"/>
        <DigestValue>qapyyBAQxZYl5MMt7UcAq3RAZeg=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5.xml?ContentType=application/vnd.openxmlformats-officedocument.spreadsheetml.worksheet+xml">
        <DigestMethod Algorithm="http://www.w3.org/2000/09/xmldsig#sha1"/>
        <DigestValue>2EfsScQD4K5mlTjZ4Ggb0A4XRtg=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ir0sevyHFEtrNHr0UKVwYQBW1bk=</DigestValue>
      </Reference>
      <Reference URI="/xl/worksheets/sheet3.xml?ContentType=application/vnd.openxmlformats-officedocument.spreadsheetml.worksheet+xml">
        <DigestMethod Algorithm="http://www.w3.org/2000/09/xmldsig#sha1"/>
        <DigestValue>9BawpaGXG05sfrWV4rUFW9aCrXo=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KwCkE8P3XoivlzAeBvFNjK4KGyU=</DigestValue>
      </Reference>
      <Reference URI="/xl/calcChain.xml?ContentType=application/vnd.openxmlformats-officedocument.spreadsheetml.calcChain+xml">
        <DigestMethod Algorithm="http://www.w3.org/2000/09/xmldsig#sha1"/>
        <DigestValue>v1dbKk96z7EmGS6e3JnpY5htlRM=</DigestValue>
      </Reference>
      <Reference URI="/xl/worksheets/sheet4.xml?ContentType=application/vnd.openxmlformats-officedocument.spreadsheetml.worksheet+xml">
        <DigestMethod Algorithm="http://www.w3.org/2000/09/xmldsig#sha1"/>
        <DigestValue>h6trrH6sI9qXvW3+5Gqjub6uUZs=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TcncswCuV5KOy5SS5k2flQxWnTU=</DigestValue>
      </Reference>
      <Reference URI="/xl/worksheets/sheet2.xml?ContentType=application/vnd.openxmlformats-officedocument.spreadsheetml.worksheet+xml">
        <DigestMethod Algorithm="http://www.w3.org/2000/09/xmldsig#sha1"/>
        <DigestValue>WFkDe8VTIZ7+MnMframKs5okvm4=</DigestValue>
      </Reference>
      <Reference URI="/xl/sharedStrings.xml?ContentType=application/vnd.openxmlformats-officedocument.spreadsheetml.sharedStrings+xml">
        <DigestMethod Algorithm="http://www.w3.org/2000/09/xmldsig#sha1"/>
        <DigestValue>txvDwUTJCxDfwP37WOQynkrbD+s=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2016-10-21T12:54:58Z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2016-10-21T12:54:58Z</xd:SigningTime>
          <xd:SigningCertificate>
            <xd:Cert>
              <xd:CertDigest>
                <DigestMethod Algorithm="http://www.w3.org/2000/09/xmldsig#sha1"/>
                <DigestValue>vmAJHvM67BVDRyAIEIG9604tVIE=</DigestValue>
              </xd:CertDigest>
              <xd:IssuerSerial>
                <X509IssuerName>CN=NBG Class 2 INT Sub CA, DC=nbg, DC=ge</X509IssuerName>
                <X509SerialNumber>120321972623569640755676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Ucha Saralidze</cp:lastModifiedBy>
  <cp:lastPrinted>2009-04-27T12:27:12Z</cp:lastPrinted>
  <dcterms:created xsi:type="dcterms:W3CDTF">2006-03-24T12:21:33Z</dcterms:created>
  <dcterms:modified xsi:type="dcterms:W3CDTF">2016-10-21T12:53:30Z</dcterms:modified>
  <cp:category>Banking Supervision</cp:category>
</cp:coreProperties>
</file>