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65" windowWidth="15030" windowHeight="8265" activeTab="3"/>
  </bookViews>
  <sheets>
    <sheet name="RC" sheetId="1" r:id="rId1"/>
    <sheet name="RI" sheetId="3" r:id="rId2"/>
    <sheet name="RC-O" sheetId="2" r:id="rId3"/>
    <sheet name="ratio" sheetId="4" r:id="rId4"/>
    <sheet name="info" sheetId="5" r:id="rId5"/>
  </sheets>
  <definedNames>
    <definedName name="_xlnm.Print_Area" localSheetId="3">ratio!$A$1:$D$29</definedName>
  </definedNames>
  <calcPr calcId="145621"/>
</workbook>
</file>

<file path=xl/calcChain.xml><?xml version="1.0" encoding="utf-8"?>
<calcChain xmlns="http://schemas.openxmlformats.org/spreadsheetml/2006/main">
  <c r="E30" i="1" l="1"/>
  <c r="E21" i="3" l="1"/>
  <c r="E17" i="3"/>
  <c r="E15" i="3"/>
  <c r="E14" i="3"/>
  <c r="E13" i="3"/>
  <c r="E11" i="3"/>
  <c r="E8" i="3"/>
  <c r="E19" i="3" l="1"/>
  <c r="E12" i="3"/>
  <c r="E16" i="3"/>
  <c r="E18" i="3"/>
  <c r="E20" i="3"/>
  <c r="C9" i="3"/>
  <c r="C22" i="3" s="1"/>
  <c r="D9" i="3"/>
  <c r="D22" i="3" s="1"/>
  <c r="E10" i="3"/>
  <c r="B2" i="5"/>
  <c r="B1" i="5"/>
  <c r="B3" i="4"/>
  <c r="B2" i="4"/>
  <c r="B2" i="2"/>
  <c r="B1" i="2"/>
  <c r="B3" i="3"/>
  <c r="B2" i="3"/>
  <c r="E22" i="3" l="1"/>
  <c r="E9" i="3"/>
  <c r="B29" i="4"/>
  <c r="A29" i="4"/>
  <c r="B70" i="2"/>
  <c r="A70" i="2"/>
  <c r="B70" i="3"/>
  <c r="A70" i="3"/>
  <c r="H67" i="2" l="1"/>
  <c r="H66" i="2"/>
  <c r="H65" i="2"/>
  <c r="H64" i="2"/>
  <c r="G63" i="2"/>
  <c r="F63" i="2"/>
  <c r="H63" i="2" s="1"/>
  <c r="H62" i="2"/>
  <c r="H61" i="2"/>
  <c r="H60" i="2"/>
  <c r="H59" i="2"/>
  <c r="H58" i="2"/>
  <c r="G57" i="2"/>
  <c r="F57" i="2"/>
  <c r="H56" i="2"/>
  <c r="H55" i="2"/>
  <c r="H54" i="2"/>
  <c r="G53" i="2"/>
  <c r="F53" i="2"/>
  <c r="H52" i="2"/>
  <c r="H51" i="2"/>
  <c r="H50" i="2"/>
  <c r="H49" i="2"/>
  <c r="G48" i="2"/>
  <c r="F48" i="2"/>
  <c r="H47" i="2"/>
  <c r="H46" i="2"/>
  <c r="H45" i="2"/>
  <c r="H44" i="2"/>
  <c r="G43" i="2"/>
  <c r="F43" i="2"/>
  <c r="H43" i="2" s="1"/>
  <c r="H42" i="2"/>
  <c r="H41" i="2"/>
  <c r="H40" i="2"/>
  <c r="G39" i="2"/>
  <c r="F39" i="2"/>
  <c r="H38" i="2"/>
  <c r="H37" i="2"/>
  <c r="H36" i="2"/>
  <c r="G35" i="2"/>
  <c r="F35" i="2"/>
  <c r="H34" i="2"/>
  <c r="H33" i="2"/>
  <c r="H32" i="2"/>
  <c r="H31" i="2"/>
  <c r="H30" i="2"/>
  <c r="H29" i="2"/>
  <c r="H28" i="2"/>
  <c r="G27" i="2"/>
  <c r="F27" i="2"/>
  <c r="H26" i="2"/>
  <c r="H25" i="2"/>
  <c r="H24" i="2"/>
  <c r="H23" i="2"/>
  <c r="H22" i="2"/>
  <c r="H21" i="2"/>
  <c r="H20" i="2"/>
  <c r="H19" i="2"/>
  <c r="H18" i="2"/>
  <c r="H17" i="2"/>
  <c r="G16" i="2"/>
  <c r="G13" i="2" s="1"/>
  <c r="F16" i="2"/>
  <c r="F13" i="2" s="1"/>
  <c r="H15" i="2"/>
  <c r="H14" i="2"/>
  <c r="H12" i="2"/>
  <c r="H11" i="2"/>
  <c r="H10" i="2"/>
  <c r="G9" i="2"/>
  <c r="F9" i="2"/>
  <c r="H8" i="2"/>
  <c r="H7" i="2"/>
  <c r="E67" i="2"/>
  <c r="E66" i="2"/>
  <c r="E65" i="2"/>
  <c r="E64" i="2"/>
  <c r="D63" i="2"/>
  <c r="C63" i="2"/>
  <c r="E62" i="2"/>
  <c r="E61" i="2"/>
  <c r="E60" i="2"/>
  <c r="E59" i="2"/>
  <c r="E58" i="2"/>
  <c r="D57" i="2"/>
  <c r="C57" i="2"/>
  <c r="E56" i="2"/>
  <c r="E55" i="2"/>
  <c r="E54" i="2"/>
  <c r="D53" i="2"/>
  <c r="C53" i="2"/>
  <c r="E52" i="2"/>
  <c r="E51" i="2"/>
  <c r="E50" i="2"/>
  <c r="E49" i="2"/>
  <c r="D48" i="2"/>
  <c r="C48" i="2"/>
  <c r="E47" i="2"/>
  <c r="E46" i="2"/>
  <c r="E45" i="2"/>
  <c r="E44" i="2"/>
  <c r="D43" i="2"/>
  <c r="C43" i="2"/>
  <c r="E42" i="2"/>
  <c r="E41" i="2"/>
  <c r="E40" i="2"/>
  <c r="D39" i="2"/>
  <c r="C39" i="2"/>
  <c r="E38" i="2"/>
  <c r="E37" i="2"/>
  <c r="E36" i="2"/>
  <c r="D35" i="2"/>
  <c r="C35" i="2"/>
  <c r="E34" i="2"/>
  <c r="E33" i="2"/>
  <c r="E32" i="2"/>
  <c r="E31" i="2"/>
  <c r="E30" i="2"/>
  <c r="E29" i="2"/>
  <c r="E28" i="2"/>
  <c r="D27" i="2"/>
  <c r="C27" i="2"/>
  <c r="E26" i="2"/>
  <c r="E25" i="2"/>
  <c r="E24" i="2"/>
  <c r="E23" i="2"/>
  <c r="E22" i="2"/>
  <c r="E21" i="2"/>
  <c r="E20" i="2"/>
  <c r="E19" i="2"/>
  <c r="E18" i="2"/>
  <c r="E17" i="2"/>
  <c r="D16" i="2"/>
  <c r="C16" i="2"/>
  <c r="C13" i="2" s="1"/>
  <c r="E15" i="2"/>
  <c r="E14" i="2"/>
  <c r="E12" i="2"/>
  <c r="E11" i="2"/>
  <c r="E10" i="2"/>
  <c r="D9" i="2"/>
  <c r="C9" i="2"/>
  <c r="E8" i="2"/>
  <c r="E7" i="2"/>
  <c r="H57" i="2" l="1"/>
  <c r="H53" i="2"/>
  <c r="E48" i="2"/>
  <c r="E57" i="2"/>
  <c r="H13" i="2"/>
  <c r="H16" i="2"/>
  <c r="H9" i="2"/>
  <c r="E9" i="2"/>
  <c r="E16" i="2"/>
  <c r="E63" i="2"/>
  <c r="H39" i="2"/>
  <c r="H48" i="2"/>
  <c r="H35" i="2"/>
  <c r="H27" i="2"/>
  <c r="E53" i="2"/>
  <c r="E43" i="2"/>
  <c r="E39" i="2"/>
  <c r="E35" i="2"/>
  <c r="E27" i="2"/>
  <c r="D13" i="2"/>
  <c r="E13" i="2" s="1"/>
  <c r="E6" i="2" s="1"/>
  <c r="F6" i="2"/>
  <c r="F68" i="2" s="1"/>
  <c r="G6" i="2"/>
  <c r="G68" i="2" s="1"/>
  <c r="C6" i="2"/>
  <c r="C68" i="2" s="1"/>
  <c r="H66" i="3"/>
  <c r="H64" i="3"/>
  <c r="F61" i="3"/>
  <c r="H61" i="3" s="1"/>
  <c r="H60" i="3"/>
  <c r="H59" i="3"/>
  <c r="H58" i="3"/>
  <c r="G53" i="3"/>
  <c r="F53" i="3"/>
  <c r="H52" i="3"/>
  <c r="H51" i="3"/>
  <c r="H50" i="3"/>
  <c r="H49" i="3"/>
  <c r="H48" i="3"/>
  <c r="H47" i="3"/>
  <c r="H44" i="3"/>
  <c r="H43" i="3"/>
  <c r="H42" i="3"/>
  <c r="H41" i="3"/>
  <c r="H40" i="3"/>
  <c r="H39" i="3"/>
  <c r="H38" i="3"/>
  <c r="H37" i="3"/>
  <c r="H36" i="3"/>
  <c r="H35" i="3"/>
  <c r="G34" i="3"/>
  <c r="G45" i="3" s="1"/>
  <c r="F34" i="3"/>
  <c r="F45" i="3" s="1"/>
  <c r="G30" i="3"/>
  <c r="F30" i="3"/>
  <c r="H30" i="3" s="1"/>
  <c r="H29" i="3"/>
  <c r="H28" i="3"/>
  <c r="H27" i="3"/>
  <c r="H26" i="3"/>
  <c r="H25" i="3"/>
  <c r="H24" i="3"/>
  <c r="H21" i="3"/>
  <c r="H20" i="3"/>
  <c r="H19" i="3"/>
  <c r="H18" i="3"/>
  <c r="H17" i="3"/>
  <c r="H16" i="3"/>
  <c r="H15" i="3"/>
  <c r="H14" i="3"/>
  <c r="H13" i="3"/>
  <c r="H12" i="3"/>
  <c r="H11" i="3"/>
  <c r="H10" i="3"/>
  <c r="G9" i="3"/>
  <c r="G22" i="3" s="1"/>
  <c r="F9" i="3"/>
  <c r="H8" i="3"/>
  <c r="E66" i="3"/>
  <c r="E64" i="3"/>
  <c r="C61" i="3"/>
  <c r="E61" i="3" s="1"/>
  <c r="E60" i="3"/>
  <c r="E59" i="3"/>
  <c r="E58" i="3"/>
  <c r="D53" i="3"/>
  <c r="C53" i="3"/>
  <c r="E52" i="3"/>
  <c r="E51" i="3"/>
  <c r="E50" i="3"/>
  <c r="E49" i="3"/>
  <c r="E48" i="3"/>
  <c r="E47" i="3"/>
  <c r="E44" i="3"/>
  <c r="E43" i="3"/>
  <c r="E42" i="3"/>
  <c r="E41" i="3"/>
  <c r="E40" i="3"/>
  <c r="E39" i="3"/>
  <c r="E38" i="3"/>
  <c r="E37" i="3"/>
  <c r="E36" i="3"/>
  <c r="E35" i="3"/>
  <c r="D34" i="3"/>
  <c r="D45" i="3" s="1"/>
  <c r="C34" i="3"/>
  <c r="C45" i="3" s="1"/>
  <c r="D30" i="3"/>
  <c r="D31" i="3" s="1"/>
  <c r="C30" i="3"/>
  <c r="E29" i="3"/>
  <c r="E28" i="3"/>
  <c r="E27" i="3"/>
  <c r="E26" i="3"/>
  <c r="E25" i="3"/>
  <c r="E24" i="3"/>
  <c r="H9" i="3" l="1"/>
  <c r="H6" i="2"/>
  <c r="D6" i="2"/>
  <c r="D68" i="2" s="1"/>
  <c r="E53" i="3"/>
  <c r="C54" i="3"/>
  <c r="F54" i="3"/>
  <c r="G31" i="3"/>
  <c r="G54" i="3"/>
  <c r="E30" i="3"/>
  <c r="H68" i="2"/>
  <c r="E68" i="2"/>
  <c r="F22" i="3"/>
  <c r="F31" i="3" s="1"/>
  <c r="H53" i="3"/>
  <c r="H34" i="3"/>
  <c r="H45" i="3"/>
  <c r="D54" i="3"/>
  <c r="D56" i="3" s="1"/>
  <c r="D63" i="3" s="1"/>
  <c r="D65" i="3" s="1"/>
  <c r="D67" i="3" s="1"/>
  <c r="E45" i="3"/>
  <c r="C31" i="3"/>
  <c r="E34" i="3"/>
  <c r="F56" i="3" l="1"/>
  <c r="F63" i="3" s="1"/>
  <c r="G56" i="3"/>
  <c r="G63" i="3" s="1"/>
  <c r="G65" i="3" s="1"/>
  <c r="G67" i="3" s="1"/>
  <c r="H54" i="3"/>
  <c r="E54" i="3"/>
  <c r="H31" i="3"/>
  <c r="H22" i="3"/>
  <c r="C56" i="3"/>
  <c r="E31" i="3"/>
  <c r="H56" i="3" l="1"/>
  <c r="H63" i="3"/>
  <c r="F65" i="3"/>
  <c r="E56" i="3"/>
  <c r="C63" i="3"/>
  <c r="H65" i="3" l="1"/>
  <c r="F67" i="3"/>
  <c r="H67" i="3" s="1"/>
  <c r="E63" i="3"/>
  <c r="C65" i="3"/>
  <c r="E65" i="3" l="1"/>
  <c r="C67" i="3"/>
  <c r="E67" i="3" s="1"/>
</calcChain>
</file>

<file path=xl/sharedStrings.xml><?xml version="1.0" encoding="utf-8"?>
<sst xmlns="http://schemas.openxmlformats.org/spreadsheetml/2006/main" count="320" uniqueCount="256">
  <si>
    <t>მისაღებად მოსალოდნელი ფასიანი ქაღალდები</t>
  </si>
  <si>
    <t>ფასიანი ქაღალდები</t>
  </si>
  <si>
    <t>გაუნაღდებელი დოკუმენტები</t>
  </si>
  <si>
    <t>გასაყიდად განკუთვნილი ფასიანი ქაღალდები</t>
  </si>
  <si>
    <t>ვადაში გაუნაღდებელი დოკუმენტები ბანკის მიზეზით</t>
  </si>
  <si>
    <t>დანარჩენი ვალდებულებები</t>
  </si>
  <si>
    <t>ფიუჩერსული კონტრაქტები</t>
  </si>
  <si>
    <t>გაურჩეველი ფულიანი ამანათები</t>
  </si>
  <si>
    <t>აქცეპტები და ინდოსამენტები</t>
  </si>
  <si>
    <t>გაცემული გარანტიები</t>
  </si>
  <si>
    <t>ნაღდ ვალუტასთან დაკავშირებული ოპერაციები</t>
  </si>
  <si>
    <t>ფორვარდული სავალუტო ოპერაციები</t>
  </si>
  <si>
    <t>საპროცენტო განაკვეთის კონტრაქტები</t>
  </si>
  <si>
    <t>ოფციონები</t>
  </si>
  <si>
    <t>მცირეფასიანი ინვენტარი</t>
  </si>
  <si>
    <t>სპეცლატარიის ანაზღაურება</t>
  </si>
  <si>
    <t>ძვირფასი ლითონები</t>
  </si>
  <si>
    <t>გაუნაღდებელი საწესდებო ფონდი</t>
  </si>
  <si>
    <t>ზარალში ჩამოწერილი ვალები</t>
  </si>
  <si>
    <t>ზარალში ჩამოწერილი ვალები 31.12.2000-მდე</t>
  </si>
  <si>
    <t>გირავნობის უზრუნველყოფის სახით გაცემული აქტივები</t>
  </si>
  <si>
    <t>სხვა პირობითი ვალდებულებები</t>
  </si>
  <si>
    <t>მესამე მხარის მიერ მიღებული ფინანსური ვალდებულებები</t>
  </si>
  <si>
    <t>მესამე მხარის კლიენტის ვალდებულება ბანკის მიმართ</t>
  </si>
  <si>
    <t>სხვა ქონება</t>
  </si>
  <si>
    <t>კონტრაქტები საქონელზე და სააქციო კაპიტალის შესახებ</t>
  </si>
  <si>
    <t>სვოპების ძირითადი თანხა</t>
  </si>
  <si>
    <t>ვადაში გაუნაღდებელი დოკუმენტები გადამხდელის მიზეზით</t>
  </si>
  <si>
    <t>ზარალში ჩამოწერილი სხვა აქტივები</t>
  </si>
  <si>
    <t>სხვა ფასეულობა და დოკუმენტები</t>
  </si>
  <si>
    <t>მკაცრი აღრიცხვის ბლანკები</t>
  </si>
  <si>
    <t>მოგება</t>
  </si>
  <si>
    <t>ლიკვიდობა</t>
  </si>
  <si>
    <t>კაპიტალი</t>
  </si>
  <si>
    <t xml:space="preserve">უკუგება საშუალო აქტივებზე (ROA) </t>
  </si>
  <si>
    <t xml:space="preserve">უკუგება საშუალო კაპიტალზე (ROE) </t>
  </si>
  <si>
    <t>ფულადი დივიდენდები / წმინდა მოგებასთან</t>
  </si>
  <si>
    <t>მთლიანი საპროცენტო შემოსავლები / საშუალო წლიურ აქტივებთან</t>
  </si>
  <si>
    <t>საოპერაციო შედეგი / საშუალო წლიურ აქტივებთან</t>
  </si>
  <si>
    <t xml:space="preserve"> წმინდა საპროცენტო მარჟა</t>
  </si>
  <si>
    <t>რისკის მიხედვით შეწონილი აქტივები / მთლიან აქტივებთან</t>
  </si>
  <si>
    <t>აქტივების ხარისხი</t>
  </si>
  <si>
    <t>უმოქმედო სესხები / მთლიან სესხებთან</t>
  </si>
  <si>
    <t>სშდრ / მთლიან სესხებთან</t>
  </si>
  <si>
    <t xml:space="preserve">უცხოური ვალუტით არსებული სესხები / მთლიან სესხებთან </t>
  </si>
  <si>
    <t xml:space="preserve">უცხოური ვალუტით არსებული აქტივები / მთლიან აქტივებთან </t>
  </si>
  <si>
    <t>უცხოური ვალუტით არსებული ვალდებულებები / მთლიან ვალდებულებებთან</t>
  </si>
  <si>
    <t>მთლიანი საპროცენტო ხარჯები / საშუალო წლიურ აქტივებთან</t>
  </si>
  <si>
    <t>საწესდებო კაპიტალის 1% და მეტი წილის მფლობელი აქციონერების ჩამონათვალი წილების მითითებით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</si>
  <si>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</si>
  <si>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</si>
  <si>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ბანკის სამეთვალყურეო საბჭოს, დირექტორატის და აქციონერთა შესახებ</t>
  </si>
  <si>
    <t>მიღებული დივიდენდები</t>
  </si>
  <si>
    <t>მოგება (ზარალი) დილინგური ფასიანი ქაღალდებიდან</t>
  </si>
  <si>
    <t>საპროცენტო შემოსავლები</t>
  </si>
  <si>
    <t>საპროცენტო და დისკონტური შემოსავლები ფასიანი ქაღალდებიდან</t>
  </si>
  <si>
    <t>არასაპროცენტო შემოსავლები</t>
  </si>
  <si>
    <t>მოგება (ზარალი) საინვესტიციო ფასიანი ქაღალდებიდან</t>
  </si>
  <si>
    <t>მთლიანი არასაპროცენტო შემოსავლები</t>
  </si>
  <si>
    <t>წმინდა საპროცენტო შემოსავალი</t>
  </si>
  <si>
    <t>წმინდა არასაპროცენტო შემოსავალი</t>
  </si>
  <si>
    <t>წმინდა მოგება დარეზერვებამდე</t>
  </si>
  <si>
    <t>წმინდა მოგება</t>
  </si>
  <si>
    <t>საპროცენტო შემოსავლები ბანკებიდან "ნოსტრო" ანგარიშებისა და დეპოზიტების მიხედვით</t>
  </si>
  <si>
    <t>საპროცენტო შემოსავლები სესხებიდან</t>
  </si>
  <si>
    <t>ბანკთაშორისი სესხებიდან</t>
  </si>
  <si>
    <t>ენერგეტიკის სექტორზე გაცემული სესხებიდან</t>
  </si>
  <si>
    <t>მშენებლობის სექტორზე გაცემული სესხებიდან</t>
  </si>
  <si>
    <t>სამთომომპოვებელ და გადამამუშავებელ სექტორზე გაცემული სესხებიდან</t>
  </si>
  <si>
    <t>ტრანსპორტისა და კავშირგაბმულობის სექტორზე გაცემული სესხებიდან</t>
  </si>
  <si>
    <t>ფიზიკურ პირებზე გაცემული სესხებიდან</t>
  </si>
  <si>
    <t>დანარჩენ სექტორზე გაცემული სესხებიდან</t>
  </si>
  <si>
    <t>სხვა საპროცენტო შემოსავლები</t>
  </si>
  <si>
    <t>მოთხოვნამდე დეპოზიტებზე გადახდილი პროცენტები</t>
  </si>
  <si>
    <t>ვადიან დეპოზიტებზე გადახდილი პროცენტები</t>
  </si>
  <si>
    <t>ნასესხებ სახსრებზე გადახდილი პროცენტები</t>
  </si>
  <si>
    <t>მოგება (ზარალი) სავალუტო სახსრების გადაფასებიდან</t>
  </si>
  <si>
    <t>სხვა არასაპროცენტო შემოსავლები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</si>
  <si>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</si>
  <si>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</si>
  <si>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</si>
  <si>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</si>
  <si>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მოგების გადასახადი</t>
  </si>
  <si>
    <t>მოგება გადასახადის გადახდის შემდეგ</t>
  </si>
  <si>
    <t>საპროცენტო ხარჯები</t>
  </si>
  <si>
    <t>სხვა საპროცენტო ხარჯები</t>
  </si>
  <si>
    <t>მთლიანი საპროცენტო ხარჯები</t>
  </si>
  <si>
    <t>არასაპროცენტო ხარჯები</t>
  </si>
  <si>
    <t>სხვა საბანკო ოპერაციების მიხედვით გაწეული არასაპროცენტო ხარჯები</t>
  </si>
  <si>
    <t>ბანკის განვითარების, საკონსულტაციო და მარკეტინგის ხარჯები</t>
  </si>
  <si>
    <t>ბანკის პერსონალის ხარჯები</t>
  </si>
  <si>
    <t>ძირითადი საშუალებების საექსპლოატაციო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</si>
  <si>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</si>
  <si>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</si>
  <si>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</si>
  <si>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გაუთვალისწინებელი შემოსავლები (ხარჯები)</t>
  </si>
  <si>
    <t>პირობითი ვალდებულებები</t>
  </si>
  <si>
    <t>ტრასატის ვალდებულება ბანკის მიმართ</t>
  </si>
  <si>
    <t>კლიენტის ვალდებულება</t>
  </si>
  <si>
    <t>ფორმალური ვალდებულებები</t>
  </si>
  <si>
    <t>ფინანსურ ინსტრუმენტებზე დადებული ფორვარდული კონტრაქტები</t>
  </si>
  <si>
    <t>ფორვარდული კონტრაქტები</t>
  </si>
  <si>
    <t>აღებული ფინანსური ვალდებულებები</t>
  </si>
  <si>
    <t>N</t>
  </si>
  <si>
    <t>7.1</t>
  </si>
  <si>
    <t>7.2</t>
  </si>
  <si>
    <t>7.3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</si>
  <si>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</si>
  <si>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</si>
  <si>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</si>
  <si>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</si>
  <si>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</si>
  <si>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</si>
  <si>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</si>
  <si>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</si>
  <si>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</si>
  <si>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ბანკის ბენეფიცირების ჩამონათვალი, რომლებიც პირდაპირ და არაპირდაპირ ფლობენ აქციების 5%–ს ან მეტს წილების მითითებით</t>
  </si>
  <si>
    <t>ბანკი:</t>
  </si>
  <si>
    <t>ლარებით</t>
  </si>
  <si>
    <t>საერთო რეზერვები</t>
  </si>
  <si>
    <t>ბანკების დეპოზიტები</t>
  </si>
  <si>
    <t>ვადიანი დეპოზიტები</t>
  </si>
  <si>
    <t>საემისიო კაპიტალი</t>
  </si>
  <si>
    <t>ვალდებულებები</t>
  </si>
  <si>
    <t>სუბორდინირებული ვალდებულებები</t>
  </si>
  <si>
    <t>მთლიანი ვალდებულებები</t>
  </si>
  <si>
    <t>აქტივები</t>
  </si>
  <si>
    <t>მთლიანი აქტივები</t>
  </si>
  <si>
    <t>აქტივების გადაფასების რეზერვები</t>
  </si>
  <si>
    <t>თარიღი:</t>
  </si>
  <si>
    <t>ნაღდი ფული</t>
  </si>
  <si>
    <t>საკუთარი სავალო ფასიანი ქაღალდები</t>
  </si>
  <si>
    <t>საანგარიშგებო პერიოდი</t>
  </si>
  <si>
    <t>მიმდინარე დეპოზიტები (ანგარიშები)</t>
  </si>
  <si>
    <t>ფასიანი ქაღალდები დილინგური ოპერაციებისათვის</t>
  </si>
  <si>
    <t>საინვესტიციო ფასიანი ქაღალდები</t>
  </si>
  <si>
    <t>სააქციო კაპიტალი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</si>
  <si>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</si>
  <si>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</si>
  <si>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</si>
  <si>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სულ სააქციო კაპიტალი</t>
  </si>
  <si>
    <t>მთლიანი ვალდებულებები და სააქციო კაპიტალი</t>
  </si>
  <si>
    <t>დასაკუთრებული უძრავი და მოძრავი ქონება</t>
  </si>
  <si>
    <t>ძირითადი საშუალებები და არამატერიალური აქტივები</t>
  </si>
  <si>
    <t>წინა წლის შესაბამისი პერიოდი</t>
  </si>
  <si>
    <t>ინვესტიციები საწესდებო კაპიტალში</t>
  </si>
  <si>
    <t>გაუნაწილებელი მოგება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</si>
  <si>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</si>
  <si>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</si>
  <si>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</si>
  <si>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</si>
  <si>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</si>
  <si>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</si>
  <si>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სხვა აქტივები</t>
  </si>
  <si>
    <t>მოთხოვნამდე დეპოზიტები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</si>
  <si>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</si>
  <si>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</si>
  <si>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სხვა ვალდებულებები</t>
  </si>
  <si>
    <t>ლარი</t>
  </si>
  <si>
    <t>უცხ.ვალუტა</t>
  </si>
  <si>
    <t>სულ</t>
  </si>
  <si>
    <t>ვაჭრობისა და მომსახურეობის სექტორზე გაცემული სესხებიდან</t>
  </si>
  <si>
    <t>სოფლის მეურნეობის და მეტყევეობის სექტორზე გაცემული სესხებიდან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</si>
  <si>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</si>
  <si>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მთლიანი საპროცენტო შემოსავლები</t>
  </si>
  <si>
    <t>ბანკის დეპოზიტებზე გადახდილი პროცენტები</t>
  </si>
  <si>
    <t>საკუთარ სავალო ფასიან ქაღალდებზე გადახდილი პროცენტები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</si>
  <si>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</si>
  <si>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</si>
  <si>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</si>
  <si>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მოგება (ზარალი) ვალუტის ყიდვა–გაყიდვის ოპერაციებიდან</t>
  </si>
  <si>
    <t>მოგება (ზარალი) ქონების გაყიდვიდან</t>
  </si>
  <si>
    <t>სხვა საბანკო ოპერაციებიდან მიღებული არასაპროცენტო შემოსავლები</t>
  </si>
  <si>
    <t>მოგება გადასახადის გადახდამდე და გაუთვალისწინებელ სემოსავალ–ხარჯებამდე</t>
  </si>
  <si>
    <t>უცხ. ვალუტა</t>
  </si>
  <si>
    <t>X</t>
  </si>
  <si>
    <t>პირველადი კაპიტალის კოეფიციენტი ≥ 7.2%</t>
  </si>
  <si>
    <t>საზედამხედველო კაპიტალის კოეფიციენტი ≥ 10.8%</t>
  </si>
  <si>
    <t>1.3.1</t>
  </si>
  <si>
    <t xml:space="preserve">                          თავდებობა, სოლიდარული პასუხისმგებლობა </t>
  </si>
  <si>
    <t>1.3.2</t>
  </si>
  <si>
    <t xml:space="preserve">                          გარანტია </t>
  </si>
  <si>
    <t>1.5.1</t>
  </si>
  <si>
    <t xml:space="preserve">                          ფულადი სახსრები</t>
  </si>
  <si>
    <t>1.5.2</t>
  </si>
  <si>
    <t xml:space="preserve">                          ძვირფასი ლითონები და ქვები</t>
  </si>
  <si>
    <t>1.5.3</t>
  </si>
  <si>
    <t xml:space="preserve">                          უძრავი ქონება:</t>
  </si>
  <si>
    <t>1.5.3.1</t>
  </si>
  <si>
    <t xml:space="preserve">                                                        საცხოვრებელი</t>
  </si>
  <si>
    <t>1.5.3.2</t>
  </si>
  <si>
    <t xml:space="preserve">                                                        კომერციული</t>
  </si>
  <si>
    <t>1.5.3.3</t>
  </si>
  <si>
    <t xml:space="preserve">                                                            კომპლექსური ტიპის უძრავი ქონება</t>
  </si>
  <si>
    <t>1.5.3.4</t>
  </si>
  <si>
    <t xml:space="preserve">                                                       მიწის ნაკვეთები (შენობა ნაგებობების გარეშე)</t>
  </si>
  <si>
    <t>1.5.3.5</t>
  </si>
  <si>
    <t xml:space="preserve">                                                       სხვა</t>
  </si>
  <si>
    <t>1.5.4</t>
  </si>
  <si>
    <t xml:space="preserve">                         მოძრავი ქონება</t>
  </si>
  <si>
    <t>1.5.5</t>
  </si>
  <si>
    <t xml:space="preserve">                         წილის გირავნობა</t>
  </si>
  <si>
    <t>1.5.6</t>
  </si>
  <si>
    <t xml:space="preserve">                         ფასიანი ქაღალდები  </t>
  </si>
  <si>
    <t>1.5.7</t>
  </si>
  <si>
    <t xml:space="preserve">                         სხვა</t>
  </si>
  <si>
    <t>ვალდებულებები ბანკში შესანახად განთავსებულ ქონებაზე</t>
  </si>
  <si>
    <t>საპროცენტო განაკვეთის სვოპის ძირითადი თანხა</t>
  </si>
  <si>
    <t>ფინანსურ ინსტრუმენტებზე დადებული ფიუძერსული კონტრაქტები</t>
  </si>
  <si>
    <t>სესხებზე მიუღებელი პროცენტები 31.12.2000-მდე</t>
  </si>
  <si>
    <t>სესხებზე მიუღებელი პროცენტები 01.01.2001–დან</t>
  </si>
  <si>
    <t>ზარალშ ჩამოწერილი ვალები 01.01.2001-დან</t>
  </si>
  <si>
    <t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t>
  </si>
  <si>
    <t xml:space="preserve"> საბალანსო უწყისი *</t>
  </si>
  <si>
    <t>*</t>
  </si>
  <si>
    <t>მოგება - ზარალის უწყისი *</t>
  </si>
  <si>
    <t>მიღებული გარანტიები: **</t>
  </si>
  <si>
    <t>გირავნობის უზრუნველყოფის სახით მიღებული აქტივები: **</t>
  </si>
  <si>
    <t>**</t>
  </si>
  <si>
    <t>შეიცვალა „მიღებული გარანტიები“ (1.3) და „გირავნობის უზრუნველყოფის სახით მიღებული აქტივები“ (1.5) მუხლების აღრიცხვისა და წარმოდგენის წესი</t>
  </si>
  <si>
    <t>ბალანსგარეშე ანგარიშგების უწყისი *</t>
  </si>
  <si>
    <t>ეკონომიკური მაჩვენებლები *</t>
  </si>
  <si>
    <t>თი ბი სი ბანკი</t>
  </si>
  <si>
    <t>მამუკა ხაზარაძე</t>
  </si>
  <si>
    <t>ბადრი ჯაფარიძე</t>
  </si>
  <si>
    <t>ერიკ რაჯენდრა</t>
  </si>
  <si>
    <t>სტეფანო მარსაგლია</t>
  </si>
  <si>
    <t>ნიკოლას ჰააგ</t>
  </si>
  <si>
    <t>ნიკოლოზ ენუქიძე</t>
  </si>
  <si>
    <t>ვახტანგ ბუცხრიკიძე</t>
  </si>
  <si>
    <t>პაატა ღაძაძე</t>
  </si>
  <si>
    <t>ვანო ბალიაშვილი</t>
  </si>
  <si>
    <t>ნინო მასურაშვილი</t>
  </si>
  <si>
    <t>გიორგი თხელიძე</t>
  </si>
  <si>
    <t>გიორგი შაგიძე</t>
  </si>
  <si>
    <t>დავით წიკლაური</t>
  </si>
  <si>
    <t>ნიკოლოზ ქურდიანი</t>
  </si>
  <si>
    <t>სტეფან უილკი</t>
  </si>
  <si>
    <t>TBC Bank Group PLC - 98.21%</t>
  </si>
  <si>
    <t>ბადრი ჯაფარიძე - 7.33%</t>
  </si>
  <si>
    <t>მამუკა ხაზარაძე - 14.67%</t>
  </si>
  <si>
    <t>JPMorgan Asset Management Holdings - 5.59%</t>
  </si>
  <si>
    <t>მთლიანი სესხების წლიური ზრდის ტემპი**</t>
  </si>
  <si>
    <t>Schroder Investment Management მართვაში არსებული სხვადასხვა ფონდები - 6.10%</t>
  </si>
  <si>
    <t>Malone Financial - 6.27%</t>
  </si>
  <si>
    <t>Dunross &amp; Co. - 5.99%</t>
  </si>
  <si>
    <t>EBRD - 12.28%</t>
  </si>
  <si>
    <t>IFC - 5.70%</t>
  </si>
  <si>
    <t>2015 წლის მე-3 კვარტალში მთლიანი სესხების წლიური ზრდის ტემპის მაღალი მაჩვენებელი ძირითადად განპირობებულია მერჯერის შედეგად კონსტანტას სასესხო პორთფელის გადმოტანით თიბისი ბანკის სასესხო პორთფელში; ასევე გაზრდილი კურსის ეფექტით.</t>
  </si>
  <si>
    <t>ბენეფიციარი მფლობელების შესახებ ინფორმაცია ეყრდნობა მესამე მხარის მიერ მოწოდებულ და საჯარო წყაროებზე დაფუძნებულ ინფორმაციას.</t>
  </si>
  <si>
    <t>ლიკვიდური აქტივები / მთლიან აქტივებთან ***</t>
  </si>
  <si>
    <t>***</t>
  </si>
  <si>
    <t>მიმდინარე და მოთხოვნამდე დეპოზიტები / მთლიან აქტივებთან****</t>
  </si>
  <si>
    <t>****</t>
  </si>
  <si>
    <t>2015 წელს მიმდინარე და მოთხოვნამდე დეპოზიტებში გაითვალისწინებოდა საბანკო დეპოზიტებიც.</t>
  </si>
  <si>
    <t>2015 წელს ლიკვიდური აქტივების გაანგარიშებაში ლივკიდურ აქტივებს აკლდებოდა არარეზიდენტების დეპოზიტების წილი.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</si>
</sst>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m/d/yy;@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Sylfaen"/>
      <family val="1"/>
    </font>
    <font>
      <sz val="8"/>
      <name val="Sylfaen"/>
      <family val="1"/>
    </font>
    <font>
      <b/>
      <sz val="11"/>
      <name val="Sylfaen"/>
      <family val="1"/>
    </font>
    <font>
      <i/>
      <sz val="10"/>
      <name val="Sylfaen"/>
      <family val="1"/>
    </font>
    <font>
      <b/>
      <sz val="10"/>
      <name val="Sylfaen"/>
      <family val="1"/>
    </font>
    <font>
      <sz val="12"/>
      <name val="Sylfaen"/>
      <family val="1"/>
    </font>
    <font>
      <sz val="9"/>
      <name val="Sylfaen"/>
      <family val="1"/>
    </font>
    <font>
      <b/>
      <sz val="9"/>
      <name val="Sylfaen"/>
      <family val="1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u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</cellStyleXfs>
  <cellXfs count="165">
    <xf numFmtId="0" fontId="0" fillId="0" borderId="0" xfId="0"/>
    <xf numFmtId="0" fontId="4" fillId="0" borderId="0" xfId="0" applyFont="1" applyFill="1" applyBorder="1" applyProtection="1"/>
    <xf numFmtId="0" fontId="5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38" fontId="4" fillId="0" borderId="0" xfId="0" applyNumberFormat="1" applyFont="1" applyFill="1" applyBorder="1" applyProtection="1">
      <protection locked="0"/>
    </xf>
    <xf numFmtId="10" fontId="4" fillId="0" borderId="0" xfId="3" applyNumberFormat="1" applyFont="1" applyFill="1" applyBorder="1" applyProtection="1">
      <protection locked="0"/>
    </xf>
    <xf numFmtId="0" fontId="5" fillId="0" borderId="0" xfId="0" applyFont="1" applyFill="1" applyBorder="1" applyProtection="1"/>
    <xf numFmtId="0" fontId="6" fillId="0" borderId="0" xfId="0" applyFont="1" applyFill="1" applyBorder="1" applyAlignment="1" applyProtection="1">
      <alignment horizontal="left" vertical="center" indent="3"/>
    </xf>
    <xf numFmtId="0" fontId="7" fillId="0" borderId="0" xfId="0" applyFont="1" applyFill="1" applyBorder="1" applyProtection="1">
      <protection locked="0"/>
    </xf>
    <xf numFmtId="0" fontId="8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Protection="1"/>
    <xf numFmtId="0" fontId="5" fillId="0" borderId="5" xfId="0" applyFont="1" applyFill="1" applyBorder="1" applyAlignment="1" applyProtection="1">
      <alignment horizontal="left" indent="1"/>
    </xf>
    <xf numFmtId="0" fontId="6" fillId="0" borderId="6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left" indent="1"/>
    </xf>
    <xf numFmtId="38" fontId="4" fillId="2" borderId="7" xfId="0" applyNumberFormat="1" applyFont="1" applyFill="1" applyBorder="1" applyAlignment="1" applyProtection="1">
      <alignment horizontal="right"/>
    </xf>
    <xf numFmtId="38" fontId="8" fillId="2" borderId="7" xfId="0" applyNumberFormat="1" applyFont="1" applyFill="1" applyBorder="1" applyAlignment="1" applyProtection="1">
      <alignment horizontal="right"/>
    </xf>
    <xf numFmtId="38" fontId="4" fillId="2" borderId="8" xfId="0" applyNumberFormat="1" applyFont="1" applyFill="1" applyBorder="1" applyAlignment="1" applyProtection="1">
      <alignment horizontal="right"/>
    </xf>
    <xf numFmtId="38" fontId="8" fillId="2" borderId="9" xfId="0" applyNumberFormat="1" applyFont="1" applyFill="1" applyBorder="1" applyAlignment="1" applyProtection="1">
      <alignment horizontal="right"/>
    </xf>
    <xf numFmtId="0" fontId="4" fillId="0" borderId="6" xfId="0" applyFont="1" applyFill="1" applyBorder="1" applyAlignment="1" applyProtection="1">
      <alignment horizontal="left" indent="2"/>
    </xf>
    <xf numFmtId="0" fontId="8" fillId="0" borderId="6" xfId="0" applyFont="1" applyFill="1" applyBorder="1" applyAlignment="1" applyProtection="1"/>
    <xf numFmtId="38" fontId="4" fillId="0" borderId="7" xfId="0" applyNumberFormat="1" applyFont="1" applyFill="1" applyBorder="1" applyAlignment="1" applyProtection="1">
      <alignment horizontal="right"/>
      <protection locked="0"/>
    </xf>
    <xf numFmtId="38" fontId="8" fillId="0" borderId="7" xfId="0" applyNumberFormat="1" applyFont="1" applyFill="1" applyBorder="1" applyAlignment="1" applyProtection="1">
      <alignment horizontal="right"/>
      <protection locked="0"/>
    </xf>
    <xf numFmtId="38" fontId="4" fillId="0" borderId="8" xfId="0" applyNumberFormat="1" applyFont="1" applyFill="1" applyBorder="1" applyAlignment="1" applyProtection="1">
      <alignment horizontal="right"/>
      <protection locked="0"/>
    </xf>
    <xf numFmtId="38" fontId="8" fillId="0" borderId="9" xfId="0" applyNumberFormat="1" applyFont="1" applyFill="1" applyBorder="1" applyAlignment="1" applyProtection="1">
      <alignment horizontal="right"/>
      <protection locked="0"/>
    </xf>
    <xf numFmtId="38" fontId="4" fillId="2" borderId="7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Fill="1" applyBorder="1" applyAlignment="1" applyProtection="1">
      <alignment horizontal="left" indent="1"/>
    </xf>
    <xf numFmtId="0" fontId="8" fillId="0" borderId="11" xfId="0" applyFont="1" applyFill="1" applyBorder="1" applyAlignment="1" applyProtection="1"/>
    <xf numFmtId="38" fontId="4" fillId="2" borderId="12" xfId="0" applyNumberFormat="1" applyFont="1" applyFill="1" applyBorder="1" applyAlignment="1" applyProtection="1">
      <alignment horizontal="right"/>
    </xf>
    <xf numFmtId="38" fontId="8" fillId="2" borderId="12" xfId="0" applyNumberFormat="1" applyFont="1" applyFill="1" applyBorder="1" applyAlignment="1" applyProtection="1">
      <alignment horizontal="right"/>
    </xf>
    <xf numFmtId="38" fontId="4" fillId="2" borderId="13" xfId="0" applyNumberFormat="1" applyFont="1" applyFill="1" applyBorder="1" applyAlignment="1" applyProtection="1">
      <alignment horizontal="right"/>
    </xf>
    <xf numFmtId="38" fontId="8" fillId="2" borderId="14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left"/>
      <protection locked="0"/>
    </xf>
    <xf numFmtId="164" fontId="4" fillId="0" borderId="0" xfId="0" applyNumberFormat="1" applyFont="1" applyFill="1" applyBorder="1" applyProtection="1">
      <protection locked="0"/>
    </xf>
    <xf numFmtId="0" fontId="4" fillId="0" borderId="0" xfId="0" applyFont="1"/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Fill="1" applyBorder="1"/>
    <xf numFmtId="0" fontId="6" fillId="0" borderId="0" xfId="0" applyFont="1" applyFill="1" applyBorder="1" applyAlignment="1">
      <alignment horizontal="left" vertical="center" indent="2"/>
    </xf>
    <xf numFmtId="0" fontId="7" fillId="0" borderId="0" xfId="0" applyFont="1" applyFill="1"/>
    <xf numFmtId="0" fontId="4" fillId="0" borderId="2" xfId="0" applyFont="1" applyFill="1" applyBorder="1"/>
    <xf numFmtId="0" fontId="4" fillId="0" borderId="0" xfId="0" applyFont="1" applyFill="1" applyProtection="1">
      <protection locked="0"/>
    </xf>
    <xf numFmtId="10" fontId="4" fillId="0" borderId="0" xfId="3" applyNumberFormat="1" applyFont="1" applyFill="1" applyProtection="1">
      <protection locked="0"/>
    </xf>
    <xf numFmtId="165" fontId="4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left" indent="2"/>
    </xf>
    <xf numFmtId="0" fontId="8" fillId="0" borderId="1" xfId="1" applyFont="1" applyFill="1" applyBorder="1" applyAlignment="1" applyProtection="1">
      <alignment horizontal="center"/>
    </xf>
    <xf numFmtId="0" fontId="5" fillId="0" borderId="0" xfId="0" applyFont="1" applyFill="1" applyProtection="1">
      <protection locked="0"/>
    </xf>
    <xf numFmtId="0" fontId="5" fillId="0" borderId="0" xfId="0" applyFont="1" applyFill="1"/>
    <xf numFmtId="0" fontId="4" fillId="0" borderId="0" xfId="0" applyFont="1" applyFill="1" applyAlignment="1" applyProtection="1">
      <alignment horizontal="left" vertical="center" indent="1"/>
      <protection locked="0"/>
    </xf>
    <xf numFmtId="0" fontId="4" fillId="0" borderId="0" xfId="0" applyFont="1" applyFill="1" applyAlignment="1">
      <alignment horizontal="left" vertical="center" indent="1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4" fillId="0" borderId="1" xfId="0" applyFont="1" applyBorder="1"/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 applyProtection="1">
      <alignment horizontal="center" wrapText="1"/>
    </xf>
    <xf numFmtId="0" fontId="9" fillId="0" borderId="4" xfId="0" applyFont="1" applyFill="1" applyBorder="1" applyAlignment="1" applyProtection="1">
      <alignment horizontal="center" wrapText="1"/>
    </xf>
    <xf numFmtId="0" fontId="4" fillId="0" borderId="5" xfId="0" applyFont="1" applyBorder="1"/>
    <xf numFmtId="0" fontId="8" fillId="0" borderId="7" xfId="2" applyFont="1" applyFill="1" applyBorder="1" applyAlignment="1">
      <alignment horizontal="left" vertical="center"/>
    </xf>
    <xf numFmtId="0" fontId="4" fillId="0" borderId="7" xfId="0" applyFont="1" applyBorder="1"/>
    <xf numFmtId="0" fontId="4" fillId="0" borderId="9" xfId="0" applyFont="1" applyBorder="1"/>
    <xf numFmtId="0" fontId="4" fillId="0" borderId="7" xfId="0" applyFont="1" applyFill="1" applyBorder="1" applyAlignment="1">
      <alignment horizontal="left"/>
    </xf>
    <xf numFmtId="10" fontId="4" fillId="0" borderId="7" xfId="3" applyNumberFormat="1" applyFont="1" applyBorder="1"/>
    <xf numFmtId="10" fontId="4" fillId="0" borderId="9" xfId="3" applyNumberFormat="1" applyFont="1" applyBorder="1"/>
    <xf numFmtId="0" fontId="4" fillId="0" borderId="7" xfId="0" applyFont="1" applyBorder="1" applyAlignment="1">
      <alignment wrapText="1"/>
    </xf>
    <xf numFmtId="0" fontId="8" fillId="0" borderId="7" xfId="0" applyFont="1" applyBorder="1" applyAlignment="1">
      <alignment wrapText="1"/>
    </xf>
    <xf numFmtId="10" fontId="4" fillId="0" borderId="7" xfId="3" applyNumberFormat="1" applyFont="1" applyFill="1" applyBorder="1"/>
    <xf numFmtId="0" fontId="4" fillId="0" borderId="10" xfId="0" applyFont="1" applyBorder="1"/>
    <xf numFmtId="10" fontId="4" fillId="0" borderId="12" xfId="3" applyNumberFormat="1" applyFont="1" applyBorder="1"/>
    <xf numFmtId="10" fontId="4" fillId="0" borderId="14" xfId="3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wrapText="1"/>
    </xf>
    <xf numFmtId="38" fontId="4" fillId="0" borderId="0" xfId="0" applyNumberFormat="1" applyFont="1" applyBorder="1"/>
    <xf numFmtId="0" fontId="10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12" fillId="0" borderId="15" xfId="0" applyFont="1" applyFill="1" applyBorder="1" applyAlignment="1">
      <alignment horizontal="left" vertical="center" indent="1"/>
    </xf>
    <xf numFmtId="0" fontId="12" fillId="0" borderId="16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left" indent="1"/>
    </xf>
    <xf numFmtId="0" fontId="13" fillId="0" borderId="18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left" wrapText="1" indent="1"/>
    </xf>
    <xf numFmtId="0" fontId="12" fillId="0" borderId="18" xfId="0" applyFont="1" applyFill="1" applyBorder="1" applyAlignment="1">
      <alignment horizontal="left" wrapText="1" indent="2"/>
    </xf>
    <xf numFmtId="0" fontId="13" fillId="0" borderId="18" xfId="0" applyFont="1" applyFill="1" applyBorder="1" applyAlignment="1"/>
    <xf numFmtId="0" fontId="13" fillId="0" borderId="18" xfId="0" applyFont="1" applyFill="1" applyBorder="1" applyAlignment="1">
      <alignment horizontal="left"/>
    </xf>
    <xf numFmtId="0" fontId="12" fillId="0" borderId="18" xfId="0" applyFont="1" applyFill="1" applyBorder="1" applyAlignment="1">
      <alignment horizontal="left" indent="1"/>
    </xf>
    <xf numFmtId="0" fontId="12" fillId="0" borderId="19" xfId="0" applyFont="1" applyFill="1" applyBorder="1" applyAlignment="1">
      <alignment horizontal="left" indent="1"/>
    </xf>
    <xf numFmtId="0" fontId="12" fillId="0" borderId="20" xfId="0" applyFont="1" applyFill="1" applyBorder="1" applyAlignment="1">
      <alignment horizontal="left" wrapText="1" indent="1"/>
    </xf>
    <xf numFmtId="0" fontId="12" fillId="0" borderId="21" xfId="0" applyFont="1" applyFill="1" applyBorder="1" applyAlignment="1">
      <alignment horizontal="left" indent="1"/>
    </xf>
    <xf numFmtId="0" fontId="13" fillId="0" borderId="22" xfId="0" applyFont="1" applyFill="1" applyBorder="1" applyAlignment="1">
      <alignment horizontal="left"/>
    </xf>
    <xf numFmtId="0" fontId="12" fillId="0" borderId="15" xfId="0" applyFont="1" applyFill="1" applyBorder="1" applyAlignment="1">
      <alignment horizontal="left" indent="1"/>
    </xf>
    <xf numFmtId="0" fontId="13" fillId="0" borderId="16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left" wrapText="1" indent="1"/>
    </xf>
    <xf numFmtId="0" fontId="13" fillId="0" borderId="18" xfId="0" applyFont="1" applyFill="1" applyBorder="1" applyAlignment="1">
      <alignment horizontal="left" indent="1"/>
    </xf>
    <xf numFmtId="0" fontId="13" fillId="0" borderId="2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left" vertical="center" indent="1"/>
    </xf>
    <xf numFmtId="0" fontId="12" fillId="0" borderId="21" xfId="0" applyFont="1" applyFill="1" applyBorder="1" applyAlignment="1">
      <alignment horizontal="left" vertical="center" indent="1"/>
    </xf>
    <xf numFmtId="0" fontId="13" fillId="0" borderId="22" xfId="0" applyFont="1" applyFill="1" applyBorder="1" applyAlignment="1"/>
    <xf numFmtId="0" fontId="12" fillId="0" borderId="16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38" fontId="12" fillId="0" borderId="18" xfId="0" applyNumberFormat="1" applyFont="1" applyFill="1" applyBorder="1" applyAlignment="1" applyProtection="1">
      <alignment horizontal="right"/>
      <protection locked="0"/>
    </xf>
    <xf numFmtId="38" fontId="12" fillId="0" borderId="25" xfId="0" applyNumberFormat="1" applyFont="1" applyFill="1" applyBorder="1" applyAlignment="1" applyProtection="1">
      <alignment horizontal="right"/>
      <protection locked="0"/>
    </xf>
    <xf numFmtId="38" fontId="12" fillId="2" borderId="25" xfId="0" applyNumberFormat="1" applyFont="1" applyFill="1" applyBorder="1" applyAlignment="1">
      <alignment horizontal="right"/>
    </xf>
    <xf numFmtId="38" fontId="12" fillId="2" borderId="18" xfId="0" applyNumberFormat="1" applyFont="1" applyFill="1" applyBorder="1" applyAlignment="1">
      <alignment horizontal="right"/>
    </xf>
    <xf numFmtId="38" fontId="12" fillId="2" borderId="25" xfId="0" applyNumberFormat="1" applyFont="1" applyFill="1" applyBorder="1" applyAlignment="1" applyProtection="1">
      <alignment horizontal="right"/>
    </xf>
    <xf numFmtId="38" fontId="12" fillId="3" borderId="25" xfId="0" applyNumberFormat="1" applyFont="1" applyFill="1" applyBorder="1" applyAlignment="1" applyProtection="1">
      <alignment horizontal="right"/>
      <protection locked="0"/>
    </xf>
    <xf numFmtId="38" fontId="12" fillId="2" borderId="18" xfId="0" applyNumberFormat="1" applyFont="1" applyFill="1" applyBorder="1" applyAlignment="1" applyProtection="1">
      <alignment horizontal="right"/>
      <protection locked="0"/>
    </xf>
    <xf numFmtId="38" fontId="12" fillId="2" borderId="25" xfId="0" applyNumberFormat="1" applyFont="1" applyFill="1" applyBorder="1" applyAlignment="1" applyProtection="1">
      <alignment horizontal="right"/>
      <protection locked="0"/>
    </xf>
    <xf numFmtId="38" fontId="12" fillId="0" borderId="20" xfId="0" applyNumberFormat="1" applyFont="1" applyFill="1" applyBorder="1" applyAlignment="1" applyProtection="1">
      <alignment horizontal="right"/>
      <protection locked="0"/>
    </xf>
    <xf numFmtId="38" fontId="12" fillId="2" borderId="26" xfId="0" applyNumberFormat="1" applyFont="1" applyFill="1" applyBorder="1" applyAlignment="1">
      <alignment horizontal="right"/>
    </xf>
    <xf numFmtId="38" fontId="12" fillId="2" borderId="22" xfId="0" applyNumberFormat="1" applyFont="1" applyFill="1" applyBorder="1" applyAlignment="1">
      <alignment horizontal="right"/>
    </xf>
    <xf numFmtId="38" fontId="12" fillId="2" borderId="27" xfId="0" applyNumberFormat="1" applyFont="1" applyFill="1" applyBorder="1" applyAlignment="1">
      <alignment horizontal="right"/>
    </xf>
    <xf numFmtId="38" fontId="12" fillId="0" borderId="16" xfId="0" applyNumberFormat="1" applyFont="1" applyFill="1" applyBorder="1" applyAlignment="1" applyProtection="1">
      <alignment horizontal="right"/>
      <protection locked="0"/>
    </xf>
    <xf numFmtId="38" fontId="12" fillId="3" borderId="24" xfId="0" applyNumberFormat="1" applyFont="1" applyFill="1" applyBorder="1" applyAlignment="1" applyProtection="1">
      <alignment horizontal="right"/>
      <protection locked="0"/>
    </xf>
    <xf numFmtId="38" fontId="12" fillId="0" borderId="23" xfId="0" applyNumberFormat="1" applyFont="1" applyFill="1" applyBorder="1" applyAlignment="1" applyProtection="1">
      <alignment horizontal="right"/>
      <protection locked="0"/>
    </xf>
    <xf numFmtId="38" fontId="12" fillId="2" borderId="28" xfId="0" applyNumberFormat="1" applyFont="1" applyFill="1" applyBorder="1" applyAlignment="1">
      <alignment horizontal="right"/>
    </xf>
    <xf numFmtId="38" fontId="12" fillId="0" borderId="18" xfId="0" applyNumberFormat="1" applyFont="1" applyFill="1" applyBorder="1" applyAlignment="1">
      <alignment horizontal="right"/>
    </xf>
    <xf numFmtId="38" fontId="12" fillId="0" borderId="25" xfId="0" applyNumberFormat="1" applyFont="1" applyFill="1" applyBorder="1" applyAlignment="1">
      <alignment horizontal="right"/>
    </xf>
    <xf numFmtId="38" fontId="12" fillId="2" borderId="20" xfId="0" applyNumberFormat="1" applyFont="1" applyFill="1" applyBorder="1" applyAlignment="1">
      <alignment horizontal="right"/>
    </xf>
    <xf numFmtId="38" fontId="12" fillId="0" borderId="18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Border="1"/>
    <xf numFmtId="0" fontId="12" fillId="0" borderId="0" xfId="0" applyFont="1" applyFill="1" applyBorder="1" applyAlignment="1">
      <alignment vertical="center"/>
    </xf>
    <xf numFmtId="38" fontId="12" fillId="2" borderId="7" xfId="0" applyNumberFormat="1" applyFont="1" applyFill="1" applyBorder="1" applyAlignment="1" applyProtection="1">
      <alignment horizontal="right"/>
    </xf>
    <xf numFmtId="38" fontId="12" fillId="0" borderId="7" xfId="0" applyNumberFormat="1" applyFont="1" applyFill="1" applyBorder="1" applyAlignment="1" applyProtection="1">
      <alignment horizontal="right"/>
      <protection locked="0"/>
    </xf>
    <xf numFmtId="38" fontId="12" fillId="2" borderId="7" xfId="0" applyNumberFormat="1" applyFont="1" applyFill="1" applyBorder="1" applyAlignment="1">
      <alignment horizontal="right"/>
    </xf>
    <xf numFmtId="0" fontId="12" fillId="0" borderId="7" xfId="0" applyFont="1" applyFill="1" applyBorder="1" applyAlignment="1">
      <alignment horizontal="left" indent="1"/>
    </xf>
    <xf numFmtId="0" fontId="14" fillId="0" borderId="7" xfId="0" applyFont="1" applyFill="1" applyBorder="1" applyAlignment="1">
      <alignment horizontal="center"/>
    </xf>
    <xf numFmtId="0" fontId="13" fillId="0" borderId="7" xfId="0" applyFont="1" applyFill="1" applyBorder="1" applyAlignment="1" applyProtection="1">
      <alignment horizontal="left"/>
      <protection locked="0"/>
    </xf>
    <xf numFmtId="0" fontId="15" fillId="0" borderId="7" xfId="0" applyFont="1" applyFill="1" applyBorder="1" applyAlignment="1">
      <alignment horizontal="left" indent="1"/>
    </xf>
    <xf numFmtId="0" fontId="15" fillId="0" borderId="7" xfId="0" applyFont="1" applyFill="1" applyBorder="1" applyAlignment="1" applyProtection="1">
      <alignment horizontal="left" indent="1"/>
      <protection locked="0"/>
    </xf>
    <xf numFmtId="0" fontId="15" fillId="0" borderId="7" xfId="0" applyFont="1" applyFill="1" applyBorder="1" applyAlignment="1" applyProtection="1">
      <alignment horizontal="left" vertical="center" indent="1"/>
      <protection locked="0"/>
    </xf>
    <xf numFmtId="0" fontId="12" fillId="0" borderId="7" xfId="0" applyFont="1" applyFill="1" applyBorder="1" applyAlignment="1" applyProtection="1">
      <alignment horizontal="left" vertical="center" indent="1"/>
      <protection locked="0"/>
    </xf>
    <xf numFmtId="0" fontId="15" fillId="0" borderId="7" xfId="0" applyFont="1" applyFill="1" applyBorder="1" applyAlignment="1" applyProtection="1">
      <alignment horizontal="left" vertical="center"/>
      <protection locked="0"/>
    </xf>
    <xf numFmtId="0" fontId="12" fillId="0" borderId="7" xfId="0" applyFont="1" applyFill="1" applyBorder="1" applyAlignment="1" applyProtection="1">
      <alignment horizontal="left" indent="1"/>
      <protection locked="0"/>
    </xf>
    <xf numFmtId="0" fontId="16" fillId="0" borderId="7" xfId="0" applyFont="1" applyFill="1" applyBorder="1" applyAlignment="1" applyProtection="1">
      <alignment horizontal="left" indent="1"/>
      <protection locked="0"/>
    </xf>
    <xf numFmtId="0" fontId="16" fillId="0" borderId="7" xfId="0" applyFont="1" applyFill="1" applyBorder="1" applyAlignment="1" applyProtection="1">
      <alignment horizontal="left" vertical="center" indent="1"/>
      <protection locked="0"/>
    </xf>
    <xf numFmtId="14" fontId="4" fillId="0" borderId="0" xfId="0" applyNumberFormat="1" applyFont="1" applyFill="1" applyBorder="1" applyAlignment="1" applyProtection="1">
      <alignment horizontal="left"/>
    </xf>
    <xf numFmtId="14" fontId="4" fillId="0" borderId="0" xfId="0" applyNumberFormat="1" applyFont="1"/>
    <xf numFmtId="0" fontId="4" fillId="0" borderId="0" xfId="0" applyFont="1" applyAlignment="1">
      <alignment vertical="top"/>
    </xf>
    <xf numFmtId="14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12" xfId="0" applyFont="1" applyBorder="1" applyAlignment="1">
      <alignment horizontal="left" wrapText="1"/>
    </xf>
    <xf numFmtId="0" fontId="9" fillId="0" borderId="3" xfId="0" applyFont="1" applyFill="1" applyBorder="1" applyAlignment="1" applyProtection="1">
      <alignment horizontal="center"/>
    </xf>
    <xf numFmtId="0" fontId="9" fillId="0" borderId="2" xfId="0" applyFont="1" applyFill="1" applyBorder="1" applyAlignment="1" applyProtection="1">
      <alignment horizontal="center"/>
    </xf>
    <xf numFmtId="0" fontId="9" fillId="0" borderId="4" xfId="0" applyFont="1" applyFill="1" applyBorder="1" applyAlignment="1" applyProtection="1">
      <alignment horizontal="center"/>
    </xf>
    <xf numFmtId="0" fontId="10" fillId="0" borderId="0" xfId="0" applyFont="1" applyFill="1" applyAlignment="1"/>
    <xf numFmtId="0" fontId="4" fillId="0" borderId="0" xfId="0" applyFont="1" applyAlignment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>
      <alignment wrapText="1"/>
    </xf>
    <xf numFmtId="0" fontId="4" fillId="0" borderId="4" xfId="0" applyFont="1" applyBorder="1" applyAlignment="1"/>
    <xf numFmtId="0" fontId="4" fillId="0" borderId="7" xfId="0" applyFont="1" applyBorder="1" applyAlignment="1">
      <alignment wrapText="1"/>
    </xf>
    <xf numFmtId="0" fontId="4" fillId="0" borderId="9" xfId="0" applyFont="1" applyBorder="1" applyAlignment="1"/>
    <xf numFmtId="0" fontId="8" fillId="0" borderId="7" xfId="0" applyFont="1" applyBorder="1" applyAlignment="1">
      <alignment wrapText="1"/>
    </xf>
    <xf numFmtId="0" fontId="4" fillId="0" borderId="6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6" xfId="0" applyFont="1" applyFill="1" applyBorder="1" applyAlignment="1" applyProtection="1">
      <alignment horizontal="left"/>
      <protection locked="0"/>
    </xf>
    <xf numFmtId="0" fontId="4" fillId="0" borderId="29" xfId="0" applyFont="1" applyFill="1" applyBorder="1" applyAlignment="1" applyProtection="1">
      <alignment horizontal="left"/>
      <protection locked="0"/>
    </xf>
    <xf numFmtId="0" fontId="4" fillId="0" borderId="11" xfId="0" applyFont="1" applyFill="1" applyBorder="1" applyAlignment="1" applyProtection="1">
      <alignment horizontal="left"/>
      <protection locked="0"/>
    </xf>
    <xf numFmtId="0" fontId="4" fillId="0" borderId="30" xfId="0" applyFont="1" applyFill="1" applyBorder="1" applyAlignment="1" applyProtection="1">
      <alignment horizontal="left"/>
      <protection locked="0"/>
    </xf>
    <xf numFmtId="0" fontId="4" fillId="0" borderId="9" xfId="0" applyFont="1" applyBorder="1" applyAlignment="1">
      <alignment wrapText="1"/>
    </xf>
    <xf numFmtId="0" fontId="11" fillId="0" borderId="7" xfId="0" applyFont="1" applyBorder="1" applyAlignment="1">
      <alignment wrapText="1"/>
    </xf>
    <xf numFmtId="0" fontId="11" fillId="0" borderId="9" xfId="0" applyFont="1" applyBorder="1" applyAlignment="1">
      <alignment wrapText="1"/>
    </xf>
  </cellXfs>
  <cellStyles count="4">
    <cellStyle name="Hyperlink" xfId="1" builtinId="8"/>
    <cellStyle name="Normal" xfId="0" builtinId="0"/>
    <cellStyle name="Normal_Casestdy draft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3"/>
  <sheetViews>
    <sheetView showGridLines="0" zoomScale="80" zoomScaleNormal="80" workbookViewId="0">
      <selection activeCell="C39" activeCellId="1" sqref="C30:D30 C39"/>
    </sheetView>
  </sheetViews>
  <sheetFormatPr defaultRowHeight="15" x14ac:dyDescent="0.3"/>
  <cols>
    <col min="1" max="1" width="8" style="1" bestFit="1" customWidth="1"/>
    <col min="2" max="2" width="55.5703125" style="1" bestFit="1" customWidth="1"/>
    <col min="3" max="3" width="14.140625" style="1" customWidth="1"/>
    <col min="4" max="4" width="15.5703125" style="1" customWidth="1"/>
    <col min="5" max="5" width="17" style="1" bestFit="1" customWidth="1"/>
    <col min="6" max="6" width="14.85546875" style="1" bestFit="1" customWidth="1"/>
    <col min="7" max="7" width="14.42578125" style="1" bestFit="1" customWidth="1"/>
    <col min="8" max="8" width="17" style="1" bestFit="1" customWidth="1"/>
    <col min="9" max="16384" width="9.140625" style="1"/>
  </cols>
  <sheetData>
    <row r="1" spans="1:26" x14ac:dyDescent="0.3">
      <c r="A1" s="2" t="s">
        <v>117</v>
      </c>
      <c r="B1" s="3" t="s">
        <v>222</v>
      </c>
      <c r="C1" s="3"/>
      <c r="D1" s="3"/>
      <c r="E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x14ac:dyDescent="0.3">
      <c r="A2" s="2" t="s">
        <v>129</v>
      </c>
      <c r="B2" s="141">
        <v>42643</v>
      </c>
      <c r="C2" s="3"/>
      <c r="D2" s="4"/>
      <c r="E2" s="4"/>
      <c r="F2" s="5"/>
      <c r="G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thickBot="1" x14ac:dyDescent="0.35">
      <c r="A3" s="6"/>
      <c r="B3" s="7" t="s">
        <v>213</v>
      </c>
      <c r="D3" s="5"/>
      <c r="E3" s="5"/>
      <c r="F3" s="3"/>
      <c r="G3" s="3"/>
      <c r="H3" s="8" t="s">
        <v>118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" x14ac:dyDescent="0.35">
      <c r="A4" s="9"/>
      <c r="B4" s="10"/>
      <c r="C4" s="143" t="s">
        <v>132</v>
      </c>
      <c r="D4" s="143"/>
      <c r="E4" s="143"/>
      <c r="F4" s="144" t="s">
        <v>144</v>
      </c>
      <c r="G4" s="144"/>
      <c r="H4" s="14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x14ac:dyDescent="0.3">
      <c r="A5" s="11" t="s">
        <v>103</v>
      </c>
      <c r="B5" s="12" t="s">
        <v>126</v>
      </c>
      <c r="C5" s="13" t="s">
        <v>158</v>
      </c>
      <c r="D5" s="13" t="s">
        <v>159</v>
      </c>
      <c r="E5" s="13" t="s">
        <v>160</v>
      </c>
      <c r="F5" s="13" t="s">
        <v>158</v>
      </c>
      <c r="G5" s="13" t="s">
        <v>159</v>
      </c>
      <c r="H5" s="13" t="s">
        <v>160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3">
      <c r="A6" s="11">
        <v>1</v>
      </c>
      <c r="B6" s="14" t="s">
        <v>130</v>
      </c>
      <c r="C6" s="15">
        <v>140865959.75999999</v>
      </c>
      <c r="D6" s="15">
        <v>183723433.00410002</v>
      </c>
      <c r="E6" s="16">
        <v>324589392.76410002</v>
      </c>
      <c r="F6" s="17">
        <v>125110958.42</v>
      </c>
      <c r="G6" s="15">
        <v>279602255.85170001</v>
      </c>
      <c r="H6" s="18">
        <v>404713214.27170002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3">
      <c r="A7" s="11">
        <v>2</v>
      </c>
      <c r="B7" s="14" t="s">
        <v>147</v>
      </c>
      <c r="C7" s="15">
        <v>93139163.150000006</v>
      </c>
      <c r="D7" s="15">
        <v>677530531.8714</v>
      </c>
      <c r="E7" s="16">
        <v>770669695.02139997</v>
      </c>
      <c r="F7" s="17">
        <v>91409434.019999996</v>
      </c>
      <c r="G7" s="15">
        <v>477228625.76370001</v>
      </c>
      <c r="H7" s="18">
        <v>568638059.78369999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3">
      <c r="A8" s="11">
        <v>3</v>
      </c>
      <c r="B8" s="14" t="s">
        <v>148</v>
      </c>
      <c r="C8" s="15">
        <v>832161.91999999993</v>
      </c>
      <c r="D8" s="15">
        <v>420303658.69740003</v>
      </c>
      <c r="E8" s="16">
        <v>421135820.61740005</v>
      </c>
      <c r="F8" s="17">
        <v>571041.09</v>
      </c>
      <c r="G8" s="15">
        <v>404069183.57319999</v>
      </c>
      <c r="H8" s="18">
        <v>404640224.66319996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3">
      <c r="A9" s="11">
        <v>4</v>
      </c>
      <c r="B9" s="14" t="s">
        <v>134</v>
      </c>
      <c r="C9" s="15">
        <v>0</v>
      </c>
      <c r="D9" s="15">
        <v>0</v>
      </c>
      <c r="E9" s="16">
        <v>0</v>
      </c>
      <c r="F9" s="17">
        <v>0</v>
      </c>
      <c r="G9" s="15">
        <v>0</v>
      </c>
      <c r="H9" s="18"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3">
      <c r="A10" s="11">
        <v>5</v>
      </c>
      <c r="B10" s="14" t="s">
        <v>135</v>
      </c>
      <c r="C10" s="15">
        <v>593255956.68460011</v>
      </c>
      <c r="D10" s="15">
        <v>1200188.0218</v>
      </c>
      <c r="E10" s="16">
        <v>594456144.70640016</v>
      </c>
      <c r="F10" s="17">
        <v>614153686.63349998</v>
      </c>
      <c r="G10" s="15">
        <v>0</v>
      </c>
      <c r="H10" s="18">
        <v>614153686.63349998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3">
      <c r="A11" s="11">
        <v>6.1</v>
      </c>
      <c r="B11" s="19" t="s">
        <v>149</v>
      </c>
      <c r="C11" s="15">
        <v>1823477437.6100001</v>
      </c>
      <c r="D11" s="15">
        <v>3130992968.2266998</v>
      </c>
      <c r="E11" s="16">
        <v>4954470405.8367004</v>
      </c>
      <c r="F11" s="17">
        <v>1576790500.8399997</v>
      </c>
      <c r="G11" s="15">
        <v>2884661538.9007998</v>
      </c>
      <c r="H11" s="18">
        <v>4461452039.740799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3">
      <c r="A12" s="11">
        <v>6.2</v>
      </c>
      <c r="B12" s="19" t="s">
        <v>150</v>
      </c>
      <c r="C12" s="15">
        <v>-100248256.88313001</v>
      </c>
      <c r="D12" s="15">
        <v>-175197778.28687</v>
      </c>
      <c r="E12" s="16">
        <v>-275446035.17000002</v>
      </c>
      <c r="F12" s="17">
        <v>-88249743.99564001</v>
      </c>
      <c r="G12" s="15">
        <v>-195137033.39910001</v>
      </c>
      <c r="H12" s="18">
        <v>-283386777.39473999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3">
      <c r="A13" s="11">
        <v>6</v>
      </c>
      <c r="B13" s="14" t="s">
        <v>151</v>
      </c>
      <c r="C13" s="15">
        <v>1723229180.7268701</v>
      </c>
      <c r="D13" s="15">
        <v>2955795189.9398298</v>
      </c>
      <c r="E13" s="16">
        <v>4679024370.6667004</v>
      </c>
      <c r="F13" s="17">
        <v>1488540756.8443596</v>
      </c>
      <c r="G13" s="15">
        <v>2689524505.5016999</v>
      </c>
      <c r="H13" s="18">
        <v>4178065262.3460598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3">
      <c r="A14" s="11">
        <v>7</v>
      </c>
      <c r="B14" s="14" t="s">
        <v>152</v>
      </c>
      <c r="C14" s="15">
        <v>31959270.980000004</v>
      </c>
      <c r="D14" s="15">
        <v>23370957.562900003</v>
      </c>
      <c r="E14" s="16">
        <v>55330228.542900011</v>
      </c>
      <c r="F14" s="17">
        <v>28534692.330000002</v>
      </c>
      <c r="G14" s="15">
        <v>25023686.004939999</v>
      </c>
      <c r="H14" s="18">
        <v>53558378.334940001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3">
      <c r="A15" s="11">
        <v>8</v>
      </c>
      <c r="B15" s="14" t="s">
        <v>142</v>
      </c>
      <c r="C15" s="15">
        <v>44929248.910000004</v>
      </c>
      <c r="D15" s="15" t="s">
        <v>175</v>
      </c>
      <c r="E15" s="16">
        <v>44929248.910000004</v>
      </c>
      <c r="F15" s="17">
        <v>62684104.619999997</v>
      </c>
      <c r="G15" s="15" t="s">
        <v>175</v>
      </c>
      <c r="H15" s="18">
        <v>62684104.619999997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3">
      <c r="A16" s="11">
        <v>9</v>
      </c>
      <c r="B16" s="14" t="s">
        <v>145</v>
      </c>
      <c r="C16" s="15">
        <v>37714623.379999995</v>
      </c>
      <c r="D16" s="15">
        <v>0</v>
      </c>
      <c r="E16" s="16">
        <v>37714623.379999995</v>
      </c>
      <c r="F16" s="17">
        <v>44937741.379999995</v>
      </c>
      <c r="G16" s="15">
        <v>0</v>
      </c>
      <c r="H16" s="18">
        <v>44937741.379999995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3">
      <c r="A17" s="11">
        <v>10</v>
      </c>
      <c r="B17" s="14" t="s">
        <v>143</v>
      </c>
      <c r="C17" s="15">
        <v>321530975.47000003</v>
      </c>
      <c r="D17" s="15" t="s">
        <v>175</v>
      </c>
      <c r="E17" s="16">
        <v>321530975.47000003</v>
      </c>
      <c r="F17" s="17">
        <v>237992431.31999999</v>
      </c>
      <c r="G17" s="15" t="s">
        <v>175</v>
      </c>
      <c r="H17" s="18">
        <v>237992431.31999999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3">
      <c r="A18" s="11">
        <v>11</v>
      </c>
      <c r="B18" s="14" t="s">
        <v>153</v>
      </c>
      <c r="C18" s="15">
        <v>73271223.567399994</v>
      </c>
      <c r="D18" s="15">
        <v>45509870.659900002</v>
      </c>
      <c r="E18" s="16">
        <v>118781094.22729999</v>
      </c>
      <c r="F18" s="17">
        <v>77550099.640000001</v>
      </c>
      <c r="G18" s="15">
        <v>32137238.149700001</v>
      </c>
      <c r="H18" s="18">
        <v>109687337.7897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3">
      <c r="A19" s="11">
        <v>12</v>
      </c>
      <c r="B19" s="20" t="s">
        <v>127</v>
      </c>
      <c r="C19" s="15">
        <v>3060727764.5488701</v>
      </c>
      <c r="D19" s="15">
        <v>4307433829.7573299</v>
      </c>
      <c r="E19" s="16">
        <v>7368161594.3062</v>
      </c>
      <c r="F19" s="17">
        <v>2771484946.2978597</v>
      </c>
      <c r="G19" s="15">
        <v>3907585494.8449402</v>
      </c>
      <c r="H19" s="18">
        <v>6679070441.1427994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x14ac:dyDescent="0.3">
      <c r="A20" s="11"/>
      <c r="B20" s="12" t="s">
        <v>123</v>
      </c>
      <c r="C20" s="21"/>
      <c r="D20" s="21"/>
      <c r="E20" s="22"/>
      <c r="F20" s="23"/>
      <c r="G20" s="21"/>
      <c r="H20" s="24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3">
      <c r="A21" s="11">
        <v>13</v>
      </c>
      <c r="B21" s="14" t="s">
        <v>120</v>
      </c>
      <c r="C21" s="15">
        <v>22992587.949999999</v>
      </c>
      <c r="D21" s="15">
        <v>137106875.77219999</v>
      </c>
      <c r="E21" s="16">
        <v>160099463.72219998</v>
      </c>
      <c r="F21" s="17">
        <v>23287078.170000002</v>
      </c>
      <c r="G21" s="15">
        <v>41477680.787599996</v>
      </c>
      <c r="H21" s="18">
        <v>64764758.957599998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3">
      <c r="A22" s="11">
        <v>14</v>
      </c>
      <c r="B22" s="14" t="s">
        <v>133</v>
      </c>
      <c r="C22" s="15">
        <v>596893650.88000536</v>
      </c>
      <c r="D22" s="15">
        <v>841984848.93970048</v>
      </c>
      <c r="E22" s="16">
        <v>1438878499.819706</v>
      </c>
      <c r="F22" s="17">
        <v>537657939.68999994</v>
      </c>
      <c r="G22" s="15">
        <v>883000543.68490005</v>
      </c>
      <c r="H22" s="18">
        <v>1420658483.3748999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3">
      <c r="A23" s="11">
        <v>15</v>
      </c>
      <c r="B23" s="14" t="s">
        <v>154</v>
      </c>
      <c r="C23" s="15">
        <v>315841866.06999999</v>
      </c>
      <c r="D23" s="15">
        <v>898422988.4066</v>
      </c>
      <c r="E23" s="16">
        <v>1214264854.4765999</v>
      </c>
      <c r="F23" s="17">
        <v>255946819.98000002</v>
      </c>
      <c r="G23" s="15">
        <v>764867783.91069996</v>
      </c>
      <c r="H23" s="18">
        <v>1020814603.8907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3">
      <c r="A24" s="11">
        <v>16</v>
      </c>
      <c r="B24" s="14" t="s">
        <v>121</v>
      </c>
      <c r="C24" s="15">
        <v>207034746.11000001</v>
      </c>
      <c r="D24" s="15">
        <v>1695967322.3067</v>
      </c>
      <c r="E24" s="16">
        <v>1903002068.4166999</v>
      </c>
      <c r="F24" s="17">
        <v>202105389.52939999</v>
      </c>
      <c r="G24" s="15">
        <v>1594361720.3665001</v>
      </c>
      <c r="H24" s="18">
        <v>1796467109.8959002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3">
      <c r="A25" s="11">
        <v>17</v>
      </c>
      <c r="B25" s="14" t="s">
        <v>131</v>
      </c>
      <c r="C25" s="21">
        <v>0</v>
      </c>
      <c r="D25" s="21">
        <v>0</v>
      </c>
      <c r="E25" s="16">
        <v>0</v>
      </c>
      <c r="F25" s="23">
        <v>0</v>
      </c>
      <c r="G25" s="21">
        <v>0</v>
      </c>
      <c r="H25" s="18"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3">
      <c r="A26" s="11">
        <v>18</v>
      </c>
      <c r="B26" s="14" t="s">
        <v>155</v>
      </c>
      <c r="C26" s="15">
        <v>520287162.48000002</v>
      </c>
      <c r="D26" s="15">
        <v>416321398.55000001</v>
      </c>
      <c r="E26" s="16">
        <v>936608561.02999997</v>
      </c>
      <c r="F26" s="17">
        <v>526680576.63999999</v>
      </c>
      <c r="G26" s="15">
        <v>422112287.02999997</v>
      </c>
      <c r="H26" s="18">
        <v>948792863.66999996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3">
      <c r="A27" s="11">
        <v>19</v>
      </c>
      <c r="B27" s="14" t="s">
        <v>156</v>
      </c>
      <c r="C27" s="15">
        <v>8090053.5900000008</v>
      </c>
      <c r="D27" s="15">
        <v>30121513.6393</v>
      </c>
      <c r="E27" s="16">
        <v>38211567.2293</v>
      </c>
      <c r="F27" s="17">
        <v>6208850.2999999998</v>
      </c>
      <c r="G27" s="15">
        <v>37415458.680999994</v>
      </c>
      <c r="H27" s="18">
        <v>43624308.980999991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3">
      <c r="A28" s="11">
        <v>20</v>
      </c>
      <c r="B28" s="14" t="s">
        <v>157</v>
      </c>
      <c r="C28" s="15">
        <v>92043559.951800004</v>
      </c>
      <c r="D28" s="15">
        <v>48261152.745200001</v>
      </c>
      <c r="E28" s="16">
        <v>140304712.697</v>
      </c>
      <c r="F28" s="17">
        <v>107908815.04099999</v>
      </c>
      <c r="G28" s="15">
        <v>53694753.792000003</v>
      </c>
      <c r="H28" s="18">
        <v>161603568.833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3">
      <c r="A29" s="11">
        <v>21</v>
      </c>
      <c r="B29" s="14" t="s">
        <v>124</v>
      </c>
      <c r="C29" s="15">
        <v>12562250</v>
      </c>
      <c r="D29" s="15">
        <v>296958988.22000003</v>
      </c>
      <c r="E29" s="16">
        <v>309521238.22000003</v>
      </c>
      <c r="F29" s="17">
        <v>12562250</v>
      </c>
      <c r="G29" s="15">
        <v>229824400</v>
      </c>
      <c r="H29" s="18">
        <v>242386650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3">
      <c r="A30" s="11">
        <v>22</v>
      </c>
      <c r="B30" s="20" t="s">
        <v>125</v>
      </c>
      <c r="C30" s="15">
        <v>1775745877.0318055</v>
      </c>
      <c r="D30" s="15">
        <v>4365145088.5797005</v>
      </c>
      <c r="E30" s="16">
        <f>SUM(E21:E29)</f>
        <v>6140890965.6115046</v>
      </c>
      <c r="F30" s="17">
        <v>1672357719.3503997</v>
      </c>
      <c r="G30" s="15">
        <v>4026754628.2526999</v>
      </c>
      <c r="H30" s="18">
        <v>5699112347.6030998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x14ac:dyDescent="0.3">
      <c r="A31" s="11"/>
      <c r="B31" s="12" t="s">
        <v>136</v>
      </c>
      <c r="C31" s="21"/>
      <c r="D31" s="21"/>
      <c r="E31" s="22"/>
      <c r="F31" s="23"/>
      <c r="G31" s="21"/>
      <c r="H31" s="24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3">
      <c r="A32" s="11">
        <v>23</v>
      </c>
      <c r="B32" s="14" t="s">
        <v>137</v>
      </c>
      <c r="C32" s="15">
        <v>20021967.600000001</v>
      </c>
      <c r="D32" s="25" t="s">
        <v>175</v>
      </c>
      <c r="E32" s="16">
        <v>20021967.600000001</v>
      </c>
      <c r="F32" s="17">
        <v>19813147.199999999</v>
      </c>
      <c r="G32" s="25" t="s">
        <v>175</v>
      </c>
      <c r="H32" s="18">
        <v>19813147.199999999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58" x14ac:dyDescent="0.3">
      <c r="A33" s="11">
        <v>24</v>
      </c>
      <c r="B33" s="14" t="s">
        <v>138</v>
      </c>
      <c r="C33" s="15">
        <v>0</v>
      </c>
      <c r="D33" s="25" t="s">
        <v>175</v>
      </c>
      <c r="E33" s="16">
        <v>0</v>
      </c>
      <c r="F33" s="17">
        <v>0</v>
      </c>
      <c r="G33" s="25" t="s">
        <v>175</v>
      </c>
      <c r="H33" s="18"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58" x14ac:dyDescent="0.3">
      <c r="A34" s="11">
        <v>25</v>
      </c>
      <c r="B34" s="19" t="s">
        <v>139</v>
      </c>
      <c r="C34" s="15">
        <v>0</v>
      </c>
      <c r="D34" s="25" t="s">
        <v>175</v>
      </c>
      <c r="E34" s="16">
        <v>0</v>
      </c>
      <c r="F34" s="17">
        <v>-1272</v>
      </c>
      <c r="G34" s="25" t="s">
        <v>175</v>
      </c>
      <c r="H34" s="18">
        <v>-1272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58" x14ac:dyDescent="0.3">
      <c r="A35" s="11">
        <v>26</v>
      </c>
      <c r="B35" s="14" t="s">
        <v>122</v>
      </c>
      <c r="C35" s="15">
        <v>439358082.06999999</v>
      </c>
      <c r="D35" s="25" t="s">
        <v>175</v>
      </c>
      <c r="E35" s="16">
        <v>439358082.06999999</v>
      </c>
      <c r="F35" s="17">
        <v>424543695.44</v>
      </c>
      <c r="G35" s="25" t="s">
        <v>175</v>
      </c>
      <c r="H35" s="18">
        <v>424543695.44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58" x14ac:dyDescent="0.3">
      <c r="A36" s="11">
        <v>27</v>
      </c>
      <c r="B36" s="14" t="s">
        <v>119</v>
      </c>
      <c r="C36" s="15">
        <v>0</v>
      </c>
      <c r="D36" s="25" t="s">
        <v>175</v>
      </c>
      <c r="E36" s="16">
        <v>0</v>
      </c>
      <c r="F36" s="17">
        <v>0</v>
      </c>
      <c r="G36" s="25" t="s">
        <v>175</v>
      </c>
      <c r="H36" s="18"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58" x14ac:dyDescent="0.3">
      <c r="A37" s="11">
        <v>28</v>
      </c>
      <c r="B37" s="14" t="s">
        <v>146</v>
      </c>
      <c r="C37" s="15">
        <v>697849733.21179998</v>
      </c>
      <c r="D37" s="25" t="s">
        <v>175</v>
      </c>
      <c r="E37" s="16">
        <v>697849733.21179998</v>
      </c>
      <c r="F37" s="17">
        <v>493318559.1415</v>
      </c>
      <c r="G37" s="25" t="s">
        <v>175</v>
      </c>
      <c r="H37" s="18">
        <v>493318559.1415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58" x14ac:dyDescent="0.3">
      <c r="A38" s="11">
        <v>29</v>
      </c>
      <c r="B38" s="14" t="s">
        <v>128</v>
      </c>
      <c r="C38" s="15">
        <v>70040845.019999996</v>
      </c>
      <c r="D38" s="25" t="s">
        <v>175</v>
      </c>
      <c r="E38" s="16">
        <v>70040845.019999996</v>
      </c>
      <c r="F38" s="17">
        <v>42283963.420000002</v>
      </c>
      <c r="G38" s="25" t="s">
        <v>175</v>
      </c>
      <c r="H38" s="18">
        <v>42283963.420000002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58" x14ac:dyDescent="0.3">
      <c r="A39" s="11">
        <v>30</v>
      </c>
      <c r="B39" s="20" t="s">
        <v>140</v>
      </c>
      <c r="C39" s="15">
        <v>1227270627.9017999</v>
      </c>
      <c r="D39" s="25" t="s">
        <v>175</v>
      </c>
      <c r="E39" s="16">
        <v>1227270627.9017999</v>
      </c>
      <c r="F39" s="17">
        <v>979958093.20149994</v>
      </c>
      <c r="G39" s="25" t="s">
        <v>175</v>
      </c>
      <c r="H39" s="18">
        <v>979958093.20149994</v>
      </c>
    </row>
    <row r="40" spans="1:58" ht="15.75" thickBot="1" x14ac:dyDescent="0.35">
      <c r="A40" s="26">
        <v>31</v>
      </c>
      <c r="B40" s="27" t="s">
        <v>141</v>
      </c>
      <c r="C40" s="28">
        <v>3003016504.9336052</v>
      </c>
      <c r="D40" s="28">
        <v>4365145088.5797005</v>
      </c>
      <c r="E40" s="29">
        <v>7368161593.5133057</v>
      </c>
      <c r="F40" s="30">
        <v>2652315812.5518999</v>
      </c>
      <c r="G40" s="28">
        <v>4026754628.2526999</v>
      </c>
      <c r="H40" s="31">
        <v>6679070440.8045998</v>
      </c>
    </row>
    <row r="41" spans="1:58" x14ac:dyDescent="0.3">
      <c r="A41" s="32"/>
      <c r="B41" s="3"/>
      <c r="C41" s="3"/>
      <c r="D41" s="3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</row>
    <row r="42" spans="1:58" x14ac:dyDescent="0.3">
      <c r="A42" s="32" t="s">
        <v>214</v>
      </c>
      <c r="B42" s="32" t="s">
        <v>212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</row>
    <row r="43" spans="1:58" x14ac:dyDescent="0.3">
      <c r="A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</row>
  </sheetData>
  <mergeCells count="2">
    <mergeCell ref="C4:E4"/>
    <mergeCell ref="F4:H4"/>
  </mergeCells>
  <phoneticPr fontId="2" type="noConversion"/>
  <dataValidations count="2">
    <dataValidation type="whole" operator="lessThanOrEqual" allowBlank="1" showInputMessage="1" showErrorMessage="1" sqref="C12:D12 F12:G12">
      <formula1>0</formula1>
    </dataValidation>
    <dataValidation type="date" operator="greaterThanOrEqual" allowBlank="1" showInputMessage="1" showErrorMessage="1" error="Date" promptTitle="Reporting Period" sqref="B2">
      <formula1>36526</formula1>
    </dataValidation>
  </dataValidations>
  <pageMargins left="0.55000000000000004" right="0.26" top="0.33" bottom="0.24" header="0.2" footer="0.17"/>
  <pageSetup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showGridLines="0" zoomScale="80" zoomScaleNormal="80" workbookViewId="0">
      <selection activeCell="L9" sqref="L9"/>
    </sheetView>
  </sheetViews>
  <sheetFormatPr defaultRowHeight="15" x14ac:dyDescent="0.3"/>
  <cols>
    <col min="1" max="1" width="7.7109375" style="35" bestFit="1" customWidth="1"/>
    <col min="2" max="2" width="49.42578125" style="35" customWidth="1"/>
    <col min="3" max="3" width="13.42578125" style="35" bestFit="1" customWidth="1"/>
    <col min="4" max="4" width="12.7109375" style="35" bestFit="1" customWidth="1"/>
    <col min="5" max="5" width="13.42578125" style="35" bestFit="1" customWidth="1"/>
    <col min="6" max="6" width="12.5703125" style="36" bestFit="1" customWidth="1"/>
    <col min="7" max="7" width="12.7109375" style="36" bestFit="1" customWidth="1"/>
    <col min="8" max="8" width="13.28515625" style="36" bestFit="1" customWidth="1"/>
    <col min="9" max="16384" width="9.140625" style="36"/>
  </cols>
  <sheetData>
    <row r="1" spans="1:8" x14ac:dyDescent="0.3">
      <c r="D1" s="146"/>
      <c r="E1" s="147"/>
      <c r="F1" s="147"/>
      <c r="G1" s="147"/>
      <c r="H1" s="147"/>
    </row>
    <row r="2" spans="1:8" x14ac:dyDescent="0.3">
      <c r="A2" s="6" t="s">
        <v>117</v>
      </c>
      <c r="B2" s="37" t="str">
        <f>'RC'!B1</f>
        <v>თი ბი სი ბანკი</v>
      </c>
      <c r="C2" s="3"/>
      <c r="D2" s="3"/>
      <c r="E2" s="3"/>
      <c r="H2" s="3"/>
    </row>
    <row r="3" spans="1:8" x14ac:dyDescent="0.3">
      <c r="A3" s="6" t="s">
        <v>129</v>
      </c>
      <c r="B3" s="138">
        <f>'RC'!B2</f>
        <v>42643</v>
      </c>
      <c r="C3" s="3"/>
      <c r="D3" s="3"/>
      <c r="E3" s="3"/>
      <c r="H3" s="1"/>
    </row>
    <row r="4" spans="1:8" ht="15.75" thickBot="1" x14ac:dyDescent="0.35">
      <c r="A4" s="38"/>
      <c r="B4" s="39" t="s">
        <v>215</v>
      </c>
      <c r="C4" s="3"/>
      <c r="D4" s="3"/>
      <c r="E4" s="3"/>
      <c r="H4" s="40" t="s">
        <v>118</v>
      </c>
    </row>
    <row r="5" spans="1:8" ht="18" x14ac:dyDescent="0.35">
      <c r="A5" s="79"/>
      <c r="B5" s="80"/>
      <c r="C5" s="144" t="s">
        <v>132</v>
      </c>
      <c r="D5" s="148"/>
      <c r="E5" s="148"/>
      <c r="F5" s="144" t="s">
        <v>144</v>
      </c>
      <c r="G5" s="148"/>
      <c r="H5" s="149"/>
    </row>
    <row r="6" spans="1:8" s="122" customFormat="1" ht="25.5" x14ac:dyDescent="0.2">
      <c r="A6" s="79" t="s">
        <v>103</v>
      </c>
      <c r="B6" s="80"/>
      <c r="C6" s="100" t="s">
        <v>158</v>
      </c>
      <c r="D6" s="100" t="s">
        <v>174</v>
      </c>
      <c r="E6" s="101" t="s">
        <v>160</v>
      </c>
      <c r="F6" s="100" t="s">
        <v>158</v>
      </c>
      <c r="G6" s="100" t="s">
        <v>174</v>
      </c>
      <c r="H6" s="101" t="s">
        <v>160</v>
      </c>
    </row>
    <row r="7" spans="1:8" s="122" customFormat="1" ht="12.75" x14ac:dyDescent="0.2">
      <c r="A7" s="81"/>
      <c r="B7" s="82" t="s">
        <v>54</v>
      </c>
      <c r="C7" s="102"/>
      <c r="D7" s="102"/>
      <c r="E7" s="103"/>
      <c r="F7" s="102"/>
      <c r="G7" s="102"/>
      <c r="H7" s="103"/>
    </row>
    <row r="8" spans="1:8" s="122" customFormat="1" ht="25.5" x14ac:dyDescent="0.2">
      <c r="A8" s="81">
        <v>1</v>
      </c>
      <c r="B8" s="83" t="s">
        <v>63</v>
      </c>
      <c r="C8" s="102">
        <v>2856185.98</v>
      </c>
      <c r="D8" s="102">
        <v>78487.850000000006</v>
      </c>
      <c r="E8" s="104">
        <f t="shared" ref="E8:E21" si="0">C8+D8</f>
        <v>2934673.83</v>
      </c>
      <c r="F8" s="102">
        <v>1931497</v>
      </c>
      <c r="G8" s="102">
        <v>4396619.4400000004</v>
      </c>
      <c r="H8" s="104">
        <f t="shared" ref="H8:H18" si="1">F8+G8</f>
        <v>6328116.4400000004</v>
      </c>
    </row>
    <row r="9" spans="1:8" s="122" customFormat="1" ht="12.75" x14ac:dyDescent="0.2">
      <c r="A9" s="81">
        <v>2</v>
      </c>
      <c r="B9" s="83" t="s">
        <v>64</v>
      </c>
      <c r="C9" s="105">
        <f>SUM(C10:C18)</f>
        <v>195993978.38</v>
      </c>
      <c r="D9" s="105">
        <f>SUM(D10:D18)</f>
        <v>214486019.34</v>
      </c>
      <c r="E9" s="104">
        <f t="shared" si="0"/>
        <v>410479997.72000003</v>
      </c>
      <c r="F9" s="105">
        <f>SUM(F10:F18)</f>
        <v>166321877.82999998</v>
      </c>
      <c r="G9" s="105">
        <f>SUM(G10:G18)</f>
        <v>209986078.82999998</v>
      </c>
      <c r="H9" s="104">
        <f t="shared" si="1"/>
        <v>376307956.65999997</v>
      </c>
    </row>
    <row r="10" spans="1:8" s="122" customFormat="1" ht="12.75" x14ac:dyDescent="0.2">
      <c r="A10" s="81">
        <v>2.1</v>
      </c>
      <c r="B10" s="84" t="s">
        <v>65</v>
      </c>
      <c r="C10" s="102">
        <v>158967.18</v>
      </c>
      <c r="D10" s="102">
        <v>107710.78</v>
      </c>
      <c r="E10" s="104">
        <f t="shared" si="0"/>
        <v>266677.95999999996</v>
      </c>
      <c r="F10" s="102">
        <v>0</v>
      </c>
      <c r="G10" s="102">
        <v>0</v>
      </c>
      <c r="H10" s="104">
        <f t="shared" si="1"/>
        <v>0</v>
      </c>
    </row>
    <row r="11" spans="1:8" s="122" customFormat="1" ht="25.5" x14ac:dyDescent="0.2">
      <c r="A11" s="81">
        <v>2.2000000000000002</v>
      </c>
      <c r="B11" s="84" t="s">
        <v>161</v>
      </c>
      <c r="C11" s="102">
        <v>25289822.320000004</v>
      </c>
      <c r="D11" s="102">
        <v>56428490.560000002</v>
      </c>
      <c r="E11" s="104">
        <f t="shared" si="0"/>
        <v>81718312.88000001</v>
      </c>
      <c r="F11" s="102">
        <v>22709054.339999981</v>
      </c>
      <c r="G11" s="102">
        <v>52272713.395999983</v>
      </c>
      <c r="H11" s="104">
        <f t="shared" si="1"/>
        <v>74981767.735999972</v>
      </c>
    </row>
    <row r="12" spans="1:8" s="122" customFormat="1" ht="12.75" x14ac:dyDescent="0.2">
      <c r="A12" s="81">
        <v>2.2999999999999998</v>
      </c>
      <c r="B12" s="84" t="s">
        <v>66</v>
      </c>
      <c r="C12" s="102">
        <v>5337177.05</v>
      </c>
      <c r="D12" s="102">
        <v>9734452.6600000001</v>
      </c>
      <c r="E12" s="104">
        <f t="shared" si="0"/>
        <v>15071629.710000001</v>
      </c>
      <c r="F12" s="102">
        <v>5274780.76</v>
      </c>
      <c r="G12" s="102">
        <v>6741172.7884</v>
      </c>
      <c r="H12" s="104">
        <f t="shared" si="1"/>
        <v>12015953.5484</v>
      </c>
    </row>
    <row r="13" spans="1:8" s="122" customFormat="1" ht="25.5" x14ac:dyDescent="0.2">
      <c r="A13" s="81">
        <v>2.4</v>
      </c>
      <c r="B13" s="84" t="s">
        <v>162</v>
      </c>
      <c r="C13" s="102">
        <v>1437566.56</v>
      </c>
      <c r="D13" s="102">
        <v>8002599.3700000001</v>
      </c>
      <c r="E13" s="104">
        <f t="shared" si="0"/>
        <v>9440165.9299999997</v>
      </c>
      <c r="F13" s="102">
        <v>2927458.71</v>
      </c>
      <c r="G13" s="102">
        <v>6007882.4850000003</v>
      </c>
      <c r="H13" s="104">
        <f t="shared" si="1"/>
        <v>8935341.1950000003</v>
      </c>
    </row>
    <row r="14" spans="1:8" s="122" customFormat="1" ht="12.75" x14ac:dyDescent="0.2">
      <c r="A14" s="81">
        <v>2.5</v>
      </c>
      <c r="B14" s="84" t="s">
        <v>67</v>
      </c>
      <c r="C14" s="102">
        <v>3552445.5700000003</v>
      </c>
      <c r="D14" s="102">
        <v>7391855.9699999997</v>
      </c>
      <c r="E14" s="104">
        <f t="shared" si="0"/>
        <v>10944301.539999999</v>
      </c>
      <c r="F14" s="102">
        <v>1887753.3699999999</v>
      </c>
      <c r="G14" s="102">
        <v>7821719.5554999998</v>
      </c>
      <c r="H14" s="104">
        <f t="shared" si="1"/>
        <v>9709472.9254999999</v>
      </c>
    </row>
    <row r="15" spans="1:8" s="122" customFormat="1" ht="25.5" x14ac:dyDescent="0.2">
      <c r="A15" s="81">
        <v>2.6</v>
      </c>
      <c r="B15" s="84" t="s">
        <v>68</v>
      </c>
      <c r="C15" s="102">
        <v>5028349.55</v>
      </c>
      <c r="D15" s="102">
        <v>13125270.969999999</v>
      </c>
      <c r="E15" s="104">
        <f t="shared" si="0"/>
        <v>18153620.52</v>
      </c>
      <c r="F15" s="102">
        <v>3882351.8</v>
      </c>
      <c r="G15" s="102">
        <v>14364331.855700001</v>
      </c>
      <c r="H15" s="104">
        <f t="shared" si="1"/>
        <v>18246683.655700002</v>
      </c>
    </row>
    <row r="16" spans="1:8" s="122" customFormat="1" ht="25.5" x14ac:dyDescent="0.2">
      <c r="A16" s="81">
        <v>2.7</v>
      </c>
      <c r="B16" s="84" t="s">
        <v>69</v>
      </c>
      <c r="C16" s="102">
        <v>1504163.01</v>
      </c>
      <c r="D16" s="102">
        <v>10953120.190000001</v>
      </c>
      <c r="E16" s="104">
        <f t="shared" si="0"/>
        <v>12457283.200000001</v>
      </c>
      <c r="F16" s="102">
        <v>809690.71</v>
      </c>
      <c r="G16" s="102">
        <v>13906428.0173</v>
      </c>
      <c r="H16" s="104">
        <f t="shared" si="1"/>
        <v>14716118.727299999</v>
      </c>
    </row>
    <row r="17" spans="1:8" s="122" customFormat="1" ht="12.75" x14ac:dyDescent="0.2">
      <c r="A17" s="81">
        <v>2.8</v>
      </c>
      <c r="B17" s="84" t="s">
        <v>70</v>
      </c>
      <c r="C17" s="102">
        <v>153286757.69</v>
      </c>
      <c r="D17" s="102">
        <v>96977967.680000007</v>
      </c>
      <c r="E17" s="104">
        <f t="shared" si="0"/>
        <v>250264725.37</v>
      </c>
      <c r="F17" s="102">
        <v>128486868.17</v>
      </c>
      <c r="G17" s="102">
        <v>97303334.650000006</v>
      </c>
      <c r="H17" s="104">
        <f t="shared" si="1"/>
        <v>225790202.81999999</v>
      </c>
    </row>
    <row r="18" spans="1:8" s="122" customFormat="1" ht="12.75" x14ac:dyDescent="0.2">
      <c r="A18" s="81">
        <v>2.9</v>
      </c>
      <c r="B18" s="84" t="s">
        <v>71</v>
      </c>
      <c r="C18" s="102">
        <v>398729.44999999995</v>
      </c>
      <c r="D18" s="102">
        <v>11764551.159999998</v>
      </c>
      <c r="E18" s="104">
        <f t="shared" si="0"/>
        <v>12163280.609999998</v>
      </c>
      <c r="F18" s="102">
        <v>343919.97</v>
      </c>
      <c r="G18" s="102">
        <v>11568496.082100002</v>
      </c>
      <c r="H18" s="104">
        <f t="shared" si="1"/>
        <v>11912416.052100003</v>
      </c>
    </row>
    <row r="19" spans="1:8" s="122" customFormat="1" ht="25.5" x14ac:dyDescent="0.2">
      <c r="A19" s="81">
        <v>3</v>
      </c>
      <c r="B19" s="83" t="s">
        <v>163</v>
      </c>
      <c r="C19" s="102">
        <v>10699700.529999999</v>
      </c>
      <c r="D19" s="102">
        <v>3074933.88</v>
      </c>
      <c r="E19" s="104">
        <f>C19+D19</f>
        <v>13774634.41</v>
      </c>
      <c r="F19" s="102">
        <v>104576.49000000209</v>
      </c>
      <c r="G19" s="102">
        <v>-8777906.2033600006</v>
      </c>
      <c r="H19" s="104">
        <f>F19+G19</f>
        <v>-8673329.7133599985</v>
      </c>
    </row>
    <row r="20" spans="1:8" s="122" customFormat="1" ht="25.5" x14ac:dyDescent="0.2">
      <c r="A20" s="81">
        <v>4</v>
      </c>
      <c r="B20" s="83" t="s">
        <v>55</v>
      </c>
      <c r="C20" s="102">
        <v>41643725.119999997</v>
      </c>
      <c r="D20" s="102">
        <v>4225.3900000000003</v>
      </c>
      <c r="E20" s="104">
        <f t="shared" si="0"/>
        <v>41647950.509999998</v>
      </c>
      <c r="F20" s="102">
        <v>31299422.239999998</v>
      </c>
      <c r="G20" s="102">
        <v>0</v>
      </c>
      <c r="H20" s="104">
        <f t="shared" ref="H20:H21" si="2">F20+G20</f>
        <v>31299422.239999998</v>
      </c>
    </row>
    <row r="21" spans="1:8" s="122" customFormat="1" ht="12.75" x14ac:dyDescent="0.2">
      <c r="A21" s="81">
        <v>5</v>
      </c>
      <c r="B21" s="83" t="s">
        <v>72</v>
      </c>
      <c r="C21" s="102">
        <v>0</v>
      </c>
      <c r="D21" s="102">
        <v>0</v>
      </c>
      <c r="E21" s="104">
        <f t="shared" si="0"/>
        <v>0</v>
      </c>
      <c r="F21" s="102">
        <v>0</v>
      </c>
      <c r="G21" s="102">
        <v>0</v>
      </c>
      <c r="H21" s="104">
        <f t="shared" si="2"/>
        <v>0</v>
      </c>
    </row>
    <row r="22" spans="1:8" s="122" customFormat="1" ht="12.75" x14ac:dyDescent="0.2">
      <c r="A22" s="81">
        <v>6</v>
      </c>
      <c r="B22" s="85" t="s">
        <v>164</v>
      </c>
      <c r="C22" s="105">
        <f>C8+C9+C20+C21+C19</f>
        <v>251193590.00999999</v>
      </c>
      <c r="D22" s="105">
        <f>D8+D9+D20+D21+D19</f>
        <v>217643666.45999998</v>
      </c>
      <c r="E22" s="104">
        <f>C22+D22</f>
        <v>468837256.46999997</v>
      </c>
      <c r="F22" s="105">
        <f>F8+F9+F20+F21+F19</f>
        <v>199657373.56</v>
      </c>
      <c r="G22" s="105">
        <f>G8+G9+G20+G21+G19</f>
        <v>205604792.06663999</v>
      </c>
      <c r="H22" s="104">
        <f>F22+G22</f>
        <v>405262165.62663996</v>
      </c>
    </row>
    <row r="23" spans="1:8" s="122" customFormat="1" ht="12.75" x14ac:dyDescent="0.2">
      <c r="A23" s="81"/>
      <c r="B23" s="82" t="s">
        <v>84</v>
      </c>
      <c r="C23" s="102"/>
      <c r="D23" s="102"/>
      <c r="E23" s="103"/>
      <c r="F23" s="102"/>
      <c r="G23" s="102"/>
      <c r="H23" s="103"/>
    </row>
    <row r="24" spans="1:8" s="122" customFormat="1" ht="25.5" x14ac:dyDescent="0.2">
      <c r="A24" s="81">
        <v>7</v>
      </c>
      <c r="B24" s="83" t="s">
        <v>73</v>
      </c>
      <c r="C24" s="102">
        <v>21382546.890000001</v>
      </c>
      <c r="D24" s="102">
        <v>14618093.119999999</v>
      </c>
      <c r="E24" s="106">
        <f t="shared" ref="E24:E29" si="3">C24+D24</f>
        <v>36000640.009999998</v>
      </c>
      <c r="F24" s="102">
        <v>14032995.189999999</v>
      </c>
      <c r="G24" s="102">
        <v>13553834.09</v>
      </c>
      <c r="H24" s="106">
        <f t="shared" ref="H24:H29" si="4">F24+G24</f>
        <v>27586829.280000001</v>
      </c>
    </row>
    <row r="25" spans="1:8" s="122" customFormat="1" ht="12.75" x14ac:dyDescent="0.2">
      <c r="A25" s="81">
        <v>8</v>
      </c>
      <c r="B25" s="83" t="s">
        <v>74</v>
      </c>
      <c r="C25" s="102">
        <v>15853936.09</v>
      </c>
      <c r="D25" s="102">
        <v>55183830.539999999</v>
      </c>
      <c r="E25" s="106">
        <f t="shared" si="3"/>
        <v>71037766.629999995</v>
      </c>
      <c r="F25" s="102">
        <v>14056924</v>
      </c>
      <c r="G25" s="102">
        <v>59289059.730000004</v>
      </c>
      <c r="H25" s="106">
        <f t="shared" si="4"/>
        <v>73345983.730000004</v>
      </c>
    </row>
    <row r="26" spans="1:8" s="122" customFormat="1" ht="12.75" x14ac:dyDescent="0.2">
      <c r="A26" s="81">
        <v>9</v>
      </c>
      <c r="B26" s="83" t="s">
        <v>165</v>
      </c>
      <c r="C26" s="102">
        <v>1763192.91</v>
      </c>
      <c r="D26" s="102">
        <v>1928943.56</v>
      </c>
      <c r="E26" s="106">
        <f t="shared" si="3"/>
        <v>3692136.4699999997</v>
      </c>
      <c r="F26" s="102">
        <v>1643691.35</v>
      </c>
      <c r="G26" s="102">
        <v>1325609.58</v>
      </c>
      <c r="H26" s="106">
        <f t="shared" si="4"/>
        <v>2969300.93</v>
      </c>
    </row>
    <row r="27" spans="1:8" s="122" customFormat="1" ht="25.5" x14ac:dyDescent="0.2">
      <c r="A27" s="81">
        <v>10</v>
      </c>
      <c r="B27" s="83" t="s">
        <v>166</v>
      </c>
      <c r="C27" s="102">
        <v>0</v>
      </c>
      <c r="D27" s="102">
        <v>0</v>
      </c>
      <c r="E27" s="106">
        <f t="shared" si="3"/>
        <v>0</v>
      </c>
      <c r="F27" s="102">
        <v>0</v>
      </c>
      <c r="G27" s="102">
        <v>0</v>
      </c>
      <c r="H27" s="106">
        <f t="shared" si="4"/>
        <v>0</v>
      </c>
    </row>
    <row r="28" spans="1:8" s="122" customFormat="1" ht="12.75" x14ac:dyDescent="0.2">
      <c r="A28" s="81">
        <v>11</v>
      </c>
      <c r="B28" s="83" t="s">
        <v>75</v>
      </c>
      <c r="C28" s="102">
        <v>28244305.219999999</v>
      </c>
      <c r="D28" s="102">
        <v>40110605.240000002</v>
      </c>
      <c r="E28" s="106">
        <f t="shared" si="3"/>
        <v>68354910.460000008</v>
      </c>
      <c r="F28" s="102">
        <v>18824180.600000001</v>
      </c>
      <c r="G28" s="102">
        <v>42454838.229999997</v>
      </c>
      <c r="H28" s="106">
        <f t="shared" si="4"/>
        <v>61279018.829999998</v>
      </c>
    </row>
    <row r="29" spans="1:8" s="122" customFormat="1" ht="12.75" x14ac:dyDescent="0.2">
      <c r="A29" s="81">
        <v>12</v>
      </c>
      <c r="B29" s="83" t="s">
        <v>85</v>
      </c>
      <c r="C29" s="102">
        <v>545359.43999999994</v>
      </c>
      <c r="D29" s="102">
        <v>17.14</v>
      </c>
      <c r="E29" s="106">
        <f t="shared" si="3"/>
        <v>545376.57999999996</v>
      </c>
      <c r="F29" s="102">
        <v>1131629.21</v>
      </c>
      <c r="G29" s="102">
        <v>0</v>
      </c>
      <c r="H29" s="106">
        <f t="shared" si="4"/>
        <v>1131629.21</v>
      </c>
    </row>
    <row r="30" spans="1:8" s="122" customFormat="1" ht="12.75" x14ac:dyDescent="0.2">
      <c r="A30" s="81">
        <v>13</v>
      </c>
      <c r="B30" s="86" t="s">
        <v>86</v>
      </c>
      <c r="C30" s="105">
        <f>SUM(C24:C29)</f>
        <v>67789340.549999997</v>
      </c>
      <c r="D30" s="105">
        <f>SUM(D24:D29)</f>
        <v>111841489.60000001</v>
      </c>
      <c r="E30" s="106">
        <f>C30+D30</f>
        <v>179630830.15000001</v>
      </c>
      <c r="F30" s="105">
        <f>SUM(F24:F29)</f>
        <v>49689420.350000001</v>
      </c>
      <c r="G30" s="105">
        <f>SUM(G24:G29)</f>
        <v>116623341.63</v>
      </c>
      <c r="H30" s="106">
        <f>F30+G30</f>
        <v>166312761.97999999</v>
      </c>
    </row>
    <row r="31" spans="1:8" s="122" customFormat="1" ht="12.75" x14ac:dyDescent="0.2">
      <c r="A31" s="81">
        <v>14</v>
      </c>
      <c r="B31" s="86" t="s">
        <v>59</v>
      </c>
      <c r="C31" s="105">
        <f>C22-C30</f>
        <v>183404249.45999998</v>
      </c>
      <c r="D31" s="105">
        <f>D22-D30</f>
        <v>105802176.85999997</v>
      </c>
      <c r="E31" s="104">
        <f>C31+D31</f>
        <v>289206426.31999993</v>
      </c>
      <c r="F31" s="105">
        <f>F22-F30</f>
        <v>149967953.21000001</v>
      </c>
      <c r="G31" s="105">
        <f>G22-G30</f>
        <v>88981450.436639994</v>
      </c>
      <c r="H31" s="104">
        <f>F31+G31</f>
        <v>238949403.64664</v>
      </c>
    </row>
    <row r="32" spans="1:8" s="122" customFormat="1" ht="12.75" x14ac:dyDescent="0.2">
      <c r="A32" s="81"/>
      <c r="B32" s="82"/>
      <c r="C32" s="102"/>
      <c r="D32" s="102"/>
      <c r="E32" s="103"/>
      <c r="F32" s="102"/>
      <c r="G32" s="102"/>
      <c r="H32" s="103"/>
    </row>
    <row r="33" spans="1:8" s="122" customFormat="1" ht="12.75" x14ac:dyDescent="0.2">
      <c r="A33" s="81"/>
      <c r="B33" s="82" t="s">
        <v>56</v>
      </c>
      <c r="C33" s="102"/>
      <c r="D33" s="102"/>
      <c r="E33" s="107"/>
      <c r="F33" s="102"/>
      <c r="G33" s="102"/>
      <c r="H33" s="107"/>
    </row>
    <row r="34" spans="1:8" s="122" customFormat="1" ht="12.75" x14ac:dyDescent="0.2">
      <c r="A34" s="81">
        <v>15</v>
      </c>
      <c r="B34" s="87" t="s">
        <v>167</v>
      </c>
      <c r="C34" s="108">
        <f>C35-C36</f>
        <v>54123781.400000006</v>
      </c>
      <c r="D34" s="108">
        <f>D35-D36</f>
        <v>10733891.7018</v>
      </c>
      <c r="E34" s="109">
        <f>C34+D34</f>
        <v>64857673.10180001</v>
      </c>
      <c r="F34" s="108">
        <f>F35-F36</f>
        <v>40211830.460000001</v>
      </c>
      <c r="G34" s="108">
        <f>G35-G36</f>
        <v>13445971.081499998</v>
      </c>
      <c r="H34" s="109">
        <f>F34+G34</f>
        <v>53657801.541500002</v>
      </c>
    </row>
    <row r="35" spans="1:8" s="122" customFormat="1" ht="25.5" x14ac:dyDescent="0.2">
      <c r="A35" s="81">
        <v>15.1</v>
      </c>
      <c r="B35" s="84" t="s">
        <v>168</v>
      </c>
      <c r="C35" s="102">
        <v>73820517.980000004</v>
      </c>
      <c r="D35" s="102">
        <v>34957795.6818</v>
      </c>
      <c r="E35" s="109">
        <f>C35+D35</f>
        <v>108778313.6618</v>
      </c>
      <c r="F35" s="102">
        <v>58168476.960000001</v>
      </c>
      <c r="G35" s="102">
        <v>32478140.181499999</v>
      </c>
      <c r="H35" s="109">
        <f>F35+G35</f>
        <v>90646617.141499996</v>
      </c>
    </row>
    <row r="36" spans="1:8" s="122" customFormat="1" ht="25.5" x14ac:dyDescent="0.2">
      <c r="A36" s="81">
        <v>15.2</v>
      </c>
      <c r="B36" s="84" t="s">
        <v>169</v>
      </c>
      <c r="C36" s="102">
        <v>19696736.579999998</v>
      </c>
      <c r="D36" s="102">
        <v>24223903.98</v>
      </c>
      <c r="E36" s="109">
        <f>C36+D36</f>
        <v>43920640.560000002</v>
      </c>
      <c r="F36" s="102">
        <v>17956646.5</v>
      </c>
      <c r="G36" s="102">
        <v>19032169.100000001</v>
      </c>
      <c r="H36" s="109">
        <f>F36+G36</f>
        <v>36988815.600000001</v>
      </c>
    </row>
    <row r="37" spans="1:8" s="122" customFormat="1" ht="12.75" x14ac:dyDescent="0.2">
      <c r="A37" s="81">
        <v>16</v>
      </c>
      <c r="B37" s="83" t="s">
        <v>52</v>
      </c>
      <c r="C37" s="102">
        <v>1128677.93</v>
      </c>
      <c r="D37" s="102">
        <v>12521.11</v>
      </c>
      <c r="E37" s="104">
        <f t="shared" ref="E37:E66" si="5">C37+D37</f>
        <v>1141199.04</v>
      </c>
      <c r="F37" s="102">
        <v>2772018.39</v>
      </c>
      <c r="G37" s="102">
        <v>0</v>
      </c>
      <c r="H37" s="104">
        <f t="shared" ref="H37:H45" si="6">F37+G37</f>
        <v>2772018.39</v>
      </c>
    </row>
    <row r="38" spans="1:8" s="122" customFormat="1" ht="25.5" x14ac:dyDescent="0.2">
      <c r="A38" s="81">
        <v>17</v>
      </c>
      <c r="B38" s="83" t="s">
        <v>53</v>
      </c>
      <c r="C38" s="102">
        <v>0</v>
      </c>
      <c r="D38" s="102">
        <v>0</v>
      </c>
      <c r="E38" s="104">
        <f t="shared" si="5"/>
        <v>0</v>
      </c>
      <c r="F38" s="102">
        <v>1500</v>
      </c>
      <c r="G38" s="102">
        <v>0</v>
      </c>
      <c r="H38" s="104">
        <f t="shared" si="6"/>
        <v>1500</v>
      </c>
    </row>
    <row r="39" spans="1:8" s="122" customFormat="1" ht="25.5" x14ac:dyDescent="0.2">
      <c r="A39" s="81">
        <v>18</v>
      </c>
      <c r="B39" s="83" t="s">
        <v>57</v>
      </c>
      <c r="C39" s="102">
        <v>8806057.0500000007</v>
      </c>
      <c r="D39" s="102">
        <v>0</v>
      </c>
      <c r="E39" s="104">
        <f t="shared" si="5"/>
        <v>8806057.0500000007</v>
      </c>
      <c r="F39" s="102">
        <v>-0.01</v>
      </c>
      <c r="G39" s="102">
        <v>0</v>
      </c>
      <c r="H39" s="104">
        <f t="shared" si="6"/>
        <v>-0.01</v>
      </c>
    </row>
    <row r="40" spans="1:8" s="122" customFormat="1" ht="25.5" x14ac:dyDescent="0.2">
      <c r="A40" s="81">
        <v>19</v>
      </c>
      <c r="B40" s="83" t="s">
        <v>170</v>
      </c>
      <c r="C40" s="102">
        <v>38392630.759999998</v>
      </c>
      <c r="D40" s="102">
        <v>0</v>
      </c>
      <c r="E40" s="104">
        <f t="shared" si="5"/>
        <v>38392630.759999998</v>
      </c>
      <c r="F40" s="102">
        <v>33904796.609999999</v>
      </c>
      <c r="G40" s="102">
        <v>0</v>
      </c>
      <c r="H40" s="104">
        <f t="shared" si="6"/>
        <v>33904796.609999999</v>
      </c>
    </row>
    <row r="41" spans="1:8" s="122" customFormat="1" ht="25.5" x14ac:dyDescent="0.2">
      <c r="A41" s="81">
        <v>20</v>
      </c>
      <c r="B41" s="83" t="s">
        <v>76</v>
      </c>
      <c r="C41" s="102">
        <v>6549392.5</v>
      </c>
      <c r="D41" s="102">
        <v>0</v>
      </c>
      <c r="E41" s="104">
        <f t="shared" si="5"/>
        <v>6549392.5</v>
      </c>
      <c r="F41" s="102">
        <v>24856565.48</v>
      </c>
      <c r="G41" s="102">
        <v>0</v>
      </c>
      <c r="H41" s="104">
        <f t="shared" si="6"/>
        <v>24856565.48</v>
      </c>
    </row>
    <row r="42" spans="1:8" s="122" customFormat="1" ht="12.75" x14ac:dyDescent="0.2">
      <c r="A42" s="81">
        <v>21</v>
      </c>
      <c r="B42" s="83" t="s">
        <v>171</v>
      </c>
      <c r="C42" s="102">
        <v>-616802.91</v>
      </c>
      <c r="D42" s="102">
        <v>0</v>
      </c>
      <c r="E42" s="104">
        <f t="shared" si="5"/>
        <v>-616802.91</v>
      </c>
      <c r="F42" s="102">
        <v>-64009.21</v>
      </c>
      <c r="G42" s="102">
        <v>0</v>
      </c>
      <c r="H42" s="104">
        <f t="shared" si="6"/>
        <v>-64009.21</v>
      </c>
    </row>
    <row r="43" spans="1:8" s="122" customFormat="1" ht="25.5" x14ac:dyDescent="0.2">
      <c r="A43" s="81">
        <v>22</v>
      </c>
      <c r="B43" s="83" t="s">
        <v>172</v>
      </c>
      <c r="C43" s="102">
        <v>4507369.72</v>
      </c>
      <c r="D43" s="102">
        <v>8374015.8200000003</v>
      </c>
      <c r="E43" s="104">
        <f t="shared" si="5"/>
        <v>12881385.539999999</v>
      </c>
      <c r="F43" s="102">
        <v>2730780.48</v>
      </c>
      <c r="G43" s="102">
        <v>8004892.5300000003</v>
      </c>
      <c r="H43" s="104">
        <f t="shared" si="6"/>
        <v>10735673.01</v>
      </c>
    </row>
    <row r="44" spans="1:8" s="122" customFormat="1" ht="12.75" x14ac:dyDescent="0.2">
      <c r="A44" s="88">
        <v>23</v>
      </c>
      <c r="B44" s="89" t="s">
        <v>77</v>
      </c>
      <c r="C44" s="110">
        <v>7064372.8300000001</v>
      </c>
      <c r="D44" s="110">
        <v>5062221.7</v>
      </c>
      <c r="E44" s="111">
        <f t="shared" si="5"/>
        <v>12126594.530000001</v>
      </c>
      <c r="F44" s="110">
        <v>8452106.9399999995</v>
      </c>
      <c r="G44" s="110">
        <v>5034951.99</v>
      </c>
      <c r="H44" s="111">
        <f t="shared" si="6"/>
        <v>13487058.93</v>
      </c>
    </row>
    <row r="45" spans="1:8" s="122" customFormat="1" ht="12.75" x14ac:dyDescent="0.2">
      <c r="A45" s="90">
        <v>24</v>
      </c>
      <c r="B45" s="91" t="s">
        <v>58</v>
      </c>
      <c r="C45" s="112">
        <f>C34+C37+C38+C39+C40+C41+C42+C43+C44</f>
        <v>119955479.28000002</v>
      </c>
      <c r="D45" s="112">
        <f>D34+D37+D38+D39+D40+D41+D42+D43+D44</f>
        <v>24182650.331799999</v>
      </c>
      <c r="E45" s="113">
        <f t="shared" si="5"/>
        <v>144138129.61180001</v>
      </c>
      <c r="F45" s="112">
        <f>F34+F37+F38+F39+F40+F41+F42+F43+F44</f>
        <v>112865589.14000002</v>
      </c>
      <c r="G45" s="112">
        <f>G34+G37+G38+G39+G40+G41+G42+G43+G44</f>
        <v>26485815.601499997</v>
      </c>
      <c r="H45" s="113">
        <f t="shared" si="6"/>
        <v>139351404.74150002</v>
      </c>
    </row>
    <row r="46" spans="1:8" s="122" customFormat="1" ht="12.75" x14ac:dyDescent="0.2">
      <c r="A46" s="92"/>
      <c r="B46" s="93" t="s">
        <v>87</v>
      </c>
      <c r="C46" s="114"/>
      <c r="D46" s="114"/>
      <c r="E46" s="115"/>
      <c r="F46" s="114"/>
      <c r="G46" s="114"/>
      <c r="H46" s="115"/>
    </row>
    <row r="47" spans="1:8" s="122" customFormat="1" ht="25.5" x14ac:dyDescent="0.2">
      <c r="A47" s="81">
        <v>25</v>
      </c>
      <c r="B47" s="94" t="s">
        <v>88</v>
      </c>
      <c r="C47" s="116">
        <v>10290803.380000001</v>
      </c>
      <c r="D47" s="116">
        <v>10169706.880000001</v>
      </c>
      <c r="E47" s="117">
        <f t="shared" si="5"/>
        <v>20460510.260000002</v>
      </c>
      <c r="F47" s="116">
        <v>9824332.4199999999</v>
      </c>
      <c r="G47" s="116">
        <v>6017150.5999999996</v>
      </c>
      <c r="H47" s="117">
        <f t="shared" ref="H47:H54" si="7">F47+G47</f>
        <v>15841483.02</v>
      </c>
    </row>
    <row r="48" spans="1:8" s="122" customFormat="1" ht="25.5" x14ac:dyDescent="0.2">
      <c r="A48" s="81">
        <v>26</v>
      </c>
      <c r="B48" s="83" t="s">
        <v>89</v>
      </c>
      <c r="C48" s="102">
        <v>12699658.779999999</v>
      </c>
      <c r="D48" s="102">
        <v>13465306.359999999</v>
      </c>
      <c r="E48" s="104">
        <f t="shared" si="5"/>
        <v>26164965.140000001</v>
      </c>
      <c r="F48" s="102">
        <v>7958604.6600000001</v>
      </c>
      <c r="G48" s="102">
        <v>3530134.96</v>
      </c>
      <c r="H48" s="104">
        <f t="shared" si="7"/>
        <v>11488739.620000001</v>
      </c>
    </row>
    <row r="49" spans="1:8" s="122" customFormat="1" ht="12.75" x14ac:dyDescent="0.2">
      <c r="A49" s="81">
        <v>27</v>
      </c>
      <c r="B49" s="83" t="s">
        <v>90</v>
      </c>
      <c r="C49" s="102">
        <v>106337359.31999999</v>
      </c>
      <c r="D49" s="102">
        <v>0</v>
      </c>
      <c r="E49" s="104">
        <f t="shared" si="5"/>
        <v>106337359.31999999</v>
      </c>
      <c r="F49" s="102">
        <v>94189750.909999996</v>
      </c>
      <c r="G49" s="102">
        <v>0</v>
      </c>
      <c r="H49" s="104">
        <f t="shared" si="7"/>
        <v>94189750.909999996</v>
      </c>
    </row>
    <row r="50" spans="1:8" s="122" customFormat="1" ht="25.5" x14ac:dyDescent="0.2">
      <c r="A50" s="81">
        <v>28</v>
      </c>
      <c r="B50" s="83" t="s">
        <v>91</v>
      </c>
      <c r="C50" s="102">
        <v>2519874.64</v>
      </c>
      <c r="D50" s="102">
        <v>0</v>
      </c>
      <c r="E50" s="104">
        <f t="shared" si="5"/>
        <v>2519874.64</v>
      </c>
      <c r="F50" s="102">
        <v>2338825.7799999998</v>
      </c>
      <c r="G50" s="102">
        <v>0</v>
      </c>
      <c r="H50" s="104">
        <f t="shared" si="7"/>
        <v>2338825.7799999998</v>
      </c>
    </row>
    <row r="51" spans="1:8" s="122" customFormat="1" ht="12.75" x14ac:dyDescent="0.2">
      <c r="A51" s="81">
        <v>29</v>
      </c>
      <c r="B51" s="83" t="s">
        <v>92</v>
      </c>
      <c r="C51" s="102">
        <v>17327858.719999999</v>
      </c>
      <c r="D51" s="102">
        <v>0</v>
      </c>
      <c r="E51" s="104">
        <f t="shared" si="5"/>
        <v>17327858.719999999</v>
      </c>
      <c r="F51" s="102">
        <v>15811813.07</v>
      </c>
      <c r="G51" s="102">
        <v>0</v>
      </c>
      <c r="H51" s="104">
        <f t="shared" si="7"/>
        <v>15811813.07</v>
      </c>
    </row>
    <row r="52" spans="1:8" s="122" customFormat="1" ht="12.75" x14ac:dyDescent="0.2">
      <c r="A52" s="81">
        <v>30</v>
      </c>
      <c r="B52" s="83" t="s">
        <v>93</v>
      </c>
      <c r="C52" s="102">
        <v>21449422.609999999</v>
      </c>
      <c r="D52" s="102">
        <v>349718.81</v>
      </c>
      <c r="E52" s="104">
        <f t="shared" si="5"/>
        <v>21799141.419999998</v>
      </c>
      <c r="F52" s="102">
        <v>47631325.68</v>
      </c>
      <c r="G52" s="102">
        <v>260623.23</v>
      </c>
      <c r="H52" s="104">
        <f t="shared" si="7"/>
        <v>47891948.909999996</v>
      </c>
    </row>
    <row r="53" spans="1:8" s="122" customFormat="1" ht="12.75" x14ac:dyDescent="0.2">
      <c r="A53" s="81">
        <v>31</v>
      </c>
      <c r="B53" s="86" t="s">
        <v>94</v>
      </c>
      <c r="C53" s="105">
        <f>SUM(C47:C52)</f>
        <v>170624977.44999999</v>
      </c>
      <c r="D53" s="105">
        <f>SUM(D47:D52)</f>
        <v>23984732.050000001</v>
      </c>
      <c r="E53" s="104">
        <f t="shared" si="5"/>
        <v>194609709.5</v>
      </c>
      <c r="F53" s="105">
        <f>SUM(F47:F52)</f>
        <v>177754652.52000001</v>
      </c>
      <c r="G53" s="105">
        <f>SUM(G47:G52)</f>
        <v>9807908.7899999991</v>
      </c>
      <c r="H53" s="104">
        <f t="shared" si="7"/>
        <v>187562561.31</v>
      </c>
    </row>
    <row r="54" spans="1:8" s="122" customFormat="1" ht="12.75" x14ac:dyDescent="0.2">
      <c r="A54" s="81">
        <v>32</v>
      </c>
      <c r="B54" s="86" t="s">
        <v>60</v>
      </c>
      <c r="C54" s="105">
        <f>C45-C53</f>
        <v>-50669498.169999972</v>
      </c>
      <c r="D54" s="105">
        <f>D45-D53</f>
        <v>197918.28179999813</v>
      </c>
      <c r="E54" s="104">
        <f t="shared" si="5"/>
        <v>-50471579.88819997</v>
      </c>
      <c r="F54" s="105">
        <f>F45-F53</f>
        <v>-64889063.379999995</v>
      </c>
      <c r="G54" s="105">
        <f>G45-G53</f>
        <v>16677906.811499998</v>
      </c>
      <c r="H54" s="104">
        <f t="shared" si="7"/>
        <v>-48211156.568499997</v>
      </c>
    </row>
    <row r="55" spans="1:8" s="122" customFormat="1" ht="12.75" x14ac:dyDescent="0.2">
      <c r="A55" s="81"/>
      <c r="B55" s="82"/>
      <c r="C55" s="118"/>
      <c r="D55" s="118"/>
      <c r="E55" s="119"/>
      <c r="F55" s="118"/>
      <c r="G55" s="118"/>
      <c r="H55" s="119"/>
    </row>
    <row r="56" spans="1:8" s="122" customFormat="1" ht="12.75" x14ac:dyDescent="0.2">
      <c r="A56" s="81">
        <v>33</v>
      </c>
      <c r="B56" s="86" t="s">
        <v>61</v>
      </c>
      <c r="C56" s="105">
        <f>C31+C54</f>
        <v>132734751.29000001</v>
      </c>
      <c r="D56" s="105">
        <f>D31+D54</f>
        <v>106000095.14179997</v>
      </c>
      <c r="E56" s="104">
        <f t="shared" si="5"/>
        <v>238734846.43179998</v>
      </c>
      <c r="F56" s="105">
        <f>F31+F54</f>
        <v>85078889.830000013</v>
      </c>
      <c r="G56" s="105">
        <f>G31+G54</f>
        <v>105659357.24813999</v>
      </c>
      <c r="H56" s="104">
        <f t="shared" ref="H56" si="8">F56+G56</f>
        <v>190738247.07814002</v>
      </c>
    </row>
    <row r="57" spans="1:8" s="122" customFormat="1" ht="12.75" x14ac:dyDescent="0.2">
      <c r="A57" s="81"/>
      <c r="B57" s="82"/>
      <c r="C57" s="118"/>
      <c r="D57" s="118"/>
      <c r="E57" s="119"/>
      <c r="F57" s="118"/>
      <c r="G57" s="118"/>
      <c r="H57" s="119"/>
    </row>
    <row r="58" spans="1:8" s="122" customFormat="1" ht="25.5" x14ac:dyDescent="0.2">
      <c r="A58" s="81">
        <v>34</v>
      </c>
      <c r="B58" s="83" t="s">
        <v>78</v>
      </c>
      <c r="C58" s="102">
        <v>26315144.989999998</v>
      </c>
      <c r="D58" s="102" t="s">
        <v>175</v>
      </c>
      <c r="E58" s="104">
        <f>C58</f>
        <v>26315144.989999998</v>
      </c>
      <c r="F58" s="102">
        <v>76789923.236640006</v>
      </c>
      <c r="G58" s="102" t="s">
        <v>175</v>
      </c>
      <c r="H58" s="104">
        <f>F58</f>
        <v>76789923.236640006</v>
      </c>
    </row>
    <row r="59" spans="1:8" s="122" customFormat="1" ht="25.5" x14ac:dyDescent="0.2">
      <c r="A59" s="81">
        <v>35</v>
      </c>
      <c r="B59" s="83" t="s">
        <v>79</v>
      </c>
      <c r="C59" s="102">
        <v>10782.8</v>
      </c>
      <c r="D59" s="102" t="s">
        <v>175</v>
      </c>
      <c r="E59" s="104">
        <f>C59</f>
        <v>10782.8</v>
      </c>
      <c r="F59" s="102">
        <v>0</v>
      </c>
      <c r="G59" s="102" t="s">
        <v>175</v>
      </c>
      <c r="H59" s="104">
        <f>F59</f>
        <v>0</v>
      </c>
    </row>
    <row r="60" spans="1:8" s="122" customFormat="1" ht="25.5" x14ac:dyDescent="0.2">
      <c r="A60" s="81">
        <v>36</v>
      </c>
      <c r="B60" s="83" t="s">
        <v>80</v>
      </c>
      <c r="C60" s="102">
        <v>5026445.34</v>
      </c>
      <c r="D60" s="102" t="s">
        <v>175</v>
      </c>
      <c r="E60" s="104">
        <f>C60</f>
        <v>5026445.34</v>
      </c>
      <c r="F60" s="102">
        <v>-5950572.7699999996</v>
      </c>
      <c r="G60" s="102" t="s">
        <v>175</v>
      </c>
      <c r="H60" s="104">
        <f>F60</f>
        <v>-5950572.7699999996</v>
      </c>
    </row>
    <row r="61" spans="1:8" s="122" customFormat="1" ht="12.75" x14ac:dyDescent="0.2">
      <c r="A61" s="81">
        <v>37</v>
      </c>
      <c r="B61" s="86" t="s">
        <v>81</v>
      </c>
      <c r="C61" s="105">
        <f>SUM(C58:C60)</f>
        <v>31352373.129999999</v>
      </c>
      <c r="D61" s="105">
        <v>0</v>
      </c>
      <c r="E61" s="104">
        <f>C61</f>
        <v>31352373.129999999</v>
      </c>
      <c r="F61" s="105">
        <f>SUM(F58:F60)</f>
        <v>70839350.46664001</v>
      </c>
      <c r="G61" s="105">
        <v>0</v>
      </c>
      <c r="H61" s="104">
        <f>F61</f>
        <v>70839350.46664001</v>
      </c>
    </row>
    <row r="62" spans="1:8" s="122" customFormat="1" ht="12.75" x14ac:dyDescent="0.2">
      <c r="A62" s="81"/>
      <c r="B62" s="95"/>
      <c r="C62" s="102"/>
      <c r="D62" s="102"/>
      <c r="E62" s="107"/>
      <c r="F62" s="102"/>
      <c r="G62" s="102"/>
      <c r="H62" s="107"/>
    </row>
    <row r="63" spans="1:8" s="122" customFormat="1" ht="25.5" x14ac:dyDescent="0.2">
      <c r="A63" s="88">
        <v>38</v>
      </c>
      <c r="B63" s="96" t="s">
        <v>173</v>
      </c>
      <c r="C63" s="120">
        <f>C56-C61</f>
        <v>101382378.16000001</v>
      </c>
      <c r="D63" s="120">
        <f>D56-D61</f>
        <v>106000095.14179997</v>
      </c>
      <c r="E63" s="104">
        <f t="shared" si="5"/>
        <v>207382473.30179998</v>
      </c>
      <c r="F63" s="120">
        <f>F56-F61</f>
        <v>14239539.363360003</v>
      </c>
      <c r="G63" s="120">
        <f>G56-G61</f>
        <v>105659357.24813999</v>
      </c>
      <c r="H63" s="104">
        <f t="shared" ref="H63:H66" si="9">F63+G63</f>
        <v>119898896.61149999</v>
      </c>
    </row>
    <row r="64" spans="1:8" s="123" customFormat="1" ht="12.75" x14ac:dyDescent="0.2">
      <c r="A64" s="97">
        <v>39</v>
      </c>
      <c r="B64" s="83" t="s">
        <v>82</v>
      </c>
      <c r="C64" s="121">
        <v>23576734.079999998</v>
      </c>
      <c r="D64" s="121">
        <v>0</v>
      </c>
      <c r="E64" s="104">
        <f t="shared" si="5"/>
        <v>23576734.079999998</v>
      </c>
      <c r="F64" s="121">
        <v>11726646.6</v>
      </c>
      <c r="G64" s="121">
        <v>0</v>
      </c>
      <c r="H64" s="104">
        <f t="shared" si="9"/>
        <v>11726646.6</v>
      </c>
    </row>
    <row r="65" spans="1:8" s="122" customFormat="1" ht="12.75" x14ac:dyDescent="0.2">
      <c r="A65" s="88">
        <v>40</v>
      </c>
      <c r="B65" s="86" t="s">
        <v>83</v>
      </c>
      <c r="C65" s="105">
        <f>C63-C64</f>
        <v>77805644.080000013</v>
      </c>
      <c r="D65" s="105">
        <f>D63-D64</f>
        <v>106000095.14179997</v>
      </c>
      <c r="E65" s="104">
        <f t="shared" si="5"/>
        <v>183805739.22179997</v>
      </c>
      <c r="F65" s="105">
        <f>F63-F64</f>
        <v>2512892.763360003</v>
      </c>
      <c r="G65" s="105">
        <f>G63-G64</f>
        <v>105659357.24813999</v>
      </c>
      <c r="H65" s="104">
        <f t="shared" si="9"/>
        <v>108172250.0115</v>
      </c>
    </row>
    <row r="66" spans="1:8" s="123" customFormat="1" ht="12.75" x14ac:dyDescent="0.2">
      <c r="A66" s="97">
        <v>41</v>
      </c>
      <c r="B66" s="83" t="s">
        <v>95</v>
      </c>
      <c r="C66" s="121">
        <v>0</v>
      </c>
      <c r="D66" s="121">
        <v>0</v>
      </c>
      <c r="E66" s="104">
        <f t="shared" si="5"/>
        <v>0</v>
      </c>
      <c r="F66" s="121">
        <v>-982126.63</v>
      </c>
      <c r="G66" s="121">
        <v>0</v>
      </c>
      <c r="H66" s="104">
        <f t="shared" si="9"/>
        <v>-982126.63</v>
      </c>
    </row>
    <row r="67" spans="1:8" s="122" customFormat="1" ht="12.75" x14ac:dyDescent="0.2">
      <c r="A67" s="98">
        <v>42</v>
      </c>
      <c r="B67" s="99" t="s">
        <v>62</v>
      </c>
      <c r="C67" s="112">
        <f>C65+C66</f>
        <v>77805644.080000013</v>
      </c>
      <c r="D67" s="112">
        <f>D65+D66</f>
        <v>106000095.14179997</v>
      </c>
      <c r="E67" s="113">
        <f>C67+D67</f>
        <v>183805739.22179997</v>
      </c>
      <c r="F67" s="112">
        <f>F65+F66</f>
        <v>1530766.1333600031</v>
      </c>
      <c r="G67" s="112">
        <f>G65+G66</f>
        <v>105659357.24813999</v>
      </c>
      <c r="H67" s="113">
        <f>F67+G67</f>
        <v>107190123.38149999</v>
      </c>
    </row>
    <row r="68" spans="1:8" x14ac:dyDescent="0.3">
      <c r="A68" s="32"/>
      <c r="B68" s="34"/>
      <c r="C68" s="42"/>
      <c r="D68" s="42"/>
      <c r="E68" s="42"/>
    </row>
    <row r="69" spans="1:8" x14ac:dyDescent="0.3">
      <c r="A69" s="32"/>
      <c r="B69" s="3"/>
      <c r="C69" s="42"/>
      <c r="D69" s="42"/>
      <c r="E69" s="43"/>
    </row>
    <row r="70" spans="1:8" x14ac:dyDescent="0.3">
      <c r="A70" s="42" t="str">
        <f>'RC'!A42</f>
        <v>*</v>
      </c>
      <c r="B70" s="42" t="str">
        <f>'RC'!B42</f>
        <v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v>
      </c>
      <c r="C70" s="42"/>
      <c r="D70" s="42"/>
      <c r="E70" s="42"/>
    </row>
  </sheetData>
  <mergeCells count="3">
    <mergeCell ref="D1:H1"/>
    <mergeCell ref="C5:E5"/>
    <mergeCell ref="F5:H5"/>
  </mergeCells>
  <phoneticPr fontId="2" type="noConversion"/>
  <pageMargins left="0.39" right="0.25" top="0.27" bottom="0.28000000000000003" header="0.22" footer="0.2"/>
  <pageSetup scale="60" orientation="portrait" r:id="rId1"/>
  <headerFooter alignWithMargins="0"/>
  <ignoredErrors>
    <ignoredError sqref="A70:B7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1"/>
  <sheetViews>
    <sheetView showGridLines="0" zoomScale="80" zoomScaleNormal="80" workbookViewId="0">
      <selection activeCell="G48" sqref="G48"/>
    </sheetView>
  </sheetViews>
  <sheetFormatPr defaultRowHeight="15" x14ac:dyDescent="0.3"/>
  <cols>
    <col min="1" max="1" width="8" style="35" bestFit="1" customWidth="1"/>
    <col min="2" max="2" width="87.28515625" style="35" bestFit="1" customWidth="1"/>
    <col min="3" max="3" width="14.85546875" style="35" bestFit="1" customWidth="1"/>
    <col min="4" max="4" width="17" style="35" customWidth="1"/>
    <col min="5" max="5" width="15.140625" style="35" bestFit="1" customWidth="1"/>
    <col min="6" max="6" width="14" style="35" bestFit="1" customWidth="1"/>
    <col min="7" max="7" width="15.140625" style="35" bestFit="1" customWidth="1"/>
    <col min="8" max="8" width="15.42578125" style="35" bestFit="1" customWidth="1"/>
    <col min="9" max="16384" width="9.140625" style="35"/>
  </cols>
  <sheetData>
    <row r="1" spans="1:48" x14ac:dyDescent="0.3">
      <c r="A1" s="6" t="s">
        <v>117</v>
      </c>
      <c r="B1" s="37" t="str">
        <f>'RC'!B1</f>
        <v>თი ბი სი ბანკი</v>
      </c>
      <c r="C1" s="3"/>
      <c r="D1" s="3"/>
      <c r="E1" s="3"/>
      <c r="F1" s="42"/>
      <c r="G1" s="42"/>
      <c r="H1" s="3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</row>
    <row r="2" spans="1:48" x14ac:dyDescent="0.3">
      <c r="A2" s="6" t="s">
        <v>129</v>
      </c>
      <c r="B2" s="138">
        <f>'RC'!B2</f>
        <v>42643</v>
      </c>
      <c r="C2" s="3"/>
      <c r="D2" s="3"/>
      <c r="E2" s="3"/>
      <c r="F2" s="42"/>
      <c r="G2" s="42"/>
      <c r="H2" s="1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</row>
    <row r="3" spans="1:48" ht="16.5" thickBot="1" x14ac:dyDescent="0.35">
      <c r="B3" s="45" t="s">
        <v>220</v>
      </c>
      <c r="C3" s="36"/>
      <c r="D3" s="36"/>
      <c r="E3" s="36"/>
      <c r="H3" s="40" t="s">
        <v>118</v>
      </c>
    </row>
    <row r="4" spans="1:48" ht="18" x14ac:dyDescent="0.35">
      <c r="A4" s="46"/>
      <c r="B4" s="41"/>
      <c r="C4" s="144" t="s">
        <v>132</v>
      </c>
      <c r="D4" s="148"/>
      <c r="E4" s="148"/>
      <c r="F4" s="144" t="s">
        <v>144</v>
      </c>
      <c r="G4" s="148"/>
      <c r="H4" s="149"/>
    </row>
    <row r="5" spans="1:48" s="48" customFormat="1" ht="12.75" x14ac:dyDescent="0.2">
      <c r="A5" s="127" t="s">
        <v>103</v>
      </c>
      <c r="B5" s="128"/>
      <c r="C5" s="13" t="s">
        <v>158</v>
      </c>
      <c r="D5" s="13" t="s">
        <v>159</v>
      </c>
      <c r="E5" s="13" t="s">
        <v>160</v>
      </c>
      <c r="F5" s="13" t="s">
        <v>158</v>
      </c>
      <c r="G5" s="13" t="s">
        <v>159</v>
      </c>
      <c r="H5" s="13" t="s">
        <v>160</v>
      </c>
      <c r="I5" s="47"/>
      <c r="J5" s="47"/>
      <c r="K5" s="47"/>
      <c r="L5" s="47"/>
    </row>
    <row r="6" spans="1:48" x14ac:dyDescent="0.3">
      <c r="A6" s="127">
        <v>1</v>
      </c>
      <c r="B6" s="129" t="s">
        <v>96</v>
      </c>
      <c r="C6" s="124">
        <f>SUM(C7:C8)+C9+C12+C13+C26</f>
        <v>1153225853.1848981</v>
      </c>
      <c r="D6" s="124">
        <f t="shared" ref="D6:E6" si="0">SUM(D7:D8)+D9+D12+D13+D26</f>
        <v>12315252972.41378</v>
      </c>
      <c r="E6" s="124">
        <f t="shared" si="0"/>
        <v>13468478825.598679</v>
      </c>
      <c r="F6" s="124">
        <f>SUM(F7:F8)+F9+F12+F13+F26</f>
        <v>1223864724.180445</v>
      </c>
      <c r="G6" s="124">
        <f t="shared" ref="G6:H6" si="1">SUM(G7:G8)+G9+G12+G13+G26</f>
        <v>11684441948.478548</v>
      </c>
      <c r="H6" s="124">
        <f t="shared" si="1"/>
        <v>12908306672.658991</v>
      </c>
      <c r="I6" s="42"/>
      <c r="J6" s="42"/>
      <c r="K6" s="42"/>
      <c r="L6" s="42"/>
    </row>
    <row r="7" spans="1:48" x14ac:dyDescent="0.3">
      <c r="A7" s="127">
        <v>1.1000000000000001</v>
      </c>
      <c r="B7" s="136" t="s">
        <v>8</v>
      </c>
      <c r="C7" s="125">
        <v>0</v>
      </c>
      <c r="D7" s="125">
        <v>0</v>
      </c>
      <c r="E7" s="124">
        <f t="shared" ref="E7:E67" si="2">C7+D7</f>
        <v>0</v>
      </c>
      <c r="F7" s="125">
        <v>0</v>
      </c>
      <c r="G7" s="125">
        <v>0</v>
      </c>
      <c r="H7" s="124">
        <f t="shared" ref="H7:H67" si="3">F7+G7</f>
        <v>0</v>
      </c>
      <c r="I7" s="42"/>
      <c r="J7" s="42"/>
      <c r="K7" s="42"/>
      <c r="L7" s="42"/>
    </row>
    <row r="8" spans="1:48" x14ac:dyDescent="0.3">
      <c r="A8" s="127">
        <v>1.2</v>
      </c>
      <c r="B8" s="136" t="s">
        <v>9</v>
      </c>
      <c r="C8" s="125">
        <v>91133052.730000004</v>
      </c>
      <c r="D8" s="125">
        <v>193238936.81470001</v>
      </c>
      <c r="E8" s="124">
        <f t="shared" si="2"/>
        <v>284371989.54470003</v>
      </c>
      <c r="F8" s="125">
        <v>95586207.769999996</v>
      </c>
      <c r="G8" s="125">
        <v>181960738.07460001</v>
      </c>
      <c r="H8" s="124">
        <f t="shared" si="3"/>
        <v>277546945.84460002</v>
      </c>
      <c r="I8" s="42"/>
      <c r="J8" s="42"/>
      <c r="K8" s="42"/>
      <c r="L8" s="42"/>
    </row>
    <row r="9" spans="1:48" x14ac:dyDescent="0.3">
      <c r="A9" s="127">
        <v>1.3</v>
      </c>
      <c r="B9" s="136" t="s">
        <v>216</v>
      </c>
      <c r="C9" s="124">
        <f>SUM(C10:C11)</f>
        <v>360341172.35912901</v>
      </c>
      <c r="D9" s="124">
        <f>SUM(D10:D11)</f>
        <v>2496370365.9557571</v>
      </c>
      <c r="E9" s="124">
        <f t="shared" si="2"/>
        <v>2856711538.3148861</v>
      </c>
      <c r="F9" s="124">
        <f>SUM(F10:F11)</f>
        <v>365873408.92550904</v>
      </c>
      <c r="G9" s="124">
        <f>SUM(G10:G11)</f>
        <v>2269479259.2805643</v>
      </c>
      <c r="H9" s="124">
        <f t="shared" si="3"/>
        <v>2635352668.2060733</v>
      </c>
      <c r="I9" s="42"/>
      <c r="J9" s="42"/>
      <c r="K9" s="42"/>
      <c r="L9" s="42"/>
    </row>
    <row r="10" spans="1:48" x14ac:dyDescent="0.3">
      <c r="A10" s="130" t="s">
        <v>178</v>
      </c>
      <c r="B10" s="131" t="s">
        <v>179</v>
      </c>
      <c r="C10" s="125">
        <v>342639511.86140102</v>
      </c>
      <c r="D10" s="125">
        <v>2437348070.6526999</v>
      </c>
      <c r="E10" s="124">
        <f t="shared" si="2"/>
        <v>2779987582.514101</v>
      </c>
      <c r="F10" s="125">
        <v>365110028.37550902</v>
      </c>
      <c r="G10" s="125">
        <v>2210015282.5689802</v>
      </c>
      <c r="H10" s="124">
        <f t="shared" si="3"/>
        <v>2575125310.9444895</v>
      </c>
      <c r="I10" s="42"/>
      <c r="J10" s="42"/>
      <c r="K10" s="42"/>
      <c r="L10" s="42"/>
    </row>
    <row r="11" spans="1:48" x14ac:dyDescent="0.3">
      <c r="A11" s="130" t="s">
        <v>180</v>
      </c>
      <c r="B11" s="132" t="s">
        <v>181</v>
      </c>
      <c r="C11" s="125">
        <v>17701660.497728001</v>
      </c>
      <c r="D11" s="125">
        <v>59022295.303057</v>
      </c>
      <c r="E11" s="124">
        <f t="shared" si="2"/>
        <v>76723955.800785005</v>
      </c>
      <c r="F11" s="125">
        <v>763380.55</v>
      </c>
      <c r="G11" s="125">
        <v>59463976.711584002</v>
      </c>
      <c r="H11" s="124">
        <f t="shared" si="3"/>
        <v>60227357.261583999</v>
      </c>
      <c r="I11" s="42"/>
      <c r="J11" s="42"/>
      <c r="K11" s="42"/>
      <c r="L11" s="42"/>
    </row>
    <row r="12" spans="1:48" x14ac:dyDescent="0.3">
      <c r="A12" s="127">
        <v>1.4</v>
      </c>
      <c r="B12" s="137" t="s">
        <v>20</v>
      </c>
      <c r="C12" s="125">
        <v>0</v>
      </c>
      <c r="D12" s="125">
        <v>0</v>
      </c>
      <c r="E12" s="124">
        <f t="shared" si="2"/>
        <v>0</v>
      </c>
      <c r="F12" s="125">
        <v>0</v>
      </c>
      <c r="G12" s="125">
        <v>0</v>
      </c>
      <c r="H12" s="124">
        <f t="shared" si="3"/>
        <v>0</v>
      </c>
      <c r="I12" s="42"/>
      <c r="J12" s="42"/>
      <c r="K12" s="42"/>
      <c r="L12" s="42"/>
    </row>
    <row r="13" spans="1:48" x14ac:dyDescent="0.3">
      <c r="A13" s="127">
        <v>1.5</v>
      </c>
      <c r="B13" s="137" t="s">
        <v>217</v>
      </c>
      <c r="C13" s="124">
        <f>SUM(C14:C16)+SUM(C22:C25)</f>
        <v>701751628.09576905</v>
      </c>
      <c r="D13" s="124">
        <f>SUM(D14:D16)+SUM(D22:D25)</f>
        <v>9625643669.643322</v>
      </c>
      <c r="E13" s="124">
        <f t="shared" si="2"/>
        <v>10327395297.739092</v>
      </c>
      <c r="F13" s="124">
        <f>SUM(F14:F16)+SUM(F22:F25)</f>
        <v>762405107.484936</v>
      </c>
      <c r="G13" s="124">
        <f>SUM(G14:G16)+SUM(G22:G25)</f>
        <v>9232885066.9823818</v>
      </c>
      <c r="H13" s="124">
        <f t="shared" si="3"/>
        <v>9995290174.4673176</v>
      </c>
      <c r="I13" s="42"/>
      <c r="J13" s="42"/>
      <c r="K13" s="42"/>
      <c r="L13" s="42"/>
    </row>
    <row r="14" spans="1:48" x14ac:dyDescent="0.3">
      <c r="A14" s="127" t="s">
        <v>182</v>
      </c>
      <c r="B14" s="133" t="s">
        <v>183</v>
      </c>
      <c r="C14" s="125">
        <v>24610148.051993001</v>
      </c>
      <c r="D14" s="125">
        <v>214340241.41136399</v>
      </c>
      <c r="E14" s="124">
        <f t="shared" si="2"/>
        <v>238950389.463357</v>
      </c>
      <c r="F14" s="125">
        <v>21709373.304040998</v>
      </c>
      <c r="G14" s="125">
        <v>217352700.18618</v>
      </c>
      <c r="H14" s="124">
        <f t="shared" si="3"/>
        <v>239062073.49022099</v>
      </c>
      <c r="I14" s="42"/>
      <c r="J14" s="42"/>
      <c r="K14" s="42"/>
      <c r="L14" s="42"/>
    </row>
    <row r="15" spans="1:48" x14ac:dyDescent="0.3">
      <c r="A15" s="127" t="s">
        <v>184</v>
      </c>
      <c r="B15" s="133" t="s">
        <v>185</v>
      </c>
      <c r="C15" s="125">
        <v>124196065.8946</v>
      </c>
      <c r="D15" s="125">
        <v>205955083.00010201</v>
      </c>
      <c r="E15" s="124">
        <f t="shared" si="2"/>
        <v>330151148.89470202</v>
      </c>
      <c r="F15" s="125">
        <v>72516806.303299993</v>
      </c>
      <c r="G15" s="125">
        <v>215505947.654295</v>
      </c>
      <c r="H15" s="124">
        <f t="shared" si="3"/>
        <v>288022753.95759499</v>
      </c>
      <c r="I15" s="42"/>
      <c r="J15" s="42"/>
      <c r="K15" s="42"/>
      <c r="L15" s="42"/>
    </row>
    <row r="16" spans="1:48" x14ac:dyDescent="0.3">
      <c r="A16" s="127" t="s">
        <v>186</v>
      </c>
      <c r="B16" s="133" t="s">
        <v>187</v>
      </c>
      <c r="C16" s="124">
        <f>SUM(C17:C21)</f>
        <v>48373601.699789003</v>
      </c>
      <c r="D16" s="124">
        <f>SUM(D17:D21)</f>
        <v>7797168990.3878384</v>
      </c>
      <c r="E16" s="124">
        <f t="shared" si="2"/>
        <v>7845542592.0876274</v>
      </c>
      <c r="F16" s="124">
        <f>SUM(F17:F21)</f>
        <v>50125594.059798002</v>
      </c>
      <c r="G16" s="124">
        <f>SUM(G17:G21)</f>
        <v>7337757926.4978971</v>
      </c>
      <c r="H16" s="124">
        <f t="shared" si="3"/>
        <v>7387883520.5576954</v>
      </c>
      <c r="I16" s="42"/>
      <c r="J16" s="42"/>
      <c r="K16" s="42"/>
      <c r="L16" s="42"/>
    </row>
    <row r="17" spans="1:12" x14ac:dyDescent="0.3">
      <c r="A17" s="127" t="s">
        <v>188</v>
      </c>
      <c r="B17" s="132" t="s">
        <v>189</v>
      </c>
      <c r="C17" s="125">
        <v>30937904.149845999</v>
      </c>
      <c r="D17" s="125">
        <v>3405829267.5455999</v>
      </c>
      <c r="E17" s="124">
        <f t="shared" si="2"/>
        <v>3436767171.695446</v>
      </c>
      <c r="F17" s="125">
        <v>31866433.019838002</v>
      </c>
      <c r="G17" s="125">
        <v>3063213102.6742501</v>
      </c>
      <c r="H17" s="124">
        <f t="shared" si="3"/>
        <v>3095079535.694088</v>
      </c>
      <c r="I17" s="42"/>
      <c r="J17" s="42"/>
      <c r="K17" s="42"/>
      <c r="L17" s="42"/>
    </row>
    <row r="18" spans="1:12" x14ac:dyDescent="0.3">
      <c r="A18" s="127" t="s">
        <v>190</v>
      </c>
      <c r="B18" s="132" t="s">
        <v>191</v>
      </c>
      <c r="C18" s="125">
        <v>5122687.9999820003</v>
      </c>
      <c r="D18" s="125">
        <v>2240283602.3513298</v>
      </c>
      <c r="E18" s="124">
        <f t="shared" si="2"/>
        <v>2245406290.3513117</v>
      </c>
      <c r="F18" s="125">
        <v>5288482.9999890001</v>
      </c>
      <c r="G18" s="125">
        <v>2035921835.9507501</v>
      </c>
      <c r="H18" s="124">
        <f t="shared" si="3"/>
        <v>2041210318.9507391</v>
      </c>
      <c r="I18" s="42"/>
      <c r="J18" s="42"/>
      <c r="K18" s="42"/>
      <c r="L18" s="42"/>
    </row>
    <row r="19" spans="1:12" x14ac:dyDescent="0.3">
      <c r="A19" s="127" t="s">
        <v>192</v>
      </c>
      <c r="B19" s="134" t="s">
        <v>193</v>
      </c>
      <c r="C19" s="125">
        <v>0</v>
      </c>
      <c r="D19" s="125">
        <v>0</v>
      </c>
      <c r="E19" s="124">
        <f t="shared" si="2"/>
        <v>0</v>
      </c>
      <c r="F19" s="125">
        <v>0</v>
      </c>
      <c r="G19" s="125">
        <v>0</v>
      </c>
      <c r="H19" s="124">
        <f t="shared" si="3"/>
        <v>0</v>
      </c>
      <c r="I19" s="42"/>
      <c r="J19" s="42"/>
      <c r="K19" s="42"/>
      <c r="L19" s="42"/>
    </row>
    <row r="20" spans="1:12" x14ac:dyDescent="0.3">
      <c r="A20" s="127" t="s">
        <v>194</v>
      </c>
      <c r="B20" s="132" t="s">
        <v>195</v>
      </c>
      <c r="C20" s="125">
        <v>11404979.699966</v>
      </c>
      <c r="D20" s="125">
        <v>1502659052.3710999</v>
      </c>
      <c r="E20" s="124">
        <f t="shared" si="2"/>
        <v>1514064032.0710659</v>
      </c>
      <c r="F20" s="125">
        <v>12020672.019973001</v>
      </c>
      <c r="G20" s="125">
        <v>1682335914.0536599</v>
      </c>
      <c r="H20" s="124">
        <f t="shared" si="3"/>
        <v>1694356586.073633</v>
      </c>
      <c r="I20" s="42"/>
      <c r="J20" s="42"/>
      <c r="K20" s="42"/>
      <c r="L20" s="42"/>
    </row>
    <row r="21" spans="1:12" x14ac:dyDescent="0.3">
      <c r="A21" s="127" t="s">
        <v>196</v>
      </c>
      <c r="B21" s="132" t="s">
        <v>197</v>
      </c>
      <c r="C21" s="125">
        <v>908029.84999500006</v>
      </c>
      <c r="D21" s="125">
        <v>648397068.11980796</v>
      </c>
      <c r="E21" s="124">
        <f t="shared" si="2"/>
        <v>649305097.96980298</v>
      </c>
      <c r="F21" s="125">
        <v>950006.019998</v>
      </c>
      <c r="G21" s="125">
        <v>556287073.81923795</v>
      </c>
      <c r="H21" s="124">
        <f t="shared" si="3"/>
        <v>557237079.8392359</v>
      </c>
      <c r="I21" s="42"/>
      <c r="J21" s="42"/>
      <c r="K21" s="42"/>
      <c r="L21" s="42"/>
    </row>
    <row r="22" spans="1:12" x14ac:dyDescent="0.3">
      <c r="A22" s="127" t="s">
        <v>198</v>
      </c>
      <c r="B22" s="133" t="s">
        <v>199</v>
      </c>
      <c r="C22" s="125">
        <v>504568812.44938701</v>
      </c>
      <c r="D22" s="125">
        <v>885457495.56374002</v>
      </c>
      <c r="E22" s="124">
        <f t="shared" si="2"/>
        <v>1390026308.0131271</v>
      </c>
      <c r="F22" s="125">
        <v>618050333.81779695</v>
      </c>
      <c r="G22" s="125">
        <v>1019172976.79681</v>
      </c>
      <c r="H22" s="124">
        <f t="shared" si="3"/>
        <v>1637223310.6146069</v>
      </c>
      <c r="I22" s="42"/>
      <c r="J22" s="42"/>
      <c r="K22" s="42"/>
      <c r="L22" s="42"/>
    </row>
    <row r="23" spans="1:12" x14ac:dyDescent="0.3">
      <c r="A23" s="127" t="s">
        <v>200</v>
      </c>
      <c r="B23" s="133" t="s">
        <v>201</v>
      </c>
      <c r="C23" s="125">
        <v>3000</v>
      </c>
      <c r="D23" s="125">
        <v>282426706.05223298</v>
      </c>
      <c r="E23" s="124">
        <f t="shared" si="2"/>
        <v>282429706.05223298</v>
      </c>
      <c r="F23" s="125">
        <v>3000</v>
      </c>
      <c r="G23" s="125">
        <v>228632700.37427101</v>
      </c>
      <c r="H23" s="124">
        <f t="shared" si="3"/>
        <v>228635700.37427101</v>
      </c>
      <c r="I23" s="42"/>
      <c r="J23" s="42"/>
      <c r="K23" s="42"/>
      <c r="L23" s="42"/>
    </row>
    <row r="24" spans="1:12" x14ac:dyDescent="0.3">
      <c r="A24" s="127" t="s">
        <v>202</v>
      </c>
      <c r="B24" s="133" t="s">
        <v>203</v>
      </c>
      <c r="C24" s="125">
        <v>0</v>
      </c>
      <c r="D24" s="125">
        <v>186376</v>
      </c>
      <c r="E24" s="124">
        <f t="shared" si="2"/>
        <v>186376</v>
      </c>
      <c r="F24" s="125">
        <v>0</v>
      </c>
      <c r="G24" s="125">
        <v>0</v>
      </c>
      <c r="H24" s="124">
        <f t="shared" si="3"/>
        <v>0</v>
      </c>
      <c r="I24" s="42"/>
      <c r="J24" s="42"/>
      <c r="K24" s="42"/>
      <c r="L24" s="42"/>
    </row>
    <row r="25" spans="1:12" x14ac:dyDescent="0.3">
      <c r="A25" s="127" t="s">
        <v>204</v>
      </c>
      <c r="B25" s="133" t="s">
        <v>205</v>
      </c>
      <c r="C25" s="125">
        <v>0</v>
      </c>
      <c r="D25" s="125">
        <v>240108777.22804499</v>
      </c>
      <c r="E25" s="124">
        <f t="shared" si="2"/>
        <v>240108777.22804499</v>
      </c>
      <c r="F25" s="125">
        <v>0</v>
      </c>
      <c r="G25" s="125">
        <v>214462815.472929</v>
      </c>
      <c r="H25" s="124">
        <f t="shared" si="3"/>
        <v>214462815.472929</v>
      </c>
      <c r="I25" s="42"/>
      <c r="J25" s="42"/>
      <c r="K25" s="42"/>
      <c r="L25" s="42"/>
    </row>
    <row r="26" spans="1:12" x14ac:dyDescent="0.3">
      <c r="A26" s="127">
        <v>1.6</v>
      </c>
      <c r="B26" s="136" t="s">
        <v>21</v>
      </c>
      <c r="C26" s="125">
        <v>0</v>
      </c>
      <c r="D26" s="125">
        <v>0</v>
      </c>
      <c r="E26" s="124">
        <f t="shared" si="2"/>
        <v>0</v>
      </c>
      <c r="F26" s="125">
        <v>0</v>
      </c>
      <c r="G26" s="125">
        <v>116884.141</v>
      </c>
      <c r="H26" s="124">
        <f t="shared" si="3"/>
        <v>116884.141</v>
      </c>
      <c r="I26" s="42"/>
      <c r="J26" s="42"/>
      <c r="K26" s="42"/>
      <c r="L26" s="42"/>
    </row>
    <row r="27" spans="1:12" x14ac:dyDescent="0.3">
      <c r="A27" s="127">
        <v>2</v>
      </c>
      <c r="B27" s="129" t="s">
        <v>99</v>
      </c>
      <c r="C27" s="124">
        <f>SUM(C28:C34)</f>
        <v>177735389.56</v>
      </c>
      <c r="D27" s="124">
        <f>SUM(D28:D34)</f>
        <v>234443896.94470003</v>
      </c>
      <c r="E27" s="124">
        <f t="shared" si="2"/>
        <v>412179286.50470006</v>
      </c>
      <c r="F27" s="124">
        <f>SUM(F28:F34)</f>
        <v>202212675.5</v>
      </c>
      <c r="G27" s="124">
        <f>SUM(G28:G34)</f>
        <v>328178404.22790003</v>
      </c>
      <c r="H27" s="124">
        <f t="shared" si="3"/>
        <v>530391079.72790003</v>
      </c>
      <c r="I27" s="42"/>
      <c r="J27" s="42"/>
      <c r="K27" s="42"/>
      <c r="L27" s="42"/>
    </row>
    <row r="28" spans="1:12" x14ac:dyDescent="0.3">
      <c r="A28" s="127">
        <v>2.1</v>
      </c>
      <c r="B28" s="135" t="s">
        <v>102</v>
      </c>
      <c r="C28" s="125">
        <v>165162139.56</v>
      </c>
      <c r="D28" s="125">
        <v>211243425.58000001</v>
      </c>
      <c r="E28" s="124">
        <f t="shared" si="2"/>
        <v>376405565.13999999</v>
      </c>
      <c r="F28" s="125">
        <v>137093115.19999999</v>
      </c>
      <c r="G28" s="125">
        <v>177695939.81</v>
      </c>
      <c r="H28" s="124">
        <f t="shared" si="3"/>
        <v>314789055.00999999</v>
      </c>
      <c r="I28" s="42"/>
      <c r="J28" s="42"/>
      <c r="K28" s="42"/>
      <c r="L28" s="42"/>
    </row>
    <row r="29" spans="1:12" x14ac:dyDescent="0.3">
      <c r="A29" s="127">
        <v>2.2000000000000002</v>
      </c>
      <c r="B29" s="135" t="s">
        <v>22</v>
      </c>
      <c r="C29" s="125">
        <v>0</v>
      </c>
      <c r="D29" s="125">
        <v>0</v>
      </c>
      <c r="E29" s="124">
        <f t="shared" si="2"/>
        <v>0</v>
      </c>
      <c r="F29" s="125">
        <v>0</v>
      </c>
      <c r="G29" s="125">
        <v>0</v>
      </c>
      <c r="H29" s="124">
        <f t="shared" si="3"/>
        <v>0</v>
      </c>
      <c r="I29" s="42"/>
      <c r="J29" s="42"/>
      <c r="K29" s="42"/>
      <c r="L29" s="42"/>
    </row>
    <row r="30" spans="1:12" x14ac:dyDescent="0.3">
      <c r="A30" s="127">
        <v>2.2999999999999998</v>
      </c>
      <c r="B30" s="135" t="s">
        <v>0</v>
      </c>
      <c r="C30" s="125">
        <v>0</v>
      </c>
      <c r="D30" s="125">
        <v>0</v>
      </c>
      <c r="E30" s="124">
        <f t="shared" si="2"/>
        <v>0</v>
      </c>
      <c r="F30" s="125">
        <v>0</v>
      </c>
      <c r="G30" s="125">
        <v>0</v>
      </c>
      <c r="H30" s="124">
        <f t="shared" si="3"/>
        <v>0</v>
      </c>
      <c r="I30" s="42"/>
      <c r="J30" s="42"/>
      <c r="K30" s="42"/>
      <c r="L30" s="42"/>
    </row>
    <row r="31" spans="1:12" s="50" customFormat="1" x14ac:dyDescent="0.2">
      <c r="A31" s="127">
        <v>2.4</v>
      </c>
      <c r="B31" s="135" t="s">
        <v>3</v>
      </c>
      <c r="C31" s="125">
        <v>0</v>
      </c>
      <c r="D31" s="125">
        <v>0</v>
      </c>
      <c r="E31" s="124">
        <f t="shared" si="2"/>
        <v>0</v>
      </c>
      <c r="F31" s="125">
        <v>0</v>
      </c>
      <c r="G31" s="125">
        <v>0</v>
      </c>
      <c r="H31" s="124">
        <f t="shared" si="3"/>
        <v>0</v>
      </c>
      <c r="I31" s="49"/>
      <c r="J31" s="49"/>
      <c r="K31" s="49"/>
      <c r="L31" s="49"/>
    </row>
    <row r="32" spans="1:12" s="50" customFormat="1" x14ac:dyDescent="0.2">
      <c r="A32" s="127">
        <v>2.5</v>
      </c>
      <c r="B32" s="135" t="s">
        <v>10</v>
      </c>
      <c r="C32" s="125">
        <v>12573250</v>
      </c>
      <c r="D32" s="125">
        <v>5434932.3439999996</v>
      </c>
      <c r="E32" s="124">
        <f t="shared" si="2"/>
        <v>18008182.344000001</v>
      </c>
      <c r="F32" s="125">
        <v>65119560.299999997</v>
      </c>
      <c r="G32" s="125">
        <v>34578379.298</v>
      </c>
      <c r="H32" s="124">
        <f t="shared" si="3"/>
        <v>99697939.59799999</v>
      </c>
      <c r="I32" s="49"/>
      <c r="J32" s="49"/>
      <c r="K32" s="49"/>
      <c r="L32" s="49"/>
    </row>
    <row r="33" spans="1:12" x14ac:dyDescent="0.3">
      <c r="A33" s="127">
        <v>2.6</v>
      </c>
      <c r="B33" s="135" t="s">
        <v>11</v>
      </c>
      <c r="C33" s="125">
        <v>0</v>
      </c>
      <c r="D33" s="125">
        <v>17765539.0207</v>
      </c>
      <c r="E33" s="124">
        <f t="shared" si="2"/>
        <v>17765539.0207</v>
      </c>
      <c r="F33" s="125">
        <v>0</v>
      </c>
      <c r="G33" s="125">
        <v>115904085.1199</v>
      </c>
      <c r="H33" s="124">
        <f t="shared" si="3"/>
        <v>115904085.1199</v>
      </c>
      <c r="I33" s="42"/>
      <c r="J33" s="42"/>
      <c r="K33" s="42"/>
      <c r="L33" s="42"/>
    </row>
    <row r="34" spans="1:12" x14ac:dyDescent="0.3">
      <c r="A34" s="127">
        <v>2.7</v>
      </c>
      <c r="B34" s="135" t="s">
        <v>5</v>
      </c>
      <c r="C34" s="125">
        <v>0</v>
      </c>
      <c r="D34" s="125">
        <v>0</v>
      </c>
      <c r="E34" s="124">
        <f t="shared" si="2"/>
        <v>0</v>
      </c>
      <c r="F34" s="125">
        <v>0</v>
      </c>
      <c r="G34" s="125">
        <v>0</v>
      </c>
      <c r="H34" s="124">
        <f t="shared" si="3"/>
        <v>0</v>
      </c>
      <c r="I34" s="42"/>
      <c r="J34" s="42"/>
      <c r="K34" s="42"/>
      <c r="L34" s="42"/>
    </row>
    <row r="35" spans="1:12" x14ac:dyDescent="0.3">
      <c r="A35" s="127">
        <v>3</v>
      </c>
      <c r="B35" s="129" t="s">
        <v>157</v>
      </c>
      <c r="C35" s="124">
        <f>SUM(C36:C38)</f>
        <v>91133052.730000004</v>
      </c>
      <c r="D35" s="124">
        <f>SUM(D36:D38)</f>
        <v>333020936.81470001</v>
      </c>
      <c r="E35" s="124">
        <f t="shared" si="2"/>
        <v>424153989.54470003</v>
      </c>
      <c r="F35" s="124">
        <f>SUM(F36:F38)</f>
        <v>95586207.769999996</v>
      </c>
      <c r="G35" s="124">
        <f>SUM(G36:G38)</f>
        <v>229622165.10049999</v>
      </c>
      <c r="H35" s="124">
        <f t="shared" si="3"/>
        <v>325208372.87049997</v>
      </c>
      <c r="I35" s="42"/>
      <c r="J35" s="42"/>
      <c r="K35" s="42"/>
      <c r="L35" s="42"/>
    </row>
    <row r="36" spans="1:12" x14ac:dyDescent="0.3">
      <c r="A36" s="127">
        <v>3.1</v>
      </c>
      <c r="B36" s="135" t="s">
        <v>97</v>
      </c>
      <c r="C36" s="125">
        <v>0</v>
      </c>
      <c r="D36" s="125">
        <v>0</v>
      </c>
      <c r="E36" s="124">
        <f t="shared" si="2"/>
        <v>0</v>
      </c>
      <c r="F36" s="125">
        <v>0</v>
      </c>
      <c r="G36" s="125">
        <v>0</v>
      </c>
      <c r="H36" s="124">
        <f t="shared" si="3"/>
        <v>0</v>
      </c>
      <c r="I36" s="42"/>
      <c r="J36" s="42"/>
      <c r="K36" s="42"/>
      <c r="L36" s="42"/>
    </row>
    <row r="37" spans="1:12" x14ac:dyDescent="0.3">
      <c r="A37" s="127">
        <v>3.2</v>
      </c>
      <c r="B37" s="135" t="s">
        <v>98</v>
      </c>
      <c r="C37" s="125">
        <v>91133052.730000004</v>
      </c>
      <c r="D37" s="125">
        <v>193238936.81470001</v>
      </c>
      <c r="E37" s="124">
        <f t="shared" si="2"/>
        <v>284371989.54470003</v>
      </c>
      <c r="F37" s="125">
        <v>95586207.769999996</v>
      </c>
      <c r="G37" s="125">
        <v>181960738.0747</v>
      </c>
      <c r="H37" s="124">
        <f t="shared" si="3"/>
        <v>277546945.84469998</v>
      </c>
      <c r="I37" s="42"/>
      <c r="J37" s="42"/>
      <c r="K37" s="42"/>
      <c r="L37" s="42"/>
    </row>
    <row r="38" spans="1:12" x14ac:dyDescent="0.3">
      <c r="A38" s="127">
        <v>3.3</v>
      </c>
      <c r="B38" s="135" t="s">
        <v>23</v>
      </c>
      <c r="C38" s="125">
        <v>0</v>
      </c>
      <c r="D38" s="125">
        <v>139782000</v>
      </c>
      <c r="E38" s="124">
        <f t="shared" si="2"/>
        <v>139782000</v>
      </c>
      <c r="F38" s="125">
        <v>0</v>
      </c>
      <c r="G38" s="125">
        <v>47661427.025799997</v>
      </c>
      <c r="H38" s="124">
        <f t="shared" si="3"/>
        <v>47661427.025799997</v>
      </c>
      <c r="I38" s="42"/>
      <c r="J38" s="42"/>
      <c r="K38" s="42"/>
      <c r="L38" s="42"/>
    </row>
    <row r="39" spans="1:12" x14ac:dyDescent="0.3">
      <c r="A39" s="127">
        <v>4</v>
      </c>
      <c r="B39" s="129" t="s">
        <v>206</v>
      </c>
      <c r="C39" s="124">
        <f>SUM(C40:C42)</f>
        <v>0</v>
      </c>
      <c r="D39" s="124">
        <f>SUM(D40:D42)</f>
        <v>0</v>
      </c>
      <c r="E39" s="124">
        <f t="shared" si="2"/>
        <v>0</v>
      </c>
      <c r="F39" s="124">
        <f>SUM(F40:F42)</f>
        <v>0</v>
      </c>
      <c r="G39" s="124">
        <f>SUM(G40:G42)</f>
        <v>0</v>
      </c>
      <c r="H39" s="124">
        <f t="shared" si="3"/>
        <v>0</v>
      </c>
      <c r="I39" s="42"/>
      <c r="J39" s="42"/>
      <c r="K39" s="42"/>
      <c r="L39" s="42"/>
    </row>
    <row r="40" spans="1:12" x14ac:dyDescent="0.3">
      <c r="A40" s="127">
        <v>4.0999999999999996</v>
      </c>
      <c r="B40" s="135" t="s">
        <v>16</v>
      </c>
      <c r="C40" s="125">
        <v>0</v>
      </c>
      <c r="D40" s="125">
        <v>0</v>
      </c>
      <c r="E40" s="124">
        <f t="shared" si="2"/>
        <v>0</v>
      </c>
      <c r="F40" s="125">
        <v>0</v>
      </c>
      <c r="G40" s="125">
        <v>0</v>
      </c>
      <c r="H40" s="124">
        <f t="shared" si="3"/>
        <v>0</v>
      </c>
      <c r="I40" s="42"/>
      <c r="J40" s="42"/>
      <c r="K40" s="42"/>
      <c r="L40" s="42"/>
    </row>
    <row r="41" spans="1:12" x14ac:dyDescent="0.3">
      <c r="A41" s="127">
        <v>4.2</v>
      </c>
      <c r="B41" s="135" t="s">
        <v>1</v>
      </c>
      <c r="C41" s="125">
        <v>0</v>
      </c>
      <c r="D41" s="125">
        <v>0</v>
      </c>
      <c r="E41" s="124">
        <f t="shared" si="2"/>
        <v>0</v>
      </c>
      <c r="F41" s="125">
        <v>0</v>
      </c>
      <c r="G41" s="125">
        <v>0</v>
      </c>
      <c r="H41" s="124">
        <f t="shared" si="3"/>
        <v>0</v>
      </c>
      <c r="I41" s="42"/>
      <c r="J41" s="42"/>
      <c r="K41" s="42"/>
      <c r="L41" s="42"/>
    </row>
    <row r="42" spans="1:12" x14ac:dyDescent="0.3">
      <c r="A42" s="127">
        <v>4.3</v>
      </c>
      <c r="B42" s="135" t="s">
        <v>24</v>
      </c>
      <c r="C42" s="125">
        <v>0</v>
      </c>
      <c r="D42" s="125">
        <v>0</v>
      </c>
      <c r="E42" s="124">
        <f t="shared" si="2"/>
        <v>0</v>
      </c>
      <c r="F42" s="125">
        <v>0</v>
      </c>
      <c r="G42" s="125">
        <v>0</v>
      </c>
      <c r="H42" s="124">
        <f t="shared" si="3"/>
        <v>0</v>
      </c>
      <c r="I42" s="42"/>
      <c r="J42" s="42"/>
      <c r="K42" s="42"/>
      <c r="L42" s="42"/>
    </row>
    <row r="43" spans="1:12" x14ac:dyDescent="0.3">
      <c r="A43" s="127">
        <v>5</v>
      </c>
      <c r="B43" s="129" t="s">
        <v>12</v>
      </c>
      <c r="C43" s="124">
        <f>SUM(C44:C47)</f>
        <v>0</v>
      </c>
      <c r="D43" s="124">
        <f>SUM(D44:D47)</f>
        <v>102506800</v>
      </c>
      <c r="E43" s="124">
        <f t="shared" si="2"/>
        <v>102506800</v>
      </c>
      <c r="F43" s="124">
        <f>SUM(F44:F47)</f>
        <v>0</v>
      </c>
      <c r="G43" s="124">
        <f>SUM(G44:G47)</f>
        <v>104790400</v>
      </c>
      <c r="H43" s="124">
        <f t="shared" si="3"/>
        <v>104790400</v>
      </c>
      <c r="I43" s="42"/>
      <c r="J43" s="42"/>
      <c r="K43" s="42"/>
      <c r="L43" s="42"/>
    </row>
    <row r="44" spans="1:12" x14ac:dyDescent="0.3">
      <c r="A44" s="127">
        <v>5.0999999999999996</v>
      </c>
      <c r="B44" s="135" t="s">
        <v>207</v>
      </c>
      <c r="C44" s="125">
        <v>0</v>
      </c>
      <c r="D44" s="125">
        <v>102506800</v>
      </c>
      <c r="E44" s="124">
        <f t="shared" si="2"/>
        <v>102506800</v>
      </c>
      <c r="F44" s="125">
        <v>0</v>
      </c>
      <c r="G44" s="125">
        <v>104790400</v>
      </c>
      <c r="H44" s="124">
        <f t="shared" si="3"/>
        <v>104790400</v>
      </c>
      <c r="I44" s="42"/>
      <c r="J44" s="42"/>
      <c r="K44" s="42"/>
      <c r="L44" s="42"/>
    </row>
    <row r="45" spans="1:12" x14ac:dyDescent="0.3">
      <c r="A45" s="127">
        <v>5.2</v>
      </c>
      <c r="B45" s="135" t="s">
        <v>100</v>
      </c>
      <c r="C45" s="125">
        <v>0</v>
      </c>
      <c r="D45" s="125">
        <v>0</v>
      </c>
      <c r="E45" s="124">
        <f t="shared" si="2"/>
        <v>0</v>
      </c>
      <c r="F45" s="125">
        <v>0</v>
      </c>
      <c r="G45" s="125">
        <v>0</v>
      </c>
      <c r="H45" s="124">
        <f t="shared" si="3"/>
        <v>0</v>
      </c>
      <c r="I45" s="42"/>
      <c r="J45" s="42"/>
      <c r="K45" s="42"/>
      <c r="L45" s="42"/>
    </row>
    <row r="46" spans="1:12" x14ac:dyDescent="0.3">
      <c r="A46" s="127">
        <v>5.3</v>
      </c>
      <c r="B46" s="135" t="s">
        <v>208</v>
      </c>
      <c r="C46" s="125">
        <v>0</v>
      </c>
      <c r="D46" s="125">
        <v>0</v>
      </c>
      <c r="E46" s="124">
        <f t="shared" si="2"/>
        <v>0</v>
      </c>
      <c r="F46" s="125">
        <v>0</v>
      </c>
      <c r="G46" s="125">
        <v>0</v>
      </c>
      <c r="H46" s="124">
        <f t="shared" si="3"/>
        <v>0</v>
      </c>
      <c r="I46" s="42"/>
      <c r="J46" s="42"/>
      <c r="K46" s="42"/>
      <c r="L46" s="42"/>
    </row>
    <row r="47" spans="1:12" x14ac:dyDescent="0.3">
      <c r="A47" s="127">
        <v>5.4</v>
      </c>
      <c r="B47" s="135" t="s">
        <v>13</v>
      </c>
      <c r="C47" s="125">
        <v>0</v>
      </c>
      <c r="D47" s="125">
        <v>0</v>
      </c>
      <c r="E47" s="124">
        <f t="shared" si="2"/>
        <v>0</v>
      </c>
      <c r="F47" s="125">
        <v>0</v>
      </c>
      <c r="G47" s="125">
        <v>0</v>
      </c>
      <c r="H47" s="124">
        <f t="shared" si="3"/>
        <v>0</v>
      </c>
      <c r="I47" s="42"/>
      <c r="J47" s="42"/>
      <c r="K47" s="42"/>
      <c r="L47" s="42"/>
    </row>
    <row r="48" spans="1:12" x14ac:dyDescent="0.3">
      <c r="A48" s="127">
        <v>6</v>
      </c>
      <c r="B48" s="129" t="s">
        <v>25</v>
      </c>
      <c r="C48" s="124">
        <f>SUM(C49:C52)</f>
        <v>0</v>
      </c>
      <c r="D48" s="124">
        <f>SUM(D49:D52)</f>
        <v>30022586.771000002</v>
      </c>
      <c r="E48" s="124">
        <f t="shared" si="2"/>
        <v>30022586.771000002</v>
      </c>
      <c r="F48" s="124">
        <f>SUM(F49:F52)</f>
        <v>0</v>
      </c>
      <c r="G48" s="124">
        <f>SUM(G49:G52)</f>
        <v>30691416.342799999</v>
      </c>
      <c r="H48" s="124">
        <f t="shared" si="3"/>
        <v>30691416.342799999</v>
      </c>
      <c r="I48" s="42"/>
      <c r="J48" s="42"/>
      <c r="K48" s="42"/>
      <c r="L48" s="42"/>
    </row>
    <row r="49" spans="1:12" x14ac:dyDescent="0.3">
      <c r="A49" s="127">
        <v>6.1</v>
      </c>
      <c r="B49" s="135" t="s">
        <v>26</v>
      </c>
      <c r="C49" s="125">
        <v>0</v>
      </c>
      <c r="D49" s="125">
        <v>0</v>
      </c>
      <c r="E49" s="124">
        <f t="shared" si="2"/>
        <v>0</v>
      </c>
      <c r="F49" s="125">
        <v>0</v>
      </c>
      <c r="G49" s="125">
        <v>0</v>
      </c>
      <c r="H49" s="124">
        <f t="shared" si="3"/>
        <v>0</v>
      </c>
      <c r="I49" s="42"/>
      <c r="J49" s="42"/>
      <c r="K49" s="42"/>
      <c r="L49" s="42"/>
    </row>
    <row r="50" spans="1:12" x14ac:dyDescent="0.3">
      <c r="A50" s="127">
        <v>6.2</v>
      </c>
      <c r="B50" s="135" t="s">
        <v>101</v>
      </c>
      <c r="C50" s="125">
        <v>0</v>
      </c>
      <c r="D50" s="125">
        <v>0</v>
      </c>
      <c r="E50" s="124">
        <f t="shared" si="2"/>
        <v>0</v>
      </c>
      <c r="F50" s="125">
        <v>0</v>
      </c>
      <c r="G50" s="125">
        <v>0</v>
      </c>
      <c r="H50" s="124">
        <f t="shared" si="3"/>
        <v>0</v>
      </c>
      <c r="I50" s="42"/>
      <c r="J50" s="42"/>
      <c r="K50" s="42"/>
      <c r="L50" s="42"/>
    </row>
    <row r="51" spans="1:12" x14ac:dyDescent="0.3">
      <c r="A51" s="127">
        <v>6.3</v>
      </c>
      <c r="B51" s="135" t="s">
        <v>6</v>
      </c>
      <c r="C51" s="125">
        <v>0</v>
      </c>
      <c r="D51" s="125">
        <v>0</v>
      </c>
      <c r="E51" s="124">
        <f t="shared" si="2"/>
        <v>0</v>
      </c>
      <c r="F51" s="125">
        <v>0</v>
      </c>
      <c r="G51" s="125">
        <v>0</v>
      </c>
      <c r="H51" s="124">
        <f t="shared" si="3"/>
        <v>0</v>
      </c>
      <c r="I51" s="42"/>
      <c r="J51" s="42"/>
      <c r="K51" s="42"/>
      <c r="L51" s="42"/>
    </row>
    <row r="52" spans="1:12" x14ac:dyDescent="0.3">
      <c r="A52" s="127">
        <v>6.4</v>
      </c>
      <c r="B52" s="135" t="s">
        <v>13</v>
      </c>
      <c r="C52" s="125">
        <v>0</v>
      </c>
      <c r="D52" s="125">
        <v>30022586.771000002</v>
      </c>
      <c r="E52" s="124">
        <f t="shared" si="2"/>
        <v>30022586.771000002</v>
      </c>
      <c r="F52" s="125">
        <v>0</v>
      </c>
      <c r="G52" s="125">
        <v>30691416.342799999</v>
      </c>
      <c r="H52" s="124">
        <f t="shared" si="3"/>
        <v>30691416.342799999</v>
      </c>
      <c r="I52" s="42"/>
      <c r="J52" s="42"/>
      <c r="K52" s="42"/>
      <c r="L52" s="42"/>
    </row>
    <row r="53" spans="1:12" x14ac:dyDescent="0.3">
      <c r="A53" s="127">
        <v>7</v>
      </c>
      <c r="B53" s="129" t="s">
        <v>2</v>
      </c>
      <c r="C53" s="126">
        <f>SUM(C54:C56)</f>
        <v>1426931615.6500001</v>
      </c>
      <c r="D53" s="126">
        <f>SUM(D54:D56)</f>
        <v>24594496.8299</v>
      </c>
      <c r="E53" s="124">
        <f t="shared" si="2"/>
        <v>1451526112.4799001</v>
      </c>
      <c r="F53" s="126">
        <f>SUM(F54:F56)</f>
        <v>1077712335.1700001</v>
      </c>
      <c r="G53" s="126">
        <f>SUM(G54:G56)</f>
        <v>11265836.141000001</v>
      </c>
      <c r="H53" s="124">
        <f t="shared" si="3"/>
        <v>1088978171.3110001</v>
      </c>
      <c r="I53" s="42"/>
      <c r="J53" s="42"/>
      <c r="K53" s="42"/>
      <c r="L53" s="42"/>
    </row>
    <row r="54" spans="1:12" x14ac:dyDescent="0.3">
      <c r="A54" s="127" t="s">
        <v>104</v>
      </c>
      <c r="B54" s="135" t="s">
        <v>27</v>
      </c>
      <c r="C54" s="125">
        <v>1426931615.6500001</v>
      </c>
      <c r="D54" s="125">
        <v>24594496.8299</v>
      </c>
      <c r="E54" s="124">
        <f t="shared" si="2"/>
        <v>1451526112.4799001</v>
      </c>
      <c r="F54" s="125">
        <v>1077712335.1700001</v>
      </c>
      <c r="G54" s="125">
        <v>11265836.141000001</v>
      </c>
      <c r="H54" s="124">
        <f t="shared" si="3"/>
        <v>1088978171.3110001</v>
      </c>
      <c r="I54" s="42"/>
      <c r="J54" s="42"/>
      <c r="K54" s="42"/>
      <c r="L54" s="42"/>
    </row>
    <row r="55" spans="1:12" x14ac:dyDescent="0.3">
      <c r="A55" s="127" t="s">
        <v>105</v>
      </c>
      <c r="B55" s="135" t="s">
        <v>4</v>
      </c>
      <c r="C55" s="125">
        <v>0</v>
      </c>
      <c r="D55" s="125">
        <v>0</v>
      </c>
      <c r="E55" s="124">
        <f t="shared" si="2"/>
        <v>0</v>
      </c>
      <c r="F55" s="125">
        <v>0</v>
      </c>
      <c r="G55" s="125">
        <v>0</v>
      </c>
      <c r="H55" s="124">
        <f t="shared" si="3"/>
        <v>0</v>
      </c>
      <c r="I55" s="42"/>
    </row>
    <row r="56" spans="1:12" x14ac:dyDescent="0.3">
      <c r="A56" s="127" t="s">
        <v>106</v>
      </c>
      <c r="B56" s="135" t="s">
        <v>17</v>
      </c>
      <c r="C56" s="125">
        <v>0</v>
      </c>
      <c r="D56" s="125">
        <v>0</v>
      </c>
      <c r="E56" s="124">
        <f t="shared" si="2"/>
        <v>0</v>
      </c>
      <c r="F56" s="125">
        <v>0</v>
      </c>
      <c r="G56" s="125">
        <v>0</v>
      </c>
      <c r="H56" s="124">
        <f t="shared" si="3"/>
        <v>0</v>
      </c>
      <c r="I56" s="42"/>
    </row>
    <row r="57" spans="1:12" x14ac:dyDescent="0.3">
      <c r="A57" s="127">
        <v>8</v>
      </c>
      <c r="B57" s="129" t="s">
        <v>18</v>
      </c>
      <c r="C57" s="126">
        <f>SUM(C58:C62)</f>
        <v>654005182.05999994</v>
      </c>
      <c r="D57" s="126">
        <f>SUM(D58:D62)</f>
        <v>984523851.36120009</v>
      </c>
      <c r="E57" s="124">
        <f t="shared" si="2"/>
        <v>1638529033.4212</v>
      </c>
      <c r="F57" s="126">
        <f>SUM(F58:F62)</f>
        <v>567761076.24000001</v>
      </c>
      <c r="G57" s="126">
        <f>SUM(G58:G62)</f>
        <v>931580526.90289998</v>
      </c>
      <c r="H57" s="124">
        <f t="shared" si="3"/>
        <v>1499341603.1429</v>
      </c>
      <c r="I57" s="42"/>
    </row>
    <row r="58" spans="1:12" x14ac:dyDescent="0.3">
      <c r="A58" s="127" t="s">
        <v>107</v>
      </c>
      <c r="B58" s="135" t="s">
        <v>209</v>
      </c>
      <c r="C58" s="125">
        <v>0</v>
      </c>
      <c r="D58" s="125">
        <v>0</v>
      </c>
      <c r="E58" s="124">
        <f t="shared" si="2"/>
        <v>0</v>
      </c>
      <c r="F58" s="125">
        <v>0</v>
      </c>
      <c r="G58" s="125">
        <v>0</v>
      </c>
      <c r="H58" s="124">
        <f t="shared" si="3"/>
        <v>0</v>
      </c>
      <c r="I58" s="42"/>
    </row>
    <row r="59" spans="1:12" x14ac:dyDescent="0.3">
      <c r="A59" s="127" t="s">
        <v>108</v>
      </c>
      <c r="B59" s="135" t="s">
        <v>210</v>
      </c>
      <c r="C59" s="125">
        <v>446292827.01999998</v>
      </c>
      <c r="D59" s="125">
        <v>738732374.29120004</v>
      </c>
      <c r="E59" s="124">
        <f t="shared" si="2"/>
        <v>1185025201.3112001</v>
      </c>
      <c r="F59" s="125">
        <v>389906873.41000003</v>
      </c>
      <c r="G59" s="125">
        <v>698602274.34529996</v>
      </c>
      <c r="H59" s="124">
        <f t="shared" si="3"/>
        <v>1088509147.7553</v>
      </c>
    </row>
    <row r="60" spans="1:12" x14ac:dyDescent="0.3">
      <c r="A60" s="127" t="s">
        <v>109</v>
      </c>
      <c r="B60" s="135" t="s">
        <v>19</v>
      </c>
      <c r="C60" s="125">
        <v>0</v>
      </c>
      <c r="D60" s="125">
        <v>0</v>
      </c>
      <c r="E60" s="124">
        <f t="shared" si="2"/>
        <v>0</v>
      </c>
      <c r="F60" s="125">
        <v>0</v>
      </c>
      <c r="G60" s="125">
        <v>0</v>
      </c>
      <c r="H60" s="124">
        <f t="shared" si="3"/>
        <v>0</v>
      </c>
    </row>
    <row r="61" spans="1:12" x14ac:dyDescent="0.3">
      <c r="A61" s="127" t="s">
        <v>110</v>
      </c>
      <c r="B61" s="135" t="s">
        <v>211</v>
      </c>
      <c r="C61" s="125">
        <v>156885361.28</v>
      </c>
      <c r="D61" s="125">
        <v>241450675.29809999</v>
      </c>
      <c r="E61" s="124">
        <f t="shared" si="2"/>
        <v>398336036.57809997</v>
      </c>
      <c r="F61" s="125">
        <v>128077353.02</v>
      </c>
      <c r="G61" s="125">
        <v>228727187.57170001</v>
      </c>
      <c r="H61" s="124">
        <f t="shared" si="3"/>
        <v>356804540.59170002</v>
      </c>
    </row>
    <row r="62" spans="1:12" x14ac:dyDescent="0.3">
      <c r="A62" s="127" t="s">
        <v>111</v>
      </c>
      <c r="B62" s="135" t="s">
        <v>28</v>
      </c>
      <c r="C62" s="125">
        <v>50826993.759999998</v>
      </c>
      <c r="D62" s="125">
        <v>4340801.7719000001</v>
      </c>
      <c r="E62" s="124">
        <f t="shared" si="2"/>
        <v>55167795.531899996</v>
      </c>
      <c r="F62" s="125">
        <v>49776849.810000002</v>
      </c>
      <c r="G62" s="125">
        <v>4251064.9858999997</v>
      </c>
      <c r="H62" s="124">
        <f t="shared" si="3"/>
        <v>54027914.795900002</v>
      </c>
    </row>
    <row r="63" spans="1:12" x14ac:dyDescent="0.3">
      <c r="A63" s="127">
        <v>9</v>
      </c>
      <c r="B63" s="129" t="s">
        <v>29</v>
      </c>
      <c r="C63" s="126">
        <f>SUM(C64:C67)</f>
        <v>335249.17</v>
      </c>
      <c r="D63" s="126">
        <f>SUM(D64:D67)</f>
        <v>0</v>
      </c>
      <c r="E63" s="124">
        <f t="shared" si="2"/>
        <v>335249.17</v>
      </c>
      <c r="F63" s="126">
        <f>SUM(F64:F67)</f>
        <v>335300.17</v>
      </c>
      <c r="G63" s="126">
        <f>SUM(G64:G67)</f>
        <v>0</v>
      </c>
      <c r="H63" s="124">
        <f t="shared" si="3"/>
        <v>335300.17</v>
      </c>
    </row>
    <row r="64" spans="1:12" x14ac:dyDescent="0.3">
      <c r="A64" s="127" t="s">
        <v>112</v>
      </c>
      <c r="B64" s="135" t="s">
        <v>7</v>
      </c>
      <c r="C64" s="125">
        <v>0</v>
      </c>
      <c r="D64" s="125">
        <v>0</v>
      </c>
      <c r="E64" s="124">
        <f t="shared" si="2"/>
        <v>0</v>
      </c>
      <c r="F64" s="125">
        <v>0</v>
      </c>
      <c r="G64" s="125">
        <v>0</v>
      </c>
      <c r="H64" s="124">
        <f t="shared" si="3"/>
        <v>0</v>
      </c>
    </row>
    <row r="65" spans="1:8" x14ac:dyDescent="0.3">
      <c r="A65" s="127" t="s">
        <v>113</v>
      </c>
      <c r="B65" s="135" t="s">
        <v>14</v>
      </c>
      <c r="C65" s="125">
        <v>332270.17</v>
      </c>
      <c r="D65" s="125">
        <v>0</v>
      </c>
      <c r="E65" s="124">
        <f t="shared" si="2"/>
        <v>332270.17</v>
      </c>
      <c r="F65" s="125">
        <v>332270.17</v>
      </c>
      <c r="G65" s="125">
        <v>0</v>
      </c>
      <c r="H65" s="124">
        <f t="shared" si="3"/>
        <v>332270.17</v>
      </c>
    </row>
    <row r="66" spans="1:8" x14ac:dyDescent="0.3">
      <c r="A66" s="127" t="s">
        <v>114</v>
      </c>
      <c r="B66" s="135" t="s">
        <v>30</v>
      </c>
      <c r="C66" s="125">
        <v>2979</v>
      </c>
      <c r="D66" s="125">
        <v>0</v>
      </c>
      <c r="E66" s="124">
        <f t="shared" si="2"/>
        <v>2979</v>
      </c>
      <c r="F66" s="125">
        <v>3030</v>
      </c>
      <c r="G66" s="125">
        <v>0</v>
      </c>
      <c r="H66" s="124">
        <f t="shared" si="3"/>
        <v>3030</v>
      </c>
    </row>
    <row r="67" spans="1:8" x14ac:dyDescent="0.3">
      <c r="A67" s="127" t="s">
        <v>115</v>
      </c>
      <c r="B67" s="135" t="s">
        <v>15</v>
      </c>
      <c r="C67" s="125">
        <v>0</v>
      </c>
      <c r="D67" s="125">
        <v>0</v>
      </c>
      <c r="E67" s="124">
        <f t="shared" si="2"/>
        <v>0</v>
      </c>
      <c r="F67" s="125">
        <v>0</v>
      </c>
      <c r="G67" s="125">
        <v>0</v>
      </c>
      <c r="H67" s="124">
        <f t="shared" si="3"/>
        <v>0</v>
      </c>
    </row>
    <row r="68" spans="1:8" x14ac:dyDescent="0.3">
      <c r="A68" s="127">
        <v>10</v>
      </c>
      <c r="B68" s="129" t="s">
        <v>160</v>
      </c>
      <c r="C68" s="126">
        <f>C6+C27+C35+C39+C43+C48+C53+C57+C63</f>
        <v>3503366342.354898</v>
      </c>
      <c r="D68" s="126">
        <f>D6+D27+D35+D39+D43+D48+D53+D57+D63</f>
        <v>14024365541.135281</v>
      </c>
      <c r="E68" s="124">
        <f>C68+D68</f>
        <v>17527731883.490177</v>
      </c>
      <c r="F68" s="126">
        <f>F6+F27+F35+F39+F43+F48+F53+F57+F63</f>
        <v>3167472319.0304451</v>
      </c>
      <c r="G68" s="126">
        <f>G6+G27+G35+G39+G43+G48+G53+G57+G63</f>
        <v>13320570697.193649</v>
      </c>
      <c r="H68" s="124">
        <f>F68+G68</f>
        <v>16488043016.224094</v>
      </c>
    </row>
    <row r="70" spans="1:8" x14ac:dyDescent="0.3">
      <c r="A70" s="35" t="str">
        <f>'RC'!A42</f>
        <v>*</v>
      </c>
      <c r="B70" s="35" t="str">
        <f>'RC'!B42</f>
        <v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v>
      </c>
    </row>
    <row r="71" spans="1:8" x14ac:dyDescent="0.3">
      <c r="A71" s="35" t="s">
        <v>218</v>
      </c>
      <c r="B71" s="35" t="s">
        <v>219</v>
      </c>
    </row>
  </sheetData>
  <mergeCells count="2">
    <mergeCell ref="C4:E4"/>
    <mergeCell ref="F4:H4"/>
  </mergeCells>
  <phoneticPr fontId="2" type="noConversion"/>
  <pageMargins left="0.42" right="0.26" top="0.17" bottom="0.16" header="0.17" footer="0.16"/>
  <pageSetup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3"/>
  <sheetViews>
    <sheetView showGridLines="0" tabSelected="1" zoomScale="80" zoomScaleNormal="80" workbookViewId="0">
      <selection activeCell="B33" sqref="B33:E33"/>
    </sheetView>
  </sheetViews>
  <sheetFormatPr defaultRowHeight="15" x14ac:dyDescent="0.3"/>
  <cols>
    <col min="1" max="1" width="8" style="34" bestFit="1" customWidth="1"/>
    <col min="2" max="2" width="59.7109375" style="34" customWidth="1"/>
    <col min="3" max="4" width="17.7109375" style="34" customWidth="1"/>
    <col min="5" max="5" width="38.140625" style="34" customWidth="1"/>
    <col min="6" max="16384" width="9.140625" style="34"/>
  </cols>
  <sheetData>
    <row r="2" spans="1:4" x14ac:dyDescent="0.3">
      <c r="A2" s="6" t="s">
        <v>117</v>
      </c>
      <c r="B2" s="37" t="str">
        <f>'RC'!B1</f>
        <v>თი ბი სი ბანკი</v>
      </c>
      <c r="C2" s="3"/>
      <c r="D2" s="51"/>
    </row>
    <row r="3" spans="1:4" x14ac:dyDescent="0.3">
      <c r="A3" s="6" t="s">
        <v>129</v>
      </c>
      <c r="B3" s="138">
        <f>'RC'!B2</f>
        <v>42643</v>
      </c>
      <c r="C3" s="3"/>
      <c r="D3" s="52"/>
    </row>
    <row r="4" spans="1:4" ht="16.5" thickBot="1" x14ac:dyDescent="0.35">
      <c r="B4" s="53" t="s">
        <v>221</v>
      </c>
      <c r="C4" s="3"/>
      <c r="D4" s="54"/>
    </row>
    <row r="5" spans="1:4" ht="54" x14ac:dyDescent="0.35">
      <c r="A5" s="55"/>
      <c r="B5" s="56"/>
      <c r="C5" s="57" t="s">
        <v>132</v>
      </c>
      <c r="D5" s="58" t="s">
        <v>144</v>
      </c>
    </row>
    <row r="6" spans="1:4" x14ac:dyDescent="0.3">
      <c r="A6" s="59"/>
      <c r="B6" s="60" t="s">
        <v>33</v>
      </c>
      <c r="C6" s="61"/>
      <c r="D6" s="62"/>
    </row>
    <row r="7" spans="1:4" x14ac:dyDescent="0.3">
      <c r="A7" s="59">
        <v>1</v>
      </c>
      <c r="B7" s="63" t="s">
        <v>176</v>
      </c>
      <c r="C7" s="64">
        <v>0.11856171107586802</v>
      </c>
      <c r="D7" s="65">
        <v>0.11244094067675919</v>
      </c>
    </row>
    <row r="8" spans="1:4" x14ac:dyDescent="0.3">
      <c r="A8" s="59">
        <v>2</v>
      </c>
      <c r="B8" s="63" t="s">
        <v>177</v>
      </c>
      <c r="C8" s="64">
        <v>0.17283101382369268</v>
      </c>
      <c r="D8" s="65">
        <v>0.15174877844585075</v>
      </c>
    </row>
    <row r="9" spans="1:4" x14ac:dyDescent="0.3">
      <c r="A9" s="59">
        <v>3</v>
      </c>
      <c r="B9" s="66" t="s">
        <v>40</v>
      </c>
      <c r="C9" s="64">
        <v>1.059988063533198</v>
      </c>
      <c r="D9" s="65">
        <v>1.0519824869101433</v>
      </c>
    </row>
    <row r="10" spans="1:4" x14ac:dyDescent="0.3">
      <c r="A10" s="59">
        <v>4</v>
      </c>
      <c r="B10" s="66" t="s">
        <v>36</v>
      </c>
      <c r="C10" s="64">
        <v>0.29899841211762196</v>
      </c>
      <c r="D10" s="65">
        <v>0.28210838474509259</v>
      </c>
    </row>
    <row r="11" spans="1:4" x14ac:dyDescent="0.3">
      <c r="A11" s="59"/>
      <c r="B11" s="67" t="s">
        <v>31</v>
      </c>
      <c r="C11" s="64"/>
      <c r="D11" s="65"/>
    </row>
    <row r="12" spans="1:4" ht="30" x14ac:dyDescent="0.3">
      <c r="A12" s="59">
        <v>5</v>
      </c>
      <c r="B12" s="66" t="s">
        <v>37</v>
      </c>
      <c r="C12" s="64">
        <v>9.437147481491448E-2</v>
      </c>
      <c r="D12" s="65">
        <v>8.922471640903179E-2</v>
      </c>
    </row>
    <row r="13" spans="1:4" x14ac:dyDescent="0.3">
      <c r="A13" s="59">
        <v>6</v>
      </c>
      <c r="B13" s="66" t="s">
        <v>47</v>
      </c>
      <c r="C13" s="64">
        <v>3.6157592276516611E-2</v>
      </c>
      <c r="D13" s="65">
        <v>3.661631970979342E-2</v>
      </c>
    </row>
    <row r="14" spans="1:4" x14ac:dyDescent="0.3">
      <c r="A14" s="59">
        <v>7</v>
      </c>
      <c r="B14" s="66" t="s">
        <v>38</v>
      </c>
      <c r="C14" s="64">
        <v>4.5087824048900091E-2</v>
      </c>
      <c r="D14" s="65">
        <v>3.6535173083775047E-2</v>
      </c>
    </row>
    <row r="15" spans="1:4" x14ac:dyDescent="0.3">
      <c r="A15" s="59">
        <v>8</v>
      </c>
      <c r="B15" s="66" t="s">
        <v>39</v>
      </c>
      <c r="C15" s="64">
        <v>5.8213882538397869E-2</v>
      </c>
      <c r="D15" s="65">
        <v>5.2608396699238377E-2</v>
      </c>
    </row>
    <row r="16" spans="1:4" x14ac:dyDescent="0.3">
      <c r="A16" s="59">
        <v>9</v>
      </c>
      <c r="B16" s="66" t="s">
        <v>34</v>
      </c>
      <c r="C16" s="68">
        <v>3.6997952808634729E-2</v>
      </c>
      <c r="D16" s="65">
        <v>2.3599558931870778E-2</v>
      </c>
    </row>
    <row r="17" spans="1:5" x14ac:dyDescent="0.3">
      <c r="A17" s="59">
        <v>10</v>
      </c>
      <c r="B17" s="66" t="s">
        <v>35</v>
      </c>
      <c r="C17" s="68">
        <v>0.21551704961440712</v>
      </c>
      <c r="D17" s="65">
        <v>0.15253053229624308</v>
      </c>
    </row>
    <row r="18" spans="1:5" x14ac:dyDescent="0.3">
      <c r="A18" s="59"/>
      <c r="B18" s="67" t="s">
        <v>41</v>
      </c>
      <c r="C18" s="64"/>
      <c r="D18" s="65"/>
    </row>
    <row r="19" spans="1:5" x14ac:dyDescent="0.3">
      <c r="A19" s="59">
        <v>11</v>
      </c>
      <c r="B19" s="66" t="s">
        <v>42</v>
      </c>
      <c r="C19" s="64">
        <v>5.1461704249708203E-2</v>
      </c>
      <c r="D19" s="65">
        <v>7.5062820999540855E-2</v>
      </c>
    </row>
    <row r="20" spans="1:5" x14ac:dyDescent="0.3">
      <c r="A20" s="59">
        <v>12</v>
      </c>
      <c r="B20" s="66" t="s">
        <v>43</v>
      </c>
      <c r="C20" s="64">
        <v>5.5595454732256751E-2</v>
      </c>
      <c r="D20" s="65">
        <v>6.3518956355564496E-2</v>
      </c>
    </row>
    <row r="21" spans="1:5" x14ac:dyDescent="0.3">
      <c r="A21" s="59">
        <v>13</v>
      </c>
      <c r="B21" s="66" t="s">
        <v>44</v>
      </c>
      <c r="C21" s="64">
        <v>0.63195310734688792</v>
      </c>
      <c r="D21" s="65">
        <v>0.64657459347436863</v>
      </c>
    </row>
    <row r="22" spans="1:5" x14ac:dyDescent="0.3">
      <c r="A22" s="59">
        <v>14</v>
      </c>
      <c r="B22" s="66" t="s">
        <v>45</v>
      </c>
      <c r="C22" s="64">
        <v>0.58460089055130526</v>
      </c>
      <c r="D22" s="65">
        <v>0.58504930128815147</v>
      </c>
    </row>
    <row r="23" spans="1:5" x14ac:dyDescent="0.3">
      <c r="A23" s="59">
        <v>15</v>
      </c>
      <c r="B23" s="66" t="s">
        <v>242</v>
      </c>
      <c r="C23" s="64">
        <v>7.2424415409070145E-2</v>
      </c>
      <c r="D23" s="65">
        <v>0.35232869089936336</v>
      </c>
    </row>
    <row r="24" spans="1:5" x14ac:dyDescent="0.3">
      <c r="A24" s="59"/>
      <c r="B24" s="67" t="s">
        <v>32</v>
      </c>
      <c r="C24" s="64"/>
      <c r="D24" s="65"/>
    </row>
    <row r="25" spans="1:5" x14ac:dyDescent="0.3">
      <c r="A25" s="59">
        <v>16</v>
      </c>
      <c r="B25" s="66" t="s">
        <v>250</v>
      </c>
      <c r="C25" s="64">
        <v>0.21802870975876965</v>
      </c>
      <c r="D25" s="65">
        <v>0.21578870220218088</v>
      </c>
    </row>
    <row r="26" spans="1:5" ht="30" x14ac:dyDescent="0.3">
      <c r="A26" s="59">
        <v>17</v>
      </c>
      <c r="B26" s="66" t="s">
        <v>46</v>
      </c>
      <c r="C26" s="64">
        <v>0.71083253440325866</v>
      </c>
      <c r="D26" s="65">
        <v>0.70655821163908961</v>
      </c>
    </row>
    <row r="27" spans="1:5" ht="30.75" thickBot="1" x14ac:dyDescent="0.35">
      <c r="A27" s="69">
        <v>18</v>
      </c>
      <c r="B27" s="142" t="s">
        <v>252</v>
      </c>
      <c r="C27" s="70">
        <v>0.36008213451053261</v>
      </c>
      <c r="D27" s="71">
        <v>0.36869391750296565</v>
      </c>
    </row>
    <row r="28" spans="1:5" x14ac:dyDescent="0.3">
      <c r="A28" s="72"/>
      <c r="B28" s="73"/>
      <c r="C28" s="72"/>
      <c r="D28" s="72"/>
    </row>
    <row r="29" spans="1:5" x14ac:dyDescent="0.3">
      <c r="A29" s="34" t="str">
        <f>'RC'!A42</f>
        <v>*</v>
      </c>
      <c r="B29" s="34" t="str">
        <f>'RC'!B42</f>
        <v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v>
      </c>
      <c r="C29" s="72"/>
    </row>
    <row r="30" spans="1:5" x14ac:dyDescent="0.3">
      <c r="A30" s="72"/>
      <c r="B30" s="32"/>
      <c r="C30" s="72"/>
      <c r="D30" s="72"/>
    </row>
    <row r="31" spans="1:5" ht="36.75" customHeight="1" x14ac:dyDescent="0.3">
      <c r="A31" s="140" t="s">
        <v>218</v>
      </c>
      <c r="B31" s="150" t="s">
        <v>248</v>
      </c>
      <c r="C31" s="150"/>
      <c r="D31" s="150"/>
      <c r="E31" s="150"/>
    </row>
    <row r="32" spans="1:5" x14ac:dyDescent="0.3">
      <c r="A32" s="140" t="s">
        <v>251</v>
      </c>
      <c r="B32" s="150" t="s">
        <v>255</v>
      </c>
      <c r="C32" s="150"/>
      <c r="D32" s="150"/>
      <c r="E32" s="150"/>
    </row>
    <row r="33" spans="1:5" x14ac:dyDescent="0.3">
      <c r="A33" s="140" t="s">
        <v>253</v>
      </c>
      <c r="B33" s="150" t="s">
        <v>254</v>
      </c>
      <c r="C33" s="150"/>
      <c r="D33" s="150"/>
      <c r="E33" s="150"/>
    </row>
    <row r="34" spans="1:5" x14ac:dyDescent="0.3">
      <c r="A34" s="72"/>
      <c r="B34" s="73"/>
      <c r="C34" s="72"/>
      <c r="D34" s="72"/>
    </row>
    <row r="35" spans="1:5" x14ac:dyDescent="0.3">
      <c r="A35" s="72"/>
      <c r="B35" s="73"/>
      <c r="C35" s="72"/>
      <c r="D35" s="72"/>
    </row>
    <row r="36" spans="1:5" x14ac:dyDescent="0.3">
      <c r="A36" s="72"/>
      <c r="B36" s="73"/>
      <c r="C36" s="72"/>
      <c r="D36" s="72"/>
    </row>
    <row r="37" spans="1:5" x14ac:dyDescent="0.3">
      <c r="A37" s="72"/>
      <c r="B37" s="73"/>
      <c r="C37" s="74"/>
      <c r="D37" s="72"/>
    </row>
    <row r="38" spans="1:5" x14ac:dyDescent="0.3">
      <c r="C38" s="72"/>
      <c r="D38" s="72"/>
      <c r="E38" s="72"/>
    </row>
    <row r="39" spans="1:5" x14ac:dyDescent="0.3">
      <c r="C39" s="74"/>
      <c r="D39" s="72"/>
      <c r="E39" s="72"/>
    </row>
    <row r="40" spans="1:5" x14ac:dyDescent="0.3">
      <c r="C40" s="72"/>
      <c r="D40" s="72"/>
      <c r="E40" s="72"/>
    </row>
    <row r="41" spans="1:5" x14ac:dyDescent="0.3">
      <c r="B41" s="75"/>
      <c r="C41" s="74"/>
      <c r="D41" s="72"/>
      <c r="E41" s="72"/>
    </row>
    <row r="42" spans="1:5" x14ac:dyDescent="0.3">
      <c r="B42" s="76"/>
      <c r="C42" s="72"/>
      <c r="D42" s="72"/>
      <c r="E42" s="72"/>
    </row>
    <row r="43" spans="1:5" x14ac:dyDescent="0.3">
      <c r="C43" s="72"/>
      <c r="D43" s="72"/>
      <c r="E43" s="72"/>
    </row>
  </sheetData>
  <mergeCells count="3">
    <mergeCell ref="B31:E31"/>
    <mergeCell ref="B32:E32"/>
    <mergeCell ref="B33:E33"/>
  </mergeCells>
  <phoneticPr fontId="2" type="noConversion"/>
  <pageMargins left="0.47" right="0.38" top="0.27" bottom="0.26" header="0.18" footer="0.18"/>
  <pageSetup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showGridLines="0" topLeftCell="A25" zoomScale="80" zoomScaleNormal="80" workbookViewId="0">
      <selection activeCell="F32" sqref="F32"/>
    </sheetView>
  </sheetViews>
  <sheetFormatPr defaultRowHeight="15" x14ac:dyDescent="0.3"/>
  <cols>
    <col min="1" max="1" width="7.7109375" style="34" bestFit="1" customWidth="1"/>
    <col min="2" max="2" width="55" style="34" customWidth="1"/>
    <col min="3" max="3" width="45.85546875" style="34" customWidth="1"/>
    <col min="4" max="16384" width="9.140625" style="34"/>
  </cols>
  <sheetData>
    <row r="1" spans="1:3" x14ac:dyDescent="0.3">
      <c r="A1" s="6" t="s">
        <v>117</v>
      </c>
      <c r="B1" s="34" t="str">
        <f>'RC'!B1</f>
        <v>თი ბი სი ბანკი</v>
      </c>
      <c r="C1" s="37"/>
    </row>
    <row r="2" spans="1:3" x14ac:dyDescent="0.3">
      <c r="A2" s="6" t="s">
        <v>129</v>
      </c>
      <c r="B2" s="139">
        <f>'RC'!B2</f>
        <v>42643</v>
      </c>
      <c r="C2" s="44"/>
    </row>
    <row r="3" spans="1:3" ht="31.5" thickBot="1" x14ac:dyDescent="0.35">
      <c r="A3" s="73"/>
      <c r="B3" s="77" t="s">
        <v>51</v>
      </c>
      <c r="C3" s="78"/>
    </row>
    <row r="4" spans="1:3" x14ac:dyDescent="0.3">
      <c r="A4" s="55"/>
      <c r="B4" s="151" t="s">
        <v>49</v>
      </c>
      <c r="C4" s="152"/>
    </row>
    <row r="5" spans="1:3" x14ac:dyDescent="0.3">
      <c r="A5" s="59">
        <v>1</v>
      </c>
      <c r="B5" s="153" t="s">
        <v>223</v>
      </c>
      <c r="C5" s="154"/>
    </row>
    <row r="6" spans="1:3" x14ac:dyDescent="0.3">
      <c r="A6" s="59">
        <v>2</v>
      </c>
      <c r="B6" s="153" t="s">
        <v>224</v>
      </c>
      <c r="C6" s="154"/>
    </row>
    <row r="7" spans="1:3" x14ac:dyDescent="0.3">
      <c r="A7" s="59">
        <v>3</v>
      </c>
      <c r="B7" s="153" t="s">
        <v>227</v>
      </c>
      <c r="C7" s="154"/>
    </row>
    <row r="8" spans="1:3" x14ac:dyDescent="0.3">
      <c r="A8" s="59">
        <v>4</v>
      </c>
      <c r="B8" s="153" t="s">
        <v>228</v>
      </c>
      <c r="C8" s="154"/>
    </row>
    <row r="9" spans="1:3" x14ac:dyDescent="0.3">
      <c r="A9" s="59">
        <v>5</v>
      </c>
      <c r="B9" s="153" t="s">
        <v>226</v>
      </c>
      <c r="C9" s="154"/>
    </row>
    <row r="10" spans="1:3" x14ac:dyDescent="0.3">
      <c r="A10" s="59">
        <v>6</v>
      </c>
      <c r="B10" s="153" t="s">
        <v>225</v>
      </c>
      <c r="C10" s="154"/>
    </row>
    <row r="11" spans="1:3" x14ac:dyDescent="0.3">
      <c r="A11" s="59">
        <v>7</v>
      </c>
      <c r="B11" s="153" t="s">
        <v>237</v>
      </c>
      <c r="C11" s="154"/>
    </row>
    <row r="12" spans="1:3" x14ac:dyDescent="0.3">
      <c r="A12" s="59">
        <v>8</v>
      </c>
      <c r="B12" s="153" t="s">
        <v>229</v>
      </c>
      <c r="C12" s="154"/>
    </row>
    <row r="13" spans="1:3" x14ac:dyDescent="0.3">
      <c r="A13" s="59">
        <v>9</v>
      </c>
      <c r="B13" s="153" t="s">
        <v>234</v>
      </c>
      <c r="C13" s="154"/>
    </row>
    <row r="14" spans="1:3" x14ac:dyDescent="0.3">
      <c r="A14" s="59"/>
      <c r="B14" s="156"/>
      <c r="C14" s="157"/>
    </row>
    <row r="15" spans="1:3" x14ac:dyDescent="0.3">
      <c r="A15" s="59"/>
      <c r="B15" s="155" t="s">
        <v>50</v>
      </c>
      <c r="C15" s="154"/>
    </row>
    <row r="16" spans="1:3" x14ac:dyDescent="0.3">
      <c r="A16" s="59">
        <v>1</v>
      </c>
      <c r="B16" s="153" t="s">
        <v>229</v>
      </c>
      <c r="C16" s="154"/>
    </row>
    <row r="17" spans="1:3" x14ac:dyDescent="0.3">
      <c r="A17" s="59">
        <v>2</v>
      </c>
      <c r="B17" s="153" t="s">
        <v>230</v>
      </c>
      <c r="C17" s="154"/>
    </row>
    <row r="18" spans="1:3" x14ac:dyDescent="0.3">
      <c r="A18" s="59">
        <v>3</v>
      </c>
      <c r="B18" s="153" t="s">
        <v>231</v>
      </c>
      <c r="C18" s="154"/>
    </row>
    <row r="19" spans="1:3" x14ac:dyDescent="0.3">
      <c r="A19" s="59">
        <v>4</v>
      </c>
      <c r="B19" s="153" t="s">
        <v>232</v>
      </c>
      <c r="C19" s="154"/>
    </row>
    <row r="20" spans="1:3" x14ac:dyDescent="0.3">
      <c r="A20" s="59">
        <v>5</v>
      </c>
      <c r="B20" s="153" t="s">
        <v>233</v>
      </c>
      <c r="C20" s="154"/>
    </row>
    <row r="21" spans="1:3" x14ac:dyDescent="0.3">
      <c r="A21" s="59">
        <v>6</v>
      </c>
      <c r="B21" s="153" t="s">
        <v>234</v>
      </c>
      <c r="C21" s="154"/>
    </row>
    <row r="22" spans="1:3" x14ac:dyDescent="0.3">
      <c r="A22" s="59">
        <v>7</v>
      </c>
      <c r="B22" s="153" t="s">
        <v>235</v>
      </c>
      <c r="C22" s="154"/>
    </row>
    <row r="23" spans="1:3" x14ac:dyDescent="0.3">
      <c r="A23" s="59">
        <v>8</v>
      </c>
      <c r="B23" s="153" t="s">
        <v>236</v>
      </c>
      <c r="C23" s="154"/>
    </row>
    <row r="24" spans="1:3" x14ac:dyDescent="0.3">
      <c r="A24" s="59"/>
      <c r="B24" s="156"/>
      <c r="C24" s="157"/>
    </row>
    <row r="25" spans="1:3" ht="36.75" customHeight="1" x14ac:dyDescent="0.3">
      <c r="A25" s="59"/>
      <c r="B25" s="155" t="s">
        <v>48</v>
      </c>
      <c r="C25" s="162"/>
    </row>
    <row r="26" spans="1:3" x14ac:dyDescent="0.3">
      <c r="A26" s="59">
        <v>1</v>
      </c>
      <c r="B26" s="158" t="s">
        <v>238</v>
      </c>
      <c r="C26" s="159"/>
    </row>
    <row r="27" spans="1:3" x14ac:dyDescent="0.3">
      <c r="A27" s="59"/>
      <c r="B27" s="158"/>
      <c r="C27" s="159"/>
    </row>
    <row r="28" spans="1:3" ht="51.75" customHeight="1" x14ac:dyDescent="0.3">
      <c r="A28" s="59"/>
      <c r="B28" s="163" t="s">
        <v>116</v>
      </c>
      <c r="C28" s="164"/>
    </row>
    <row r="29" spans="1:3" ht="15" customHeight="1" x14ac:dyDescent="0.3">
      <c r="A29" s="59">
        <v>1</v>
      </c>
      <c r="B29" s="158" t="s">
        <v>240</v>
      </c>
      <c r="C29" s="159"/>
    </row>
    <row r="30" spans="1:3" x14ac:dyDescent="0.3">
      <c r="A30" s="59">
        <v>2</v>
      </c>
      <c r="B30" s="158" t="s">
        <v>246</v>
      </c>
      <c r="C30" s="159"/>
    </row>
    <row r="31" spans="1:3" x14ac:dyDescent="0.3">
      <c r="A31" s="59">
        <v>3</v>
      </c>
      <c r="B31" s="158" t="s">
        <v>239</v>
      </c>
      <c r="C31" s="159"/>
    </row>
    <row r="32" spans="1:3" x14ac:dyDescent="0.3">
      <c r="A32" s="59">
        <v>4</v>
      </c>
      <c r="B32" s="158" t="s">
        <v>244</v>
      </c>
      <c r="C32" s="159"/>
    </row>
    <row r="33" spans="1:3" x14ac:dyDescent="0.3">
      <c r="A33" s="59">
        <v>5</v>
      </c>
      <c r="B33" s="158" t="s">
        <v>243</v>
      </c>
      <c r="C33" s="159"/>
    </row>
    <row r="34" spans="1:3" x14ac:dyDescent="0.3">
      <c r="A34" s="59">
        <v>6</v>
      </c>
      <c r="B34" s="158" t="s">
        <v>245</v>
      </c>
      <c r="C34" s="159"/>
    </row>
    <row r="35" spans="1:3" x14ac:dyDescent="0.3">
      <c r="A35" s="59">
        <v>7</v>
      </c>
      <c r="B35" s="158" t="s">
        <v>247</v>
      </c>
      <c r="C35" s="159"/>
    </row>
    <row r="36" spans="1:3" ht="15.75" thickBot="1" x14ac:dyDescent="0.35">
      <c r="A36" s="69">
        <v>8</v>
      </c>
      <c r="B36" s="160" t="s">
        <v>241</v>
      </c>
      <c r="C36" s="161"/>
    </row>
    <row r="38" spans="1:3" x14ac:dyDescent="0.3">
      <c r="A38" s="34" t="s">
        <v>214</v>
      </c>
      <c r="B38" s="34" t="s">
        <v>249</v>
      </c>
    </row>
  </sheetData>
  <mergeCells count="33">
    <mergeCell ref="B23:C23"/>
    <mergeCell ref="B26:C26"/>
    <mergeCell ref="B27:C27"/>
    <mergeCell ref="B29:C29"/>
    <mergeCell ref="B30:C30"/>
    <mergeCell ref="B18:C18"/>
    <mergeCell ref="B19:C19"/>
    <mergeCell ref="B20:C20"/>
    <mergeCell ref="B21:C21"/>
    <mergeCell ref="B22:C22"/>
    <mergeCell ref="B32:C32"/>
    <mergeCell ref="B35:C35"/>
    <mergeCell ref="B36:C36"/>
    <mergeCell ref="B34:C34"/>
    <mergeCell ref="B24:C24"/>
    <mergeCell ref="B25:C25"/>
    <mergeCell ref="B28:C28"/>
    <mergeCell ref="B33:C33"/>
    <mergeCell ref="B31:C31"/>
    <mergeCell ref="B4:C4"/>
    <mergeCell ref="B5:C5"/>
    <mergeCell ref="B6:C6"/>
    <mergeCell ref="B7:C7"/>
    <mergeCell ref="B17:C17"/>
    <mergeCell ref="B15:C15"/>
    <mergeCell ref="B9:C9"/>
    <mergeCell ref="B8:C8"/>
    <mergeCell ref="B16:C16"/>
    <mergeCell ref="B10:C10"/>
    <mergeCell ref="B13:C13"/>
    <mergeCell ref="B14:C14"/>
    <mergeCell ref="B11:C11"/>
    <mergeCell ref="B12:C12"/>
  </mergeCells>
  <phoneticPr fontId="2" type="noConversion"/>
  <pageMargins left="0.75" right="0.75" top="0.44" bottom="0.31" header="0.28999999999999998" footer="0.18"/>
  <pageSetup scale="88" orientation="portrait" r:id="rId1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Ygg20V2tke/09hzAy+zTOtKICdY=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tRkLeCGZfObTQrQqeHMziJOVlMU=</DigestValue>
    </Reference>
  </SignedInfo>
  <SignatureValue>ecM+Ylr7kUcPETrug2sgZUyjg0tULhob26Vm10ygXR/d0xxNuOAKO4kUbuHHv3BN2Wy6L5Qioyc7
Cx+AHpTXw7WPI7UyCQzf9f5I6FevihTY5jyGFdKp5bQYlpdzWQTdBSclcFSREKVtEevIT+UrQYYh
EKnx0+XHzA3YofDjHWxrDneXwrv27wvNV6MsWENt6uWLyEv3P2UPLPtwGYT1gWPg0PFSjOP/B9Td
pt3Lnn+ZbQMzGShzW9i+sQISqegR8MqQcGxL1ZXXY7nwH+BHKMJjSZC5Ly9R/Y7jfEGa5eH1pij+
wOnAR+ZayaLgbRZ+ayBPgNYTdDxcsCMdMjAbvQ==</SignatureValue>
  <KeyInfo>
    <X509Data>
      <X509Certificate>MIIGOzCCBSOgAwIBAgIKLgxqewABAAAQ/zANBgkqhkiG9w0BAQUFADBKMRIwEAYKCZImiZPyLGQB
GRYCZ2UxEzARBgoJkiaJk/IsZAEZFgNuYmcxHzAdBgNVBAMTFk5CRyBDbGFzcyAyIElOVCBTdWIg
Q0EwHhcNMTUwNjAxMTMzOTI1WhcNMTcwMjEyMDkxOTIzWjA5MRUwEwYDVQQKEwxKU0MgVEJDIEJB
TksxIDAeBgNVBAMTF0JUQiAtIE1pa2hlaWwgQWJhc2hpZHplMIIBIjANBgkqhkiG9w0BAQEFAAOC
AQ8AMIIBCgKCAQEA61mNTfMkTqVCb3P3ylNh/tTQXwqgkMReuxKl3roJPmU1srzwumW5xce7/uO4
Bzu9M/MArvG/PazorLMBHu1am89rSqdH5ryoIGxqHmrPz9RS7OJZ/a/5TFB/cqmFtGLkftRF/HY6
GFjRfntqy887dy+OFOK8TsyI4BwuKLwT1CgYimRvpRJFpYr1mfsgNrm3F1QLblsKlrOs7e/S7R0A
y2CPq2zotb7qtADH/GqF65jYkBGiWSlH0FI4LeJ8e3KWZ7g+DW2sKZs2rgHGg9ZqliKpxpDklHEN
3jzjl80k/bcXacaCTVDDWer9mY4JFyz655LZ0TtXItnq0cDughtbUwIDAQABo4IDMjCCAy4wPAYJ
KwYBBAGCNxUHBC8wLQYlKwYBBAGCNxUI5rJgg431RIaBmQmDuKFKg76EcQSDxJEzhIOIXQIBZAIB
GzAdBgNVHSUEFjAUBggrBgEFBQcDAgYIKwYBBQUHAwQwCwYDVR0PBAQDAgeAMCcGCSsGAQQBgjcV
CgQaMBgwCgYIKwYBBQUHAwIwCgYIKwYBBQUHAwQwHQYDVR0OBBYEFFvX+5o7ss1iHYSm/nl6wMb2
15LbMB8GA1UdIwQYMBaAFMMu0i/wTC8ZwieC/PYurGqwSc/BMIIBJQYDVR0fBIIBHDCCARgwggEU
oIIBEKCCAQyGgcdsZGFwOi8vL0NOPU5CRyUyMENsYXNzJTIwMiUyMElOVCUyMFN1YiUyMENBKDEp
LENOPW5iZy1zdWJDQSxDTj1DRFAsQ049UHVibGljJTIwS2V5JTIwU2VydmljZXMsQ049U2Vydmlj
ZXMsQ049Q29uZmlndXJhdGlvbixEQz1uYmcsREM9Z2U/Y2VydGlmaWNhdGVSZXZvY2F0aW9uTGlz
dD9iYXNlP29iamVjdENsYXNzPWNSTERpc3RyaWJ1dGlvblBvaW50hkBodHRwOi8vY3JsLm5iZy5n
b3YuZ2UvY2EvTkJHJTIwQ2xhc3MlMjAyJTIwSU5UJTIwU3ViJTIwQ0EoMSkuY3JsMIIBLgYIKwYB
BQUHAQEEggEgMIIBHDCBugYIKwYBBQUHMAKGga1sZGFwOi8vL0NOPU5CRyUyMENsYXNzJTIwMiUy
MElOVCUyMFN1YiUyMENBLENOPUFJQSxDTj1QdWJsaWMlMjBLZXklMjBTZXJ2aWNlcyxDTj1TZXJ2
aWNlcyxDTj1Db25maWd1cmF0aW9uLERDPW5iZyxEQz1nZT9jQUNlcnRpZmljYXRlP2Jhc2U/b2Jq
ZWN0Q2xhc3M9Y2VydGlmaWNhdGlvbkF1dGhvcml0eTBdBggrBgEFBQcwAoZRaHR0cDovL2NybC5u
YmcuZ292LmdlL2NhL25iZy1zdWJDQS5uYmcuZ2VfTkJHJTIwQ2xhc3MlMjAyJTIwSU5UJTIwU3Vi
JTIwQ0EoMSkuY3J0MA0GCSqGSIb3DQEBBQUAA4IBAQAyK1jB+Y6AXBKJ50orFHz8uCgLaG+Enhvm
hr58qwkE59OPDI78cC3/NuImhX6iSB9JsSquualmGrr46uLBYvXcynyOqEQPurEDC1vSWzuEfC0w
pKUCUZcOOA2ypWo99bisRTY/jLVWgKwU5qTVtjtopjBw/kj+Qt94M1H3LW8z0NMxxmsXCjuYrvRQ
Nk+8R8JAKViksG5gbxK6zcGJfRGc6CnElkzB0j+Y+8QS08V2H8OdBd4Ffm+uKPYc3htIi3b+lXNe
UUbCshVg9ekqcvwDROlGd57HvQICOiBAe+jLqpuX7D34DIVEqmyFXH76kOxsi8zv9aRW8IQk6l2U
lriC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8Ei/UYDM1niGkA5SQD4GRwHGbmM=</DigestValue>
      </Reference>
      <Reference URI="/xl/worksheets/sheet1.xml?ContentType=application/vnd.openxmlformats-officedocument.spreadsheetml.worksheet+xml">
        <DigestMethod Algorithm="http://www.w3.org/2000/09/xmldsig#sha1"/>
        <DigestValue>Rq9iPwW0QQsMIXI48aCaQyTz3bY=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/fKV5lVBUtP4KNa1r37Q/4EyMUw=</DigestValue>
      </Reference>
      <Reference URI="/xl/worksheets/sheet5.xml?ContentType=application/vnd.openxmlformats-officedocument.spreadsheetml.worksheet+xml">
        <DigestMethod Algorithm="http://www.w3.org/2000/09/xmldsig#sha1"/>
        <DigestValue>pQbrsyW3h+ZKPhLuk8XpvShJojA=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/fKV5lVBUtP4KNa1r37Q/4EyMUw=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3yinjS5CU/wcmXZBTFp+iwTFgck=</DigestValue>
      </Reference>
      <Reference URI="/xl/worksheets/sheet3.xml?ContentType=application/vnd.openxmlformats-officedocument.spreadsheetml.worksheet+xml">
        <DigestMethod Algorithm="http://www.w3.org/2000/09/xmldsig#sha1"/>
        <DigestValue>VuokfpiMegpa+ZgIbD0NkCsBOhg=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/fKV5lVBUtP4KNa1r37Q/4EyMUw=</DigestValue>
      </Reference>
      <Reference URI="/xl/workbook.xml?ContentType=application/vnd.openxmlformats-officedocument.spreadsheetml.sheet.main+xml">
        <DigestMethod Algorithm="http://www.w3.org/2000/09/xmldsig#sha1"/>
        <DigestValue>IO+7A8EuaGAL6NpBkvbBMjEJtsw=</DigestValue>
      </Reference>
      <Reference URI="/xl/calcChain.xml?ContentType=application/vnd.openxmlformats-officedocument.spreadsheetml.calcChain+xml">
        <DigestMethod Algorithm="http://www.w3.org/2000/09/xmldsig#sha1"/>
        <DigestValue>EdQ+k35msA5oM4M4ZmL28IjAXUc=</DigestValue>
      </Reference>
      <Reference URI="/xl/worksheets/sheet4.xml?ContentType=application/vnd.openxmlformats-officedocument.spreadsheetml.worksheet+xml">
        <DigestMethod Algorithm="http://www.w3.org/2000/09/xmldsig#sha1"/>
        <DigestValue>rLxRl8uoJwnG5s69Iv4+4zdXRo4=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TcncswCuV5KOy5SS5k2flQxWnTU=</DigestValue>
      </Reference>
      <Reference URI="/xl/worksheets/sheet2.xml?ContentType=application/vnd.openxmlformats-officedocument.spreadsheetml.worksheet+xml">
        <DigestMethod Algorithm="http://www.w3.org/2000/09/xmldsig#sha1"/>
        <DigestValue>zl2kTfJLsHv9Pt5ugyc/j7E+ezY=</DigestValue>
      </Reference>
      <Reference URI="/xl/sharedStrings.xml?ContentType=application/vnd.openxmlformats-officedocument.spreadsheetml.sharedStrings+xml">
        <DigestMethod Algorithm="http://www.w3.org/2000/09/xmldsig#sha1"/>
        <DigestValue>/sIh1cvhf7LrOAt3YRBVGpuLeMc=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2016-10-27T08:05:09Z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2016-10-27T08:05:09Z</xd:SigningTime>
          <xd:SigningCertificate>
            <xd:Cert>
              <xd:CertDigest>
                <DigestMethod Algorithm="http://www.w3.org/2000/09/xmldsig#sha1"/>
                <DigestValue>VJJFmCCV47wZlSYsnyfIn5xCI4I=</DigestValue>
              </xd:CertDigest>
              <xd:IssuerSerial>
                <X509IssuerName>CN=NBG Class 2 INT Sub CA, DC=nbg, DC=ge</X509IssuerName>
                <X509SerialNumber>217457891867282645192959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OvFDgJqZRyh2qE+U9qDJdLiBZRE=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z161Le29dj1Qm7lgF4NuVAZhB5U=</DigestValue>
    </Reference>
  </SignedInfo>
  <SignatureValue>oxmEpD1Yw+1T65N4CjeyOmbnQJmmqnxTCw64DEJUJPI1HPO3mfvf3aGYml95IwIVMdMrf8QEf5sX
JXb1kTepqrRhnD5ZlqiD6KdWa0N5BK8trd9oRKXSch1Fyd1Ur73rG3gUZRR0LPXll8RT3yNAO4fB
VqV6DZIsac7Q2p5xzpWnQngI6zXfvFvo/hQBC5mKTOBB/yapeTVi6mmrAQaRteJZtilL4OVjNmDa
QmZXt8ZjM/wVLoXMqg447Savze+AR8j7tGWX8ZQa48h0r7fR6QFQCwfpR4ls3r1nc4x8Kk2otb9w
PMmR18moJygS6JNtI9adRHhkviNd4m2iW0w0Lw==</SignatureValue>
  <KeyInfo>
    <X509Data>
      <X509Certificate>MIIGPDCCBSSgAwIBAgIKXqVzzwABAAAUAjANBgkqhkiG9w0BAQUFADBKMRIwEAYKCZImiZPyLGQB
GRYCZ2UxEzARBgoJkiaJk/IsZAEZFgNuYmcxHzAdBgNVBAMTFk5CRyBDbGFzcyAyIElOVCBTdWIg
Q0EwHhcNMTYwMjAzMTIzNjIxWhcNMTcwMjEyMDkxOTIzWjA6MRUwEwYDVQQKEwxKU0MgVEJDIEJB
TksxITAfBgNVBAMTGEJUQiAtIFRhbWFyIE1ldGl2aXNodmlsaTCCASIwDQYJKoZIhvcNAQEBBQAD
ggEPADCCAQoCggEBANskXXJAzQdospdNJdqMvwdNqw63gv/adsgQS0OZ9TjL2VIwpCtHG2+w8x75
XDv0TbJnWdixfciuilTZ8c9u1H5gIN2+GVIrRJz2R0PSmwoPlb0mdZFJqd1tlglXnqU2K3bIqvf7
fdJ+Fi4t8baaJsPrteaCJ/RWwgpQ/ULbdMsTqUdQAa3yQu7f/s45jWQ4two3vuKQw4w0miyYJwHW
detUZm5TzgY8W6fVZvO9qF0/qtcSnp8rNr2Ffr8/+cFgqY3mYZ4pLLgMZidMMp8SyNevzkih8rmT
qUHvXzXmxA1PZD4WMOYqRNnc+mxRVPWGsmZMrEdC6n39WXOrKyrGzycCAwEAAaOCAzIwggMuMDwG
CSsGAQQBgjcVBwQvMC0GJSsGAQQBgjcVCOayYION9USGgZkJg7ihSoO+hHEEg8SRM4SDiF0CAWQC
ARswHQYDVR0lBBYwFAYIKwYBBQUHAwIGCCsGAQUFBwMEMAsGA1UdDwQEAwIHgDAnBgkrBgEEAYI3
FQoEGjAYMAoGCCsGAQUFBwMCMAoGCCsGAQUFBwMEMB0GA1UdDgQWBBQi2eOcY/o87iSnh+QQzRGZ
lhnQ+TAfBgNVHSMEGDAWgBTDLtIv8EwvGcIngvz2LqxqsEnPwTCCASUGA1UdHwSCARwwggEYMIIB
FKCCARCgggEMhoHHbGRhcDovLy9DTj1OQkclMjBDbGFzcyUyMDIlMjBJTlQlMjBTdWIlMjBDQSgx
KSxDTj1uYmctc3ViQ0EsQ049Q0RQLENOPVB1YmxpYyUyMEtleSUyMFNlcnZpY2VzLENOPVNlcnZp
Y2VzLENOPUNvbmZpZ3VyYXRpb24sREM9bmJnLERDPWdlP2NlcnRpZmljYXRlUmV2b2NhdGlvbkxp
c3Q/YmFzZT9vYmplY3RDbGFzcz1jUkxEaXN0cmlidXRpb25Qb2ludIZAaHR0cDovL2NybC5uYmcu
Z292LmdlL2NhL05CRyUyMENsYXNzJTIwMiUyMElOVCUyMFN1YiUyMENBKDEpLmNybDCCAS4GCCsG
AQUFBwEBBIIBIDCCARwwgboGCCsGAQUFBzAChoGtbGRhcDovLy9DTj1OQkclMjBDbGFzcyUyMDIl
MjBJTlQlMjBTdWIlMjBDQSxDTj1BSUEsQ049UHVibGljJTIwS2V5JTIwU2VydmljZXMsQ049U2Vy
dmljZXMsQ049Q29uZmlndXJhdGlvbixEQz1uYmcsREM9Z2U/Y0FDZXJ0aWZpY2F0ZT9iYXNlP29i
amVjdENsYXNzPWNlcnRpZmljYXRpb25BdXRob3JpdHkwXQYIKwYBBQUHMAKGUWh0dHA6Ly9jcmwu
bmJnLmdvdi5nZS9jYS9uYmctc3ViQ0EubmJnLmdlX05CRyUyMENsYXNzJTIwMiUyMElOVCUyMFN1
YiUyMENBKDEpLmNydDANBgkqhkiG9w0BAQUFAAOCAQEAjehuYslGsWF10JKFweGkIx/y5qLbCRWv
hF8eoox1K0vQ+oXjdqsbMtJxhV8OJsUYtBHZXQTnWULIhCom6/uddWq68k+bvOglytGp9xwblG9f
2+hjCWt5lEOv1dzaZlRroPdqrYduDiKicOhn6uc1oTd09EMsvZY/ZINvWGKZ0pOoLS7zUa/oh2g1
r9z7F9zN9h5ng1WaqVs2JDbi2IdwSwREmSerj/MiunY62tvh08A8c4H5uNadeoKbqgl3T7TJIE6U
xi1lSK2Ssjw/d3CKSvNzi/r4ExQhx7Jd5ET58Q9Zz6q044KP+7wbnnLQcOegQHzVQdbcgv6ho48G
1QEDNw==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8Ei/UYDM1niGkA5SQD4GRwHGbmM=</DigestValue>
      </Reference>
      <Reference URI="/xl/worksheets/sheet1.xml?ContentType=application/vnd.openxmlformats-officedocument.spreadsheetml.worksheet+xml">
        <DigestMethod Algorithm="http://www.w3.org/2000/09/xmldsig#sha1"/>
        <DigestValue>Rq9iPwW0QQsMIXI48aCaQyTz3bY=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/fKV5lVBUtP4KNa1r37Q/4EyMUw=</DigestValue>
      </Reference>
      <Reference URI="/xl/worksheets/sheet5.xml?ContentType=application/vnd.openxmlformats-officedocument.spreadsheetml.worksheet+xml">
        <DigestMethod Algorithm="http://www.w3.org/2000/09/xmldsig#sha1"/>
        <DigestValue>pQbrsyW3h+ZKPhLuk8XpvShJojA=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/fKV5lVBUtP4KNa1r37Q/4EyMUw=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3yinjS5CU/wcmXZBTFp+iwTFgck=</DigestValue>
      </Reference>
      <Reference URI="/xl/worksheets/sheet3.xml?ContentType=application/vnd.openxmlformats-officedocument.spreadsheetml.worksheet+xml">
        <DigestMethod Algorithm="http://www.w3.org/2000/09/xmldsig#sha1"/>
        <DigestValue>VuokfpiMegpa+ZgIbD0NkCsBOhg=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/fKV5lVBUtP4KNa1r37Q/4EyMUw=</DigestValue>
      </Reference>
      <Reference URI="/xl/workbook.xml?ContentType=application/vnd.openxmlformats-officedocument.spreadsheetml.sheet.main+xml">
        <DigestMethod Algorithm="http://www.w3.org/2000/09/xmldsig#sha1"/>
        <DigestValue>IO+7A8EuaGAL6NpBkvbBMjEJtsw=</DigestValue>
      </Reference>
      <Reference URI="/xl/calcChain.xml?ContentType=application/vnd.openxmlformats-officedocument.spreadsheetml.calcChain+xml">
        <DigestMethod Algorithm="http://www.w3.org/2000/09/xmldsig#sha1"/>
        <DigestValue>EdQ+k35msA5oM4M4ZmL28IjAXUc=</DigestValue>
      </Reference>
      <Reference URI="/xl/worksheets/sheet4.xml?ContentType=application/vnd.openxmlformats-officedocument.spreadsheetml.worksheet+xml">
        <DigestMethod Algorithm="http://www.w3.org/2000/09/xmldsig#sha1"/>
        <DigestValue>rLxRl8uoJwnG5s69Iv4+4zdXRo4=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TcncswCuV5KOy5SS5k2flQxWnTU=</DigestValue>
      </Reference>
      <Reference URI="/xl/worksheets/sheet2.xml?ContentType=application/vnd.openxmlformats-officedocument.spreadsheetml.worksheet+xml">
        <DigestMethod Algorithm="http://www.w3.org/2000/09/xmldsig#sha1"/>
        <DigestValue>zl2kTfJLsHv9Pt5ugyc/j7E+ezY=</DigestValue>
      </Reference>
      <Reference URI="/xl/sharedStrings.xml?ContentType=application/vnd.openxmlformats-officedocument.spreadsheetml.sharedStrings+xml">
        <DigestMethod Algorithm="http://www.w3.org/2000/09/xmldsig#sha1"/>
        <DigestValue>/sIh1cvhf7LrOAt3YRBVGpuLeMc=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2016-10-27T08:05:43Z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2016-10-27T08:05:43Z</xd:SigningTime>
          <xd:SigningCertificate>
            <xd:Cert>
              <xd:CertDigest>
                <DigestMethod Algorithm="http://www.w3.org/2000/09/xmldsig#sha1"/>
                <DigestValue>g5ojHdCGplM5kNx11mJ2ALnOIb8=</DigestValue>
              </xd:CertDigest>
              <xd:IssuerSerial>
                <X509IssuerName>CN=NBG Class 2 INT Sub CA, DC=nbg, DC=ge</X509IssuerName>
                <X509SerialNumber>446954507050547561894914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RC</vt:lpstr>
      <vt:lpstr>RI</vt:lpstr>
      <vt:lpstr>RC-O</vt:lpstr>
      <vt:lpstr>ratio</vt:lpstr>
      <vt:lpstr>info</vt:lpstr>
      <vt:lpstr>ratio!Print_Area</vt:lpstr>
    </vt:vector>
  </TitlesOfParts>
  <Company>nbg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Transparency GEO</dc:title>
  <dc:creator>National Bank of Georgia</dc:creator>
  <cp:lastModifiedBy>Teona Giorgobiani</cp:lastModifiedBy>
  <cp:lastPrinted>2009-04-27T12:27:12Z</cp:lastPrinted>
  <dcterms:created xsi:type="dcterms:W3CDTF">2006-03-24T12:21:33Z</dcterms:created>
  <dcterms:modified xsi:type="dcterms:W3CDTF">2016-10-26T13:20:23Z</dcterms:modified>
  <cp:category>Banking Supervision</cp:category>
</cp:coreProperties>
</file>