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H54" i="2" l="1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D49" i="2" l="1"/>
  <c r="C49" i="2"/>
  <c r="D43" i="2"/>
  <c r="C43" i="2"/>
  <c r="D39" i="2"/>
  <c r="C39" i="2"/>
  <c r="D34" i="2"/>
  <c r="C34" i="2"/>
  <c r="D29" i="2"/>
  <c r="C29" i="2"/>
  <c r="D25" i="2"/>
  <c r="C25" i="2"/>
  <c r="D21" i="2"/>
  <c r="C21" i="2"/>
  <c r="C61" i="3"/>
  <c r="D53" i="3"/>
  <c r="C53" i="3"/>
  <c r="C45" i="3"/>
  <c r="C54" i="3" s="1"/>
  <c r="D34" i="3"/>
  <c r="D45" i="3" s="1"/>
  <c r="D54" i="3" s="1"/>
  <c r="C34" i="3"/>
  <c r="D30" i="3"/>
  <c r="C30" i="3"/>
  <c r="C22" i="3"/>
  <c r="C31" i="3" s="1"/>
  <c r="C56" i="3" s="1"/>
  <c r="C63" i="3" s="1"/>
  <c r="C65" i="3" s="1"/>
  <c r="C67" i="3" s="1"/>
  <c r="D9" i="3"/>
  <c r="D22" i="3" s="1"/>
  <c r="D31" i="3" s="1"/>
  <c r="D56" i="3" s="1"/>
  <c r="D63" i="3" s="1"/>
  <c r="D65" i="3" s="1"/>
  <c r="D67" i="3" s="1"/>
  <c r="C9" i="3"/>
  <c r="D14" i="1"/>
  <c r="D20" i="1" s="1"/>
  <c r="C14" i="1"/>
  <c r="C20" i="1" s="1"/>
  <c r="G49" i="2"/>
  <c r="F49" i="2"/>
  <c r="G43" i="2"/>
  <c r="F43" i="2"/>
  <c r="G39" i="2"/>
  <c r="F39" i="2"/>
  <c r="G34" i="2"/>
  <c r="F34" i="2"/>
  <c r="G29" i="2"/>
  <c r="F29" i="2"/>
  <c r="G25" i="2"/>
  <c r="F25" i="2"/>
  <c r="G21" i="2"/>
  <c r="F21" i="2"/>
  <c r="G13" i="2"/>
  <c r="G54" i="2" s="1"/>
  <c r="F13" i="2"/>
  <c r="G6" i="2"/>
  <c r="F6" i="2"/>
  <c r="F54" i="2" s="1"/>
  <c r="F61" i="3"/>
  <c r="G53" i="3"/>
  <c r="F53" i="3"/>
  <c r="G45" i="3"/>
  <c r="G54" i="3" s="1"/>
  <c r="G34" i="3"/>
  <c r="F34" i="3"/>
  <c r="F45" i="3" s="1"/>
  <c r="F54" i="3" s="1"/>
  <c r="G30" i="3"/>
  <c r="F30" i="3"/>
  <c r="G22" i="3"/>
  <c r="G31" i="3" s="1"/>
  <c r="G56" i="3" s="1"/>
  <c r="G63" i="3" s="1"/>
  <c r="G65" i="3" s="1"/>
  <c r="G67" i="3" s="1"/>
  <c r="G9" i="3"/>
  <c r="F9" i="3"/>
  <c r="F22" i="3" s="1"/>
  <c r="F31" i="3" s="1"/>
  <c r="E36" i="1"/>
  <c r="E35" i="1"/>
  <c r="E34" i="1"/>
  <c r="E33" i="1"/>
  <c r="G41" i="1"/>
  <c r="H39" i="1"/>
  <c r="H38" i="1"/>
  <c r="H37" i="1"/>
  <c r="H36" i="1"/>
  <c r="H35" i="1"/>
  <c r="H34" i="1"/>
  <c r="H33" i="1"/>
  <c r="F40" i="1"/>
  <c r="G31" i="1"/>
  <c r="F31" i="1"/>
  <c r="H31" i="1" s="1"/>
  <c r="H30" i="1"/>
  <c r="H29" i="1"/>
  <c r="H28" i="1"/>
  <c r="H27" i="1"/>
  <c r="H26" i="1"/>
  <c r="H25" i="1"/>
  <c r="H24" i="1"/>
  <c r="H23" i="1"/>
  <c r="H22" i="1"/>
  <c r="H19" i="1"/>
  <c r="H18" i="1"/>
  <c r="H17" i="1"/>
  <c r="H16" i="1"/>
  <c r="H15" i="1"/>
  <c r="G14" i="1"/>
  <c r="G20" i="1" s="1"/>
  <c r="F14" i="1"/>
  <c r="F20" i="1" s="1"/>
  <c r="H20" i="1" s="1"/>
  <c r="H13" i="1"/>
  <c r="H12" i="1"/>
  <c r="H11" i="1"/>
  <c r="H10" i="1"/>
  <c r="H9" i="1"/>
  <c r="H8" i="1"/>
  <c r="H7" i="1"/>
  <c r="F56" i="3" l="1"/>
  <c r="F63" i="3" s="1"/>
  <c r="F65" i="3" s="1"/>
  <c r="F67" i="3" s="1"/>
  <c r="F41" i="1"/>
  <c r="H41" i="1" s="1"/>
  <c r="H40" i="1"/>
  <c r="H14" i="1"/>
  <c r="B3" i="4"/>
  <c r="B2" i="4"/>
  <c r="B2" i="2"/>
  <c r="B1" i="2"/>
  <c r="B3" i="3"/>
  <c r="B2" i="3"/>
  <c r="H66" i="3" l="1"/>
  <c r="H64" i="3"/>
  <c r="H61" i="3"/>
  <c r="H60" i="3"/>
  <c r="H59" i="3"/>
  <c r="H58" i="3"/>
  <c r="H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H30" i="3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31" i="3" l="1"/>
  <c r="H54" i="3"/>
  <c r="H22" i="3"/>
  <c r="H45" i="3"/>
  <c r="H34" i="3"/>
  <c r="H56" i="3" l="1"/>
  <c r="H63" i="3" l="1"/>
  <c r="H65" i="3" l="1"/>
  <c r="H67" i="3"/>
  <c r="E53" i="2" l="1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E7" i="2"/>
  <c r="D13" i="2"/>
  <c r="C13" i="2"/>
  <c r="E13" i="2" s="1"/>
  <c r="D6" i="2"/>
  <c r="C6" i="2"/>
  <c r="E6" i="2" s="1"/>
  <c r="E39" i="1"/>
  <c r="E38" i="1"/>
  <c r="E37" i="1"/>
  <c r="E30" i="1"/>
  <c r="E29" i="1"/>
  <c r="E28" i="1"/>
  <c r="E27" i="1"/>
  <c r="E26" i="1"/>
  <c r="E25" i="1"/>
  <c r="E24" i="1"/>
  <c r="E23" i="1"/>
  <c r="D31" i="1"/>
  <c r="D41" i="1" s="1"/>
  <c r="E22" i="1"/>
  <c r="E19" i="1"/>
  <c r="E18" i="1"/>
  <c r="E17" i="1"/>
  <c r="E16" i="1"/>
  <c r="E15" i="1"/>
  <c r="E13" i="1"/>
  <c r="E12" i="1"/>
  <c r="E11" i="1"/>
  <c r="E10" i="1"/>
  <c r="E9" i="1"/>
  <c r="E8" i="1"/>
  <c r="E7" i="1"/>
  <c r="C54" i="2" l="1"/>
  <c r="C40" i="1"/>
  <c r="E40" i="1" s="1"/>
  <c r="D54" i="2"/>
  <c r="C31" i="1"/>
  <c r="E14" i="1"/>
  <c r="E66" i="3"/>
  <c r="E64" i="3"/>
  <c r="E61" i="3"/>
  <c r="E60" i="3"/>
  <c r="E59" i="3"/>
  <c r="E58" i="3"/>
  <c r="E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E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54" i="2" l="1"/>
  <c r="E20" i="1"/>
  <c r="C41" i="1"/>
  <c r="E41" i="1" s="1"/>
  <c r="E31" i="1"/>
  <c r="E45" i="3"/>
  <c r="E22" i="3"/>
  <c r="E54" i="3"/>
  <c r="E9" i="3"/>
  <c r="E34" i="3"/>
  <c r="E31" i="3" l="1"/>
  <c r="E56" i="3" l="1"/>
  <c r="E63" i="3" l="1"/>
  <c r="E65" i="3" l="1"/>
  <c r="E67" i="3"/>
</calcChain>
</file>

<file path=xl/sharedStrings.xml><?xml version="1.0" encoding="utf-8"?>
<sst xmlns="http://schemas.openxmlformats.org/spreadsheetml/2006/main" count="276" uniqueCount="212">
  <si>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</si>
  <si>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</si>
  <si>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</si>
  <si>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</si>
  <si>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</si>
  <si>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</si>
  <si>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</si>
  <si>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</si>
  <si>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</si>
  <si>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</si>
  <si>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</si>
  <si>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</si>
  <si>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</si>
  <si>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</si>
  <si>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</si>
  <si>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</si>
  <si>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</si>
  <si>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</si>
  <si>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</si>
  <si>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</si>
  <si>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</si>
  <si>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</si>
  <si>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</si>
  <si>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</si>
  <si>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</si>
  <si>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</si>
  <si>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</si>
  <si>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</si>
  <si>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</si>
  <si>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</si>
  <si>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</si>
  <si>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</si>
  <si>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</si>
  <si>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</si>
  <si>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</si>
  <si>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</si>
  <si>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</si>
  <si>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</si>
  <si>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</si>
  <si>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</si>
  <si>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</si>
  <si>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</si>
  <si>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</si>
  <si>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</si>
  <si>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</si>
  <si>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</si>
  <si>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</si>
  <si>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</si>
  <si>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</si>
  <si>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</si>
  <si>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</si>
  <si>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</si>
  <si>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</si>
  <si>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</si>
  <si>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</si>
  <si>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</si>
  <si>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</si>
  <si>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</si>
  <si>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</si>
  <si>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</si>
  <si>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</si>
  <si>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</si>
  <si>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</si>
  <si>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</si>
  <si>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</si>
  <si>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</si>
  <si>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</si>
  <si>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</si>
  <si>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</si>
  <si>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</si>
  <si>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</si>
  <si>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</si>
  <si>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</si>
  <si>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</si>
  <si>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</si>
  <si>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</si>
  <si>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</si>
  <si>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</si>
  <si>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</si>
  <si>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</si>
  <si>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</si>
  <si>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</si>
  <si>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</si>
  <si>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</si>
  <si>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</si>
  <si>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</si>
  <si>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</si>
  <si>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</si>
  <si>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</si>
  <si>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</si>
  <si>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</si>
  <si>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</si>
  <si>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</si>
  <si>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</si>
  <si>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</si>
  <si>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</si>
  <si>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</si>
  <si>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</si>
  <si>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</si>
  <si>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</si>
  <si>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</si>
  <si>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</si>
  <si>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</si>
  <si>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</si>
  <si>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</si>
  <si>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</si>
  <si>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</si>
  <si>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</si>
  <si>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</si>
  <si>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</si>
  <si>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</si>
  <si>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</si>
  <si>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</si>
  <si>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</si>
  <si>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</si>
  <si>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</si>
  <si>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</si>
  <si>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</si>
  <si>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</si>
  <si>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</si>
  <si>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</si>
  <si>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</si>
  <si>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</si>
  <si>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</si>
  <si>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</si>
  <si>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</si>
  <si>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</si>
  <si>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</si>
  <si>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</si>
  <si>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</si>
  <si>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</si>
  <si>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</si>
  <si>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</si>
  <si>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</si>
  <si>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</si>
  <si>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</si>
  <si>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</si>
  <si>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</si>
  <si>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</si>
  <si>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</si>
  <si>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</si>
  <si>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</si>
  <si>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</si>
  <si>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</si>
  <si>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</si>
  <si>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</si>
  <si>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</si>
  <si>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</si>
  <si>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</si>
  <si>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</si>
  <si>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</si>
  <si>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</si>
  <si>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</si>
  <si>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</si>
  <si>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</si>
  <si>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</si>
  <si>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</si>
  <si>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</si>
  <si>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</si>
  <si>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</si>
  <si>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</si>
  <si>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</si>
  <si>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</si>
  <si>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</si>
  <si>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</si>
  <si>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</si>
  <si>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</si>
  <si>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</si>
  <si>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</si>
  <si>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</si>
  <si>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</si>
  <si>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</si>
  <si>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</si>
  <si>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</si>
  <si>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</si>
  <si>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</si>
  <si>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</si>
  <si>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</si>
  <si>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</si>
  <si>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</si>
  <si>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</si>
  <si>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</si>
  <si>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</si>
  <si>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</si>
  <si>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</si>
  <si>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</si>
  <si>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</si>
  <si>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</si>
  <si>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</si>
  <si>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</si>
  <si>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</si>
  <si>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</si>
  <si>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</si>
  <si>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</si>
  <si>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</si>
  <si>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მუჰარემ ქარსლი</t>
  </si>
  <si>
    <t>იუსუფ დაღჯან</t>
  </si>
  <si>
    <t>ჰუსეინ აიდინ</t>
  </si>
  <si>
    <t>ჯემალეთთინ ბაშლი</t>
  </si>
  <si>
    <t>ფეიზი ჩუთურ</t>
  </si>
  <si>
    <t>მეთინ ოზდემირ</t>
  </si>
  <si>
    <t>მუსტაფა ჩეთინ</t>
  </si>
  <si>
    <t>სალიმ ალქან</t>
  </si>
  <si>
    <t>დავუთ ქარათაშ</t>
  </si>
  <si>
    <t>დირექტორი - მეჰმეთ უჩარ</t>
  </si>
  <si>
    <t>დირექტორის მოადგილე - ბოღაჩჰან შეფიქ ქარამურსელ</t>
  </si>
  <si>
    <t>დირექტორის მოადგილე - ჰალუქ ჯენგიზ</t>
  </si>
  <si>
    <t>თურქეთის რესპუბლიკის სახელმწიფო ხაზინა -100 %</t>
  </si>
  <si>
    <t>სს ზირათ ბანკის თბილისის ფილიალი</t>
  </si>
  <si>
    <t>დირექტორის მოადგილე - მურატ ილდირიმ</t>
  </si>
  <si>
    <t>მეჰმეთ ჰამდი ილდირიმ</t>
  </si>
  <si>
    <t>დენიზ ილმაზ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</si>
</sst>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"/>
    <numFmt numFmtId="165" formatCode="#,##0;[Red]#,##0"/>
    <numFmt numFmtId="166" formatCode="m/d/yy;@"/>
    <numFmt numFmtId="167" formatCode="#,##0_ ;[Red]\-#,##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Geo_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64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left" indent="1"/>
    </xf>
    <xf numFmtId="0" fontId="9" fillId="0" borderId="1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4" fillId="2" borderId="11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8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9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left"/>
    </xf>
    <xf numFmtId="38" fontId="4" fillId="2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4" fillId="0" borderId="13" xfId="0" applyFont="1" applyFill="1" applyBorder="1" applyAlignment="1">
      <alignment horizontal="left" vertical="center" indent="1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wrapText="1" indent="1"/>
    </xf>
    <xf numFmtId="0" fontId="14" fillId="0" borderId="16" xfId="0" applyFont="1" applyFill="1" applyBorder="1" applyAlignment="1">
      <alignment horizontal="left" wrapText="1" indent="2"/>
    </xf>
    <xf numFmtId="0" fontId="15" fillId="0" borderId="16" xfId="0" applyFont="1" applyFill="1" applyBorder="1" applyAlignment="1"/>
    <xf numFmtId="0" fontId="15" fillId="0" borderId="16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 indent="1"/>
    </xf>
    <xf numFmtId="0" fontId="14" fillId="0" borderId="17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left" wrapText="1" indent="1"/>
    </xf>
    <xf numFmtId="0" fontId="14" fillId="0" borderId="19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indent="1"/>
    </xf>
    <xf numFmtId="0" fontId="15" fillId="0" borderId="1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 wrapText="1" indent="1"/>
    </xf>
    <xf numFmtId="0" fontId="15" fillId="0" borderId="16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indent="1"/>
    </xf>
    <xf numFmtId="0" fontId="14" fillId="0" borderId="19" xfId="0" applyFont="1" applyFill="1" applyBorder="1" applyAlignment="1">
      <alignment horizontal="left" vertical="center" indent="1"/>
    </xf>
    <xf numFmtId="0" fontId="15" fillId="0" borderId="20" xfId="0" applyFont="1" applyFill="1" applyBorder="1" applyAlignment="1"/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3" xfId="0" applyNumberFormat="1" applyFont="1" applyFill="1" applyBorder="1" applyAlignment="1">
      <alignment horizontal="right"/>
    </xf>
    <xf numFmtId="38" fontId="14" fillId="2" borderId="23" xfId="0" applyNumberFormat="1" applyFont="1" applyFill="1" applyBorder="1" applyAlignment="1" applyProtection="1">
      <alignment horizontal="right"/>
    </xf>
    <xf numFmtId="38" fontId="14" fillId="3" borderId="23" xfId="0" applyNumberFormat="1" applyFont="1" applyFill="1" applyBorder="1" applyAlignment="1" applyProtection="1">
      <alignment horizontal="right"/>
      <protection locked="0"/>
    </xf>
    <xf numFmtId="38" fontId="14" fillId="2" borderId="23" xfId="0" applyNumberFormat="1" applyFont="1" applyFill="1" applyBorder="1" applyAlignment="1" applyProtection="1">
      <alignment horizontal="right"/>
      <protection locked="0"/>
    </xf>
    <xf numFmtId="38" fontId="14" fillId="2" borderId="24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>
      <alignment horizontal="right"/>
    </xf>
    <xf numFmtId="38" fontId="14" fillId="3" borderId="22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0" borderId="23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38" fontId="16" fillId="2" borderId="27" xfId="0" applyNumberFormat="1" applyFont="1" applyFill="1" applyBorder="1" applyAlignment="1" applyProtection="1">
      <alignment horizontal="right"/>
    </xf>
    <xf numFmtId="38" fontId="16" fillId="2" borderId="7" xfId="0" applyNumberFormat="1" applyFont="1" applyFill="1" applyBorder="1" applyAlignment="1" applyProtection="1">
      <alignment horizontal="right"/>
    </xf>
    <xf numFmtId="38" fontId="17" fillId="2" borderId="7" xfId="0" applyNumberFormat="1" applyFont="1" applyFill="1" applyBorder="1" applyAlignment="1" applyProtection="1">
      <alignment horizontal="right"/>
    </xf>
    <xf numFmtId="38" fontId="18" fillId="2" borderId="28" xfId="0" applyNumberFormat="1" applyFont="1" applyFill="1" applyBorder="1" applyAlignment="1" applyProtection="1">
      <alignment horizontal="right"/>
    </xf>
    <xf numFmtId="38" fontId="16" fillId="2" borderId="29" xfId="0" applyNumberFormat="1" applyFont="1" applyFill="1" applyBorder="1" applyAlignment="1" applyProtection="1">
      <alignment horizontal="right"/>
    </xf>
    <xf numFmtId="38" fontId="16" fillId="2" borderId="8" xfId="0" applyNumberFormat="1" applyFont="1" applyFill="1" applyBorder="1" applyAlignment="1" applyProtection="1">
      <alignment horizontal="right"/>
    </xf>
    <xf numFmtId="38" fontId="17" fillId="2" borderId="8" xfId="0" applyNumberFormat="1" applyFont="1" applyFill="1" applyBorder="1" applyAlignment="1" applyProtection="1">
      <alignment horizontal="right"/>
    </xf>
    <xf numFmtId="38" fontId="18" fillId="2" borderId="30" xfId="0" applyNumberFormat="1" applyFont="1" applyFill="1" applyBorder="1" applyAlignment="1" applyProtection="1">
      <alignment horizontal="right"/>
    </xf>
    <xf numFmtId="38" fontId="16" fillId="4" borderId="31" xfId="0" applyNumberFormat="1" applyFont="1" applyFill="1" applyBorder="1" applyAlignment="1" applyProtection="1">
      <alignment horizontal="right"/>
    </xf>
    <xf numFmtId="38" fontId="16" fillId="4" borderId="32" xfId="0" applyNumberFormat="1" applyFont="1" applyFill="1" applyBorder="1" applyAlignment="1" applyProtection="1">
      <alignment horizontal="right"/>
    </xf>
    <xf numFmtId="3" fontId="16" fillId="4" borderId="16" xfId="4" applyNumberFormat="1" applyFont="1" applyFill="1" applyBorder="1" applyAlignment="1" applyProtection="1">
      <alignment horizontal="right"/>
      <protection locked="0"/>
    </xf>
    <xf numFmtId="38" fontId="18" fillId="2" borderId="33" xfId="0" applyNumberFormat="1" applyFont="1" applyFill="1" applyBorder="1" applyAlignment="1" applyProtection="1">
      <alignment horizontal="right"/>
    </xf>
    <xf numFmtId="38" fontId="18" fillId="2" borderId="34" xfId="0" applyNumberFormat="1" applyFont="1" applyFill="1" applyBorder="1" applyAlignment="1" applyProtection="1">
      <alignment horizontal="right"/>
    </xf>
    <xf numFmtId="167" fontId="14" fillId="0" borderId="16" xfId="0" applyNumberFormat="1" applyFont="1" applyFill="1" applyBorder="1" applyAlignment="1" applyProtection="1">
      <alignment horizontal="right"/>
      <protection locked="0"/>
    </xf>
    <xf numFmtId="167" fontId="14" fillId="2" borderId="16" xfId="0" applyNumberFormat="1" applyFont="1" applyFill="1" applyBorder="1" applyAlignment="1">
      <alignment horizontal="right"/>
    </xf>
    <xf numFmtId="167" fontId="14" fillId="2" borderId="16" xfId="0" applyNumberFormat="1" applyFont="1" applyFill="1" applyBorder="1" applyAlignment="1" applyProtection="1">
      <alignment horizontal="right"/>
      <protection locked="0"/>
    </xf>
    <xf numFmtId="167" fontId="14" fillId="0" borderId="18" xfId="0" applyNumberFormat="1" applyFont="1" applyFill="1" applyBorder="1" applyAlignment="1" applyProtection="1">
      <alignment horizontal="right"/>
      <protection locked="0"/>
    </xf>
    <xf numFmtId="167" fontId="14" fillId="2" borderId="20" xfId="0" applyNumberFormat="1" applyFont="1" applyFill="1" applyBorder="1" applyAlignment="1">
      <alignment horizontal="right"/>
    </xf>
    <xf numFmtId="167" fontId="14" fillId="0" borderId="14" xfId="0" applyNumberFormat="1" applyFont="1" applyFill="1" applyBorder="1" applyAlignment="1" applyProtection="1">
      <alignment horizontal="right"/>
      <protection locked="0"/>
    </xf>
    <xf numFmtId="167" fontId="14" fillId="0" borderId="21" xfId="0" applyNumberFormat="1" applyFont="1" applyFill="1" applyBorder="1" applyAlignment="1" applyProtection="1">
      <alignment horizontal="right"/>
      <protection locked="0"/>
    </xf>
    <xf numFmtId="167" fontId="14" fillId="0" borderId="16" xfId="0" applyNumberFormat="1" applyFont="1" applyFill="1" applyBorder="1" applyAlignment="1">
      <alignment horizontal="right"/>
    </xf>
    <xf numFmtId="167" fontId="14" fillId="2" borderId="18" xfId="0" applyNumberFormat="1" applyFont="1" applyFill="1" applyBorder="1" applyAlignment="1">
      <alignment horizontal="right"/>
    </xf>
    <xf numFmtId="167" fontId="14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19" fillId="0" borderId="7" xfId="0" applyFont="1" applyBorder="1" applyAlignment="1">
      <alignment wrapText="1"/>
    </xf>
    <xf numFmtId="0" fontId="0" fillId="0" borderId="8" xfId="0" applyBorder="1" applyAlignment="1"/>
    <xf numFmtId="0" fontId="19" fillId="0" borderId="11" xfId="0" applyFont="1" applyBorder="1" applyAlignment="1">
      <alignment wrapText="1"/>
    </xf>
    <xf numFmtId="0" fontId="0" fillId="0" borderId="12" xfId="0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</cellXfs>
  <cellStyles count="5">
    <cellStyle name="Hyperlink" xfId="1" builtinId="8"/>
    <cellStyle name="Normal" xfId="0" builtinId="0"/>
    <cellStyle name="Normal_Capital &amp; RWA N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zoomScaleNormal="100" workbookViewId="0">
      <selection activeCell="B3" sqref="B3"/>
    </sheetView>
  </sheetViews>
  <sheetFormatPr defaultRowHeight="15" x14ac:dyDescent="0.3"/>
  <cols>
    <col min="1" max="1" width="8.140625" style="1" customWidth="1"/>
    <col min="2" max="2" width="52.855468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146"/>
      <c r="C1" s="146"/>
      <c r="D1" s="146"/>
      <c r="E1" s="146"/>
      <c r="F1" s="146"/>
      <c r="G1" s="146"/>
      <c r="H1" s="146"/>
    </row>
    <row r="2" spans="1:26" x14ac:dyDescent="0.3">
      <c r="A2" s="2" t="s">
        <v>133</v>
      </c>
      <c r="B2" s="3" t="s">
        <v>208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42825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43" t="s">
        <v>148</v>
      </c>
      <c r="D5" s="143"/>
      <c r="E5" s="143"/>
      <c r="F5" s="144" t="s">
        <v>161</v>
      </c>
      <c r="G5" s="144"/>
      <c r="H5" s="14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20">
        <v>1618260</v>
      </c>
      <c r="D7" s="120">
        <v>3382541</v>
      </c>
      <c r="E7" s="124">
        <f t="shared" ref="E7:E31" si="0">C7+D7</f>
        <v>5000801</v>
      </c>
      <c r="F7" s="120">
        <v>1089867</v>
      </c>
      <c r="G7" s="120">
        <v>2500606</v>
      </c>
      <c r="H7" s="124">
        <f t="shared" ref="H7:H15" si="1">F7+G7</f>
        <v>3590473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21">
        <v>745743</v>
      </c>
      <c r="D8" s="121">
        <v>6691574</v>
      </c>
      <c r="E8" s="125">
        <f t="shared" si="0"/>
        <v>7437317</v>
      </c>
      <c r="F8" s="121">
        <v>591295</v>
      </c>
      <c r="G8" s="121">
        <v>4975418</v>
      </c>
      <c r="H8" s="125">
        <f t="shared" si="1"/>
        <v>5566713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21">
        <v>6529651</v>
      </c>
      <c r="D9" s="121">
        <v>29135254</v>
      </c>
      <c r="E9" s="125">
        <f t="shared" si="0"/>
        <v>35664905</v>
      </c>
      <c r="F9" s="121">
        <v>7021464</v>
      </c>
      <c r="G9" s="121">
        <v>19286875</v>
      </c>
      <c r="H9" s="125">
        <f t="shared" si="1"/>
        <v>26308339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21">
        <v>0</v>
      </c>
      <c r="D10" s="121">
        <v>0</v>
      </c>
      <c r="E10" s="125">
        <f t="shared" si="0"/>
        <v>0</v>
      </c>
      <c r="F10" s="121">
        <v>0</v>
      </c>
      <c r="G10" s="121">
        <v>0</v>
      </c>
      <c r="H10" s="125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21">
        <v>12718978</v>
      </c>
      <c r="D11" s="121">
        <v>0</v>
      </c>
      <c r="E11" s="125">
        <f t="shared" si="0"/>
        <v>12718978</v>
      </c>
      <c r="F11" s="121">
        <v>11255564</v>
      </c>
      <c r="G11" s="121">
        <v>0</v>
      </c>
      <c r="H11" s="125">
        <f t="shared" si="1"/>
        <v>11255564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17" t="s">
        <v>166</v>
      </c>
      <c r="C12" s="122">
        <v>6210297</v>
      </c>
      <c r="D12" s="122">
        <v>10140985</v>
      </c>
      <c r="E12" s="126">
        <f t="shared" si="0"/>
        <v>16351282</v>
      </c>
      <c r="F12" s="122">
        <v>5543807</v>
      </c>
      <c r="G12" s="122">
        <v>7198148</v>
      </c>
      <c r="H12" s="126">
        <f t="shared" si="1"/>
        <v>12741955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17" t="s">
        <v>167</v>
      </c>
      <c r="C13" s="122">
        <v>-221534</v>
      </c>
      <c r="D13" s="122">
        <v>-493639</v>
      </c>
      <c r="E13" s="126">
        <f t="shared" si="0"/>
        <v>-715173</v>
      </c>
      <c r="F13" s="122">
        <v>-197629</v>
      </c>
      <c r="G13" s="122">
        <v>-215047</v>
      </c>
      <c r="H13" s="126">
        <f t="shared" si="1"/>
        <v>-412676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21">
        <f>C12+C13</f>
        <v>5988763</v>
      </c>
      <c r="D14" s="121">
        <f>D12+D13</f>
        <v>9647346</v>
      </c>
      <c r="E14" s="125">
        <f t="shared" si="0"/>
        <v>15636109</v>
      </c>
      <c r="F14" s="121">
        <f>F12+F13</f>
        <v>5346178</v>
      </c>
      <c r="G14" s="121">
        <f>G12+G13</f>
        <v>6983101</v>
      </c>
      <c r="H14" s="125">
        <f t="shared" si="1"/>
        <v>12329279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21">
        <v>73606</v>
      </c>
      <c r="D15" s="121">
        <v>53949</v>
      </c>
      <c r="E15" s="125">
        <f t="shared" si="0"/>
        <v>127555</v>
      </c>
      <c r="F15" s="121">
        <v>99226</v>
      </c>
      <c r="G15" s="121">
        <v>86302</v>
      </c>
      <c r="H15" s="125">
        <f t="shared" si="1"/>
        <v>185528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21">
        <v>0</v>
      </c>
      <c r="D16" s="121" t="s">
        <v>192</v>
      </c>
      <c r="E16" s="125">
        <f>C16</f>
        <v>0</v>
      </c>
      <c r="F16" s="121">
        <v>0</v>
      </c>
      <c r="G16" s="121" t="s">
        <v>192</v>
      </c>
      <c r="H16" s="125">
        <f>F16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21">
        <v>0</v>
      </c>
      <c r="D17" s="121">
        <v>0</v>
      </c>
      <c r="E17" s="125">
        <f t="shared" si="0"/>
        <v>0</v>
      </c>
      <c r="F17" s="121">
        <v>0</v>
      </c>
      <c r="G17" s="121">
        <v>0</v>
      </c>
      <c r="H17" s="125">
        <f t="shared" ref="H17" si="2">F17+G17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21">
        <v>3970086</v>
      </c>
      <c r="D18" s="121" t="s">
        <v>192</v>
      </c>
      <c r="E18" s="125">
        <f>C18</f>
        <v>3970086</v>
      </c>
      <c r="F18" s="121">
        <v>2308484</v>
      </c>
      <c r="G18" s="121" t="s">
        <v>192</v>
      </c>
      <c r="H18" s="125">
        <f>F18</f>
        <v>2308484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21">
        <v>71856</v>
      </c>
      <c r="D19" s="121">
        <v>324174</v>
      </c>
      <c r="E19" s="125">
        <f t="shared" si="0"/>
        <v>396030</v>
      </c>
      <c r="F19" s="121">
        <v>478490</v>
      </c>
      <c r="G19" s="121">
        <v>323012</v>
      </c>
      <c r="H19" s="125">
        <f t="shared" ref="H19" si="3">F19+G19</f>
        <v>801502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thickBot="1" x14ac:dyDescent="0.35">
      <c r="A20" s="12">
        <v>12</v>
      </c>
      <c r="B20" s="18" t="s">
        <v>143</v>
      </c>
      <c r="C20" s="123">
        <f>SUM(C7+C8+C9+C10+C11+C14+C15+C16+C17+C18+C19)</f>
        <v>31716943</v>
      </c>
      <c r="D20" s="123">
        <f>SUM(D7+D8+D9+D10+D11+D14+D15+D17+D19)</f>
        <v>49234838</v>
      </c>
      <c r="E20" s="127">
        <f>C20+D20</f>
        <v>80951781</v>
      </c>
      <c r="F20" s="123">
        <f>SUM(F7+F8+F9+F10+F11+F14+F15+F16+F17+F18+F19)</f>
        <v>28190568</v>
      </c>
      <c r="G20" s="123">
        <f>SUM(G7+G8+G9+G10+G11+G14+G15+G17+G19)</f>
        <v>34155314</v>
      </c>
      <c r="H20" s="127">
        <f>F20+G20</f>
        <v>62345882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thickBot="1" x14ac:dyDescent="0.35">
      <c r="A21" s="12"/>
      <c r="B21" s="13" t="s">
        <v>139</v>
      </c>
      <c r="C21" s="128"/>
      <c r="D21" s="128"/>
      <c r="E21" s="129"/>
      <c r="F21" s="128"/>
      <c r="G21" s="128"/>
      <c r="H21" s="1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20">
        <v>0</v>
      </c>
      <c r="D22" s="120">
        <v>80520</v>
      </c>
      <c r="E22" s="124">
        <f t="shared" si="0"/>
        <v>80520</v>
      </c>
      <c r="F22" s="120">
        <v>0</v>
      </c>
      <c r="G22" s="120">
        <v>2367900</v>
      </c>
      <c r="H22" s="124">
        <f t="shared" ref="H22:H31" si="4">F22+G22</f>
        <v>2367900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21">
        <v>5424852</v>
      </c>
      <c r="D23" s="121">
        <v>25202484</v>
      </c>
      <c r="E23" s="125">
        <f t="shared" si="0"/>
        <v>30627336</v>
      </c>
      <c r="F23" s="121">
        <v>7108697</v>
      </c>
      <c r="G23" s="121">
        <v>26389275</v>
      </c>
      <c r="H23" s="125">
        <f t="shared" si="4"/>
        <v>33497972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21">
        <v>4461174</v>
      </c>
      <c r="D24" s="121">
        <v>19922295</v>
      </c>
      <c r="E24" s="125">
        <f t="shared" si="0"/>
        <v>24383469</v>
      </c>
      <c r="F24" s="121">
        <v>60993</v>
      </c>
      <c r="G24" s="121">
        <v>1900968</v>
      </c>
      <c r="H24" s="125">
        <f t="shared" si="4"/>
        <v>1961961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21">
        <v>131035</v>
      </c>
      <c r="D25" s="121">
        <v>2833285</v>
      </c>
      <c r="E25" s="125">
        <f t="shared" si="0"/>
        <v>2964320</v>
      </c>
      <c r="F25" s="121">
        <v>391361</v>
      </c>
      <c r="G25" s="121">
        <v>2997051</v>
      </c>
      <c r="H25" s="125">
        <f t="shared" si="4"/>
        <v>3388412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130"/>
      <c r="D26" s="130"/>
      <c r="E26" s="125">
        <f t="shared" si="0"/>
        <v>0</v>
      </c>
      <c r="F26" s="130"/>
      <c r="G26" s="130"/>
      <c r="H26" s="125">
        <f t="shared" si="4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21">
        <v>0</v>
      </c>
      <c r="D27" s="121">
        <v>244520</v>
      </c>
      <c r="E27" s="125">
        <f t="shared" si="0"/>
        <v>244520</v>
      </c>
      <c r="F27" s="121">
        <v>0</v>
      </c>
      <c r="G27" s="121">
        <v>408235</v>
      </c>
      <c r="H27" s="125">
        <f t="shared" si="4"/>
        <v>408235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21">
        <v>10</v>
      </c>
      <c r="D28" s="121">
        <v>25395</v>
      </c>
      <c r="E28" s="125">
        <f t="shared" si="0"/>
        <v>25405</v>
      </c>
      <c r="F28" s="121">
        <v>680</v>
      </c>
      <c r="G28" s="121">
        <v>28757</v>
      </c>
      <c r="H28" s="125">
        <f t="shared" si="4"/>
        <v>29437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21">
        <v>108080</v>
      </c>
      <c r="D29" s="121">
        <v>407382</v>
      </c>
      <c r="E29" s="125">
        <f t="shared" si="0"/>
        <v>515462</v>
      </c>
      <c r="F29" s="121">
        <v>385465</v>
      </c>
      <c r="G29" s="121">
        <v>210396</v>
      </c>
      <c r="H29" s="125">
        <f t="shared" si="4"/>
        <v>595861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21">
        <v>0</v>
      </c>
      <c r="D30" s="121">
        <v>0</v>
      </c>
      <c r="E30" s="125">
        <f t="shared" si="0"/>
        <v>0</v>
      </c>
      <c r="F30" s="121">
        <v>0</v>
      </c>
      <c r="G30" s="121">
        <v>0</v>
      </c>
      <c r="H30" s="125">
        <f t="shared" si="4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thickBot="1" x14ac:dyDescent="0.35">
      <c r="A31" s="12">
        <v>22</v>
      </c>
      <c r="B31" s="18" t="s">
        <v>141</v>
      </c>
      <c r="C31" s="123">
        <f>SUM(C22,C23,C24,C25,C26,C27,C28,C29,C30)</f>
        <v>10125151</v>
      </c>
      <c r="D31" s="123">
        <f>SUM(D22,D23,D24,D25,D26,D27,D28,D29,D30)</f>
        <v>48715881</v>
      </c>
      <c r="E31" s="127">
        <f t="shared" si="0"/>
        <v>58841032</v>
      </c>
      <c r="F31" s="123">
        <f>SUM(F22,F23,F24,F25,F26,F27,F28,F29,F30)</f>
        <v>7947196</v>
      </c>
      <c r="G31" s="123">
        <f>SUM(G22,G23,G24,G25,G26,G27,G28,G29,G30)</f>
        <v>34302582</v>
      </c>
      <c r="H31" s="127">
        <f t="shared" si="4"/>
        <v>42249778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 x14ac:dyDescent="0.35">
      <c r="A32" s="12"/>
      <c r="B32" s="13" t="s">
        <v>152</v>
      </c>
      <c r="C32" s="128"/>
      <c r="D32" s="128"/>
      <c r="E32" s="129"/>
      <c r="F32" s="128"/>
      <c r="G32" s="128"/>
      <c r="H32" s="1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20">
        <v>0</v>
      </c>
      <c r="D33" s="120" t="s">
        <v>192</v>
      </c>
      <c r="E33" s="124">
        <f t="shared" ref="E33:E36" si="5">C33</f>
        <v>0</v>
      </c>
      <c r="F33" s="120">
        <v>0</v>
      </c>
      <c r="G33" s="120" t="s">
        <v>192</v>
      </c>
      <c r="H33" s="124">
        <f t="shared" ref="H33:H40" si="6">F33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21">
        <v>0</v>
      </c>
      <c r="D34" s="121" t="s">
        <v>192</v>
      </c>
      <c r="E34" s="125">
        <f t="shared" si="5"/>
        <v>0</v>
      </c>
      <c r="F34" s="120">
        <v>0</v>
      </c>
      <c r="G34" s="121" t="s">
        <v>192</v>
      </c>
      <c r="H34" s="125">
        <f t="shared" si="6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17" t="s">
        <v>155</v>
      </c>
      <c r="C35" s="121">
        <v>0</v>
      </c>
      <c r="D35" s="121" t="s">
        <v>192</v>
      </c>
      <c r="E35" s="125">
        <f t="shared" si="5"/>
        <v>0</v>
      </c>
      <c r="F35" s="120">
        <v>0</v>
      </c>
      <c r="G35" s="121" t="s">
        <v>192</v>
      </c>
      <c r="H35" s="125">
        <f t="shared" si="6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21">
        <v>0</v>
      </c>
      <c r="D36" s="121" t="s">
        <v>192</v>
      </c>
      <c r="E36" s="125">
        <f t="shared" si="5"/>
        <v>0</v>
      </c>
      <c r="F36" s="120">
        <v>0</v>
      </c>
      <c r="G36" s="121" t="s">
        <v>192</v>
      </c>
      <c r="H36" s="125">
        <f t="shared" si="6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21">
        <v>15204182</v>
      </c>
      <c r="D37" s="121" t="s">
        <v>192</v>
      </c>
      <c r="E37" s="125">
        <f t="shared" ref="E37:E40" si="7">C37</f>
        <v>15204182</v>
      </c>
      <c r="F37" s="121">
        <v>15204182</v>
      </c>
      <c r="G37" s="121" t="s">
        <v>192</v>
      </c>
      <c r="H37" s="125">
        <f t="shared" si="6"/>
        <v>15204182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21">
        <v>6899564</v>
      </c>
      <c r="D38" s="121" t="s">
        <v>192</v>
      </c>
      <c r="E38" s="125">
        <f t="shared" si="7"/>
        <v>6899564</v>
      </c>
      <c r="F38" s="121">
        <v>4880919</v>
      </c>
      <c r="G38" s="121" t="s">
        <v>192</v>
      </c>
      <c r="H38" s="125">
        <f t="shared" si="6"/>
        <v>4880919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21">
        <v>7003</v>
      </c>
      <c r="D39" s="121" t="s">
        <v>192</v>
      </c>
      <c r="E39" s="125">
        <f t="shared" si="7"/>
        <v>7003</v>
      </c>
      <c r="F39" s="121">
        <v>11003</v>
      </c>
      <c r="G39" s="121" t="s">
        <v>192</v>
      </c>
      <c r="H39" s="125">
        <f t="shared" si="6"/>
        <v>11003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ht="15.75" thickBot="1" x14ac:dyDescent="0.35">
      <c r="A40" s="12">
        <v>30</v>
      </c>
      <c r="B40" s="18" t="s">
        <v>156</v>
      </c>
      <c r="C40" s="123">
        <f>SUM(C33:C39)</f>
        <v>22110749</v>
      </c>
      <c r="D40" s="123" t="s">
        <v>192</v>
      </c>
      <c r="E40" s="127">
        <f t="shared" si="7"/>
        <v>22110749</v>
      </c>
      <c r="F40" s="123">
        <f>SUM(F33:F39)</f>
        <v>20096104</v>
      </c>
      <c r="G40" s="123" t="s">
        <v>192</v>
      </c>
      <c r="H40" s="127">
        <f t="shared" si="6"/>
        <v>20096104</v>
      </c>
    </row>
    <row r="41" spans="1:58" ht="15.75" thickBot="1" x14ac:dyDescent="0.35">
      <c r="A41" s="20">
        <v>31</v>
      </c>
      <c r="B41" s="21" t="s">
        <v>157</v>
      </c>
      <c r="C41" s="131">
        <f>C31+C40</f>
        <v>32235900</v>
      </c>
      <c r="D41" s="131">
        <f>D31</f>
        <v>48715881</v>
      </c>
      <c r="E41" s="132">
        <f>C41+D41</f>
        <v>80951781</v>
      </c>
      <c r="F41" s="131">
        <f>F31+F40</f>
        <v>28043300</v>
      </c>
      <c r="G41" s="131">
        <f>G31</f>
        <v>34302582</v>
      </c>
      <c r="H41" s="132">
        <f>F41+G41</f>
        <v>62345882</v>
      </c>
    </row>
    <row r="42" spans="1:58" x14ac:dyDescent="0.3">
      <c r="A42" s="22"/>
      <c r="B42" s="3"/>
      <c r="C42" s="3"/>
      <c r="D42" s="2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22"/>
      <c r="B43" s="24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  <ignoredErrors>
    <ignoredError sqref="E21:H21 E14:E20 E32:H32 E22:E31 E37: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0" zoomScaleNormal="100" workbookViewId="0">
      <selection activeCell="C67" sqref="C67"/>
    </sheetView>
  </sheetViews>
  <sheetFormatPr defaultRowHeight="15" x14ac:dyDescent="0.3"/>
  <cols>
    <col min="1" max="1" width="7.7109375" style="25" bestFit="1" customWidth="1"/>
    <col min="2" max="2" width="49.42578125" style="25" customWidth="1"/>
    <col min="3" max="3" width="13.42578125" style="25" bestFit="1" customWidth="1"/>
    <col min="4" max="4" width="12.7109375" style="25" bestFit="1" customWidth="1"/>
    <col min="5" max="5" width="13.42578125" style="25" bestFit="1" customWidth="1"/>
    <col min="6" max="6" width="12.5703125" style="26" bestFit="1" customWidth="1"/>
    <col min="7" max="7" width="12.7109375" style="26" bestFit="1" customWidth="1"/>
    <col min="8" max="8" width="13.28515625" style="26" bestFit="1" customWidth="1"/>
    <col min="9" max="16384" width="9.140625" style="26"/>
  </cols>
  <sheetData>
    <row r="1" spans="1:8" x14ac:dyDescent="0.3">
      <c r="D1" s="147"/>
      <c r="E1" s="148"/>
      <c r="F1" s="148"/>
      <c r="G1" s="148"/>
      <c r="H1" s="148"/>
    </row>
    <row r="2" spans="1:8" x14ac:dyDescent="0.3">
      <c r="A2" s="7" t="s">
        <v>133</v>
      </c>
      <c r="B2" s="27" t="str">
        <f>'RC'!B2</f>
        <v>სს ზირათ ბანკის თბილისის ფილიალი</v>
      </c>
      <c r="C2" s="3"/>
      <c r="D2" s="3"/>
      <c r="E2" s="3"/>
      <c r="H2" s="3"/>
    </row>
    <row r="3" spans="1:8" x14ac:dyDescent="0.3">
      <c r="A3" s="7" t="s">
        <v>145</v>
      </c>
      <c r="B3" s="28">
        <f>'RC'!B3</f>
        <v>42825</v>
      </c>
      <c r="C3" s="3"/>
      <c r="D3" s="3"/>
      <c r="E3" s="3"/>
      <c r="H3" s="1"/>
    </row>
    <row r="4" spans="1:8" ht="15.75" thickBot="1" x14ac:dyDescent="0.35">
      <c r="A4" s="29"/>
      <c r="B4" s="30" t="s">
        <v>72</v>
      </c>
      <c r="C4" s="3"/>
      <c r="D4" s="3"/>
      <c r="E4" s="3"/>
      <c r="H4" s="31" t="s">
        <v>134</v>
      </c>
    </row>
    <row r="5" spans="1:8" ht="18" x14ac:dyDescent="0.35">
      <c r="A5" s="84"/>
      <c r="B5" s="85"/>
      <c r="C5" s="144" t="s">
        <v>148</v>
      </c>
      <c r="D5" s="149"/>
      <c r="E5" s="149"/>
      <c r="F5" s="144" t="s">
        <v>161</v>
      </c>
      <c r="G5" s="149"/>
      <c r="H5" s="150"/>
    </row>
    <row r="6" spans="1:8" s="118" customFormat="1" ht="12.75" x14ac:dyDescent="0.2">
      <c r="A6" s="84" t="s">
        <v>118</v>
      </c>
      <c r="B6" s="85"/>
      <c r="C6" s="105" t="s">
        <v>175</v>
      </c>
      <c r="D6" s="105" t="s">
        <v>191</v>
      </c>
      <c r="E6" s="106" t="s">
        <v>177</v>
      </c>
      <c r="F6" s="105" t="s">
        <v>175</v>
      </c>
      <c r="G6" s="105" t="s">
        <v>191</v>
      </c>
      <c r="H6" s="106" t="s">
        <v>177</v>
      </c>
    </row>
    <row r="7" spans="1:8" s="118" customFormat="1" ht="12.75" x14ac:dyDescent="0.2">
      <c r="A7" s="86"/>
      <c r="B7" s="87" t="s">
        <v>67</v>
      </c>
      <c r="C7" s="107"/>
      <c r="D7" s="107"/>
      <c r="E7" s="108"/>
      <c r="F7" s="107"/>
      <c r="G7" s="107"/>
      <c r="H7" s="108"/>
    </row>
    <row r="8" spans="1:8" s="118" customFormat="1" ht="25.5" x14ac:dyDescent="0.2">
      <c r="A8" s="86">
        <v>1</v>
      </c>
      <c r="B8" s="88" t="s">
        <v>77</v>
      </c>
      <c r="C8" s="133">
        <v>126343</v>
      </c>
      <c r="D8" s="133">
        <v>13852</v>
      </c>
      <c r="E8" s="109">
        <f t="shared" ref="E8:E21" si="0">C8+D8</f>
        <v>140195</v>
      </c>
      <c r="F8" s="133">
        <v>95578</v>
      </c>
      <c r="G8" s="133">
        <v>27807</v>
      </c>
      <c r="H8" s="109">
        <f t="shared" ref="H8:H21" si="1">F8+G8</f>
        <v>123385</v>
      </c>
    </row>
    <row r="9" spans="1:8" s="118" customFormat="1" ht="12.75" x14ac:dyDescent="0.2">
      <c r="A9" s="86">
        <v>2</v>
      </c>
      <c r="B9" s="88" t="s">
        <v>78</v>
      </c>
      <c r="C9" s="134">
        <f>SUM(C10:C18)</f>
        <v>174806</v>
      </c>
      <c r="D9" s="134">
        <f>SUM(D10:D18)</f>
        <v>218009</v>
      </c>
      <c r="E9" s="109">
        <f t="shared" si="0"/>
        <v>392815</v>
      </c>
      <c r="F9" s="134">
        <f>SUM(F10:F18)</f>
        <v>177879</v>
      </c>
      <c r="G9" s="134">
        <f>SUM(G10:G18)</f>
        <v>195864</v>
      </c>
      <c r="H9" s="109">
        <f t="shared" si="1"/>
        <v>373743</v>
      </c>
    </row>
    <row r="10" spans="1:8" s="118" customFormat="1" ht="12.75" x14ac:dyDescent="0.2">
      <c r="A10" s="86">
        <v>2.1</v>
      </c>
      <c r="B10" s="89" t="s">
        <v>79</v>
      </c>
      <c r="C10" s="133"/>
      <c r="D10" s="133"/>
      <c r="E10" s="109">
        <f t="shared" si="0"/>
        <v>0</v>
      </c>
      <c r="F10" s="133"/>
      <c r="G10" s="133"/>
      <c r="H10" s="109">
        <f t="shared" si="1"/>
        <v>0</v>
      </c>
    </row>
    <row r="11" spans="1:8" s="118" customFormat="1" ht="25.5" x14ac:dyDescent="0.2">
      <c r="A11" s="86">
        <v>2.2000000000000002</v>
      </c>
      <c r="B11" s="89" t="s">
        <v>178</v>
      </c>
      <c r="C11" s="133">
        <v>117138</v>
      </c>
      <c r="D11" s="133">
        <v>43904</v>
      </c>
      <c r="E11" s="109">
        <f t="shared" si="0"/>
        <v>161042</v>
      </c>
      <c r="F11" s="133">
        <v>114217</v>
      </c>
      <c r="G11" s="133">
        <v>39049</v>
      </c>
      <c r="H11" s="109">
        <f t="shared" si="1"/>
        <v>153266</v>
      </c>
    </row>
    <row r="12" spans="1:8" s="118" customFormat="1" ht="12.75" x14ac:dyDescent="0.2">
      <c r="A12" s="86">
        <v>2.2999999999999998</v>
      </c>
      <c r="B12" s="89" t="s">
        <v>80</v>
      </c>
      <c r="C12" s="133"/>
      <c r="D12" s="133"/>
      <c r="E12" s="109">
        <f t="shared" si="0"/>
        <v>0</v>
      </c>
      <c r="F12" s="133"/>
      <c r="G12" s="133"/>
      <c r="H12" s="109">
        <f t="shared" si="1"/>
        <v>0</v>
      </c>
    </row>
    <row r="13" spans="1:8" s="118" customFormat="1" ht="25.5" x14ac:dyDescent="0.2">
      <c r="A13" s="86">
        <v>2.4</v>
      </c>
      <c r="B13" s="89" t="s">
        <v>179</v>
      </c>
      <c r="C13" s="133"/>
      <c r="D13" s="133"/>
      <c r="E13" s="109">
        <f t="shared" si="0"/>
        <v>0</v>
      </c>
      <c r="F13" s="133"/>
      <c r="G13" s="133"/>
      <c r="H13" s="109">
        <f t="shared" si="1"/>
        <v>0</v>
      </c>
    </row>
    <row r="14" spans="1:8" s="118" customFormat="1" ht="12.75" x14ac:dyDescent="0.2">
      <c r="A14" s="86">
        <v>2.5</v>
      </c>
      <c r="B14" s="89" t="s">
        <v>81</v>
      </c>
      <c r="C14" s="133"/>
      <c r="D14" s="133"/>
      <c r="E14" s="109">
        <f t="shared" si="0"/>
        <v>0</v>
      </c>
      <c r="F14" s="133"/>
      <c r="G14" s="133"/>
      <c r="H14" s="109">
        <f t="shared" si="1"/>
        <v>0</v>
      </c>
    </row>
    <row r="15" spans="1:8" s="118" customFormat="1" ht="25.5" x14ac:dyDescent="0.2">
      <c r="A15" s="86">
        <v>2.6</v>
      </c>
      <c r="B15" s="89" t="s">
        <v>82</v>
      </c>
      <c r="C15" s="133"/>
      <c r="D15" s="133"/>
      <c r="E15" s="109">
        <f t="shared" si="0"/>
        <v>0</v>
      </c>
      <c r="F15" s="133"/>
      <c r="G15" s="133"/>
      <c r="H15" s="109">
        <f t="shared" si="1"/>
        <v>0</v>
      </c>
    </row>
    <row r="16" spans="1:8" s="118" customFormat="1" ht="25.5" x14ac:dyDescent="0.2">
      <c r="A16" s="86">
        <v>2.7</v>
      </c>
      <c r="B16" s="89" t="s">
        <v>83</v>
      </c>
      <c r="C16" s="133"/>
      <c r="D16" s="133"/>
      <c r="E16" s="109">
        <f t="shared" si="0"/>
        <v>0</v>
      </c>
      <c r="F16" s="133"/>
      <c r="G16" s="133"/>
      <c r="H16" s="109">
        <f t="shared" si="1"/>
        <v>0</v>
      </c>
    </row>
    <row r="17" spans="1:8" s="118" customFormat="1" ht="12.75" x14ac:dyDescent="0.2">
      <c r="A17" s="86">
        <v>2.8</v>
      </c>
      <c r="B17" s="89" t="s">
        <v>84</v>
      </c>
      <c r="C17" s="133">
        <v>57668</v>
      </c>
      <c r="D17" s="133">
        <v>174105</v>
      </c>
      <c r="E17" s="109">
        <f t="shared" si="0"/>
        <v>231773</v>
      </c>
      <c r="F17" s="133">
        <v>63662</v>
      </c>
      <c r="G17" s="133">
        <v>156815</v>
      </c>
      <c r="H17" s="109">
        <f t="shared" si="1"/>
        <v>220477</v>
      </c>
    </row>
    <row r="18" spans="1:8" s="118" customFormat="1" ht="12.75" x14ac:dyDescent="0.2">
      <c r="A18" s="86">
        <v>2.9</v>
      </c>
      <c r="B18" s="89" t="s">
        <v>85</v>
      </c>
      <c r="C18" s="133"/>
      <c r="D18" s="133"/>
      <c r="E18" s="109">
        <f t="shared" si="0"/>
        <v>0</v>
      </c>
      <c r="F18" s="133"/>
      <c r="G18" s="133"/>
      <c r="H18" s="109">
        <f t="shared" si="1"/>
        <v>0</v>
      </c>
    </row>
    <row r="19" spans="1:8" s="118" customFormat="1" ht="25.5" x14ac:dyDescent="0.2">
      <c r="A19" s="86">
        <v>3</v>
      </c>
      <c r="B19" s="88" t="s">
        <v>180</v>
      </c>
      <c r="C19" s="133">
        <v>5273</v>
      </c>
      <c r="D19" s="133">
        <v>13541</v>
      </c>
      <c r="E19" s="109">
        <f>C19+D19</f>
        <v>18814</v>
      </c>
      <c r="F19" s="133">
        <v>10459</v>
      </c>
      <c r="G19" s="133">
        <v>3531</v>
      </c>
      <c r="H19" s="109">
        <f>F19+G19</f>
        <v>13990</v>
      </c>
    </row>
    <row r="20" spans="1:8" s="118" customFormat="1" ht="25.5" x14ac:dyDescent="0.2">
      <c r="A20" s="86">
        <v>4</v>
      </c>
      <c r="B20" s="88" t="s">
        <v>68</v>
      </c>
      <c r="C20" s="133">
        <v>243198</v>
      </c>
      <c r="D20" s="133"/>
      <c r="E20" s="109">
        <f t="shared" si="0"/>
        <v>243198</v>
      </c>
      <c r="F20" s="133">
        <v>261045</v>
      </c>
      <c r="G20" s="133"/>
      <c r="H20" s="109">
        <f t="shared" si="1"/>
        <v>261045</v>
      </c>
    </row>
    <row r="21" spans="1:8" s="118" customFormat="1" ht="12.75" x14ac:dyDescent="0.2">
      <c r="A21" s="86">
        <v>5</v>
      </c>
      <c r="B21" s="88" t="s">
        <v>86</v>
      </c>
      <c r="C21" s="133">
        <v>4762</v>
      </c>
      <c r="D21" s="133">
        <v>32381</v>
      </c>
      <c r="E21" s="109">
        <f t="shared" si="0"/>
        <v>37143</v>
      </c>
      <c r="F21" s="133">
        <v>17412</v>
      </c>
      <c r="G21" s="133">
        <v>25714</v>
      </c>
      <c r="H21" s="109">
        <f t="shared" si="1"/>
        <v>43126</v>
      </c>
    </row>
    <row r="22" spans="1:8" s="118" customFormat="1" ht="12.75" x14ac:dyDescent="0.2">
      <c r="A22" s="86">
        <v>6</v>
      </c>
      <c r="B22" s="90" t="s">
        <v>181</v>
      </c>
      <c r="C22" s="134">
        <f>C8+C9+C20+C21+C19</f>
        <v>554382</v>
      </c>
      <c r="D22" s="134">
        <f>D8+D9+D20+D21+D19</f>
        <v>277783</v>
      </c>
      <c r="E22" s="109">
        <f>C22+D22</f>
        <v>832165</v>
      </c>
      <c r="F22" s="134">
        <f>F8+F9+F20+F21+F19</f>
        <v>562373</v>
      </c>
      <c r="G22" s="134">
        <f>G8+G9+G20+G21+G19</f>
        <v>252916</v>
      </c>
      <c r="H22" s="109">
        <f>F22+G22</f>
        <v>815289</v>
      </c>
    </row>
    <row r="23" spans="1:8" s="118" customFormat="1" ht="12.75" x14ac:dyDescent="0.2">
      <c r="A23" s="86"/>
      <c r="B23" s="87" t="s">
        <v>98</v>
      </c>
      <c r="C23" s="133"/>
      <c r="D23" s="133"/>
      <c r="E23" s="108"/>
      <c r="F23" s="133"/>
      <c r="G23" s="133"/>
      <c r="H23" s="108"/>
    </row>
    <row r="24" spans="1:8" s="118" customFormat="1" ht="25.5" x14ac:dyDescent="0.2">
      <c r="A24" s="86">
        <v>7</v>
      </c>
      <c r="B24" s="88" t="s">
        <v>87</v>
      </c>
      <c r="C24" s="133"/>
      <c r="D24" s="133"/>
      <c r="E24" s="110">
        <f t="shared" ref="E24:E29" si="2">C24+D24</f>
        <v>0</v>
      </c>
      <c r="F24" s="133"/>
      <c r="G24" s="133"/>
      <c r="H24" s="110">
        <f t="shared" ref="H24:H29" si="3">F24+G24</f>
        <v>0</v>
      </c>
    </row>
    <row r="25" spans="1:8" s="118" customFormat="1" ht="12.75" x14ac:dyDescent="0.2">
      <c r="A25" s="86">
        <v>8</v>
      </c>
      <c r="B25" s="88" t="s">
        <v>88</v>
      </c>
      <c r="C25" s="133">
        <v>40971</v>
      </c>
      <c r="D25" s="133">
        <v>14787</v>
      </c>
      <c r="E25" s="110">
        <f t="shared" si="2"/>
        <v>55758</v>
      </c>
      <c r="F25" s="133">
        <v>3112</v>
      </c>
      <c r="G25" s="133">
        <v>13081</v>
      </c>
      <c r="H25" s="110">
        <f t="shared" si="3"/>
        <v>16193</v>
      </c>
    </row>
    <row r="26" spans="1:8" s="118" customFormat="1" ht="12.75" x14ac:dyDescent="0.2">
      <c r="A26" s="86">
        <v>9</v>
      </c>
      <c r="B26" s="88" t="s">
        <v>182</v>
      </c>
      <c r="C26" s="133"/>
      <c r="D26" s="133">
        <v>19102</v>
      </c>
      <c r="E26" s="110">
        <f t="shared" si="2"/>
        <v>19102</v>
      </c>
      <c r="F26" s="133"/>
      <c r="G26" s="133">
        <v>20613</v>
      </c>
      <c r="H26" s="110">
        <f t="shared" si="3"/>
        <v>20613</v>
      </c>
    </row>
    <row r="27" spans="1:8" s="118" customFormat="1" ht="25.5" x14ac:dyDescent="0.2">
      <c r="A27" s="86">
        <v>10</v>
      </c>
      <c r="B27" s="88" t="s">
        <v>183</v>
      </c>
      <c r="C27" s="133"/>
      <c r="D27" s="133"/>
      <c r="E27" s="110">
        <f t="shared" si="2"/>
        <v>0</v>
      </c>
      <c r="F27" s="133"/>
      <c r="G27" s="133"/>
      <c r="H27" s="110">
        <f t="shared" si="3"/>
        <v>0</v>
      </c>
    </row>
    <row r="28" spans="1:8" s="118" customFormat="1" ht="12.75" x14ac:dyDescent="0.2">
      <c r="A28" s="86">
        <v>11</v>
      </c>
      <c r="B28" s="88" t="s">
        <v>89</v>
      </c>
      <c r="C28" s="133"/>
      <c r="D28" s="133">
        <v>3454</v>
      </c>
      <c r="E28" s="110">
        <f t="shared" si="2"/>
        <v>3454</v>
      </c>
      <c r="F28" s="133"/>
      <c r="G28" s="133">
        <v>1069</v>
      </c>
      <c r="H28" s="110">
        <f t="shared" si="3"/>
        <v>1069</v>
      </c>
    </row>
    <row r="29" spans="1:8" s="118" customFormat="1" ht="12.75" x14ac:dyDescent="0.2">
      <c r="A29" s="86">
        <v>12</v>
      </c>
      <c r="B29" s="88" t="s">
        <v>99</v>
      </c>
      <c r="C29" s="133"/>
      <c r="D29" s="133"/>
      <c r="E29" s="110">
        <f t="shared" si="2"/>
        <v>0</v>
      </c>
      <c r="F29" s="133"/>
      <c r="G29" s="133"/>
      <c r="H29" s="110">
        <f t="shared" si="3"/>
        <v>0</v>
      </c>
    </row>
    <row r="30" spans="1:8" s="118" customFormat="1" ht="12.75" x14ac:dyDescent="0.2">
      <c r="A30" s="86">
        <v>13</v>
      </c>
      <c r="B30" s="91" t="s">
        <v>100</v>
      </c>
      <c r="C30" s="134">
        <f>SUM(C24:C29)</f>
        <v>40971</v>
      </c>
      <c r="D30" s="134">
        <f>SUM(D24:D29)</f>
        <v>37343</v>
      </c>
      <c r="E30" s="110">
        <f>C30+D30</f>
        <v>78314</v>
      </c>
      <c r="F30" s="134">
        <f>SUM(F24:F29)</f>
        <v>3112</v>
      </c>
      <c r="G30" s="134">
        <f>SUM(G24:G29)</f>
        <v>34763</v>
      </c>
      <c r="H30" s="110">
        <f>F30+G30</f>
        <v>37875</v>
      </c>
    </row>
    <row r="31" spans="1:8" s="118" customFormat="1" ht="12.75" x14ac:dyDescent="0.2">
      <c r="A31" s="86">
        <v>14</v>
      </c>
      <c r="B31" s="91" t="s">
        <v>73</v>
      </c>
      <c r="C31" s="134">
        <f>C22-C30</f>
        <v>513411</v>
      </c>
      <c r="D31" s="134">
        <f>D22-D30</f>
        <v>240440</v>
      </c>
      <c r="E31" s="109">
        <f>C31+D31</f>
        <v>753851</v>
      </c>
      <c r="F31" s="134">
        <f>F22-F30</f>
        <v>559261</v>
      </c>
      <c r="G31" s="134">
        <f>G22-G30</f>
        <v>218153</v>
      </c>
      <c r="H31" s="109">
        <f>F31+G31</f>
        <v>777414</v>
      </c>
    </row>
    <row r="32" spans="1:8" s="118" customFormat="1" ht="12.75" x14ac:dyDescent="0.2">
      <c r="A32" s="86"/>
      <c r="B32" s="87"/>
      <c r="C32" s="133"/>
      <c r="D32" s="133"/>
      <c r="E32" s="108"/>
      <c r="F32" s="133"/>
      <c r="G32" s="133"/>
      <c r="H32" s="108"/>
    </row>
    <row r="33" spans="1:8" s="118" customFormat="1" ht="12.75" x14ac:dyDescent="0.2">
      <c r="A33" s="86"/>
      <c r="B33" s="87" t="s">
        <v>69</v>
      </c>
      <c r="C33" s="133"/>
      <c r="D33" s="133"/>
      <c r="E33" s="111"/>
      <c r="F33" s="133"/>
      <c r="G33" s="133"/>
      <c r="H33" s="111"/>
    </row>
    <row r="34" spans="1:8" s="118" customFormat="1" ht="12.75" x14ac:dyDescent="0.2">
      <c r="A34" s="86">
        <v>15</v>
      </c>
      <c r="B34" s="92" t="s">
        <v>184</v>
      </c>
      <c r="C34" s="135">
        <f>C35-C36</f>
        <v>-50195</v>
      </c>
      <c r="D34" s="135">
        <f>D35-D36</f>
        <v>154474</v>
      </c>
      <c r="E34" s="112">
        <f>C34+D34</f>
        <v>104279</v>
      </c>
      <c r="F34" s="135">
        <f>F35-F36</f>
        <v>-33005</v>
      </c>
      <c r="G34" s="135">
        <f>G35-G36</f>
        <v>151429</v>
      </c>
      <c r="H34" s="112">
        <f>F34+G34</f>
        <v>118424</v>
      </c>
    </row>
    <row r="35" spans="1:8" s="118" customFormat="1" ht="25.5" x14ac:dyDescent="0.2">
      <c r="A35" s="86">
        <v>15.1</v>
      </c>
      <c r="B35" s="89" t="s">
        <v>185</v>
      </c>
      <c r="C35" s="133">
        <v>36590</v>
      </c>
      <c r="D35" s="133">
        <v>215547</v>
      </c>
      <c r="E35" s="112">
        <f>C35+D35</f>
        <v>252137</v>
      </c>
      <c r="F35" s="133">
        <v>36098</v>
      </c>
      <c r="G35" s="133">
        <v>210909</v>
      </c>
      <c r="H35" s="112">
        <f>F35+G35</f>
        <v>247007</v>
      </c>
    </row>
    <row r="36" spans="1:8" s="118" customFormat="1" ht="25.5" x14ac:dyDescent="0.2">
      <c r="A36" s="86">
        <v>15.2</v>
      </c>
      <c r="B36" s="89" t="s">
        <v>186</v>
      </c>
      <c r="C36" s="133">
        <v>86785</v>
      </c>
      <c r="D36" s="133">
        <v>61073</v>
      </c>
      <c r="E36" s="112">
        <f>C36+D36</f>
        <v>147858</v>
      </c>
      <c r="F36" s="133">
        <v>69103</v>
      </c>
      <c r="G36" s="133">
        <v>59480</v>
      </c>
      <c r="H36" s="112">
        <f>F36+G36</f>
        <v>128583</v>
      </c>
    </row>
    <row r="37" spans="1:8" s="118" customFormat="1" ht="12.75" x14ac:dyDescent="0.2">
      <c r="A37" s="86">
        <v>16</v>
      </c>
      <c r="B37" s="88" t="s">
        <v>65</v>
      </c>
      <c r="C37" s="133"/>
      <c r="D37" s="133"/>
      <c r="E37" s="109">
        <f t="shared" ref="E37:E66" si="4">C37+D37</f>
        <v>0</v>
      </c>
      <c r="F37" s="133"/>
      <c r="G37" s="133"/>
      <c r="H37" s="109">
        <f t="shared" ref="H37:H66" si="5">F37+G37</f>
        <v>0</v>
      </c>
    </row>
    <row r="38" spans="1:8" s="118" customFormat="1" ht="25.5" x14ac:dyDescent="0.2">
      <c r="A38" s="86">
        <v>17</v>
      </c>
      <c r="B38" s="88" t="s">
        <v>66</v>
      </c>
      <c r="C38" s="133"/>
      <c r="D38" s="133"/>
      <c r="E38" s="109">
        <f t="shared" si="4"/>
        <v>0</v>
      </c>
      <c r="F38" s="133"/>
      <c r="G38" s="133"/>
      <c r="H38" s="109">
        <f t="shared" si="5"/>
        <v>0</v>
      </c>
    </row>
    <row r="39" spans="1:8" s="118" customFormat="1" ht="25.5" x14ac:dyDescent="0.2">
      <c r="A39" s="86">
        <v>18</v>
      </c>
      <c r="B39" s="88" t="s">
        <v>70</v>
      </c>
      <c r="C39" s="133"/>
      <c r="D39" s="133"/>
      <c r="E39" s="109">
        <f t="shared" si="4"/>
        <v>0</v>
      </c>
      <c r="F39" s="133"/>
      <c r="G39" s="133"/>
      <c r="H39" s="109">
        <f t="shared" si="5"/>
        <v>0</v>
      </c>
    </row>
    <row r="40" spans="1:8" s="118" customFormat="1" ht="25.5" x14ac:dyDescent="0.2">
      <c r="A40" s="86">
        <v>19</v>
      </c>
      <c r="B40" s="88" t="s">
        <v>187</v>
      </c>
      <c r="C40" s="133">
        <v>531704</v>
      </c>
      <c r="D40" s="133"/>
      <c r="E40" s="109">
        <f t="shared" si="4"/>
        <v>531704</v>
      </c>
      <c r="F40" s="133">
        <v>438685</v>
      </c>
      <c r="G40" s="133"/>
      <c r="H40" s="109">
        <f t="shared" si="5"/>
        <v>438685</v>
      </c>
    </row>
    <row r="41" spans="1:8" s="118" customFormat="1" ht="25.5" x14ac:dyDescent="0.2">
      <c r="A41" s="86">
        <v>20</v>
      </c>
      <c r="B41" s="88" t="s">
        <v>90</v>
      </c>
      <c r="C41" s="133">
        <v>-60318</v>
      </c>
      <c r="D41" s="133"/>
      <c r="E41" s="109">
        <f t="shared" si="4"/>
        <v>-60318</v>
      </c>
      <c r="F41" s="133">
        <v>-69687</v>
      </c>
      <c r="G41" s="133"/>
      <c r="H41" s="109">
        <f t="shared" si="5"/>
        <v>-69687</v>
      </c>
    </row>
    <row r="42" spans="1:8" s="118" customFormat="1" ht="12.75" x14ac:dyDescent="0.2">
      <c r="A42" s="86">
        <v>21</v>
      </c>
      <c r="B42" s="88" t="s">
        <v>188</v>
      </c>
      <c r="C42" s="133"/>
      <c r="D42" s="133"/>
      <c r="E42" s="109">
        <f t="shared" si="4"/>
        <v>0</v>
      </c>
      <c r="F42" s="133"/>
      <c r="G42" s="133"/>
      <c r="H42" s="109">
        <f t="shared" si="5"/>
        <v>0</v>
      </c>
    </row>
    <row r="43" spans="1:8" s="118" customFormat="1" ht="25.5" x14ac:dyDescent="0.2">
      <c r="A43" s="86">
        <v>22</v>
      </c>
      <c r="B43" s="88" t="s">
        <v>189</v>
      </c>
      <c r="C43" s="133"/>
      <c r="D43" s="133">
        <v>391</v>
      </c>
      <c r="E43" s="109">
        <f t="shared" si="4"/>
        <v>391</v>
      </c>
      <c r="F43" s="133"/>
      <c r="G43" s="133">
        <v>464</v>
      </c>
      <c r="H43" s="109">
        <f t="shared" si="5"/>
        <v>464</v>
      </c>
    </row>
    <row r="44" spans="1:8" s="118" customFormat="1" ht="12.75" x14ac:dyDescent="0.2">
      <c r="A44" s="93">
        <v>23</v>
      </c>
      <c r="B44" s="94" t="s">
        <v>91</v>
      </c>
      <c r="C44" s="136">
        <v>21191</v>
      </c>
      <c r="D44" s="136"/>
      <c r="E44" s="113">
        <f t="shared" si="4"/>
        <v>21191</v>
      </c>
      <c r="F44" s="136">
        <v>5161</v>
      </c>
      <c r="G44" s="136">
        <v>263</v>
      </c>
      <c r="H44" s="113">
        <f t="shared" si="5"/>
        <v>5424</v>
      </c>
    </row>
    <row r="45" spans="1:8" s="118" customFormat="1" ht="12.75" x14ac:dyDescent="0.2">
      <c r="A45" s="95">
        <v>24</v>
      </c>
      <c r="B45" s="96" t="s">
        <v>71</v>
      </c>
      <c r="C45" s="137">
        <f>C34+C37+C38+C39+C40+C41+C42+C43+C44</f>
        <v>442382</v>
      </c>
      <c r="D45" s="137">
        <f>D34+D37+D38+D39+D40+D41+D42+D43+D44</f>
        <v>154865</v>
      </c>
      <c r="E45" s="114">
        <f t="shared" si="4"/>
        <v>597247</v>
      </c>
      <c r="F45" s="137">
        <f>F34+F37+F38+F39+F40+F41+F42+F43+F44</f>
        <v>341154</v>
      </c>
      <c r="G45" s="137">
        <f>G34+G37+G38+G39+G40+G41+G42+G43+G44</f>
        <v>152156</v>
      </c>
      <c r="H45" s="114">
        <f t="shared" si="5"/>
        <v>493310</v>
      </c>
    </row>
    <row r="46" spans="1:8" s="118" customFormat="1" ht="12.75" x14ac:dyDescent="0.2">
      <c r="A46" s="97"/>
      <c r="B46" s="98" t="s">
        <v>101</v>
      </c>
      <c r="C46" s="138"/>
      <c r="D46" s="138"/>
      <c r="E46" s="115"/>
      <c r="F46" s="138"/>
      <c r="G46" s="138"/>
      <c r="H46" s="115"/>
    </row>
    <row r="47" spans="1:8" s="118" customFormat="1" ht="25.5" x14ac:dyDescent="0.2">
      <c r="A47" s="86">
        <v>25</v>
      </c>
      <c r="B47" s="99" t="s">
        <v>102</v>
      </c>
      <c r="C47" s="139">
        <v>41314</v>
      </c>
      <c r="D47" s="139">
        <v>3802</v>
      </c>
      <c r="E47" s="116">
        <f t="shared" si="4"/>
        <v>45116</v>
      </c>
      <c r="F47" s="139">
        <v>139220</v>
      </c>
      <c r="G47" s="139">
        <v>3293</v>
      </c>
      <c r="H47" s="116">
        <f t="shared" si="5"/>
        <v>142513</v>
      </c>
    </row>
    <row r="48" spans="1:8" s="118" customFormat="1" ht="25.5" x14ac:dyDescent="0.2">
      <c r="A48" s="86">
        <v>26</v>
      </c>
      <c r="B48" s="88" t="s">
        <v>103</v>
      </c>
      <c r="C48" s="133">
        <v>23853</v>
      </c>
      <c r="D48" s="133"/>
      <c r="E48" s="109">
        <f t="shared" si="4"/>
        <v>23853</v>
      </c>
      <c r="F48" s="133">
        <v>20579</v>
      </c>
      <c r="G48" s="133"/>
      <c r="H48" s="109">
        <f t="shared" si="5"/>
        <v>20579</v>
      </c>
    </row>
    <row r="49" spans="1:8" s="118" customFormat="1" ht="12.75" x14ac:dyDescent="0.2">
      <c r="A49" s="86">
        <v>27</v>
      </c>
      <c r="B49" s="88" t="s">
        <v>104</v>
      </c>
      <c r="C49" s="133">
        <v>498835</v>
      </c>
      <c r="D49" s="133"/>
      <c r="E49" s="109">
        <f t="shared" si="4"/>
        <v>498835</v>
      </c>
      <c r="F49" s="133">
        <v>419737</v>
      </c>
      <c r="G49" s="133"/>
      <c r="H49" s="109">
        <f t="shared" si="5"/>
        <v>419737</v>
      </c>
    </row>
    <row r="50" spans="1:8" s="118" customFormat="1" ht="25.5" x14ac:dyDescent="0.2">
      <c r="A50" s="86">
        <v>28</v>
      </c>
      <c r="B50" s="88" t="s">
        <v>105</v>
      </c>
      <c r="C50" s="133">
        <v>388</v>
      </c>
      <c r="D50" s="133"/>
      <c r="E50" s="109">
        <f t="shared" si="4"/>
        <v>388</v>
      </c>
      <c r="F50" s="133">
        <v>215</v>
      </c>
      <c r="G50" s="133"/>
      <c r="H50" s="109">
        <f t="shared" si="5"/>
        <v>215</v>
      </c>
    </row>
    <row r="51" spans="1:8" s="118" customFormat="1" ht="12.75" x14ac:dyDescent="0.2">
      <c r="A51" s="86">
        <v>29</v>
      </c>
      <c r="B51" s="88" t="s">
        <v>106</v>
      </c>
      <c r="C51" s="133">
        <v>176077</v>
      </c>
      <c r="D51" s="133"/>
      <c r="E51" s="109">
        <f t="shared" si="4"/>
        <v>176077</v>
      </c>
      <c r="F51" s="133">
        <v>128490</v>
      </c>
      <c r="G51" s="133"/>
      <c r="H51" s="109">
        <f t="shared" si="5"/>
        <v>128490</v>
      </c>
    </row>
    <row r="52" spans="1:8" s="118" customFormat="1" ht="12.75" x14ac:dyDescent="0.2">
      <c r="A52" s="86">
        <v>30</v>
      </c>
      <c r="B52" s="88" t="s">
        <v>107</v>
      </c>
      <c r="C52" s="133">
        <v>81196</v>
      </c>
      <c r="D52" s="133"/>
      <c r="E52" s="109">
        <f t="shared" si="4"/>
        <v>81196</v>
      </c>
      <c r="F52" s="133">
        <v>54995</v>
      </c>
      <c r="G52" s="133"/>
      <c r="H52" s="109">
        <f t="shared" si="5"/>
        <v>54995</v>
      </c>
    </row>
    <row r="53" spans="1:8" s="118" customFormat="1" ht="12.75" x14ac:dyDescent="0.2">
      <c r="A53" s="86">
        <v>31</v>
      </c>
      <c r="B53" s="91" t="s">
        <v>108</v>
      </c>
      <c r="C53" s="134">
        <f>SUM(C47:C52)</f>
        <v>821663</v>
      </c>
      <c r="D53" s="134">
        <f>SUM(D47:D52)</f>
        <v>3802</v>
      </c>
      <c r="E53" s="109">
        <f t="shared" si="4"/>
        <v>825465</v>
      </c>
      <c r="F53" s="134">
        <f>SUM(F47:F52)</f>
        <v>763236</v>
      </c>
      <c r="G53" s="134">
        <f>SUM(G47:G52)</f>
        <v>3293</v>
      </c>
      <c r="H53" s="109">
        <f t="shared" si="5"/>
        <v>766529</v>
      </c>
    </row>
    <row r="54" spans="1:8" s="118" customFormat="1" ht="12.75" x14ac:dyDescent="0.2">
      <c r="A54" s="86">
        <v>32</v>
      </c>
      <c r="B54" s="91" t="s">
        <v>74</v>
      </c>
      <c r="C54" s="134">
        <f>C45-C53</f>
        <v>-379281</v>
      </c>
      <c r="D54" s="134">
        <f>D45-D53</f>
        <v>151063</v>
      </c>
      <c r="E54" s="109">
        <f t="shared" si="4"/>
        <v>-228218</v>
      </c>
      <c r="F54" s="134">
        <f>F45-F53</f>
        <v>-422082</v>
      </c>
      <c r="G54" s="134">
        <f>G45-G53</f>
        <v>148863</v>
      </c>
      <c r="H54" s="109">
        <f t="shared" si="5"/>
        <v>-273219</v>
      </c>
    </row>
    <row r="55" spans="1:8" s="118" customFormat="1" ht="12.75" x14ac:dyDescent="0.2">
      <c r="A55" s="86"/>
      <c r="B55" s="87"/>
      <c r="C55" s="140"/>
      <c r="D55" s="140"/>
      <c r="E55" s="117"/>
      <c r="F55" s="140"/>
      <c r="G55" s="140"/>
      <c r="H55" s="117"/>
    </row>
    <row r="56" spans="1:8" s="118" customFormat="1" ht="12.75" x14ac:dyDescent="0.2">
      <c r="A56" s="86">
        <v>33</v>
      </c>
      <c r="B56" s="91" t="s">
        <v>75</v>
      </c>
      <c r="C56" s="134">
        <f>C31+C54</f>
        <v>134130</v>
      </c>
      <c r="D56" s="134">
        <f>D31+D54</f>
        <v>391503</v>
      </c>
      <c r="E56" s="109">
        <f t="shared" si="4"/>
        <v>525633</v>
      </c>
      <c r="F56" s="134">
        <f>F31+F54</f>
        <v>137179</v>
      </c>
      <c r="G56" s="134">
        <f>G31+G54</f>
        <v>367016</v>
      </c>
      <c r="H56" s="109">
        <f t="shared" si="5"/>
        <v>504195</v>
      </c>
    </row>
    <row r="57" spans="1:8" s="118" customFormat="1" ht="12.75" x14ac:dyDescent="0.2">
      <c r="A57" s="86"/>
      <c r="B57" s="87"/>
      <c r="C57" s="140"/>
      <c r="D57" s="140"/>
      <c r="E57" s="117"/>
      <c r="F57" s="140"/>
      <c r="G57" s="140"/>
      <c r="H57" s="117"/>
    </row>
    <row r="58" spans="1:8" s="118" customFormat="1" ht="25.5" x14ac:dyDescent="0.2">
      <c r="A58" s="86">
        <v>34</v>
      </c>
      <c r="B58" s="88" t="s">
        <v>92</v>
      </c>
      <c r="C58" s="133">
        <v>48943</v>
      </c>
      <c r="D58" s="133" t="s">
        <v>192</v>
      </c>
      <c r="E58" s="109">
        <f>C58</f>
        <v>48943</v>
      </c>
      <c r="F58" s="133">
        <v>21307</v>
      </c>
      <c r="G58" s="133" t="s">
        <v>192</v>
      </c>
      <c r="H58" s="109">
        <f>F58</f>
        <v>21307</v>
      </c>
    </row>
    <row r="59" spans="1:8" s="118" customFormat="1" ht="25.5" x14ac:dyDescent="0.2">
      <c r="A59" s="86">
        <v>35</v>
      </c>
      <c r="B59" s="88" t="s">
        <v>93</v>
      </c>
      <c r="C59" s="133"/>
      <c r="D59" s="133" t="s">
        <v>192</v>
      </c>
      <c r="E59" s="109">
        <f>C59</f>
        <v>0</v>
      </c>
      <c r="F59" s="133"/>
      <c r="G59" s="133" t="s">
        <v>192</v>
      </c>
      <c r="H59" s="109">
        <f>F59</f>
        <v>0</v>
      </c>
    </row>
    <row r="60" spans="1:8" s="118" customFormat="1" ht="25.5" x14ac:dyDescent="0.2">
      <c r="A60" s="86">
        <v>36</v>
      </c>
      <c r="B60" s="88" t="s">
        <v>94</v>
      </c>
      <c r="C60" s="133">
        <v>-5836</v>
      </c>
      <c r="D60" s="133" t="s">
        <v>192</v>
      </c>
      <c r="E60" s="109">
        <f>C60</f>
        <v>-5836</v>
      </c>
      <c r="F60" s="133">
        <v>9084</v>
      </c>
      <c r="G60" s="133" t="s">
        <v>192</v>
      </c>
      <c r="H60" s="109">
        <f>F60</f>
        <v>9084</v>
      </c>
    </row>
    <row r="61" spans="1:8" s="118" customFormat="1" ht="12.75" x14ac:dyDescent="0.2">
      <c r="A61" s="86">
        <v>37</v>
      </c>
      <c r="B61" s="91" t="s">
        <v>95</v>
      </c>
      <c r="C61" s="134">
        <f>SUM(C58:C60)</f>
        <v>43107</v>
      </c>
      <c r="D61" s="134">
        <v>0</v>
      </c>
      <c r="E61" s="109">
        <f>C61</f>
        <v>43107</v>
      </c>
      <c r="F61" s="134">
        <f>SUM(F58:F60)</f>
        <v>30391</v>
      </c>
      <c r="G61" s="134">
        <v>0</v>
      </c>
      <c r="H61" s="109">
        <f>F61</f>
        <v>30391</v>
      </c>
    </row>
    <row r="62" spans="1:8" s="118" customFormat="1" ht="12.75" x14ac:dyDescent="0.2">
      <c r="A62" s="86"/>
      <c r="B62" s="100"/>
      <c r="C62" s="133"/>
      <c r="D62" s="133"/>
      <c r="E62" s="111"/>
      <c r="F62" s="133"/>
      <c r="G62" s="133"/>
      <c r="H62" s="111"/>
    </row>
    <row r="63" spans="1:8" s="118" customFormat="1" ht="25.5" x14ac:dyDescent="0.2">
      <c r="A63" s="93">
        <v>38</v>
      </c>
      <c r="B63" s="101" t="s">
        <v>190</v>
      </c>
      <c r="C63" s="141">
        <f>C56-C61</f>
        <v>91023</v>
      </c>
      <c r="D63" s="141">
        <f>D56-D61</f>
        <v>391503</v>
      </c>
      <c r="E63" s="109">
        <f t="shared" si="4"/>
        <v>482526</v>
      </c>
      <c r="F63" s="141">
        <f>F56-F61</f>
        <v>106788</v>
      </c>
      <c r="G63" s="141">
        <f>G56-G61</f>
        <v>367016</v>
      </c>
      <c r="H63" s="109">
        <f t="shared" si="5"/>
        <v>473804</v>
      </c>
    </row>
    <row r="64" spans="1:8" s="119" customFormat="1" ht="12.75" x14ac:dyDescent="0.2">
      <c r="A64" s="102">
        <v>39</v>
      </c>
      <c r="B64" s="88" t="s">
        <v>96</v>
      </c>
      <c r="C64" s="142"/>
      <c r="D64" s="142"/>
      <c r="E64" s="109">
        <f t="shared" si="4"/>
        <v>0</v>
      </c>
      <c r="F64" s="142"/>
      <c r="G64" s="142"/>
      <c r="H64" s="109">
        <f t="shared" si="5"/>
        <v>0</v>
      </c>
    </row>
    <row r="65" spans="1:8" s="118" customFormat="1" ht="12.75" x14ac:dyDescent="0.2">
      <c r="A65" s="93">
        <v>40</v>
      </c>
      <c r="B65" s="91" t="s">
        <v>97</v>
      </c>
      <c r="C65" s="134">
        <f>C63-C64</f>
        <v>91023</v>
      </c>
      <c r="D65" s="134">
        <f>D63-D64</f>
        <v>391503</v>
      </c>
      <c r="E65" s="109">
        <f t="shared" si="4"/>
        <v>482526</v>
      </c>
      <c r="F65" s="134">
        <f>F63-F64</f>
        <v>106788</v>
      </c>
      <c r="G65" s="134">
        <f>G63-G64</f>
        <v>367016</v>
      </c>
      <c r="H65" s="109">
        <f t="shared" si="5"/>
        <v>473804</v>
      </c>
    </row>
    <row r="66" spans="1:8" s="119" customFormat="1" ht="12.75" x14ac:dyDescent="0.2">
      <c r="A66" s="102">
        <v>41</v>
      </c>
      <c r="B66" s="88" t="s">
        <v>109</v>
      </c>
      <c r="C66" s="142"/>
      <c r="D66" s="142"/>
      <c r="E66" s="109">
        <f t="shared" si="4"/>
        <v>0</v>
      </c>
      <c r="F66" s="142"/>
      <c r="G66" s="142"/>
      <c r="H66" s="109">
        <f t="shared" si="5"/>
        <v>0</v>
      </c>
    </row>
    <row r="67" spans="1:8" s="118" customFormat="1" ht="12.75" x14ac:dyDescent="0.2">
      <c r="A67" s="103">
        <v>42</v>
      </c>
      <c r="B67" s="104" t="s">
        <v>76</v>
      </c>
      <c r="C67" s="137">
        <f>C65+C66</f>
        <v>91023</v>
      </c>
      <c r="D67" s="137">
        <f>D65+D66</f>
        <v>391503</v>
      </c>
      <c r="E67" s="114">
        <f>C67+D67</f>
        <v>482526</v>
      </c>
      <c r="F67" s="137">
        <f>F65+F66</f>
        <v>106788</v>
      </c>
      <c r="G67" s="137">
        <f>G65+G66</f>
        <v>367016</v>
      </c>
      <c r="H67" s="114">
        <f>F67+G67</f>
        <v>473804</v>
      </c>
    </row>
    <row r="68" spans="1:8" x14ac:dyDescent="0.3">
      <c r="A68" s="22"/>
      <c r="B68" s="24" t="s">
        <v>132</v>
      </c>
      <c r="C68" s="38"/>
      <c r="D68" s="38"/>
      <c r="E68" s="38"/>
    </row>
    <row r="69" spans="1:8" x14ac:dyDescent="0.3">
      <c r="A69" s="22"/>
      <c r="B69" s="3"/>
      <c r="C69" s="38"/>
      <c r="D69" s="38"/>
      <c r="E69" s="39"/>
    </row>
    <row r="70" spans="1:8" x14ac:dyDescent="0.3">
      <c r="A70" s="38"/>
      <c r="B70" s="38"/>
      <c r="C70" s="38"/>
      <c r="D70" s="38"/>
      <c r="E70" s="38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43" zoomScaleNormal="100" workbookViewId="0">
      <selection activeCell="F69" sqref="F69"/>
    </sheetView>
  </sheetViews>
  <sheetFormatPr defaultRowHeight="15" x14ac:dyDescent="0.3"/>
  <cols>
    <col min="1" max="1" width="8.7109375" style="25" customWidth="1"/>
    <col min="2" max="2" width="64.28515625" style="25" customWidth="1"/>
    <col min="3" max="3" width="14.85546875" style="25" bestFit="1" customWidth="1"/>
    <col min="4" max="4" width="17" style="25" customWidth="1"/>
    <col min="5" max="5" width="15.140625" style="25" bestFit="1" customWidth="1"/>
    <col min="6" max="6" width="14" style="25" bestFit="1" customWidth="1"/>
    <col min="7" max="7" width="15.140625" style="25" bestFit="1" customWidth="1"/>
    <col min="8" max="8" width="15.42578125" style="25" bestFit="1" customWidth="1"/>
    <col min="9" max="16384" width="9.140625" style="25"/>
  </cols>
  <sheetData>
    <row r="1" spans="1:48" x14ac:dyDescent="0.3">
      <c r="A1" s="7" t="s">
        <v>133</v>
      </c>
      <c r="B1" s="27" t="str">
        <f>'RC'!B2</f>
        <v>სს ზირათ ბანკის თბილისის ფილიალი</v>
      </c>
      <c r="C1" s="3"/>
      <c r="D1" s="3"/>
      <c r="E1" s="3"/>
      <c r="F1" s="38"/>
      <c r="G1" s="38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48" x14ac:dyDescent="0.3">
      <c r="A2" s="7" t="s">
        <v>145</v>
      </c>
      <c r="B2" s="40">
        <f>'RC'!B3</f>
        <v>42825</v>
      </c>
      <c r="C2" s="3"/>
      <c r="D2" s="3"/>
      <c r="E2" s="3"/>
      <c r="F2" s="38"/>
      <c r="G2" s="38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8" ht="16.5" thickBot="1" x14ac:dyDescent="0.35">
      <c r="B3" s="41" t="s">
        <v>18</v>
      </c>
      <c r="C3" s="26"/>
      <c r="D3" s="26"/>
      <c r="E3" s="26"/>
      <c r="H3" s="31" t="s">
        <v>134</v>
      </c>
    </row>
    <row r="4" spans="1:48" ht="18" x14ac:dyDescent="0.35">
      <c r="A4" s="42"/>
      <c r="B4" s="32"/>
      <c r="C4" s="144" t="s">
        <v>148</v>
      </c>
      <c r="D4" s="149"/>
      <c r="E4" s="149"/>
      <c r="F4" s="144" t="s">
        <v>161</v>
      </c>
      <c r="G4" s="149"/>
      <c r="H4" s="150"/>
    </row>
    <row r="5" spans="1:48" s="45" customFormat="1" ht="11.25" x14ac:dyDescent="0.2">
      <c r="A5" s="34" t="s">
        <v>118</v>
      </c>
      <c r="B5" s="43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44"/>
      <c r="J5" s="44"/>
      <c r="K5" s="44"/>
      <c r="L5" s="44"/>
    </row>
    <row r="6" spans="1:48" x14ac:dyDescent="0.3">
      <c r="A6" s="34">
        <v>1</v>
      </c>
      <c r="B6" s="46" t="s">
        <v>110</v>
      </c>
      <c r="C6" s="16">
        <f>SUM(C7:C12)</f>
        <v>14931483</v>
      </c>
      <c r="D6" s="16">
        <f>SUM(D7:D12)</f>
        <v>74924794</v>
      </c>
      <c r="E6" s="36">
        <f t="shared" ref="E6:E53" si="0">C6+D6</f>
        <v>89856277</v>
      </c>
      <c r="F6" s="16">
        <f>SUM(F7:F12)</f>
        <v>16525054</v>
      </c>
      <c r="G6" s="16">
        <f>SUM(G7:G12)</f>
        <v>58650609</v>
      </c>
      <c r="H6" s="36">
        <f t="shared" ref="H6:H53" si="1">F6+G6</f>
        <v>75175663</v>
      </c>
      <c r="I6" s="38"/>
      <c r="J6" s="38"/>
      <c r="K6" s="38"/>
      <c r="L6" s="38"/>
    </row>
    <row r="7" spans="1:48" x14ac:dyDescent="0.3">
      <c r="A7" s="34">
        <v>1.1000000000000001</v>
      </c>
      <c r="B7" s="47" t="s">
        <v>9</v>
      </c>
      <c r="C7" s="19"/>
      <c r="D7" s="19"/>
      <c r="E7" s="36">
        <f t="shared" si="0"/>
        <v>0</v>
      </c>
      <c r="F7" s="19"/>
      <c r="G7" s="19"/>
      <c r="H7" s="36">
        <f t="shared" si="1"/>
        <v>0</v>
      </c>
      <c r="I7" s="38"/>
      <c r="J7" s="38"/>
      <c r="K7" s="38"/>
      <c r="L7" s="38"/>
    </row>
    <row r="8" spans="1:48" x14ac:dyDescent="0.3">
      <c r="A8" s="34">
        <v>1.2</v>
      </c>
      <c r="B8" s="47" t="s">
        <v>10</v>
      </c>
      <c r="C8" s="19">
        <v>1909001</v>
      </c>
      <c r="D8" s="19">
        <v>5174086</v>
      </c>
      <c r="E8" s="36">
        <f t="shared" si="0"/>
        <v>7083087</v>
      </c>
      <c r="F8" s="19">
        <v>4828645</v>
      </c>
      <c r="G8" s="19">
        <v>5725142</v>
      </c>
      <c r="H8" s="36">
        <f t="shared" si="1"/>
        <v>10553787</v>
      </c>
      <c r="I8" s="38"/>
      <c r="J8" s="38"/>
      <c r="K8" s="38"/>
      <c r="L8" s="38"/>
    </row>
    <row r="9" spans="1:48" x14ac:dyDescent="0.3">
      <c r="A9" s="34">
        <v>1.3</v>
      </c>
      <c r="B9" s="47" t="s">
        <v>116</v>
      </c>
      <c r="C9" s="19">
        <v>6725875</v>
      </c>
      <c r="D9" s="19">
        <v>27433676</v>
      </c>
      <c r="E9" s="36">
        <f t="shared" si="0"/>
        <v>34159551</v>
      </c>
      <c r="F9" s="19">
        <v>6968324</v>
      </c>
      <c r="G9" s="19">
        <v>39281257</v>
      </c>
      <c r="H9" s="36">
        <f t="shared" si="1"/>
        <v>46249581</v>
      </c>
      <c r="I9" s="38"/>
      <c r="J9" s="38"/>
      <c r="K9" s="38"/>
      <c r="L9" s="38"/>
    </row>
    <row r="10" spans="1:48" x14ac:dyDescent="0.3">
      <c r="A10" s="34">
        <v>1.4</v>
      </c>
      <c r="B10" s="47" t="s">
        <v>23</v>
      </c>
      <c r="C10" s="19"/>
      <c r="D10" s="19"/>
      <c r="E10" s="36">
        <f t="shared" si="0"/>
        <v>0</v>
      </c>
      <c r="F10" s="19"/>
      <c r="G10" s="19"/>
      <c r="H10" s="36">
        <f t="shared" si="1"/>
        <v>0</v>
      </c>
      <c r="I10" s="38"/>
      <c r="J10" s="38"/>
      <c r="K10" s="38"/>
      <c r="L10" s="38"/>
    </row>
    <row r="11" spans="1:48" x14ac:dyDescent="0.3">
      <c r="A11" s="34">
        <v>1.5</v>
      </c>
      <c r="B11" s="47" t="s">
        <v>24</v>
      </c>
      <c r="C11" s="19">
        <v>6296607</v>
      </c>
      <c r="D11" s="19">
        <v>42317032</v>
      </c>
      <c r="E11" s="36">
        <f t="shared" si="0"/>
        <v>48613639</v>
      </c>
      <c r="F11" s="19">
        <v>4728085</v>
      </c>
      <c r="G11" s="19">
        <v>13644210</v>
      </c>
      <c r="H11" s="36">
        <f t="shared" si="1"/>
        <v>18372295</v>
      </c>
      <c r="I11" s="38"/>
      <c r="J11" s="38"/>
      <c r="K11" s="38"/>
      <c r="L11" s="38"/>
    </row>
    <row r="12" spans="1:48" x14ac:dyDescent="0.3">
      <c r="A12" s="34">
        <v>1.6</v>
      </c>
      <c r="B12" s="47" t="s">
        <v>25</v>
      </c>
      <c r="C12" s="19"/>
      <c r="D12" s="19"/>
      <c r="E12" s="36">
        <f t="shared" si="0"/>
        <v>0</v>
      </c>
      <c r="F12" s="19"/>
      <c r="G12" s="19"/>
      <c r="H12" s="36">
        <f t="shared" si="1"/>
        <v>0</v>
      </c>
      <c r="I12" s="38"/>
      <c r="J12" s="38"/>
      <c r="K12" s="38"/>
      <c r="L12" s="38"/>
    </row>
    <row r="13" spans="1:48" x14ac:dyDescent="0.3">
      <c r="A13" s="34">
        <v>2</v>
      </c>
      <c r="B13" s="46" t="s">
        <v>113</v>
      </c>
      <c r="C13" s="16">
        <f>SUM(C14:C20)</f>
        <v>80000</v>
      </c>
      <c r="D13" s="16">
        <f>SUM(D14:D20)</f>
        <v>0</v>
      </c>
      <c r="E13" s="36">
        <f t="shared" si="0"/>
        <v>80000</v>
      </c>
      <c r="F13" s="16">
        <f>SUM(F14:F20)</f>
        <v>0</v>
      </c>
      <c r="G13" s="16">
        <f>SUM(G14:G20)</f>
        <v>0</v>
      </c>
      <c r="H13" s="36">
        <f t="shared" si="1"/>
        <v>0</v>
      </c>
      <c r="I13" s="38"/>
      <c r="J13" s="38"/>
      <c r="K13" s="38"/>
      <c r="L13" s="38"/>
    </row>
    <row r="14" spans="1:48" x14ac:dyDescent="0.3">
      <c r="A14" s="34">
        <v>2.1</v>
      </c>
      <c r="B14" s="47" t="s">
        <v>117</v>
      </c>
      <c r="C14" s="19">
        <v>80000</v>
      </c>
      <c r="D14" s="19">
        <v>0</v>
      </c>
      <c r="E14" s="36">
        <f t="shared" si="0"/>
        <v>80000</v>
      </c>
      <c r="F14" s="19"/>
      <c r="G14" s="19"/>
      <c r="H14" s="36">
        <f t="shared" si="1"/>
        <v>0</v>
      </c>
      <c r="I14" s="38"/>
      <c r="J14" s="38"/>
      <c r="K14" s="38"/>
      <c r="L14" s="38"/>
    </row>
    <row r="15" spans="1:48" x14ac:dyDescent="0.3">
      <c r="A15" s="34">
        <v>2.2000000000000002</v>
      </c>
      <c r="B15" s="47" t="s">
        <v>26</v>
      </c>
      <c r="C15" s="19"/>
      <c r="D15" s="19"/>
      <c r="E15" s="36">
        <f t="shared" si="0"/>
        <v>0</v>
      </c>
      <c r="F15" s="19"/>
      <c r="G15" s="19"/>
      <c r="H15" s="36">
        <f t="shared" si="1"/>
        <v>0</v>
      </c>
      <c r="I15" s="38"/>
      <c r="J15" s="38"/>
      <c r="K15" s="38"/>
      <c r="L15" s="38"/>
    </row>
    <row r="16" spans="1:48" x14ac:dyDescent="0.3">
      <c r="A16" s="34">
        <v>2.2999999999999998</v>
      </c>
      <c r="B16" s="47" t="s">
        <v>0</v>
      </c>
      <c r="C16" s="19"/>
      <c r="D16" s="19"/>
      <c r="E16" s="36">
        <f t="shared" si="0"/>
        <v>0</v>
      </c>
      <c r="F16" s="19"/>
      <c r="G16" s="19"/>
      <c r="H16" s="36">
        <f t="shared" si="1"/>
        <v>0</v>
      </c>
      <c r="I16" s="38"/>
      <c r="J16" s="38"/>
      <c r="K16" s="38"/>
      <c r="L16" s="38"/>
    </row>
    <row r="17" spans="1:12" x14ac:dyDescent="0.3">
      <c r="A17" s="34">
        <v>2.4</v>
      </c>
      <c r="B17" s="47" t="s">
        <v>3</v>
      </c>
      <c r="C17" s="19"/>
      <c r="D17" s="19"/>
      <c r="E17" s="36">
        <f t="shared" si="0"/>
        <v>0</v>
      </c>
      <c r="F17" s="19"/>
      <c r="G17" s="19"/>
      <c r="H17" s="36">
        <f t="shared" si="1"/>
        <v>0</v>
      </c>
      <c r="I17" s="38"/>
      <c r="J17" s="38"/>
      <c r="K17" s="38"/>
      <c r="L17" s="38"/>
    </row>
    <row r="18" spans="1:12" x14ac:dyDescent="0.3">
      <c r="A18" s="34">
        <v>2.5</v>
      </c>
      <c r="B18" s="47" t="s">
        <v>11</v>
      </c>
      <c r="C18" s="19"/>
      <c r="D18" s="19"/>
      <c r="E18" s="36">
        <f t="shared" si="0"/>
        <v>0</v>
      </c>
      <c r="F18" s="19"/>
      <c r="G18" s="19"/>
      <c r="H18" s="36">
        <f t="shared" si="1"/>
        <v>0</v>
      </c>
      <c r="I18" s="38"/>
      <c r="J18" s="38"/>
      <c r="K18" s="38"/>
      <c r="L18" s="38"/>
    </row>
    <row r="19" spans="1:12" x14ac:dyDescent="0.3">
      <c r="A19" s="34">
        <v>2.6</v>
      </c>
      <c r="B19" s="47" t="s">
        <v>12</v>
      </c>
      <c r="C19" s="19"/>
      <c r="D19" s="19"/>
      <c r="E19" s="36">
        <f t="shared" si="0"/>
        <v>0</v>
      </c>
      <c r="F19" s="19"/>
      <c r="G19" s="19"/>
      <c r="H19" s="36">
        <f t="shared" si="1"/>
        <v>0</v>
      </c>
      <c r="I19" s="38"/>
      <c r="J19" s="38"/>
      <c r="K19" s="38"/>
      <c r="L19" s="38"/>
    </row>
    <row r="20" spans="1:12" x14ac:dyDescent="0.3">
      <c r="A20" s="34">
        <v>2.7</v>
      </c>
      <c r="B20" s="47" t="s">
        <v>5</v>
      </c>
      <c r="C20" s="19"/>
      <c r="D20" s="19"/>
      <c r="E20" s="36">
        <f t="shared" si="0"/>
        <v>0</v>
      </c>
      <c r="F20" s="19"/>
      <c r="G20" s="19"/>
      <c r="H20" s="36">
        <f t="shared" si="1"/>
        <v>0</v>
      </c>
      <c r="I20" s="38"/>
      <c r="J20" s="38"/>
      <c r="K20" s="38"/>
      <c r="L20" s="38"/>
    </row>
    <row r="21" spans="1:12" x14ac:dyDescent="0.3">
      <c r="A21" s="34">
        <v>3</v>
      </c>
      <c r="B21" s="46" t="s">
        <v>27</v>
      </c>
      <c r="C21" s="16">
        <f>SUM(C22:C24)</f>
        <v>1909001</v>
      </c>
      <c r="D21" s="16">
        <f>SUM(D22:D24)</f>
        <v>5174086</v>
      </c>
      <c r="E21" s="36">
        <f t="shared" si="0"/>
        <v>7083087</v>
      </c>
      <c r="F21" s="16">
        <f>SUM(F22:F24)</f>
        <v>4828645</v>
      </c>
      <c r="G21" s="16">
        <f>SUM(G22:G24)</f>
        <v>5725142</v>
      </c>
      <c r="H21" s="36">
        <f t="shared" si="1"/>
        <v>10553787</v>
      </c>
      <c r="I21" s="38"/>
      <c r="J21" s="38"/>
      <c r="K21" s="38"/>
      <c r="L21" s="38"/>
    </row>
    <row r="22" spans="1:12" x14ac:dyDescent="0.3">
      <c r="A22" s="34">
        <v>3.1</v>
      </c>
      <c r="B22" s="47" t="s">
        <v>111</v>
      </c>
      <c r="C22" s="19"/>
      <c r="D22" s="19"/>
      <c r="E22" s="36">
        <f t="shared" si="0"/>
        <v>0</v>
      </c>
      <c r="F22" s="19"/>
      <c r="G22" s="19"/>
      <c r="H22" s="36">
        <f t="shared" si="1"/>
        <v>0</v>
      </c>
      <c r="I22" s="38"/>
      <c r="J22" s="38"/>
      <c r="K22" s="38"/>
      <c r="L22" s="38"/>
    </row>
    <row r="23" spans="1:12" x14ac:dyDescent="0.3">
      <c r="A23" s="34">
        <v>3.2</v>
      </c>
      <c r="B23" s="47" t="s">
        <v>112</v>
      </c>
      <c r="C23" s="19">
        <v>1909001</v>
      </c>
      <c r="D23" s="19">
        <v>5174086</v>
      </c>
      <c r="E23" s="36">
        <f t="shared" si="0"/>
        <v>7083087</v>
      </c>
      <c r="F23" s="19">
        <v>4828645</v>
      </c>
      <c r="G23" s="19">
        <v>5725142</v>
      </c>
      <c r="H23" s="36">
        <f t="shared" si="1"/>
        <v>10553787</v>
      </c>
      <c r="I23" s="38"/>
      <c r="J23" s="38"/>
      <c r="K23" s="38"/>
      <c r="L23" s="38"/>
    </row>
    <row r="24" spans="1:12" x14ac:dyDescent="0.3">
      <c r="A24" s="34">
        <v>3.3</v>
      </c>
      <c r="B24" s="47" t="s">
        <v>28</v>
      </c>
      <c r="C24" s="19"/>
      <c r="D24" s="19"/>
      <c r="E24" s="36">
        <f t="shared" si="0"/>
        <v>0</v>
      </c>
      <c r="F24" s="19"/>
      <c r="G24" s="19"/>
      <c r="H24" s="36">
        <f t="shared" si="1"/>
        <v>0</v>
      </c>
      <c r="I24" s="38"/>
      <c r="J24" s="38"/>
      <c r="K24" s="38"/>
      <c r="L24" s="38"/>
    </row>
    <row r="25" spans="1:12" ht="30" x14ac:dyDescent="0.3">
      <c r="A25" s="34">
        <v>4</v>
      </c>
      <c r="B25" s="48" t="s">
        <v>29</v>
      </c>
      <c r="C25" s="16">
        <f>SUM(C26:C28)</f>
        <v>5</v>
      </c>
      <c r="D25" s="16">
        <f>SUM(D26:D28)</f>
        <v>0</v>
      </c>
      <c r="E25" s="36">
        <f t="shared" si="0"/>
        <v>5</v>
      </c>
      <c r="F25" s="16">
        <f>SUM(F26:F28)</f>
        <v>0</v>
      </c>
      <c r="G25" s="16">
        <f>SUM(G26:G28)</f>
        <v>0</v>
      </c>
      <c r="H25" s="36">
        <f t="shared" si="1"/>
        <v>0</v>
      </c>
      <c r="I25" s="38"/>
      <c r="J25" s="38"/>
      <c r="K25" s="38"/>
      <c r="L25" s="38"/>
    </row>
    <row r="26" spans="1:12" x14ac:dyDescent="0.3">
      <c r="A26" s="34">
        <v>4.0999999999999996</v>
      </c>
      <c r="B26" s="47" t="s">
        <v>17</v>
      </c>
      <c r="C26" s="19"/>
      <c r="D26" s="19"/>
      <c r="E26" s="36">
        <f t="shared" si="0"/>
        <v>0</v>
      </c>
      <c r="F26" s="19"/>
      <c r="G26" s="19"/>
      <c r="H26" s="36">
        <f t="shared" si="1"/>
        <v>0</v>
      </c>
      <c r="I26" s="38"/>
      <c r="J26" s="38"/>
      <c r="K26" s="38"/>
      <c r="L26" s="38"/>
    </row>
    <row r="27" spans="1:12" x14ac:dyDescent="0.3">
      <c r="A27" s="34">
        <v>4.2</v>
      </c>
      <c r="B27" s="47" t="s">
        <v>1</v>
      </c>
      <c r="C27" s="19"/>
      <c r="D27" s="19"/>
      <c r="E27" s="36">
        <f t="shared" si="0"/>
        <v>0</v>
      </c>
      <c r="F27" s="19"/>
      <c r="G27" s="19"/>
      <c r="H27" s="36">
        <f t="shared" si="1"/>
        <v>0</v>
      </c>
      <c r="I27" s="38"/>
      <c r="J27" s="38"/>
      <c r="K27" s="38"/>
      <c r="L27" s="38"/>
    </row>
    <row r="28" spans="1:12" x14ac:dyDescent="0.3">
      <c r="A28" s="34">
        <v>4.3</v>
      </c>
      <c r="B28" s="47" t="s">
        <v>30</v>
      </c>
      <c r="C28" s="19">
        <v>5</v>
      </c>
      <c r="D28" s="19"/>
      <c r="E28" s="36">
        <f t="shared" si="0"/>
        <v>5</v>
      </c>
      <c r="F28" s="19"/>
      <c r="G28" s="19"/>
      <c r="H28" s="36">
        <f t="shared" si="1"/>
        <v>0</v>
      </c>
      <c r="I28" s="38"/>
      <c r="J28" s="38"/>
      <c r="K28" s="38"/>
      <c r="L28" s="38"/>
    </row>
    <row r="29" spans="1:12" x14ac:dyDescent="0.3">
      <c r="A29" s="34">
        <v>5</v>
      </c>
      <c r="B29" s="46" t="s">
        <v>13</v>
      </c>
      <c r="C29" s="16">
        <f>SUM(C30:C33)</f>
        <v>0</v>
      </c>
      <c r="D29" s="16">
        <f>SUM(D30:D33)</f>
        <v>0</v>
      </c>
      <c r="E29" s="36">
        <f t="shared" si="0"/>
        <v>0</v>
      </c>
      <c r="F29" s="16">
        <f>SUM(F30:F33)</f>
        <v>0</v>
      </c>
      <c r="G29" s="16">
        <f>SUM(G30:G33)</f>
        <v>0</v>
      </c>
      <c r="H29" s="36">
        <f t="shared" si="1"/>
        <v>0</v>
      </c>
      <c r="I29" s="38"/>
      <c r="J29" s="38"/>
      <c r="K29" s="38"/>
      <c r="L29" s="38"/>
    </row>
    <row r="30" spans="1:12" x14ac:dyDescent="0.3">
      <c r="A30" s="34">
        <v>5.0999999999999996</v>
      </c>
      <c r="B30" s="47" t="s">
        <v>31</v>
      </c>
      <c r="C30" s="19"/>
      <c r="D30" s="19"/>
      <c r="E30" s="36">
        <f t="shared" si="0"/>
        <v>0</v>
      </c>
      <c r="F30" s="19"/>
      <c r="G30" s="19"/>
      <c r="H30" s="36">
        <f t="shared" si="1"/>
        <v>0</v>
      </c>
      <c r="I30" s="38"/>
      <c r="J30" s="38"/>
      <c r="K30" s="38"/>
      <c r="L30" s="38"/>
    </row>
    <row r="31" spans="1:12" s="53" customFormat="1" ht="30" x14ac:dyDescent="0.2">
      <c r="A31" s="33">
        <v>5.2</v>
      </c>
      <c r="B31" s="49" t="s">
        <v>114</v>
      </c>
      <c r="C31" s="50"/>
      <c r="D31" s="50"/>
      <c r="E31" s="51">
        <f t="shared" si="0"/>
        <v>0</v>
      </c>
      <c r="F31" s="50"/>
      <c r="G31" s="50"/>
      <c r="H31" s="51">
        <f t="shared" si="1"/>
        <v>0</v>
      </c>
      <c r="I31" s="52"/>
      <c r="J31" s="52"/>
      <c r="K31" s="52"/>
      <c r="L31" s="52"/>
    </row>
    <row r="32" spans="1:12" s="53" customFormat="1" ht="30" x14ac:dyDescent="0.2">
      <c r="A32" s="33">
        <v>5.3</v>
      </c>
      <c r="B32" s="49" t="s">
        <v>6</v>
      </c>
      <c r="C32" s="50"/>
      <c r="D32" s="50"/>
      <c r="E32" s="51">
        <f t="shared" si="0"/>
        <v>0</v>
      </c>
      <c r="F32" s="50"/>
      <c r="G32" s="50"/>
      <c r="H32" s="51">
        <f t="shared" si="1"/>
        <v>0</v>
      </c>
      <c r="I32" s="52"/>
      <c r="J32" s="52"/>
      <c r="K32" s="52"/>
      <c r="L32" s="52"/>
    </row>
    <row r="33" spans="1:12" x14ac:dyDescent="0.3">
      <c r="A33" s="34">
        <v>5.4</v>
      </c>
      <c r="B33" s="47" t="s">
        <v>14</v>
      </c>
      <c r="C33" s="19"/>
      <c r="D33" s="19"/>
      <c r="E33" s="36">
        <f t="shared" si="0"/>
        <v>0</v>
      </c>
      <c r="F33" s="19"/>
      <c r="G33" s="19"/>
      <c r="H33" s="36">
        <f t="shared" si="1"/>
        <v>0</v>
      </c>
      <c r="I33" s="38"/>
      <c r="J33" s="38"/>
      <c r="K33" s="38"/>
      <c r="L33" s="38"/>
    </row>
    <row r="34" spans="1:12" x14ac:dyDescent="0.3">
      <c r="A34" s="34">
        <v>6</v>
      </c>
      <c r="B34" s="48" t="s">
        <v>32</v>
      </c>
      <c r="C34" s="16">
        <f>SUM(C35:C38)</f>
        <v>0</v>
      </c>
      <c r="D34" s="16">
        <f>SUM(D35:D38)</f>
        <v>0</v>
      </c>
      <c r="E34" s="36">
        <f t="shared" si="0"/>
        <v>0</v>
      </c>
      <c r="F34" s="16">
        <f>SUM(F35:F38)</f>
        <v>0</v>
      </c>
      <c r="G34" s="16">
        <f>SUM(G35:G38)</f>
        <v>0</v>
      </c>
      <c r="H34" s="36">
        <f t="shared" si="1"/>
        <v>0</v>
      </c>
      <c r="I34" s="38"/>
      <c r="J34" s="38"/>
      <c r="K34" s="38"/>
      <c r="L34" s="38"/>
    </row>
    <row r="35" spans="1:12" x14ac:dyDescent="0.3">
      <c r="A35" s="34">
        <v>6.1</v>
      </c>
      <c r="B35" s="47" t="s">
        <v>33</v>
      </c>
      <c r="C35" s="19"/>
      <c r="D35" s="19"/>
      <c r="E35" s="36">
        <f t="shared" si="0"/>
        <v>0</v>
      </c>
      <c r="F35" s="19"/>
      <c r="G35" s="19"/>
      <c r="H35" s="36">
        <f t="shared" si="1"/>
        <v>0</v>
      </c>
      <c r="I35" s="38"/>
      <c r="J35" s="38"/>
      <c r="K35" s="38"/>
      <c r="L35" s="38"/>
    </row>
    <row r="36" spans="1:12" x14ac:dyDescent="0.3">
      <c r="A36" s="34">
        <v>6.2</v>
      </c>
      <c r="B36" s="47" t="s">
        <v>115</v>
      </c>
      <c r="C36" s="19"/>
      <c r="D36" s="19"/>
      <c r="E36" s="36">
        <f t="shared" si="0"/>
        <v>0</v>
      </c>
      <c r="F36" s="19"/>
      <c r="G36" s="19"/>
      <c r="H36" s="36">
        <f t="shared" si="1"/>
        <v>0</v>
      </c>
      <c r="I36" s="38"/>
      <c r="J36" s="38"/>
      <c r="K36" s="38"/>
      <c r="L36" s="38"/>
    </row>
    <row r="37" spans="1:12" x14ac:dyDescent="0.3">
      <c r="A37" s="34">
        <v>6.3</v>
      </c>
      <c r="B37" s="47" t="s">
        <v>7</v>
      </c>
      <c r="C37" s="19"/>
      <c r="D37" s="19"/>
      <c r="E37" s="36">
        <f t="shared" si="0"/>
        <v>0</v>
      </c>
      <c r="F37" s="19"/>
      <c r="G37" s="19"/>
      <c r="H37" s="36">
        <f t="shared" si="1"/>
        <v>0</v>
      </c>
      <c r="I37" s="38"/>
      <c r="J37" s="38"/>
      <c r="K37" s="38"/>
      <c r="L37" s="38"/>
    </row>
    <row r="38" spans="1:12" x14ac:dyDescent="0.3">
      <c r="A38" s="34">
        <v>6.4</v>
      </c>
      <c r="B38" s="47" t="s">
        <v>14</v>
      </c>
      <c r="C38" s="19"/>
      <c r="D38" s="19"/>
      <c r="E38" s="36">
        <f t="shared" si="0"/>
        <v>0</v>
      </c>
      <c r="F38" s="19"/>
      <c r="G38" s="19"/>
      <c r="H38" s="36">
        <f t="shared" si="1"/>
        <v>0</v>
      </c>
      <c r="I38" s="38"/>
      <c r="J38" s="38"/>
      <c r="K38" s="38"/>
      <c r="L38" s="38"/>
    </row>
    <row r="39" spans="1:12" x14ac:dyDescent="0.3">
      <c r="A39" s="34">
        <v>7</v>
      </c>
      <c r="B39" s="46" t="s">
        <v>2</v>
      </c>
      <c r="C39" s="35">
        <f>SUM(C40:C42)</f>
        <v>133004253</v>
      </c>
      <c r="D39" s="35">
        <f>SUM(D40:D42)</f>
        <v>0</v>
      </c>
      <c r="E39" s="36">
        <f t="shared" si="0"/>
        <v>133004253</v>
      </c>
      <c r="F39" s="35">
        <f>SUM(F40:F42)</f>
        <v>205145458</v>
      </c>
      <c r="G39" s="35">
        <f>SUM(G40:G42)</f>
        <v>0</v>
      </c>
      <c r="H39" s="36">
        <f t="shared" si="1"/>
        <v>205145458</v>
      </c>
      <c r="I39" s="38"/>
      <c r="J39" s="38"/>
      <c r="K39" s="38"/>
      <c r="L39" s="38"/>
    </row>
    <row r="40" spans="1:12" x14ac:dyDescent="0.3">
      <c r="A40" s="34" t="s">
        <v>119</v>
      </c>
      <c r="B40" s="47" t="s">
        <v>34</v>
      </c>
      <c r="C40" s="19">
        <v>133004253</v>
      </c>
      <c r="D40" s="19"/>
      <c r="E40" s="36">
        <f t="shared" si="0"/>
        <v>133004253</v>
      </c>
      <c r="F40" s="19">
        <v>205145458</v>
      </c>
      <c r="G40" s="19"/>
      <c r="H40" s="36">
        <f t="shared" si="1"/>
        <v>205145458</v>
      </c>
      <c r="I40" s="38"/>
      <c r="J40" s="38"/>
      <c r="K40" s="38"/>
      <c r="L40" s="38"/>
    </row>
    <row r="41" spans="1:12" x14ac:dyDescent="0.3">
      <c r="A41" s="34" t="s">
        <v>120</v>
      </c>
      <c r="B41" s="47" t="s">
        <v>4</v>
      </c>
      <c r="C41" s="19"/>
      <c r="D41" s="19"/>
      <c r="E41" s="36">
        <f t="shared" si="0"/>
        <v>0</v>
      </c>
      <c r="F41" s="19"/>
      <c r="G41" s="19"/>
      <c r="H41" s="36">
        <f t="shared" si="1"/>
        <v>0</v>
      </c>
      <c r="I41" s="38"/>
      <c r="J41" s="38"/>
      <c r="K41" s="38"/>
      <c r="L41" s="38"/>
    </row>
    <row r="42" spans="1:12" x14ac:dyDescent="0.3">
      <c r="A42" s="34" t="s">
        <v>121</v>
      </c>
      <c r="B42" s="47" t="s">
        <v>19</v>
      </c>
      <c r="C42" s="19"/>
      <c r="D42" s="19"/>
      <c r="E42" s="36">
        <f t="shared" si="0"/>
        <v>0</v>
      </c>
      <c r="F42" s="19"/>
      <c r="G42" s="19"/>
      <c r="H42" s="36">
        <f t="shared" si="1"/>
        <v>0</v>
      </c>
      <c r="I42" s="38"/>
      <c r="J42" s="38"/>
      <c r="K42" s="38"/>
      <c r="L42" s="38"/>
    </row>
    <row r="43" spans="1:12" x14ac:dyDescent="0.3">
      <c r="A43" s="34">
        <v>8</v>
      </c>
      <c r="B43" s="46" t="s">
        <v>20</v>
      </c>
      <c r="C43" s="35">
        <f>SUM(C44:C48)</f>
        <v>17564</v>
      </c>
      <c r="D43" s="35">
        <f>SUM(D44:D48)</f>
        <v>426087</v>
      </c>
      <c r="E43" s="36">
        <f t="shared" si="0"/>
        <v>443651</v>
      </c>
      <c r="F43" s="35">
        <f>SUM(F44:F48)</f>
        <v>20346</v>
      </c>
      <c r="G43" s="35">
        <f>SUM(G44:G48)</f>
        <v>395357</v>
      </c>
      <c r="H43" s="36">
        <f t="shared" si="1"/>
        <v>415703</v>
      </c>
      <c r="I43" s="38"/>
      <c r="J43" s="38"/>
      <c r="K43" s="38"/>
      <c r="L43" s="38"/>
    </row>
    <row r="44" spans="1:12" x14ac:dyDescent="0.3">
      <c r="A44" s="34" t="s">
        <v>122</v>
      </c>
      <c r="B44" s="47" t="s">
        <v>35</v>
      </c>
      <c r="C44" s="19"/>
      <c r="D44" s="19"/>
      <c r="E44" s="36">
        <f t="shared" si="0"/>
        <v>0</v>
      </c>
      <c r="F44" s="19"/>
      <c r="G44" s="19"/>
      <c r="H44" s="36">
        <f t="shared" si="1"/>
        <v>0</v>
      </c>
      <c r="I44" s="38"/>
      <c r="J44" s="38"/>
      <c r="K44" s="38"/>
      <c r="L44" s="38"/>
    </row>
    <row r="45" spans="1:12" x14ac:dyDescent="0.3">
      <c r="A45" s="34" t="s">
        <v>123</v>
      </c>
      <c r="B45" s="47" t="s">
        <v>36</v>
      </c>
      <c r="C45" s="19">
        <v>7127</v>
      </c>
      <c r="D45" s="19">
        <v>168586</v>
      </c>
      <c r="E45" s="36">
        <f t="shared" si="0"/>
        <v>175713</v>
      </c>
      <c r="F45" s="19">
        <v>9939</v>
      </c>
      <c r="G45" s="19">
        <v>143233</v>
      </c>
      <c r="H45" s="36">
        <f t="shared" si="1"/>
        <v>153172</v>
      </c>
      <c r="I45" s="38"/>
      <c r="J45" s="38"/>
      <c r="K45" s="38"/>
      <c r="L45" s="38"/>
    </row>
    <row r="46" spans="1:12" x14ac:dyDescent="0.3">
      <c r="A46" s="34" t="s">
        <v>124</v>
      </c>
      <c r="B46" s="47" t="s">
        <v>21</v>
      </c>
      <c r="C46" s="19"/>
      <c r="D46" s="19"/>
      <c r="E46" s="36">
        <f t="shared" si="0"/>
        <v>0</v>
      </c>
      <c r="F46" s="19"/>
      <c r="G46" s="19"/>
      <c r="H46" s="36">
        <f t="shared" si="1"/>
        <v>0</v>
      </c>
      <c r="I46" s="38"/>
      <c r="J46" s="38"/>
      <c r="K46" s="38"/>
      <c r="L46" s="38"/>
    </row>
    <row r="47" spans="1:12" x14ac:dyDescent="0.3">
      <c r="A47" s="34" t="s">
        <v>125</v>
      </c>
      <c r="B47" s="47" t="s">
        <v>22</v>
      </c>
      <c r="C47" s="19"/>
      <c r="D47" s="19">
        <v>252898</v>
      </c>
      <c r="E47" s="36">
        <f t="shared" si="0"/>
        <v>252898</v>
      </c>
      <c r="F47" s="19"/>
      <c r="G47" s="19">
        <v>252124</v>
      </c>
      <c r="H47" s="36">
        <f t="shared" si="1"/>
        <v>252124</v>
      </c>
      <c r="I47" s="38"/>
      <c r="J47" s="38"/>
      <c r="K47" s="38"/>
      <c r="L47" s="38"/>
    </row>
    <row r="48" spans="1:12" x14ac:dyDescent="0.3">
      <c r="A48" s="34" t="s">
        <v>126</v>
      </c>
      <c r="B48" s="47" t="s">
        <v>37</v>
      </c>
      <c r="C48" s="19">
        <v>10437</v>
      </c>
      <c r="D48" s="19">
        <v>4603</v>
      </c>
      <c r="E48" s="36">
        <f t="shared" si="0"/>
        <v>15040</v>
      </c>
      <c r="F48" s="19">
        <v>10407</v>
      </c>
      <c r="G48" s="19"/>
      <c r="H48" s="36">
        <f t="shared" si="1"/>
        <v>10407</v>
      </c>
      <c r="I48" s="38"/>
      <c r="J48" s="38"/>
      <c r="K48" s="38"/>
      <c r="L48" s="38"/>
    </row>
    <row r="49" spans="1:12" x14ac:dyDescent="0.3">
      <c r="A49" s="34">
        <v>9</v>
      </c>
      <c r="B49" s="46" t="s">
        <v>38</v>
      </c>
      <c r="C49" s="35">
        <f>SUM(C50:C53)</f>
        <v>5125</v>
      </c>
      <c r="D49" s="35">
        <f>SUM(D50:D53)</f>
        <v>0</v>
      </c>
      <c r="E49" s="36">
        <f t="shared" si="0"/>
        <v>5125</v>
      </c>
      <c r="F49" s="35">
        <f>SUM(F50:F53)</f>
        <v>5647</v>
      </c>
      <c r="G49" s="35">
        <f>SUM(G50:G53)</f>
        <v>0</v>
      </c>
      <c r="H49" s="36">
        <f t="shared" si="1"/>
        <v>5647</v>
      </c>
      <c r="I49" s="38"/>
      <c r="J49" s="38"/>
      <c r="K49" s="38"/>
      <c r="L49" s="38"/>
    </row>
    <row r="50" spans="1:12" x14ac:dyDescent="0.3">
      <c r="A50" s="34" t="s">
        <v>127</v>
      </c>
      <c r="B50" s="47" t="s">
        <v>8</v>
      </c>
      <c r="C50" s="19"/>
      <c r="D50" s="19"/>
      <c r="E50" s="36">
        <f t="shared" si="0"/>
        <v>0</v>
      </c>
      <c r="F50" s="19"/>
      <c r="G50" s="19"/>
      <c r="H50" s="36">
        <f t="shared" si="1"/>
        <v>0</v>
      </c>
      <c r="I50" s="38"/>
      <c r="J50" s="38"/>
      <c r="K50" s="38"/>
      <c r="L50" s="38"/>
    </row>
    <row r="51" spans="1:12" x14ac:dyDescent="0.3">
      <c r="A51" s="34" t="s">
        <v>128</v>
      </c>
      <c r="B51" s="47" t="s">
        <v>15</v>
      </c>
      <c r="C51" s="19"/>
      <c r="D51" s="19"/>
      <c r="E51" s="36">
        <f t="shared" si="0"/>
        <v>0</v>
      </c>
      <c r="F51" s="19">
        <v>2178</v>
      </c>
      <c r="G51" s="19"/>
      <c r="H51" s="36">
        <f t="shared" si="1"/>
        <v>2178</v>
      </c>
      <c r="I51" s="38"/>
      <c r="J51" s="38"/>
      <c r="K51" s="38"/>
      <c r="L51" s="38"/>
    </row>
    <row r="52" spans="1:12" x14ac:dyDescent="0.3">
      <c r="A52" s="34" t="s">
        <v>129</v>
      </c>
      <c r="B52" s="47" t="s">
        <v>39</v>
      </c>
      <c r="C52" s="19">
        <v>5125</v>
      </c>
      <c r="D52" s="19"/>
      <c r="E52" s="36">
        <f t="shared" si="0"/>
        <v>5125</v>
      </c>
      <c r="F52" s="19">
        <v>3469</v>
      </c>
      <c r="G52" s="19"/>
      <c r="H52" s="36">
        <f t="shared" si="1"/>
        <v>3469</v>
      </c>
      <c r="I52" s="38"/>
      <c r="J52" s="38"/>
      <c r="K52" s="38"/>
      <c r="L52" s="38"/>
    </row>
    <row r="53" spans="1:12" x14ac:dyDescent="0.3">
      <c r="A53" s="34" t="s">
        <v>130</v>
      </c>
      <c r="B53" s="47" t="s">
        <v>16</v>
      </c>
      <c r="C53" s="19"/>
      <c r="D53" s="19"/>
      <c r="E53" s="36">
        <f t="shared" si="0"/>
        <v>0</v>
      </c>
      <c r="F53" s="19"/>
      <c r="G53" s="19"/>
      <c r="H53" s="36">
        <f t="shared" si="1"/>
        <v>0</v>
      </c>
      <c r="I53" s="38"/>
      <c r="J53" s="38"/>
      <c r="K53" s="38"/>
      <c r="L53" s="38"/>
    </row>
    <row r="54" spans="1:12" ht="15.75" thickBot="1" x14ac:dyDescent="0.35">
      <c r="A54" s="54">
        <v>10</v>
      </c>
      <c r="B54" s="55" t="s">
        <v>177</v>
      </c>
      <c r="C54" s="37">
        <f>C6+C13+C21+C25+C29+C34+C39+C43+C49</f>
        <v>149947431</v>
      </c>
      <c r="D54" s="37">
        <f>D6+D13+D21+D25+D29+D34+D39+D43+D49</f>
        <v>80524967</v>
      </c>
      <c r="E54" s="56">
        <f>C54+D54</f>
        <v>230472398</v>
      </c>
      <c r="F54" s="37">
        <f>F6+F13+F21+F25+F29+F34+F39+F43+F49</f>
        <v>226525150</v>
      </c>
      <c r="G54" s="37">
        <f>G6+G13+G21+G25+G29+G34+G39+G43+G49</f>
        <v>64771108</v>
      </c>
      <c r="H54" s="56">
        <f>F54+G54</f>
        <v>291296258</v>
      </c>
      <c r="I54" s="38"/>
      <c r="J54" s="38"/>
      <c r="K54" s="38"/>
      <c r="L54" s="38"/>
    </row>
    <row r="55" spans="1:12" x14ac:dyDescent="0.3">
      <c r="A55" s="22"/>
      <c r="B55" s="3"/>
      <c r="C55" s="38"/>
      <c r="D55" s="38"/>
      <c r="E55" s="38"/>
      <c r="F55" s="38"/>
      <c r="G55" s="38"/>
      <c r="H55" s="38"/>
      <c r="I55" s="38"/>
    </row>
    <row r="56" spans="1:12" x14ac:dyDescent="0.3">
      <c r="A56" s="22"/>
      <c r="B56" s="24" t="s">
        <v>132</v>
      </c>
      <c r="C56" s="38"/>
      <c r="D56" s="38"/>
      <c r="E56" s="38"/>
      <c r="F56" s="38"/>
      <c r="G56" s="38"/>
      <c r="H56" s="38"/>
      <c r="I56" s="38"/>
    </row>
    <row r="57" spans="1:12" x14ac:dyDescent="0.3">
      <c r="A57" s="38"/>
      <c r="B57" s="38"/>
      <c r="C57" s="38"/>
      <c r="D57" s="38"/>
      <c r="E57" s="38"/>
      <c r="F57" s="38"/>
      <c r="G57" s="38"/>
      <c r="H57" s="38"/>
      <c r="I57" s="38"/>
    </row>
    <row r="58" spans="1:12" x14ac:dyDescent="0.3">
      <c r="A58" s="38"/>
      <c r="B58" s="38"/>
      <c r="C58" s="38"/>
      <c r="D58" s="38"/>
      <c r="E58" s="38"/>
      <c r="F58" s="38"/>
      <c r="G58" s="38"/>
      <c r="H58" s="38"/>
      <c r="I58" s="38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E30" sqref="E30"/>
    </sheetView>
  </sheetViews>
  <sheetFormatPr defaultRowHeight="15" x14ac:dyDescent="0.3"/>
  <cols>
    <col min="1" max="1" width="5.28515625" style="24" customWidth="1"/>
    <col min="2" max="2" width="59.7109375" style="24" customWidth="1"/>
    <col min="3" max="4" width="17.7109375" style="24" customWidth="1"/>
    <col min="5" max="5" width="98.7109375" style="24" customWidth="1"/>
    <col min="6" max="16384" width="9.140625" style="24"/>
  </cols>
  <sheetData>
    <row r="2" spans="1:4" x14ac:dyDescent="0.3">
      <c r="A2" s="7" t="s">
        <v>133</v>
      </c>
      <c r="B2" s="27" t="str">
        <f>'RC'!B2</f>
        <v>სს ზირათ ბანკის თბილისის ფილიალი</v>
      </c>
      <c r="C2" s="3"/>
      <c r="D2" s="57"/>
    </row>
    <row r="3" spans="1:4" x14ac:dyDescent="0.3">
      <c r="A3" s="7" t="s">
        <v>145</v>
      </c>
      <c r="B3" s="40">
        <f>'RC'!B3</f>
        <v>42825</v>
      </c>
      <c r="C3" s="3"/>
      <c r="D3" s="58"/>
    </row>
    <row r="4" spans="1:4" ht="16.5" thickBot="1" x14ac:dyDescent="0.35">
      <c r="B4" s="59" t="s">
        <v>46</v>
      </c>
      <c r="C4" s="3"/>
      <c r="D4" s="60"/>
    </row>
    <row r="5" spans="1:4" ht="54" x14ac:dyDescent="0.35">
      <c r="A5" s="61"/>
      <c r="B5" s="62"/>
      <c r="C5" s="63" t="s">
        <v>148</v>
      </c>
      <c r="D5" s="64" t="s">
        <v>161</v>
      </c>
    </row>
    <row r="6" spans="1:4" x14ac:dyDescent="0.3">
      <c r="A6" s="65"/>
      <c r="B6" s="66" t="s">
        <v>42</v>
      </c>
      <c r="C6" s="67"/>
      <c r="D6" s="68"/>
    </row>
    <row r="7" spans="1:4" x14ac:dyDescent="0.3">
      <c r="A7" s="65">
        <v>1</v>
      </c>
      <c r="B7" s="69" t="s">
        <v>193</v>
      </c>
      <c r="C7" s="70">
        <v>0.46360000000000001</v>
      </c>
      <c r="D7" s="70">
        <v>0.58550000000000002</v>
      </c>
    </row>
    <row r="8" spans="1:4" x14ac:dyDescent="0.3">
      <c r="A8" s="65">
        <v>2</v>
      </c>
      <c r="B8" s="69" t="s">
        <v>194</v>
      </c>
      <c r="C8" s="70">
        <v>0.48070000000000002</v>
      </c>
      <c r="D8" s="70">
        <v>0.60709999999999997</v>
      </c>
    </row>
    <row r="9" spans="1:4" x14ac:dyDescent="0.3">
      <c r="A9" s="65">
        <v>3</v>
      </c>
      <c r="B9" s="71" t="s">
        <v>51</v>
      </c>
      <c r="C9" s="70">
        <v>0.56940000000000002</v>
      </c>
      <c r="D9" s="70">
        <v>0.53059999999999996</v>
      </c>
    </row>
    <row r="10" spans="1:4" x14ac:dyDescent="0.3">
      <c r="A10" s="65">
        <v>4</v>
      </c>
      <c r="B10" s="71" t="s">
        <v>47</v>
      </c>
      <c r="C10" s="70">
        <v>0</v>
      </c>
      <c r="D10" s="70">
        <v>0</v>
      </c>
    </row>
    <row r="11" spans="1:4" x14ac:dyDescent="0.3">
      <c r="A11" s="65"/>
      <c r="B11" s="72" t="s">
        <v>40</v>
      </c>
      <c r="C11" s="70"/>
      <c r="D11" s="70"/>
    </row>
    <row r="12" spans="1:4" ht="30" x14ac:dyDescent="0.3">
      <c r="A12" s="65">
        <v>5</v>
      </c>
      <c r="B12" s="71" t="s">
        <v>48</v>
      </c>
      <c r="C12" s="70">
        <v>4.4299999999999999E-2</v>
      </c>
      <c r="D12" s="70">
        <v>5.4300000000000001E-2</v>
      </c>
    </row>
    <row r="13" spans="1:4" x14ac:dyDescent="0.3">
      <c r="A13" s="65">
        <v>6</v>
      </c>
      <c r="B13" s="71" t="s">
        <v>60</v>
      </c>
      <c r="C13" s="70">
        <v>4.1999999999999997E-3</v>
      </c>
      <c r="D13" s="70">
        <v>2.5000000000000001E-3</v>
      </c>
    </row>
    <row r="14" spans="1:4" x14ac:dyDescent="0.3">
      <c r="A14" s="65">
        <v>7</v>
      </c>
      <c r="B14" s="71" t="s">
        <v>49</v>
      </c>
      <c r="C14" s="70">
        <v>3.1199999999999999E-2</v>
      </c>
      <c r="D14" s="70">
        <v>3.8199999999999998E-2</v>
      </c>
    </row>
    <row r="15" spans="1:4" x14ac:dyDescent="0.3">
      <c r="A15" s="65">
        <v>8</v>
      </c>
      <c r="B15" s="71" t="s">
        <v>50</v>
      </c>
      <c r="C15" s="70">
        <v>4.0099999999999997E-2</v>
      </c>
      <c r="D15" s="70">
        <v>5.1799999999999999E-2</v>
      </c>
    </row>
    <row r="16" spans="1:4" x14ac:dyDescent="0.3">
      <c r="A16" s="65">
        <v>9</v>
      </c>
      <c r="B16" s="71" t="s">
        <v>44</v>
      </c>
      <c r="C16" s="73">
        <v>2.5700000000000001E-2</v>
      </c>
      <c r="D16" s="73">
        <v>3.1600000000000003E-2</v>
      </c>
    </row>
    <row r="17" spans="1:4" x14ac:dyDescent="0.3">
      <c r="A17" s="65">
        <v>10</v>
      </c>
      <c r="B17" s="71" t="s">
        <v>45</v>
      </c>
      <c r="C17" s="73">
        <v>8.8200000000000001E-2</v>
      </c>
      <c r="D17" s="73">
        <v>9.5100000000000004E-2</v>
      </c>
    </row>
    <row r="18" spans="1:4" x14ac:dyDescent="0.3">
      <c r="A18" s="65"/>
      <c r="B18" s="72" t="s">
        <v>52</v>
      </c>
      <c r="C18" s="70"/>
      <c r="D18" s="70"/>
    </row>
    <row r="19" spans="1:4" x14ac:dyDescent="0.3">
      <c r="A19" s="65">
        <v>11</v>
      </c>
      <c r="B19" s="71" t="s">
        <v>53</v>
      </c>
      <c r="C19" s="70">
        <v>4.1700000000000001E-2</v>
      </c>
      <c r="D19" s="70">
        <v>4.1599999999999998E-2</v>
      </c>
    </row>
    <row r="20" spans="1:4" x14ac:dyDescent="0.3">
      <c r="A20" s="65">
        <v>12</v>
      </c>
      <c r="B20" s="71" t="s">
        <v>54</v>
      </c>
      <c r="C20" s="70">
        <v>4.3700000000000003E-2</v>
      </c>
      <c r="D20" s="70">
        <v>3.2399999999999998E-2</v>
      </c>
    </row>
    <row r="21" spans="1:4" x14ac:dyDescent="0.3">
      <c r="A21" s="65">
        <v>13</v>
      </c>
      <c r="B21" s="71" t="s">
        <v>55</v>
      </c>
      <c r="C21" s="70">
        <v>0.62019999999999997</v>
      </c>
      <c r="D21" s="70">
        <v>0.56489999999999996</v>
      </c>
    </row>
    <row r="22" spans="1:4" x14ac:dyDescent="0.3">
      <c r="A22" s="65">
        <v>14</v>
      </c>
      <c r="B22" s="71" t="s">
        <v>56</v>
      </c>
      <c r="C22" s="70">
        <v>0.60819999999999996</v>
      </c>
      <c r="D22" s="70">
        <v>0.54779999999999995</v>
      </c>
    </row>
    <row r="23" spans="1:4" x14ac:dyDescent="0.3">
      <c r="A23" s="65">
        <v>15</v>
      </c>
      <c r="B23" s="71" t="s">
        <v>57</v>
      </c>
      <c r="C23" s="70">
        <v>5.7099999999999998E-2</v>
      </c>
      <c r="D23" s="70">
        <v>-7.0499999999999993E-2</v>
      </c>
    </row>
    <row r="24" spans="1:4" x14ac:dyDescent="0.3">
      <c r="A24" s="65"/>
      <c r="B24" s="72" t="s">
        <v>41</v>
      </c>
      <c r="C24" s="70"/>
      <c r="D24" s="70"/>
    </row>
    <row r="25" spans="1:4" x14ac:dyDescent="0.3">
      <c r="A25" s="65">
        <v>16</v>
      </c>
      <c r="B25" s="71" t="s">
        <v>43</v>
      </c>
      <c r="C25" s="70">
        <v>0.749</v>
      </c>
      <c r="D25" s="70">
        <v>0.64190000000000003</v>
      </c>
    </row>
    <row r="26" spans="1:4" ht="30" x14ac:dyDescent="0.3">
      <c r="A26" s="65">
        <v>17</v>
      </c>
      <c r="B26" s="71" t="s">
        <v>58</v>
      </c>
      <c r="C26" s="70">
        <v>0.82789999999999997</v>
      </c>
      <c r="D26" s="70">
        <v>0.81189999999999996</v>
      </c>
    </row>
    <row r="27" spans="1:4" ht="15.75" thickBot="1" x14ac:dyDescent="0.35">
      <c r="A27" s="74">
        <v>18</v>
      </c>
      <c r="B27" s="75" t="s">
        <v>59</v>
      </c>
      <c r="C27" s="76">
        <v>0.67959999999999998</v>
      </c>
      <c r="D27" s="76">
        <v>0.56879999999999997</v>
      </c>
    </row>
    <row r="28" spans="1:4" x14ac:dyDescent="0.3">
      <c r="A28" s="77"/>
      <c r="B28" s="78"/>
      <c r="C28" s="77"/>
      <c r="D28" s="77"/>
    </row>
    <row r="29" spans="1:4" x14ac:dyDescent="0.3">
      <c r="A29" s="24" t="s">
        <v>132</v>
      </c>
      <c r="B29" s="77"/>
      <c r="C29" s="77"/>
    </row>
    <row r="30" spans="1:4" x14ac:dyDescent="0.3">
      <c r="A30" s="77"/>
      <c r="B30" s="22"/>
      <c r="C30" s="77"/>
      <c r="D30" s="77"/>
    </row>
    <row r="31" spans="1:4" x14ac:dyDescent="0.3">
      <c r="A31" s="77"/>
      <c r="B31" s="22"/>
      <c r="C31" s="79"/>
      <c r="D31" s="77"/>
    </row>
    <row r="32" spans="1:4" x14ac:dyDescent="0.3">
      <c r="A32" s="77"/>
      <c r="B32" s="78"/>
      <c r="C32" s="77"/>
      <c r="D32" s="77"/>
    </row>
    <row r="33" spans="1:5" x14ac:dyDescent="0.3">
      <c r="A33" s="77"/>
      <c r="B33" s="78"/>
      <c r="C33" s="77"/>
      <c r="D33" s="77"/>
    </row>
    <row r="34" spans="1:5" x14ac:dyDescent="0.3">
      <c r="A34" s="77"/>
      <c r="B34" s="78"/>
      <c r="C34" s="77"/>
      <c r="D34" s="77"/>
    </row>
    <row r="35" spans="1:5" x14ac:dyDescent="0.3">
      <c r="A35" s="77"/>
      <c r="B35" s="78"/>
      <c r="C35" s="77"/>
      <c r="D35" s="77"/>
    </row>
    <row r="36" spans="1:5" x14ac:dyDescent="0.3">
      <c r="A36" s="77"/>
      <c r="B36" s="78"/>
      <c r="C36" s="77"/>
      <c r="D36" s="77"/>
    </row>
    <row r="37" spans="1:5" x14ac:dyDescent="0.3">
      <c r="A37" s="77"/>
      <c r="B37" s="78"/>
      <c r="C37" s="79"/>
      <c r="D37" s="77"/>
    </row>
    <row r="38" spans="1:5" x14ac:dyDescent="0.3">
      <c r="C38" s="77"/>
      <c r="D38" s="77"/>
      <c r="E38" s="77"/>
    </row>
    <row r="39" spans="1:5" x14ac:dyDescent="0.3">
      <c r="C39" s="79"/>
      <c r="D39" s="77"/>
      <c r="E39" s="77"/>
    </row>
    <row r="40" spans="1:5" x14ac:dyDescent="0.3">
      <c r="C40" s="77"/>
      <c r="D40" s="77"/>
      <c r="E40" s="77"/>
    </row>
    <row r="41" spans="1:5" x14ac:dyDescent="0.3">
      <c r="B41" s="80"/>
      <c r="C41" s="79"/>
      <c r="D41" s="77"/>
      <c r="E41" s="77"/>
    </row>
    <row r="42" spans="1:5" x14ac:dyDescent="0.3">
      <c r="B42" s="81"/>
      <c r="C42" s="77"/>
      <c r="D42" s="77"/>
      <c r="E42" s="77"/>
    </row>
    <row r="43" spans="1:5" x14ac:dyDescent="0.3">
      <c r="C43" s="77"/>
      <c r="D43" s="77"/>
      <c r="E43" s="77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B32" sqref="B32"/>
    </sheetView>
  </sheetViews>
  <sheetFormatPr defaultRowHeight="15" x14ac:dyDescent="0.3"/>
  <cols>
    <col min="1" max="1" width="7.85546875" style="24" customWidth="1"/>
    <col min="2" max="2" width="70" style="24" customWidth="1"/>
    <col min="3" max="3" width="21.85546875" style="24" customWidth="1"/>
    <col min="4" max="16384" width="9.140625" style="24"/>
  </cols>
  <sheetData>
    <row r="1" spans="1:3" x14ac:dyDescent="0.3">
      <c r="A1" s="7" t="s">
        <v>133</v>
      </c>
      <c r="B1" s="3" t="s">
        <v>208</v>
      </c>
      <c r="C1" s="27"/>
    </row>
    <row r="2" spans="1:3" x14ac:dyDescent="0.3">
      <c r="A2" s="7" t="s">
        <v>145</v>
      </c>
      <c r="B2" s="4">
        <v>42460</v>
      </c>
      <c r="C2" s="40"/>
    </row>
    <row r="3" spans="1:3" ht="31.5" customHeight="1" thickBot="1" x14ac:dyDescent="0.35">
      <c r="A3" s="78"/>
      <c r="B3" s="82" t="s">
        <v>64</v>
      </c>
      <c r="C3" s="83"/>
    </row>
    <row r="4" spans="1:3" x14ac:dyDescent="0.3">
      <c r="A4" s="61"/>
      <c r="B4" s="162" t="s">
        <v>62</v>
      </c>
      <c r="C4" s="163"/>
    </row>
    <row r="5" spans="1:3" x14ac:dyDescent="0.3">
      <c r="A5" s="65">
        <v>1</v>
      </c>
      <c r="B5" s="158" t="s">
        <v>195</v>
      </c>
      <c r="C5" s="159"/>
    </row>
    <row r="6" spans="1:3" x14ac:dyDescent="0.3">
      <c r="A6" s="65">
        <v>2</v>
      </c>
      <c r="B6" s="158" t="s">
        <v>196</v>
      </c>
      <c r="C6" s="159"/>
    </row>
    <row r="7" spans="1:3" x14ac:dyDescent="0.3">
      <c r="A7" s="65">
        <v>3</v>
      </c>
      <c r="B7" s="158" t="s">
        <v>197</v>
      </c>
      <c r="C7" s="159"/>
    </row>
    <row r="8" spans="1:3" x14ac:dyDescent="0.3">
      <c r="A8" s="65">
        <v>4</v>
      </c>
      <c r="B8" s="158" t="s">
        <v>198</v>
      </c>
      <c r="C8" s="159"/>
    </row>
    <row r="9" spans="1:3" x14ac:dyDescent="0.3">
      <c r="A9" s="65">
        <v>5</v>
      </c>
      <c r="B9" s="158" t="s">
        <v>210</v>
      </c>
      <c r="C9" s="159"/>
    </row>
    <row r="10" spans="1:3" x14ac:dyDescent="0.3">
      <c r="A10" s="65">
        <v>6</v>
      </c>
      <c r="B10" s="158" t="s">
        <v>199</v>
      </c>
      <c r="C10" s="159"/>
    </row>
    <row r="11" spans="1:3" x14ac:dyDescent="0.3">
      <c r="A11" s="65">
        <v>7</v>
      </c>
      <c r="B11" s="158" t="s">
        <v>200</v>
      </c>
      <c r="C11" s="159"/>
    </row>
    <row r="12" spans="1:3" x14ac:dyDescent="0.3">
      <c r="A12" s="65">
        <v>8</v>
      </c>
      <c r="B12" s="158" t="s">
        <v>201</v>
      </c>
      <c r="C12" s="159"/>
    </row>
    <row r="13" spans="1:3" x14ac:dyDescent="0.3">
      <c r="A13" s="65">
        <v>9</v>
      </c>
      <c r="B13" s="158" t="s">
        <v>202</v>
      </c>
      <c r="C13" s="159"/>
    </row>
    <row r="14" spans="1:3" x14ac:dyDescent="0.3">
      <c r="A14" s="65">
        <v>10</v>
      </c>
      <c r="B14" s="158" t="s">
        <v>203</v>
      </c>
      <c r="C14" s="159"/>
    </row>
    <row r="15" spans="1:3" x14ac:dyDescent="0.3">
      <c r="A15" s="65">
        <v>11</v>
      </c>
      <c r="B15" s="158" t="s">
        <v>211</v>
      </c>
      <c r="C15" s="159"/>
    </row>
    <row r="16" spans="1:3" x14ac:dyDescent="0.3">
      <c r="A16" s="65"/>
      <c r="B16" s="158"/>
      <c r="C16" s="159"/>
    </row>
    <row r="17" spans="1:3" x14ac:dyDescent="0.3">
      <c r="A17" s="65"/>
      <c r="B17" s="151" t="s">
        <v>63</v>
      </c>
      <c r="C17" s="157"/>
    </row>
    <row r="18" spans="1:3" x14ac:dyDescent="0.3">
      <c r="A18" s="65">
        <v>1</v>
      </c>
      <c r="B18" s="156" t="s">
        <v>204</v>
      </c>
      <c r="C18" s="157"/>
    </row>
    <row r="19" spans="1:3" x14ac:dyDescent="0.3">
      <c r="A19" s="65">
        <v>2</v>
      </c>
      <c r="B19" s="156" t="s">
        <v>205</v>
      </c>
      <c r="C19" s="157"/>
    </row>
    <row r="20" spans="1:3" x14ac:dyDescent="0.3">
      <c r="A20" s="65">
        <v>3</v>
      </c>
      <c r="B20" s="156" t="s">
        <v>206</v>
      </c>
      <c r="C20" s="157"/>
    </row>
    <row r="21" spans="1:3" x14ac:dyDescent="0.3">
      <c r="A21" s="65">
        <v>4</v>
      </c>
      <c r="B21" s="156" t="s">
        <v>209</v>
      </c>
      <c r="C21" s="157"/>
    </row>
    <row r="22" spans="1:3" x14ac:dyDescent="0.3">
      <c r="A22" s="65"/>
      <c r="B22" s="156"/>
      <c r="C22" s="157"/>
    </row>
    <row r="23" spans="1:3" ht="33.75" customHeight="1" x14ac:dyDescent="0.3">
      <c r="A23" s="65"/>
      <c r="B23" s="151" t="s">
        <v>61</v>
      </c>
      <c r="C23" s="152"/>
    </row>
    <row r="24" spans="1:3" x14ac:dyDescent="0.3">
      <c r="A24" s="65">
        <v>1</v>
      </c>
      <c r="B24" s="158" t="s">
        <v>207</v>
      </c>
      <c r="C24" s="159"/>
    </row>
    <row r="25" spans="1:3" x14ac:dyDescent="0.3">
      <c r="A25" s="65"/>
      <c r="B25" s="158"/>
      <c r="C25" s="159"/>
    </row>
    <row r="26" spans="1:3" ht="27" customHeight="1" x14ac:dyDescent="0.3">
      <c r="A26" s="65"/>
      <c r="B26" s="153" t="s">
        <v>131</v>
      </c>
      <c r="C26" s="154"/>
    </row>
    <row r="27" spans="1:3" x14ac:dyDescent="0.3">
      <c r="A27" s="65">
        <v>1</v>
      </c>
      <c r="B27" s="158" t="s">
        <v>207</v>
      </c>
      <c r="C27" s="159"/>
    </row>
    <row r="28" spans="1:3" ht="15.75" thickBot="1" x14ac:dyDescent="0.35">
      <c r="A28" s="74"/>
      <c r="B28" s="160"/>
      <c r="C28" s="161"/>
    </row>
    <row r="30" spans="1:3" ht="24" customHeight="1" x14ac:dyDescent="0.3">
      <c r="B30" s="155"/>
      <c r="C30" s="155"/>
    </row>
  </sheetData>
  <mergeCells count="26">
    <mergeCell ref="B4:C4"/>
    <mergeCell ref="B5:C5"/>
    <mergeCell ref="B6:C6"/>
    <mergeCell ref="B7:C7"/>
    <mergeCell ref="B19:C19"/>
    <mergeCell ref="B17:C17"/>
    <mergeCell ref="B9:C9"/>
    <mergeCell ref="B8:C8"/>
    <mergeCell ref="B18:C18"/>
    <mergeCell ref="B10:C10"/>
    <mergeCell ref="B11:C11"/>
    <mergeCell ref="B12:C12"/>
    <mergeCell ref="B13:C13"/>
    <mergeCell ref="B14:C14"/>
    <mergeCell ref="B15:C15"/>
    <mergeCell ref="B16:C16"/>
    <mergeCell ref="B23:C23"/>
    <mergeCell ref="B26:C26"/>
    <mergeCell ref="B30:C30"/>
    <mergeCell ref="B20:C20"/>
    <mergeCell ref="B21:C21"/>
    <mergeCell ref="B22:C22"/>
    <mergeCell ref="B24:C24"/>
    <mergeCell ref="B25:C25"/>
    <mergeCell ref="B27:C27"/>
    <mergeCell ref="B28:C2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3lShIoaAJ6JoN4ypQCvu5vBDHsk=</DigestValue>
    </Reference>
    <Reference URI="#idOfficeObject" Type="http://www.w3.org/2000/09/xmldsig#Object">
      <DigestMethod Algorithm="http://www.w3.org/2000/09/xmldsig#sha1"/>
      <DigestValue>1goYrEsCcSsqFkfogpwEOQs4jDI=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NMieJrm859LUS1Ez9fD9AjboW/4=</DigestValue>
    </Reference>
  </SignedInfo>
  <SignatureValue>XL0vJWxfeoFPlex4mQRDrVHE6Rr/FVbNf2bIgFz51XaH7Bx8EvFYWsfaZRl6ORH7XWrUoIIxrVe0
+vSNcizxQEqjFs69l0zGgeYCw/dq0Dj6TZGDnvl1OyOiJT/4Pu48l+7eaWtkkecYt8BsASkikJ3s
rpjxR5M0YHCGrt6xCxQMk9GMEA9+9+4cqilGeruULuGZnmd2HVRcZGYWOUQqu3k1IhYpDslMAnbU
wEST7WKI3xgkmZ85Cp8Lhp4w+TFvAgFfgAA3pB4dqIGk/1la270XLbZSLmsghsSUD3AglZKb2stM
rekKBXBoP+jMh9wVSTNSiehn0yDSOin3c+/8sA==</SignatureValue>
  <KeyInfo>
    <X509Data>
      <X509Certificate>MIIGRjCCBS6gAwIBAgIKe6sGPAACAAAc4jANBgkqhkiG9w0BAQsFADBKMRIwEAYKCZImiZPyLGQB
GRYCZ2UxEzARBgoJkiaJk/IsZAEZFgNuYmcxHzAdBgNVBAMTFk5CRyBDbGFzcyAyIElOVCBTdWIg
Q0EwHhcNMTcwMjE1MTEyODU1WhcNMTkwMjE1MTEyODU1WjBEMSMwIQYDVQQKExpaSVJBQVQgQkFO
SyBUQklMSVNJIEJSQU5DSDEdMBsGA1UEAxMUQlpCIC0gRGF2aXQgS2lzdGF1cmkwggEiMA0GCSqG
SIb3DQEBAQUAA4IBDwAwggEKAoIBAQDAajwb16o6Vp7qLOgAW3+V4vE62lIqEpKrhxPDzL/1T/ia
9TcyeV+0+PIlXikTHBNxPz/oW7aNzfqMmKOi4acOgWbahMePJLJaHqYg+B07CBzpS47luE/OJVDd
PQ6HvEUQgD/hTVxe3K2tuxcUHKoRGdni9VitQU7qjuxalzk8dLOXyRS9IbaRY85fUWei9y4R2uUp
AGbPvK8aixs3pKtcWksd54sYwSwrSnSUYnmLA84DfiXQ89TSm126rQKlRwsfg3hoV46cr4X3UtMn
1wGZok5iyXY0QCOBujkKXlm6ezQmC108jJO6rxAm+NgVJpPIS55LeM6RJD44/IvmjUkJAgMBAAGj
ggMyMIIDLjA8BgkrBgEEAYI3FQcELzAtBiUrBgEEAYI3FQjmsmCDjfVEhoGZCYO4oUqDvoRxBIHP
kBGGr54RAgFkAgEbMB0GA1UdJQQWMBQGCCsGAQUFBwMCBggrBgEFBQcDBDALBgNVHQ8EBAMCB4Aw
JwYJKwYBBAGCNxUKBBowGDAKBggrBgEFBQcDAjAKBggrBgEFBQcDBDAdBgNVHQ4EFgQUeEZUb4oG
xScuPbgwcS/oJdjEyZswHwYDVR0jBBgwFoAUwy7SL/BMLxnCJ4L89i6sarBJz8EwggElBgNVHR8E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MjBJTlQlMjBTdWIlMjBDQSgyKS5jcnQwDQYJKoZIhvcNAQELBQADggEBAFFks7TzABJOTjfLGfZ4
L60XhVxBxGT3ZSK/PlXyUyLv9S37RVShSUqlrUH3A0ldf72T2flMF3b7tD0T65BkOyR4W0uI5qht
Fi/WVdIb/eyhLo+P5kK8muXvirpAQ7tYp6EYj6K8ETsyX4dmTSTPOPWi1okNHbJrKOsyDonBDow/
jYq7IwN8xcpIi1jG59d5/NqIHDPQy2B6KJV7yGVDDdPiLuAfIbLuG54Uc6BKd1lCBEMAcOEPmtn1
o9p3UrN4q066Rq2+NUA6TFQsmHBgTdtiT6aeeH5bwChDO7Njjxd7AMvqUFw18b1hTI+6U3Xt2AjJ
ieUsDMzUd8ZqfaxuFXs=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lPRsYXusUxzYQA6zjmwh/iVsh4s=</DigestValue>
      </Reference>
      <Reference URI="/xl/worksheets/sheet1.xml?ContentType=application/vnd.openxmlformats-officedocument.spreadsheetml.worksheet+xml">
        <DigestMethod Algorithm="http://www.w3.org/2000/09/xmldsig#sha1"/>
        <DigestValue>9FxFrwX8PCQvNW5Gi4Fw2TYr67M=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wPZjbn0GuZ4ypzjWxSe3VB0Apro=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uHVnbeenFuEvA6n2KxkGZgPFIfs=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GfFIc3eqNcP6cmgyZq483xo+uko=</DigestValue>
      </Reference>
      <Reference URI="/xl/worksheets/sheet4.xml?ContentType=application/vnd.openxmlformats-officedocument.spreadsheetml.worksheet+xml">
        <DigestMethod Algorithm="http://www.w3.org/2000/09/xmldsig#sha1"/>
        <DigestValue>dO2NWXXD2X5M6/Vp64vscIx67S8=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ijhIre16Nj/Q0rfnh1oi3v5EVjg=</DigestValue>
      </Reference>
      <Reference URI="/xl/sharedStrings.xml?ContentType=application/vnd.openxmlformats-officedocument.spreadsheetml.sharedStrings+xml">
        <DigestMethod Algorithm="http://www.w3.org/2000/09/xmldsig#sha1"/>
        <DigestValue>gQYigx+h7JpuoGwGMg03qZw2mlA=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2017-04-21T16:19:38Z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2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2017-04-21T16:19:38Z</xd:SigningTime>
          <xd:SigningCertificate>
            <xd:Cert>
              <xd:CertDigest>
                <DigestMethod Algorithm="http://www.w3.org/2000/09/xmldsig#sha1"/>
                <DigestValue>17Y+nMl2w20CAfWYcuufWm3EVVs=</DigestValue>
              </xd:CertDigest>
              <xd:IssuerSerial>
                <X509IssuerName>CN=NBG Class 2 INT Sub CA, DC=nbg, DC=ge</X509IssuerName>
                <X509SerialNumber>584005919863642114759906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u/SwYVovKKtaycu3p0pxms+YrFE=</DigestValue>
    </Reference>
    <Reference URI="#idOfficeObject" Type="http://www.w3.org/2000/09/xmldsig#Object">
      <DigestMethod Algorithm="http://www.w3.org/2000/09/xmldsig#sha1"/>
      <DigestValue>XyIaxx5R7Etz9/9DnxIhVKCZkVw=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5LL1uoxZpBW3IKFhvs8OTRi4bgM=</DigestValue>
    </Reference>
  </SignedInfo>
  <SignatureValue>Qo/9sMv46qy/OWMUBp41LashIG4w8d124lKJt0CH8LBEaR/gyvRmuktj9jZi+TlfWYhjKVbRNiHu
TTDfpGvKaRS48IFfm4Y3i942Hi3vovNNU5nG/pSkwjJ72tQXsah02iRqPJUTtpRgzk0klIZ2leiC
bps2hPPqf+ujwOSHcC7297+fr27bBuzShkTNd59GTYaRkPZ/z4innO84exDM3KqejE3FnwFpd20e
BR6xBqnQRW3P4kWulaCRfwhhCszfwY6AUV7i0KpW2dCbxMhh+JgSgpMDwXJ72vfl4pZr3bQqpQGP
DjtLvVYfG5OKE1gh+SS6FNCEL5qzqVkB3AqMOw==</SignatureValue>
  <KeyInfo>
    <X509Data>
      <X509Certificate>MIIGQzCCBSugAwIBAgIKe6x9TAACAAAc4zANBgkqhkiG9w0BAQsFADBKMRIwEAYKCZImiZPyLGQB
GRYCZ2UxEzARBgoJkiaJk/IsZAEZFgNuYmcxHzAdBgNVBAMTFk5CRyBDbGFzcyAyIElOVCBTdWIg
Q0EwHhcNMTcwMjE1MTEzMDMxWhcNMTkwMjE1MTEzMDMxWjBBMSMwIQYDVQQKExpaSVJBQVQgQkFO
SyBUQklMSVNJIEJSQU5DSDEaMBgGA1UEAxMRQlpCIC0gTWVobWV0IFVjYXIwggEiMA0GCSqGSIb3
DQEBAQUAA4IBDwAwggEKAoIBAQDuQAkrruvAmZk+I1ArrGs7H1vKzzEipEgSGNaW2TSKY/0rXR4J
Fu8CVi4gFogP1Gvweqx1xQeFpu7zBHGcUPkF4I/f64T35EZjXOARqXkFj11TL2VOWQk5CvhDvFUW
SkpvlWvSpe8N8fB7N6r3f4JUjU9nHfHLkcTgPRbe6tiWfRN/aYSVB/NTjH0rlE3z5OxkgL6wTKXp
J4Z5WQPhzFmUcecSFCGy7vZV6AIiZzxY5++/Rj80iDrxcVb1cF9vqY6JXAme2F6Ni5LK3i9kzo36
eKdTQP3PUBV+VnzbvVKhnDVkJ+BDVcdVuPZZlvCYNCnBbegoAI0XcU3Koysn//jVAgMBAAGjggMy
MIIDLjA8BgkrBgEEAYI3FQcELzAtBiUrBgEEAYI3FQjmsmCDjfVEhoGZCYO4oUqDvoRxBIHPkBGG
r54RAgFkAgEbMB0GA1UdJQQWMBQGCCsGAQUFBwMCBggrBgEFBQcDBDALBgNVHQ8EBAMCB4AwJwYJ
KwYBBAGCNxUKBBowGDAKBggrBgEFBQcDAjAKBggrBgEFBQcDBDAdBgNVHQ4EFgQU6FqJa1ZpgPtO
4Cmk/2Atux7YMIUwHwYDVR0jBBgwFoAUwy7SL/BMLxnCJ4L89i6sarBJz8EwggElBgNVHR8EggEc
MIIBGDCCARSgggEQoIIBDIaBx2xkYXA6Ly8vQ049TkJHJTIwQ2xhc3MlMjAyJTIwSU5UJTIwU3Vi
JTIwQ0EoMSksQ049bmJnLXN1YkNBLENOPUNEUCxDTj1QdWJsaWMlMjBLZXklMjBTZXJ2aWNlcyxD
Tj1TZXJ2aWNlcyxDTj1Db25maWd1cmF0aW9uLERDPW5iZyxEQz1nZT9jZXJ0aWZpY2F0ZVJldm9j
YXRpb25MaXN0P2Jhc2U/b2JqZWN0Q2xhc3M9Y1JMRGlzdHJpYnV0aW9uUG9pbnSGQGh0dHA6Ly9j
cmwubmJnLmdvdi5nZS9jYS9OQkclMjBDbGFzcyUyMDIlMjBJTlQlMjBTdWIlMjBDQSgxKS5jcmww
ggEuBggrBgEFBQcBAQSCASAwggEcMIG6BggrBgEFBQcwAoaBrWxkYXA6Ly8vQ049TkJHJTIwQ2xh
c3MlMjAyJTIwSU5UJTIwU3ViJTIwQ0EsQ049QUlBLENOPVB1YmxpYyUyMEtleSUyMFNlcnZpY2Vz
LENOPVNlcnZpY2VzLENOPUNvbmZpZ3VyYXRpb24sREM9bmJnLERDPWdlP2NBQ2VydGlmaWNhdGU/
YmFzZT9vYmplY3RDbGFzcz1jZXJ0aWZpY2F0aW9uQXV0aG9yaXR5MF0GCCsGAQUFBzAChlFodHRw
Oi8vY3JsLm5iZy5nb3YuZ2UvY2EvbmJnLXN1YkNBLm5iZy5nZV9OQkclMjBDbGFzcyUyMDIlMjBJ
TlQlMjBTdWIlMjBDQSgyKS5jcnQwDQYJKoZIhvcNAQELBQADggEBADit1zp/L1u7bktgTGyKUBhY
DcfVnhpWvRqX7NVnSOzQKgx+sX7+B2qRR8QsHshohBVDkzLF+Nlgc7+pfUkYJEwyZae09j9GRtax
3IsjEGOsEp07F49z5VFEG/YSVj4JBJGOs05CRBj/addqepZHNkQ14UfDJINPX7kE1s+CQCOR7s/A
3f6dX9uaXH/im3JXV9NnOtotSrQLJF/jAJEIdPdCKA2XxLrcRQKPhOCcCcDWaeA/N2H5SNL4Spa2
mQc0neuqAyNpzuSW+9HPV1LUUFjj8rArMMDxPI0jQGDQu0J+GX8LSGG8msH6wnySbxZuGaeOxsLV
CDdT1hPCQt7bDoI=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lPRsYXusUxzYQA6zjmwh/iVsh4s=</DigestValue>
      </Reference>
      <Reference URI="/xl/worksheets/sheet1.xml?ContentType=application/vnd.openxmlformats-officedocument.spreadsheetml.worksheet+xml">
        <DigestMethod Algorithm="http://www.w3.org/2000/09/xmldsig#sha1"/>
        <DigestValue>9FxFrwX8PCQvNW5Gi4Fw2TYr67M=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wPZjbn0GuZ4ypzjWxSe3VB0Apro=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uHVnbeenFuEvA6n2KxkGZgPFIfs=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GfFIc3eqNcP6cmgyZq483xo+uko=</DigestValue>
      </Reference>
      <Reference URI="/xl/worksheets/sheet4.xml?ContentType=application/vnd.openxmlformats-officedocument.spreadsheetml.worksheet+xml">
        <DigestMethod Algorithm="http://www.w3.org/2000/09/xmldsig#sha1"/>
        <DigestValue>dO2NWXXD2X5M6/Vp64vscIx67S8=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ijhIre16Nj/Q0rfnh1oi3v5EVjg=</DigestValue>
      </Reference>
      <Reference URI="/xl/sharedStrings.xml?ContentType=application/vnd.openxmlformats-officedocument.spreadsheetml.sharedStrings+xml">
        <DigestMethod Algorithm="http://www.w3.org/2000/09/xmldsig#sha1"/>
        <DigestValue>gQYigx+h7JpuoGwGMg03qZw2mlA=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2017-04-21T16:19:47Z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2017-04-21T16:19:47Z</xd:SigningTime>
          <xd:SigningCertificate>
            <xd:Cert>
              <xd:CertDigest>
                <DigestMethod Algorithm="http://www.w3.org/2000/09/xmldsig#sha1"/>
                <DigestValue>n6dJHYWTHu9jurnHocaepO2XNQw=</DigestValue>
              </xd:CertDigest>
              <xd:IssuerSerial>
                <X509IssuerName>CN=NBG Class 2 INT Sub CA, DC=nbg, DC=ge</X509IssuerName>
                <X509SerialNumber>584032945965005965106403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David Kistauri</cp:lastModifiedBy>
  <cp:lastPrinted>2009-04-27T12:27:12Z</cp:lastPrinted>
  <dcterms:created xsi:type="dcterms:W3CDTF">2006-03-24T12:21:33Z</dcterms:created>
  <dcterms:modified xsi:type="dcterms:W3CDTF">2017-04-21T07:12:20Z</dcterms:modified>
  <cp:category>Banking Supervision</cp:category>
</cp:coreProperties>
</file>