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externalReferences>
    <externalReference r:id="rId6"/>
  </externalReference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3" i="4" l="1"/>
  <c r="B2" i="4"/>
  <c r="B2" i="2"/>
  <c r="B1" i="2"/>
  <c r="B3" i="3"/>
  <c r="B2" i="3"/>
  <c r="H66" i="3" l="1"/>
  <c r="H64" i="3"/>
  <c r="H61" i="3"/>
  <c r="F61" i="3"/>
  <c r="H60" i="3"/>
  <c r="H59" i="3"/>
  <c r="H58" i="3"/>
  <c r="G53" i="3"/>
  <c r="F53" i="3"/>
  <c r="H53" i="3" s="1"/>
  <c r="H52" i="3"/>
  <c r="H51" i="3"/>
  <c r="H50" i="3"/>
  <c r="H49" i="3"/>
  <c r="H48" i="3"/>
  <c r="H47" i="3"/>
  <c r="F45" i="3"/>
  <c r="F54" i="3" s="1"/>
  <c r="H44" i="3"/>
  <c r="H43" i="3"/>
  <c r="H42" i="3"/>
  <c r="H41" i="3"/>
  <c r="H40" i="3"/>
  <c r="H39" i="3"/>
  <c r="H38" i="3"/>
  <c r="H37" i="3"/>
  <c r="H36" i="3"/>
  <c r="H35" i="3"/>
  <c r="G34" i="3"/>
  <c r="G45" i="3" s="1"/>
  <c r="G54" i="3" s="1"/>
  <c r="F34" i="3"/>
  <c r="G30" i="3"/>
  <c r="F30" i="3"/>
  <c r="H30" i="3" s="1"/>
  <c r="H29" i="3"/>
  <c r="H28" i="3"/>
  <c r="H27" i="3"/>
  <c r="H26" i="3"/>
  <c r="H25" i="3"/>
  <c r="H24" i="3"/>
  <c r="F22" i="3"/>
  <c r="F31" i="3" s="1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G31" i="3" s="1"/>
  <c r="F9" i="3"/>
  <c r="H9" i="3" s="1"/>
  <c r="H8" i="3"/>
  <c r="F40" i="1"/>
  <c r="H40" i="1" s="1"/>
  <c r="H39" i="1"/>
  <c r="H38" i="1"/>
  <c r="H37" i="1"/>
  <c r="H36" i="1"/>
  <c r="H35" i="1"/>
  <c r="H34" i="1"/>
  <c r="H33" i="1"/>
  <c r="G31" i="1"/>
  <c r="G41" i="1" s="1"/>
  <c r="F31" i="1"/>
  <c r="H31" i="1" s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G14" i="1"/>
  <c r="G20" i="1" s="1"/>
  <c r="F14" i="1"/>
  <c r="H14" i="1" s="1"/>
  <c r="H13" i="1"/>
  <c r="H12" i="1"/>
  <c r="H11" i="1"/>
  <c r="H10" i="1"/>
  <c r="H9" i="1"/>
  <c r="H8" i="1"/>
  <c r="H7" i="1"/>
  <c r="G56" i="3" l="1"/>
  <c r="G63" i="3" s="1"/>
  <c r="G65" i="3" s="1"/>
  <c r="G67" i="3" s="1"/>
  <c r="F56" i="3"/>
  <c r="H31" i="3"/>
  <c r="H54" i="3"/>
  <c r="H22" i="3"/>
  <c r="H45" i="3"/>
  <c r="H34" i="3"/>
  <c r="F20" i="1"/>
  <c r="H20" i="1" s="1"/>
  <c r="F41" i="1"/>
  <c r="H41" i="1" s="1"/>
  <c r="H56" i="3" l="1"/>
  <c r="F63" i="3"/>
  <c r="H63" i="3" l="1"/>
  <c r="F65" i="3"/>
  <c r="H65" i="3" l="1"/>
  <c r="F67" i="3"/>
  <c r="H67" i="3" s="1"/>
  <c r="E54" i="2" l="1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49" i="2"/>
  <c r="C49" i="2"/>
  <c r="D43" i="2"/>
  <c r="C43" i="2"/>
  <c r="D39" i="2"/>
  <c r="C39" i="2"/>
  <c r="D34" i="2"/>
  <c r="C34" i="2"/>
  <c r="D29" i="2"/>
  <c r="C29" i="2"/>
  <c r="D25" i="2"/>
  <c r="C25" i="2"/>
  <c r="D21" i="2"/>
  <c r="C21" i="2"/>
  <c r="D13" i="2"/>
  <c r="C13" i="2"/>
  <c r="C54" i="2" s="1"/>
  <c r="D6" i="2"/>
  <c r="C6" i="2"/>
  <c r="C61" i="3"/>
  <c r="D53" i="3"/>
  <c r="C53" i="3"/>
  <c r="C45" i="3"/>
  <c r="C54" i="3" s="1"/>
  <c r="D34" i="3"/>
  <c r="D45" i="3" s="1"/>
  <c r="D54" i="3" s="1"/>
  <c r="C34" i="3"/>
  <c r="D30" i="3"/>
  <c r="C30" i="3"/>
  <c r="C22" i="3"/>
  <c r="C31" i="3" s="1"/>
  <c r="C56" i="3" s="1"/>
  <c r="C63" i="3" s="1"/>
  <c r="C65" i="3" s="1"/>
  <c r="C67" i="3" s="1"/>
  <c r="D9" i="3"/>
  <c r="D22" i="3" s="1"/>
  <c r="D31" i="3" s="1"/>
  <c r="D56" i="3" s="1"/>
  <c r="D63" i="3" s="1"/>
  <c r="D65" i="3" s="1"/>
  <c r="D67" i="3" s="1"/>
  <c r="C9" i="3"/>
  <c r="E39" i="1"/>
  <c r="E38" i="1"/>
  <c r="E37" i="1"/>
  <c r="C36" i="1"/>
  <c r="E36" i="1" s="1"/>
  <c r="C35" i="1"/>
  <c r="E35" i="1" s="1"/>
  <c r="C34" i="1"/>
  <c r="E34" i="1" s="1"/>
  <c r="C33" i="1"/>
  <c r="E30" i="1"/>
  <c r="E29" i="1"/>
  <c r="E28" i="1"/>
  <c r="E27" i="1"/>
  <c r="E26" i="1"/>
  <c r="E25" i="1"/>
  <c r="E24" i="1"/>
  <c r="E23" i="1"/>
  <c r="D31" i="1"/>
  <c r="D41" i="1" s="1"/>
  <c r="E22" i="1"/>
  <c r="E19" i="1"/>
  <c r="E18" i="1"/>
  <c r="E17" i="1"/>
  <c r="E16" i="1"/>
  <c r="E15" i="1"/>
  <c r="C14" i="1"/>
  <c r="E13" i="1"/>
  <c r="E12" i="1"/>
  <c r="E11" i="1"/>
  <c r="E10" i="1"/>
  <c r="E9" i="1"/>
  <c r="E8" i="1"/>
  <c r="E7" i="1"/>
  <c r="C40" i="1" l="1"/>
  <c r="E40" i="1" s="1"/>
  <c r="D54" i="2"/>
  <c r="C20" i="1"/>
  <c r="C31" i="1"/>
  <c r="E33" i="1"/>
  <c r="D14" i="1"/>
  <c r="E14" i="1" s="1"/>
  <c r="E66" i="3"/>
  <c r="E64" i="3"/>
  <c r="E61" i="3"/>
  <c r="E60" i="3"/>
  <c r="E59" i="3"/>
  <c r="E58" i="3"/>
  <c r="E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E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D20" i="1" l="1"/>
  <c r="E20" i="1" s="1"/>
  <c r="C41" i="1"/>
  <c r="E41" i="1" s="1"/>
  <c r="E31" i="1"/>
  <c r="E45" i="3"/>
  <c r="E22" i="3"/>
  <c r="E54" i="3"/>
  <c r="E9" i="3"/>
  <c r="E34" i="3"/>
  <c r="E31" i="3" l="1"/>
  <c r="E56" i="3" l="1"/>
  <c r="E63" i="3" l="1"/>
  <c r="E65" i="3" l="1"/>
  <c r="E67" i="3"/>
</calcChain>
</file>

<file path=xl/sharedStrings.xml><?xml version="1.0" encoding="utf-8"?>
<sst xmlns="http://schemas.openxmlformats.org/spreadsheetml/2006/main" count="276" uniqueCount="212">
  <si>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</si>
  <si>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</si>
  <si>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</si>
  <si>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</si>
  <si>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</si>
  <si>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</si>
  <si>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</si>
  <si>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</si>
  <si>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</si>
  <si>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</si>
  <si>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</si>
  <si>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</si>
  <si>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</si>
  <si>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</si>
  <si>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</si>
  <si>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</si>
  <si>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</si>
  <si>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</si>
  <si>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</si>
  <si>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</si>
  <si>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</si>
  <si>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</si>
  <si>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</si>
  <si>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</si>
  <si>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</si>
  <si>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</si>
  <si>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</si>
  <si>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</si>
  <si>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</si>
  <si>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</si>
  <si>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</si>
  <si>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</si>
  <si>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</si>
  <si>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</si>
  <si>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</si>
  <si>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</si>
  <si>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</si>
  <si>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</si>
  <si>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</si>
  <si>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</si>
  <si>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</si>
  <si>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</si>
  <si>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</si>
  <si>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</si>
  <si>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</si>
  <si>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</si>
  <si>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</si>
  <si>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</si>
  <si>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</si>
  <si>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</si>
  <si>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</si>
  <si>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</si>
  <si>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</si>
  <si>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</si>
  <si>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</si>
  <si>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</si>
  <si>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</si>
  <si>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</si>
  <si>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</si>
  <si>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</si>
  <si>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</si>
  <si>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</si>
  <si>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</si>
  <si>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</si>
  <si>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</si>
  <si>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</si>
  <si>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</si>
  <si>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</si>
  <si>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</si>
  <si>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</si>
  <si>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</si>
  <si>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</si>
  <si>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</si>
  <si>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</si>
  <si>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</si>
  <si>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</si>
  <si>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</si>
  <si>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</si>
  <si>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</si>
  <si>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</si>
  <si>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</si>
  <si>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</si>
  <si>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</si>
  <si>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</si>
  <si>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</si>
  <si>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</si>
  <si>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</si>
  <si>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</si>
  <si>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</si>
  <si>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</si>
  <si>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</si>
  <si>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</si>
  <si>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</si>
  <si>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</si>
  <si>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</si>
  <si>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</si>
  <si>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</si>
  <si>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</si>
  <si>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</si>
  <si>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</si>
  <si>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</si>
  <si>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</si>
  <si>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</si>
  <si>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</si>
  <si>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</si>
  <si>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</si>
  <si>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</si>
  <si>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</si>
  <si>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</si>
  <si>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</si>
  <si>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</si>
  <si>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</si>
  <si>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</si>
  <si>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</si>
  <si>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</si>
  <si>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</si>
  <si>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</si>
  <si>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</si>
  <si>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</si>
  <si>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</si>
  <si>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</si>
  <si>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</si>
  <si>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</si>
  <si>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</si>
  <si>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</si>
  <si>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</si>
  <si>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</si>
  <si>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</si>
  <si>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</si>
  <si>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</si>
  <si>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</si>
  <si>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</si>
  <si>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</si>
  <si>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</si>
  <si>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</si>
  <si>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</si>
  <si>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</si>
  <si>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</si>
  <si>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</si>
  <si>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</si>
  <si>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</si>
  <si>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</si>
  <si>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</si>
  <si>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</si>
  <si>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</si>
  <si>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</si>
  <si>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</si>
  <si>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</si>
  <si>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</si>
  <si>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</si>
  <si>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</si>
  <si>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</si>
  <si>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</si>
  <si>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</si>
  <si>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</si>
  <si>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</si>
  <si>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</si>
  <si>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</si>
  <si>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</si>
  <si>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</si>
  <si>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</si>
  <si>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</si>
  <si>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</si>
  <si>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</si>
  <si>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</si>
  <si>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</si>
  <si>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</si>
  <si>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</si>
  <si>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</si>
  <si>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</si>
  <si>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</si>
  <si>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</si>
  <si>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</si>
  <si>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</si>
  <si>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</si>
  <si>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</si>
  <si>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</si>
  <si>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</si>
  <si>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</si>
  <si>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</si>
  <si>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</si>
  <si>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</si>
  <si>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</si>
  <si>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</si>
  <si>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</si>
  <si>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</si>
  <si>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</si>
  <si>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</si>
  <si>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</si>
  <si>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</si>
  <si>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</si>
  <si>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</si>
  <si>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</si>
  <si>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</si>
  <si>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</si>
  <si>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მუჰარემ ქარსლი</t>
  </si>
  <si>
    <t>იუსუფ დაღჯან</t>
  </si>
  <si>
    <t>ჰუსეინ აიდინ</t>
  </si>
  <si>
    <t>ჯემალეთთინ ბაშლი</t>
  </si>
  <si>
    <t>ფეიზი ჩუთურ</t>
  </si>
  <si>
    <t>მეთინ ოზდემირ</t>
  </si>
  <si>
    <t>მუსტაფა ჩეთინ</t>
  </si>
  <si>
    <t>სალიმ ალქან</t>
  </si>
  <si>
    <t>დავუთ ქარათაშ</t>
  </si>
  <si>
    <t>დირექტორი - მეჰმეთ უჩარ</t>
  </si>
  <si>
    <t>დირექტორის მოადგილე - ბოღაჩჰან შეფიქ ქარამურსელ</t>
  </si>
  <si>
    <t>დირექტორის მოადგილე - ჰალუქ ჯენგიზ</t>
  </si>
  <si>
    <t>თურქეთის რესპუბლიკის სახელმწიფო ხაზინა -100 %</t>
  </si>
  <si>
    <t>სს ზირათ ბანკის თბილისის ფილიალი</t>
  </si>
  <si>
    <t>დირექტორის მოადგილე - მურატ ილდირიმ</t>
  </si>
  <si>
    <t>მეჰმეთ ჰამდი ილდირიმ</t>
  </si>
  <si>
    <t>დენიზ ილმაზ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</si>
</sst>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"/>
    <numFmt numFmtId="165" formatCode="#,##0;[Red]#,##0"/>
    <numFmt numFmtId="166" formatCode="m/d/yy;@"/>
    <numFmt numFmtId="167" formatCode="#,##0_ ;[Red]\-#,##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Geo_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77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0" fontId="6" fillId="0" borderId="9" xfId="0" applyFont="1" applyFill="1" applyBorder="1" applyAlignment="1" applyProtection="1">
      <alignment horizontal="left" indent="1"/>
    </xf>
    <xf numFmtId="0" fontId="9" fillId="0" borderId="10" xfId="0" applyFont="1" applyFill="1" applyBorder="1" applyAlignment="1" applyProtection="1"/>
    <xf numFmtId="38" fontId="4" fillId="2" borderId="11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4" fillId="2" borderId="11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8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9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left"/>
    </xf>
    <xf numFmtId="38" fontId="4" fillId="2" borderId="12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8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10" fontId="4" fillId="0" borderId="12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4" fillId="0" borderId="13" xfId="0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Fill="1" applyBorder="1" applyAlignment="1">
      <alignment horizontal="left" wrapText="1" indent="2"/>
    </xf>
    <xf numFmtId="0" fontId="15" fillId="0" borderId="16" xfId="0" applyFont="1" applyFill="1" applyBorder="1" applyAlignment="1"/>
    <xf numFmtId="0" fontId="15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 indent="1"/>
    </xf>
    <xf numFmtId="0" fontId="14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left" wrapText="1" indent="1"/>
    </xf>
    <xf numFmtId="0" fontId="14" fillId="0" borderId="19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indent="1"/>
    </xf>
    <xf numFmtId="0" fontId="15" fillId="0" borderId="1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wrapText="1" indent="1"/>
    </xf>
    <xf numFmtId="0" fontId="15" fillId="0" borderId="16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indent="1"/>
    </xf>
    <xf numFmtId="0" fontId="14" fillId="0" borderId="19" xfId="0" applyFont="1" applyFill="1" applyBorder="1" applyAlignment="1">
      <alignment horizontal="left" vertical="center" indent="1"/>
    </xf>
    <xf numFmtId="0" fontId="15" fillId="0" borderId="20" xfId="0" applyFont="1" applyFill="1" applyBorder="1" applyAlignment="1"/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3" xfId="0" applyNumberFormat="1" applyFont="1" applyFill="1" applyBorder="1" applyAlignment="1">
      <alignment horizontal="right"/>
    </xf>
    <xf numFmtId="38" fontId="14" fillId="2" borderId="16" xfId="0" applyNumberFormat="1" applyFont="1" applyFill="1" applyBorder="1" applyAlignment="1">
      <alignment horizontal="right"/>
    </xf>
    <xf numFmtId="38" fontId="14" fillId="2" borderId="23" xfId="0" applyNumberFormat="1" applyFont="1" applyFill="1" applyBorder="1" applyAlignment="1" applyProtection="1">
      <alignment horizontal="right"/>
    </xf>
    <xf numFmtId="38" fontId="14" fillId="3" borderId="23" xfId="0" applyNumberFormat="1" applyFont="1" applyFill="1" applyBorder="1" applyAlignment="1" applyProtection="1">
      <alignment horizontal="right"/>
      <protection locked="0"/>
    </xf>
    <xf numFmtId="38" fontId="14" fillId="2" borderId="16" xfId="0" applyNumberFormat="1" applyFont="1" applyFill="1" applyBorder="1" applyAlignment="1" applyProtection="1">
      <alignment horizontal="right"/>
      <protection locked="0"/>
    </xf>
    <xf numFmtId="38" fontId="14" fillId="2" borderId="23" xfId="0" applyNumberFormat="1" applyFont="1" applyFill="1" applyBorder="1" applyAlignment="1" applyProtection="1">
      <alignment horizontal="right"/>
      <protection locked="0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2" borderId="24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>
      <alignment horizontal="right"/>
    </xf>
    <xf numFmtId="38" fontId="14" fillId="0" borderId="14" xfId="0" applyNumberFormat="1" applyFont="1" applyFill="1" applyBorder="1" applyAlignment="1" applyProtection="1">
      <alignment horizontal="right"/>
      <protection locked="0"/>
    </xf>
    <xf numFmtId="38" fontId="14" fillId="3" borderId="22" xfId="0" applyNumberFormat="1" applyFont="1" applyFill="1" applyBorder="1" applyAlignment="1" applyProtection="1">
      <alignment horizontal="right"/>
      <protection locked="0"/>
    </xf>
    <xf numFmtId="38" fontId="14" fillId="0" borderId="21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>
      <alignment horizontal="right"/>
    </xf>
    <xf numFmtId="38" fontId="14" fillId="0" borderId="23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38" fontId="16" fillId="2" borderId="27" xfId="0" applyNumberFormat="1" applyFont="1" applyFill="1" applyBorder="1" applyAlignment="1" applyProtection="1">
      <alignment horizontal="right"/>
    </xf>
    <xf numFmtId="38" fontId="16" fillId="2" borderId="7" xfId="0" applyNumberFormat="1" applyFont="1" applyFill="1" applyBorder="1" applyAlignment="1" applyProtection="1">
      <alignment horizontal="right"/>
    </xf>
    <xf numFmtId="38" fontId="17" fillId="2" borderId="7" xfId="0" applyNumberFormat="1" applyFont="1" applyFill="1" applyBorder="1" applyAlignment="1" applyProtection="1">
      <alignment horizontal="right"/>
    </xf>
    <xf numFmtId="38" fontId="18" fillId="2" borderId="28" xfId="0" applyNumberFormat="1" applyFont="1" applyFill="1" applyBorder="1" applyAlignment="1" applyProtection="1">
      <alignment horizontal="right"/>
    </xf>
    <xf numFmtId="38" fontId="16" fillId="2" borderId="29" xfId="0" applyNumberFormat="1" applyFont="1" applyFill="1" applyBorder="1" applyAlignment="1" applyProtection="1">
      <alignment horizontal="right"/>
    </xf>
    <xf numFmtId="38" fontId="16" fillId="2" borderId="8" xfId="0" applyNumberFormat="1" applyFont="1" applyFill="1" applyBorder="1" applyAlignment="1" applyProtection="1">
      <alignment horizontal="right"/>
    </xf>
    <xf numFmtId="38" fontId="17" fillId="2" borderId="8" xfId="0" applyNumberFormat="1" applyFont="1" applyFill="1" applyBorder="1" applyAlignment="1" applyProtection="1">
      <alignment horizontal="right"/>
    </xf>
    <xf numFmtId="38" fontId="18" fillId="2" borderId="30" xfId="0" applyNumberFormat="1" applyFont="1" applyFill="1" applyBorder="1" applyAlignment="1" applyProtection="1">
      <alignment horizontal="right"/>
    </xf>
    <xf numFmtId="38" fontId="16" fillId="4" borderId="31" xfId="0" applyNumberFormat="1" applyFont="1" applyFill="1" applyBorder="1" applyAlignment="1" applyProtection="1">
      <alignment horizontal="right"/>
    </xf>
    <xf numFmtId="38" fontId="16" fillId="4" borderId="32" xfId="0" applyNumberFormat="1" applyFont="1" applyFill="1" applyBorder="1" applyAlignment="1" applyProtection="1">
      <alignment horizontal="right"/>
    </xf>
    <xf numFmtId="3" fontId="16" fillId="4" borderId="16" xfId="4" applyNumberFormat="1" applyFont="1" applyFill="1" applyBorder="1" applyAlignment="1" applyProtection="1">
      <alignment horizontal="right"/>
      <protection locked="0"/>
    </xf>
    <xf numFmtId="38" fontId="18" fillId="2" borderId="33" xfId="0" applyNumberFormat="1" applyFont="1" applyFill="1" applyBorder="1" applyAlignment="1" applyProtection="1">
      <alignment horizontal="right"/>
    </xf>
    <xf numFmtId="38" fontId="18" fillId="2" borderId="34" xfId="0" applyNumberFormat="1" applyFont="1" applyFill="1" applyBorder="1" applyAlignment="1" applyProtection="1">
      <alignment horizontal="right"/>
    </xf>
    <xf numFmtId="167" fontId="14" fillId="0" borderId="16" xfId="0" applyNumberFormat="1" applyFont="1" applyFill="1" applyBorder="1" applyAlignment="1" applyProtection="1">
      <alignment horizontal="right"/>
      <protection locked="0"/>
    </xf>
    <xf numFmtId="167" fontId="14" fillId="2" borderId="16" xfId="0" applyNumberFormat="1" applyFont="1" applyFill="1" applyBorder="1" applyAlignment="1">
      <alignment horizontal="right"/>
    </xf>
    <xf numFmtId="167" fontId="14" fillId="2" borderId="16" xfId="0" applyNumberFormat="1" applyFont="1" applyFill="1" applyBorder="1" applyAlignment="1" applyProtection="1">
      <alignment horizontal="right"/>
      <protection locked="0"/>
    </xf>
    <xf numFmtId="167" fontId="14" fillId="0" borderId="18" xfId="0" applyNumberFormat="1" applyFont="1" applyFill="1" applyBorder="1" applyAlignment="1" applyProtection="1">
      <alignment horizontal="right"/>
      <protection locked="0"/>
    </xf>
    <xf numFmtId="167" fontId="14" fillId="2" borderId="20" xfId="0" applyNumberFormat="1" applyFont="1" applyFill="1" applyBorder="1" applyAlignment="1">
      <alignment horizontal="right"/>
    </xf>
    <xf numFmtId="167" fontId="14" fillId="0" borderId="14" xfId="0" applyNumberFormat="1" applyFont="1" applyFill="1" applyBorder="1" applyAlignment="1" applyProtection="1">
      <alignment horizontal="right"/>
      <protection locked="0"/>
    </xf>
    <xf numFmtId="167" fontId="14" fillId="0" borderId="21" xfId="0" applyNumberFormat="1" applyFont="1" applyFill="1" applyBorder="1" applyAlignment="1" applyProtection="1">
      <alignment horizontal="right"/>
      <protection locked="0"/>
    </xf>
    <xf numFmtId="167" fontId="14" fillId="0" borderId="16" xfId="0" applyNumberFormat="1" applyFont="1" applyFill="1" applyBorder="1" applyAlignment="1">
      <alignment horizontal="right"/>
    </xf>
    <xf numFmtId="167" fontId="14" fillId="2" borderId="18" xfId="0" applyNumberFormat="1" applyFont="1" applyFill="1" applyBorder="1" applyAlignment="1">
      <alignment horizontal="right"/>
    </xf>
    <xf numFmtId="167" fontId="14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/>
    <xf numFmtId="0" fontId="19" fillId="0" borderId="7" xfId="0" applyFont="1" applyBorder="1" applyAlignment="1">
      <alignment wrapText="1"/>
    </xf>
    <xf numFmtId="0" fontId="0" fillId="0" borderId="8" xfId="0" applyBorder="1" applyAlignment="1"/>
    <xf numFmtId="0" fontId="19" fillId="0" borderId="11" xfId="0" applyFont="1" applyBorder="1" applyAlignment="1">
      <alignment wrapText="1"/>
    </xf>
    <xf numFmtId="0" fontId="0" fillId="0" borderId="12" xfId="0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</cellXfs>
  <cellStyles count="5">
    <cellStyle name="Hyperlink" xfId="1" builtinId="8"/>
    <cellStyle name="Normal" xfId="0" builtinId="0"/>
    <cellStyle name="Normal_Capital &amp; RWA N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M-BZB-MM-201603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 (2)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-CAn"/>
      <sheetName val="A_CI"/>
      <sheetName val="A-CI (OLD)"/>
      <sheetName val="FXD"/>
      <sheetName val="FX"/>
      <sheetName val="A-LD"/>
      <sheetName val="A-LS"/>
      <sheetName val="A"/>
      <sheetName val="Capital"/>
      <sheetName val="Risk Weighted Risk Exposures"/>
      <sheetName val="CRM"/>
    </sheetNames>
    <sheetDataSet>
      <sheetData sheetId="0">
        <row r="3">
          <cell r="C3" t="str">
            <v>სს"ზირაათ ბანკის" თბილისის ფილიალი</v>
          </cell>
        </row>
      </sheetData>
      <sheetData sheetId="1"/>
      <sheetData sheetId="2">
        <row r="1">
          <cell r="B1" t="str">
            <v>სს"ზირაათ ბანკის" თბილისის ფილიალი</v>
          </cell>
        </row>
      </sheetData>
      <sheetData sheetId="3"/>
      <sheetData sheetId="4"/>
      <sheetData sheetId="5"/>
      <sheetData sheetId="6"/>
      <sheetData sheetId="7">
        <row r="29">
          <cell r="F29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workbookViewId="0">
      <selection activeCell="B3" sqref="B3"/>
    </sheetView>
  </sheetViews>
  <sheetFormatPr defaultRowHeight="15" x14ac:dyDescent="0.3"/>
  <cols>
    <col min="1" max="1" width="8.140625" style="1" customWidth="1"/>
    <col min="2" max="2" width="52.855468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59"/>
      <c r="C1" s="159"/>
      <c r="D1" s="159"/>
      <c r="E1" s="159"/>
      <c r="F1" s="159"/>
      <c r="G1" s="159"/>
      <c r="H1" s="159"/>
    </row>
    <row r="2" spans="1:26" x14ac:dyDescent="0.3">
      <c r="A2" s="2" t="s">
        <v>133</v>
      </c>
      <c r="B2" s="3" t="s">
        <v>208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42460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56" t="s">
        <v>148</v>
      </c>
      <c r="D5" s="156"/>
      <c r="E5" s="156"/>
      <c r="F5" s="157" t="s">
        <v>161</v>
      </c>
      <c r="G5" s="157"/>
      <c r="H5" s="1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33">
        <v>1089867</v>
      </c>
      <c r="D7" s="133">
        <v>2500606</v>
      </c>
      <c r="E7" s="137">
        <f t="shared" ref="E7:E31" si="0">C7+D7</f>
        <v>3590473</v>
      </c>
      <c r="F7" s="133">
        <v>593539</v>
      </c>
      <c r="G7" s="133">
        <v>2440125</v>
      </c>
      <c r="H7" s="137">
        <f>F7+G7</f>
        <v>3033664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34">
        <v>591295</v>
      </c>
      <c r="D8" s="134">
        <v>4975418</v>
      </c>
      <c r="E8" s="138">
        <f t="shared" si="0"/>
        <v>5566713</v>
      </c>
      <c r="F8" s="134">
        <v>1030152</v>
      </c>
      <c r="G8" s="134">
        <v>5946339</v>
      </c>
      <c r="H8" s="138">
        <f t="shared" ref="H8:H19" si="1">F8+G8</f>
        <v>6976491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34">
        <v>7021464</v>
      </c>
      <c r="D9" s="134">
        <v>19286875</v>
      </c>
      <c r="E9" s="138">
        <f t="shared" si="0"/>
        <v>26308339</v>
      </c>
      <c r="F9" s="134">
        <v>39277</v>
      </c>
      <c r="G9" s="134">
        <v>33168354</v>
      </c>
      <c r="H9" s="138">
        <f t="shared" si="1"/>
        <v>33207631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34">
        <v>0</v>
      </c>
      <c r="D10" s="134">
        <v>0</v>
      </c>
      <c r="E10" s="138">
        <f t="shared" si="0"/>
        <v>0</v>
      </c>
      <c r="F10" s="134">
        <v>0</v>
      </c>
      <c r="G10" s="134">
        <v>0</v>
      </c>
      <c r="H10" s="138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34">
        <v>11255564</v>
      </c>
      <c r="D11" s="134">
        <v>0</v>
      </c>
      <c r="E11" s="138">
        <f t="shared" si="0"/>
        <v>11255564</v>
      </c>
      <c r="F11" s="134">
        <v>16062096</v>
      </c>
      <c r="G11" s="134">
        <v>0</v>
      </c>
      <c r="H11" s="138">
        <f t="shared" si="1"/>
        <v>16062096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17" t="s">
        <v>166</v>
      </c>
      <c r="C12" s="135">
        <v>5543807</v>
      </c>
      <c r="D12" s="135">
        <v>7198148</v>
      </c>
      <c r="E12" s="139">
        <f t="shared" si="0"/>
        <v>12741955</v>
      </c>
      <c r="F12" s="135">
        <v>5991293</v>
      </c>
      <c r="G12" s="135">
        <v>7007936</v>
      </c>
      <c r="H12" s="139">
        <f t="shared" si="1"/>
        <v>12999229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17" t="s">
        <v>167</v>
      </c>
      <c r="C13" s="135">
        <v>-197629</v>
      </c>
      <c r="D13" s="135">
        <v>-215047</v>
      </c>
      <c r="E13" s="139">
        <f t="shared" si="0"/>
        <v>-412676</v>
      </c>
      <c r="F13" s="135">
        <v>-119825</v>
      </c>
      <c r="G13" s="135">
        <v>-176482</v>
      </c>
      <c r="H13" s="139">
        <f t="shared" si="1"/>
        <v>-296307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34">
        <f>C12+C13</f>
        <v>5346178</v>
      </c>
      <c r="D14" s="134">
        <f>D12+D13</f>
        <v>6983101</v>
      </c>
      <c r="E14" s="138">
        <f t="shared" si="0"/>
        <v>12329279</v>
      </c>
      <c r="F14" s="134">
        <f>F12+F13</f>
        <v>5871468</v>
      </c>
      <c r="G14" s="134">
        <f>G12+G13</f>
        <v>6831454</v>
      </c>
      <c r="H14" s="138">
        <f t="shared" si="1"/>
        <v>12702922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34">
        <v>99226</v>
      </c>
      <c r="D15" s="134">
        <v>86302</v>
      </c>
      <c r="E15" s="138">
        <f t="shared" si="0"/>
        <v>185528</v>
      </c>
      <c r="F15" s="134">
        <v>60328</v>
      </c>
      <c r="G15" s="134">
        <v>125151</v>
      </c>
      <c r="H15" s="138">
        <f t="shared" si="1"/>
        <v>185479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34">
        <v>0</v>
      </c>
      <c r="D16" s="134" t="s">
        <v>192</v>
      </c>
      <c r="E16" s="138">
        <f>C16</f>
        <v>0</v>
      </c>
      <c r="F16" s="134">
        <v>0</v>
      </c>
      <c r="G16" s="134" t="s">
        <v>192</v>
      </c>
      <c r="H16" s="138">
        <f>F16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34">
        <v>0</v>
      </c>
      <c r="D17" s="134">
        <v>0</v>
      </c>
      <c r="E17" s="138">
        <f t="shared" si="0"/>
        <v>0</v>
      </c>
      <c r="F17" s="134">
        <v>0</v>
      </c>
      <c r="G17" s="134">
        <v>0</v>
      </c>
      <c r="H17" s="138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34">
        <v>2308484</v>
      </c>
      <c r="D18" s="134" t="s">
        <v>192</v>
      </c>
      <c r="E18" s="138">
        <f>C18</f>
        <v>2308484</v>
      </c>
      <c r="F18" s="134">
        <v>1301519</v>
      </c>
      <c r="G18" s="134" t="s">
        <v>192</v>
      </c>
      <c r="H18" s="138">
        <f>F18</f>
        <v>1301519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34">
        <v>478490</v>
      </c>
      <c r="D19" s="134">
        <v>323012</v>
      </c>
      <c r="E19" s="138">
        <f t="shared" si="0"/>
        <v>801502</v>
      </c>
      <c r="F19" s="134">
        <v>88827</v>
      </c>
      <c r="G19" s="134">
        <v>846180</v>
      </c>
      <c r="H19" s="138">
        <f t="shared" si="1"/>
        <v>935007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thickBot="1" x14ac:dyDescent="0.35">
      <c r="A20" s="12">
        <v>12</v>
      </c>
      <c r="B20" s="18" t="s">
        <v>143</v>
      </c>
      <c r="C20" s="136">
        <f>SUM(C7+C8+C9+C10+C11+C14+C15+C16+C17+C18+C19)</f>
        <v>28190568</v>
      </c>
      <c r="D20" s="136">
        <f>SUM(D7+D8+D9+D10+D11+D14+D15+D17+D19)</f>
        <v>34155314</v>
      </c>
      <c r="E20" s="140">
        <f>C20+D20</f>
        <v>62345882</v>
      </c>
      <c r="F20" s="136">
        <f>SUM(F7+F8+F9+F10+F11+F14+F15+F16+F17+F18+F19)</f>
        <v>25047206</v>
      </c>
      <c r="G20" s="136">
        <f>SUM(G7+G8+G9+G10+G11+G14+G15+G17+G19)</f>
        <v>49357603</v>
      </c>
      <c r="H20" s="140">
        <f>F20+G20</f>
        <v>74404809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thickBot="1" x14ac:dyDescent="0.35">
      <c r="A21" s="12"/>
      <c r="B21" s="13" t="s">
        <v>139</v>
      </c>
      <c r="C21" s="141"/>
      <c r="D21" s="141"/>
      <c r="E21" s="142"/>
      <c r="F21" s="141"/>
      <c r="G21" s="141"/>
      <c r="H21" s="14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33">
        <v>0</v>
      </c>
      <c r="D22" s="133">
        <v>2367900</v>
      </c>
      <c r="E22" s="137">
        <f t="shared" si="0"/>
        <v>2367900</v>
      </c>
      <c r="F22" s="133">
        <v>0</v>
      </c>
      <c r="G22" s="133">
        <v>7907625</v>
      </c>
      <c r="H22" s="137">
        <f>F22+G22</f>
        <v>7907625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34">
        <v>7108697</v>
      </c>
      <c r="D23" s="134">
        <v>26389275</v>
      </c>
      <c r="E23" s="138">
        <f t="shared" si="0"/>
        <v>33497972</v>
      </c>
      <c r="F23" s="134">
        <v>4913571</v>
      </c>
      <c r="G23" s="134">
        <v>11713246</v>
      </c>
      <c r="H23" s="138">
        <f t="shared" ref="H23:H31" si="2">F23+G23</f>
        <v>16626817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34">
        <v>60993</v>
      </c>
      <c r="D24" s="134">
        <v>1900968</v>
      </c>
      <c r="E24" s="138">
        <f t="shared" si="0"/>
        <v>1961961</v>
      </c>
      <c r="F24" s="134">
        <v>50030</v>
      </c>
      <c r="G24" s="134">
        <v>18414892</v>
      </c>
      <c r="H24" s="138">
        <f t="shared" si="2"/>
        <v>18464922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34">
        <v>391361</v>
      </c>
      <c r="D25" s="134">
        <v>2997051</v>
      </c>
      <c r="E25" s="138">
        <f t="shared" si="0"/>
        <v>3388412</v>
      </c>
      <c r="F25" s="134">
        <v>419398</v>
      </c>
      <c r="G25" s="134">
        <v>2565953</v>
      </c>
      <c r="H25" s="138">
        <f t="shared" si="2"/>
        <v>2985351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143"/>
      <c r="D26" s="143"/>
      <c r="E26" s="138">
        <f t="shared" si="0"/>
        <v>0</v>
      </c>
      <c r="F26" s="143"/>
      <c r="G26" s="143"/>
      <c r="H26" s="138">
        <f t="shared" si="2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34">
        <v>0</v>
      </c>
      <c r="D27" s="134">
        <v>408235</v>
      </c>
      <c r="E27" s="138">
        <f t="shared" si="0"/>
        <v>408235</v>
      </c>
      <c r="F27" s="134">
        <v>0</v>
      </c>
      <c r="G27" s="134">
        <v>0</v>
      </c>
      <c r="H27" s="138">
        <f t="shared" si="2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34">
        <v>680</v>
      </c>
      <c r="D28" s="134">
        <v>28757</v>
      </c>
      <c r="E28" s="138">
        <f t="shared" si="0"/>
        <v>29437</v>
      </c>
      <c r="F28" s="134">
        <v>2260</v>
      </c>
      <c r="G28" s="134">
        <v>91111</v>
      </c>
      <c r="H28" s="138">
        <f t="shared" si="2"/>
        <v>93371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34">
        <v>385465</v>
      </c>
      <c r="D29" s="134">
        <v>210396</v>
      </c>
      <c r="E29" s="138">
        <f t="shared" si="0"/>
        <v>595861</v>
      </c>
      <c r="F29" s="134">
        <v>1005736</v>
      </c>
      <c r="G29" s="134">
        <v>9078117</v>
      </c>
      <c r="H29" s="138">
        <f t="shared" si="2"/>
        <v>10083853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34">
        <v>0</v>
      </c>
      <c r="D30" s="134">
        <v>0</v>
      </c>
      <c r="E30" s="138">
        <f t="shared" si="0"/>
        <v>0</v>
      </c>
      <c r="F30" s="134">
        <v>0</v>
      </c>
      <c r="G30" s="134">
        <v>0</v>
      </c>
      <c r="H30" s="138">
        <f t="shared" si="2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thickBot="1" x14ac:dyDescent="0.35">
      <c r="A31" s="12">
        <v>22</v>
      </c>
      <c r="B31" s="18" t="s">
        <v>141</v>
      </c>
      <c r="C31" s="136">
        <f>SUM(C22,C23,C24,C25,C26,C27,C28,C29,C30)</f>
        <v>7947196</v>
      </c>
      <c r="D31" s="136">
        <f>SUM(D22,D23,D24,D25,D26,D27,D28,D29,D30)</f>
        <v>34302582</v>
      </c>
      <c r="E31" s="140">
        <f t="shared" si="0"/>
        <v>42249778</v>
      </c>
      <c r="F31" s="136">
        <f>SUM(F22,F23,F24,F25,F26,F27,F28,F29,F30)</f>
        <v>6390995</v>
      </c>
      <c r="G31" s="136">
        <f>SUM(G22,G23,G24,G25,G26,G27,G28,G29,G30)</f>
        <v>49770944</v>
      </c>
      <c r="H31" s="140">
        <f t="shared" si="2"/>
        <v>56161939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6.5" thickBot="1" x14ac:dyDescent="0.35">
      <c r="A32" s="12"/>
      <c r="B32" s="13" t="s">
        <v>152</v>
      </c>
      <c r="C32" s="141"/>
      <c r="D32" s="141"/>
      <c r="E32" s="142"/>
      <c r="F32" s="141"/>
      <c r="G32" s="141"/>
      <c r="H32" s="14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33">
        <f>'[1]RI-C'!E20</f>
        <v>0</v>
      </c>
      <c r="D33" s="133" t="s">
        <v>192</v>
      </c>
      <c r="E33" s="137">
        <f t="shared" ref="E33:E40" si="3">C33</f>
        <v>0</v>
      </c>
      <c r="F33" s="133">
        <v>0</v>
      </c>
      <c r="G33" s="133" t="s">
        <v>192</v>
      </c>
      <c r="H33" s="137">
        <f>F33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34">
        <f>'[1]RI-C'!E21</f>
        <v>0</v>
      </c>
      <c r="D34" s="134" t="s">
        <v>192</v>
      </c>
      <c r="E34" s="138">
        <f t="shared" si="3"/>
        <v>0</v>
      </c>
      <c r="F34" s="134">
        <v>0</v>
      </c>
      <c r="G34" s="134" t="s">
        <v>192</v>
      </c>
      <c r="H34" s="138">
        <f t="shared" ref="H34:H40" si="4">F34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17" t="s">
        <v>155</v>
      </c>
      <c r="C35" s="134">
        <f>'[1]RI-C'!E22+'[1]RI-C'!E23</f>
        <v>0</v>
      </c>
      <c r="D35" s="134" t="s">
        <v>192</v>
      </c>
      <c r="E35" s="138">
        <f t="shared" si="3"/>
        <v>0</v>
      </c>
      <c r="F35" s="134">
        <v>0</v>
      </c>
      <c r="G35" s="134" t="s">
        <v>192</v>
      </c>
      <c r="H35" s="138">
        <f t="shared" si="4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34">
        <f>'[1]RI-C'!E24+'[1]RI-C'!E25</f>
        <v>0</v>
      </c>
      <c r="D36" s="134" t="s">
        <v>192</v>
      </c>
      <c r="E36" s="138">
        <f t="shared" si="3"/>
        <v>0</v>
      </c>
      <c r="F36" s="134">
        <v>0</v>
      </c>
      <c r="G36" s="134" t="s">
        <v>192</v>
      </c>
      <c r="H36" s="138">
        <f t="shared" si="4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34">
        <v>15204182</v>
      </c>
      <c r="D37" s="134" t="s">
        <v>192</v>
      </c>
      <c r="E37" s="138">
        <f t="shared" si="3"/>
        <v>15204182</v>
      </c>
      <c r="F37" s="134">
        <v>15204182</v>
      </c>
      <c r="G37" s="134" t="s">
        <v>192</v>
      </c>
      <c r="H37" s="138">
        <f t="shared" si="4"/>
        <v>15204182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34">
        <v>4880919</v>
      </c>
      <c r="D38" s="134" t="s">
        <v>192</v>
      </c>
      <c r="E38" s="138">
        <f t="shared" si="3"/>
        <v>4880919</v>
      </c>
      <c r="F38" s="134">
        <v>3023674</v>
      </c>
      <c r="G38" s="134" t="s">
        <v>192</v>
      </c>
      <c r="H38" s="138">
        <f t="shared" si="4"/>
        <v>3023674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34">
        <v>11003</v>
      </c>
      <c r="D39" s="134" t="s">
        <v>192</v>
      </c>
      <c r="E39" s="138">
        <f t="shared" si="3"/>
        <v>11003</v>
      </c>
      <c r="F39" s="134">
        <v>15014</v>
      </c>
      <c r="G39" s="134" t="s">
        <v>192</v>
      </c>
      <c r="H39" s="138">
        <f t="shared" si="4"/>
        <v>15014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ht="15.75" thickBot="1" x14ac:dyDescent="0.35">
      <c r="A40" s="12">
        <v>30</v>
      </c>
      <c r="B40" s="18" t="s">
        <v>156</v>
      </c>
      <c r="C40" s="136">
        <f>SUM(C33:C39)</f>
        <v>20096104</v>
      </c>
      <c r="D40" s="136" t="s">
        <v>192</v>
      </c>
      <c r="E40" s="140">
        <f t="shared" si="3"/>
        <v>20096104</v>
      </c>
      <c r="F40" s="136">
        <f>SUM(F33:F39)</f>
        <v>18242870</v>
      </c>
      <c r="G40" s="136" t="s">
        <v>192</v>
      </c>
      <c r="H40" s="140">
        <f t="shared" si="4"/>
        <v>18242870</v>
      </c>
    </row>
    <row r="41" spans="1:58" ht="15.75" thickBot="1" x14ac:dyDescent="0.35">
      <c r="A41" s="20">
        <v>31</v>
      </c>
      <c r="B41" s="21" t="s">
        <v>157</v>
      </c>
      <c r="C41" s="144">
        <f>C31+C40</f>
        <v>28043300</v>
      </c>
      <c r="D41" s="144">
        <f>D31</f>
        <v>34302582</v>
      </c>
      <c r="E41" s="145">
        <f>C41+D41</f>
        <v>62345882</v>
      </c>
      <c r="F41" s="144">
        <f>F31+F40</f>
        <v>24633865</v>
      </c>
      <c r="G41" s="144">
        <f>G31</f>
        <v>49770944</v>
      </c>
      <c r="H41" s="145">
        <f>F41+G41</f>
        <v>74404809</v>
      </c>
    </row>
    <row r="42" spans="1:58" x14ac:dyDescent="0.3">
      <c r="A42" s="23"/>
      <c r="B42" s="3"/>
      <c r="C42" s="3"/>
      <c r="D42" s="2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23"/>
      <c r="B43" s="25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  <ignoredErrors>
    <ignoredError sqref="E14:H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>
      <selection activeCell="E60" sqref="E60"/>
    </sheetView>
  </sheetViews>
  <sheetFormatPr defaultRowHeight="15" x14ac:dyDescent="0.3"/>
  <cols>
    <col min="1" max="1" width="7.7109375" style="26" bestFit="1" customWidth="1"/>
    <col min="2" max="2" width="49.42578125" style="26" customWidth="1"/>
    <col min="3" max="3" width="13.42578125" style="26" bestFit="1" customWidth="1"/>
    <col min="4" max="4" width="12.7109375" style="26" bestFit="1" customWidth="1"/>
    <col min="5" max="5" width="13.42578125" style="26" bestFit="1" customWidth="1"/>
    <col min="6" max="6" width="12.5703125" style="27" bestFit="1" customWidth="1"/>
    <col min="7" max="7" width="12.7109375" style="27" bestFit="1" customWidth="1"/>
    <col min="8" max="8" width="13.28515625" style="27" bestFit="1" customWidth="1"/>
    <col min="9" max="16384" width="9.140625" style="27"/>
  </cols>
  <sheetData>
    <row r="1" spans="1:8" x14ac:dyDescent="0.3">
      <c r="D1" s="160"/>
      <c r="E1" s="161"/>
      <c r="F1" s="161"/>
      <c r="G1" s="161"/>
      <c r="H1" s="161"/>
    </row>
    <row r="2" spans="1:8" x14ac:dyDescent="0.3">
      <c r="A2" s="7" t="s">
        <v>133</v>
      </c>
      <c r="B2" s="28" t="str">
        <f>'RC'!B2</f>
        <v>სს ზირათ ბანკის თბილისის ფილიალი</v>
      </c>
      <c r="C2" s="3"/>
      <c r="D2" s="3"/>
      <c r="E2" s="3"/>
      <c r="H2" s="3"/>
    </row>
    <row r="3" spans="1:8" x14ac:dyDescent="0.3">
      <c r="A3" s="7" t="s">
        <v>145</v>
      </c>
      <c r="B3" s="29">
        <f>'RC'!B3</f>
        <v>42460</v>
      </c>
      <c r="C3" s="3"/>
      <c r="D3" s="3"/>
      <c r="E3" s="3"/>
      <c r="H3" s="1"/>
    </row>
    <row r="4" spans="1:8" ht="15.75" thickBot="1" x14ac:dyDescent="0.35">
      <c r="A4" s="30"/>
      <c r="B4" s="31" t="s">
        <v>72</v>
      </c>
      <c r="C4" s="3"/>
      <c r="D4" s="3"/>
      <c r="E4" s="3"/>
      <c r="H4" s="32" t="s">
        <v>134</v>
      </c>
    </row>
    <row r="5" spans="1:8" ht="18" x14ac:dyDescent="0.35">
      <c r="A5" s="88"/>
      <c r="B5" s="89"/>
      <c r="C5" s="157" t="s">
        <v>148</v>
      </c>
      <c r="D5" s="162"/>
      <c r="E5" s="162"/>
      <c r="F5" s="157" t="s">
        <v>161</v>
      </c>
      <c r="G5" s="162"/>
      <c r="H5" s="163"/>
    </row>
    <row r="6" spans="1:8" s="131" customFormat="1" ht="12.75" x14ac:dyDescent="0.2">
      <c r="A6" s="88" t="s">
        <v>118</v>
      </c>
      <c r="B6" s="89"/>
      <c r="C6" s="109" t="s">
        <v>175</v>
      </c>
      <c r="D6" s="109" t="s">
        <v>191</v>
      </c>
      <c r="E6" s="110" t="s">
        <v>177</v>
      </c>
      <c r="F6" s="109" t="s">
        <v>175</v>
      </c>
      <c r="G6" s="109" t="s">
        <v>191</v>
      </c>
      <c r="H6" s="110" t="s">
        <v>177</v>
      </c>
    </row>
    <row r="7" spans="1:8" s="131" customFormat="1" ht="12.75" x14ac:dyDescent="0.2">
      <c r="A7" s="90"/>
      <c r="B7" s="91" t="s">
        <v>67</v>
      </c>
      <c r="C7" s="111"/>
      <c r="D7" s="111"/>
      <c r="E7" s="112"/>
      <c r="F7" s="111"/>
      <c r="G7" s="111"/>
      <c r="H7" s="112"/>
    </row>
    <row r="8" spans="1:8" s="131" customFormat="1" ht="25.5" x14ac:dyDescent="0.2">
      <c r="A8" s="90">
        <v>1</v>
      </c>
      <c r="B8" s="92" t="s">
        <v>77</v>
      </c>
      <c r="C8" s="146">
        <v>95578</v>
      </c>
      <c r="D8" s="146">
        <v>27807</v>
      </c>
      <c r="E8" s="113">
        <f t="shared" ref="E8:E21" si="0">C8+D8</f>
        <v>123385</v>
      </c>
      <c r="F8" s="111">
        <v>62950</v>
      </c>
      <c r="G8" s="111">
        <v>75385</v>
      </c>
      <c r="H8" s="113">
        <f t="shared" ref="H8:H21" si="1">F8+G8</f>
        <v>138335</v>
      </c>
    </row>
    <row r="9" spans="1:8" s="131" customFormat="1" ht="12.75" x14ac:dyDescent="0.2">
      <c r="A9" s="90">
        <v>2</v>
      </c>
      <c r="B9" s="92" t="s">
        <v>78</v>
      </c>
      <c r="C9" s="147">
        <f>SUM(C10:C18)</f>
        <v>177879</v>
      </c>
      <c r="D9" s="147">
        <f>SUM(D10:D18)</f>
        <v>195864</v>
      </c>
      <c r="E9" s="113">
        <f t="shared" si="0"/>
        <v>373743</v>
      </c>
      <c r="F9" s="114">
        <f>SUM(F10:F18)</f>
        <v>149937</v>
      </c>
      <c r="G9" s="114">
        <f>SUM(G10:G18)</f>
        <v>160261</v>
      </c>
      <c r="H9" s="113">
        <f t="shared" si="1"/>
        <v>310198</v>
      </c>
    </row>
    <row r="10" spans="1:8" s="131" customFormat="1" ht="12.75" x14ac:dyDescent="0.2">
      <c r="A10" s="90">
        <v>2.1</v>
      </c>
      <c r="B10" s="93" t="s">
        <v>79</v>
      </c>
      <c r="C10" s="146"/>
      <c r="D10" s="146"/>
      <c r="E10" s="113">
        <f t="shared" si="0"/>
        <v>0</v>
      </c>
      <c r="F10" s="111"/>
      <c r="G10" s="111"/>
      <c r="H10" s="113">
        <f t="shared" si="1"/>
        <v>0</v>
      </c>
    </row>
    <row r="11" spans="1:8" s="131" customFormat="1" ht="25.5" x14ac:dyDescent="0.2">
      <c r="A11" s="90">
        <v>2.2000000000000002</v>
      </c>
      <c r="B11" s="93" t="s">
        <v>178</v>
      </c>
      <c r="C11" s="146">
        <v>114217</v>
      </c>
      <c r="D11" s="146">
        <v>39049</v>
      </c>
      <c r="E11" s="113">
        <f t="shared" si="0"/>
        <v>153266</v>
      </c>
      <c r="F11" s="111">
        <v>97777</v>
      </c>
      <c r="G11" s="111">
        <v>65180</v>
      </c>
      <c r="H11" s="113">
        <f t="shared" si="1"/>
        <v>162957</v>
      </c>
    </row>
    <row r="12" spans="1:8" s="131" customFormat="1" ht="12.75" x14ac:dyDescent="0.2">
      <c r="A12" s="90">
        <v>2.2999999999999998</v>
      </c>
      <c r="B12" s="93" t="s">
        <v>80</v>
      </c>
      <c r="C12" s="146"/>
      <c r="D12" s="146"/>
      <c r="E12" s="113">
        <f t="shared" si="0"/>
        <v>0</v>
      </c>
      <c r="F12" s="111"/>
      <c r="G12" s="111"/>
      <c r="H12" s="113">
        <f t="shared" si="1"/>
        <v>0</v>
      </c>
    </row>
    <row r="13" spans="1:8" s="131" customFormat="1" ht="25.5" x14ac:dyDescent="0.2">
      <c r="A13" s="90">
        <v>2.4</v>
      </c>
      <c r="B13" s="93" t="s">
        <v>179</v>
      </c>
      <c r="C13" s="146"/>
      <c r="D13" s="146"/>
      <c r="E13" s="113">
        <f t="shared" si="0"/>
        <v>0</v>
      </c>
      <c r="F13" s="111"/>
      <c r="G13" s="111"/>
      <c r="H13" s="113">
        <f t="shared" si="1"/>
        <v>0</v>
      </c>
    </row>
    <row r="14" spans="1:8" s="131" customFormat="1" ht="12.75" x14ac:dyDescent="0.2">
      <c r="A14" s="90">
        <v>2.5</v>
      </c>
      <c r="B14" s="93" t="s">
        <v>81</v>
      </c>
      <c r="C14" s="146"/>
      <c r="D14" s="146"/>
      <c r="E14" s="113">
        <f t="shared" si="0"/>
        <v>0</v>
      </c>
      <c r="F14" s="111"/>
      <c r="G14" s="111"/>
      <c r="H14" s="113">
        <f t="shared" si="1"/>
        <v>0</v>
      </c>
    </row>
    <row r="15" spans="1:8" s="131" customFormat="1" ht="25.5" x14ac:dyDescent="0.2">
      <c r="A15" s="90">
        <v>2.6</v>
      </c>
      <c r="B15" s="93" t="s">
        <v>82</v>
      </c>
      <c r="C15" s="146"/>
      <c r="D15" s="146"/>
      <c r="E15" s="113">
        <f t="shared" si="0"/>
        <v>0</v>
      </c>
      <c r="F15" s="111"/>
      <c r="G15" s="111"/>
      <c r="H15" s="113">
        <f t="shared" si="1"/>
        <v>0</v>
      </c>
    </row>
    <row r="16" spans="1:8" s="131" customFormat="1" ht="25.5" x14ac:dyDescent="0.2">
      <c r="A16" s="90">
        <v>2.7</v>
      </c>
      <c r="B16" s="93" t="s">
        <v>83</v>
      </c>
      <c r="C16" s="146"/>
      <c r="D16" s="146"/>
      <c r="E16" s="113">
        <f t="shared" si="0"/>
        <v>0</v>
      </c>
      <c r="F16" s="111"/>
      <c r="G16" s="111"/>
      <c r="H16" s="113">
        <f t="shared" si="1"/>
        <v>0</v>
      </c>
    </row>
    <row r="17" spans="1:8" s="131" customFormat="1" ht="12.75" x14ac:dyDescent="0.2">
      <c r="A17" s="90">
        <v>2.8</v>
      </c>
      <c r="B17" s="93" t="s">
        <v>84</v>
      </c>
      <c r="C17" s="146">
        <v>63662</v>
      </c>
      <c r="D17" s="146">
        <v>156815</v>
      </c>
      <c r="E17" s="113">
        <f t="shared" si="0"/>
        <v>220477</v>
      </c>
      <c r="F17" s="111">
        <v>52160</v>
      </c>
      <c r="G17" s="111">
        <v>95081</v>
      </c>
      <c r="H17" s="113">
        <f t="shared" si="1"/>
        <v>147241</v>
      </c>
    </row>
    <row r="18" spans="1:8" s="131" customFormat="1" ht="12.75" x14ac:dyDescent="0.2">
      <c r="A18" s="90">
        <v>2.9</v>
      </c>
      <c r="B18" s="93" t="s">
        <v>85</v>
      </c>
      <c r="C18" s="146"/>
      <c r="D18" s="146"/>
      <c r="E18" s="113">
        <f t="shared" si="0"/>
        <v>0</v>
      </c>
      <c r="F18" s="111"/>
      <c r="G18" s="111"/>
      <c r="H18" s="113">
        <f t="shared" si="1"/>
        <v>0</v>
      </c>
    </row>
    <row r="19" spans="1:8" s="131" customFormat="1" ht="25.5" x14ac:dyDescent="0.2">
      <c r="A19" s="90">
        <v>3</v>
      </c>
      <c r="B19" s="92" t="s">
        <v>180</v>
      </c>
      <c r="C19" s="146">
        <v>10459</v>
      </c>
      <c r="D19" s="146">
        <v>3531</v>
      </c>
      <c r="E19" s="113">
        <f>C19+D19</f>
        <v>13990</v>
      </c>
      <c r="F19" s="111">
        <v>2853</v>
      </c>
      <c r="G19" s="111">
        <v>5158</v>
      </c>
      <c r="H19" s="113">
        <f>F19+G19</f>
        <v>8011</v>
      </c>
    </row>
    <row r="20" spans="1:8" s="131" customFormat="1" ht="25.5" x14ac:dyDescent="0.2">
      <c r="A20" s="90">
        <v>4</v>
      </c>
      <c r="B20" s="92" t="s">
        <v>68</v>
      </c>
      <c r="C20" s="146">
        <v>261045</v>
      </c>
      <c r="D20" s="146"/>
      <c r="E20" s="113">
        <f t="shared" si="0"/>
        <v>261045</v>
      </c>
      <c r="F20" s="111">
        <v>208006</v>
      </c>
      <c r="G20" s="111"/>
      <c r="H20" s="113">
        <f t="shared" si="1"/>
        <v>208006</v>
      </c>
    </row>
    <row r="21" spans="1:8" s="131" customFormat="1" ht="12.75" x14ac:dyDescent="0.2">
      <c r="A21" s="90">
        <v>5</v>
      </c>
      <c r="B21" s="92" t="s">
        <v>86</v>
      </c>
      <c r="C21" s="146">
        <v>17412</v>
      </c>
      <c r="D21" s="146">
        <v>25714</v>
      </c>
      <c r="E21" s="113">
        <f t="shared" si="0"/>
        <v>43126</v>
      </c>
      <c r="F21" s="111">
        <v>23127</v>
      </c>
      <c r="G21" s="111">
        <v>19959</v>
      </c>
      <c r="H21" s="113">
        <f t="shared" si="1"/>
        <v>43086</v>
      </c>
    </row>
    <row r="22" spans="1:8" s="131" customFormat="1" ht="12.75" x14ac:dyDescent="0.2">
      <c r="A22" s="90">
        <v>6</v>
      </c>
      <c r="B22" s="94" t="s">
        <v>181</v>
      </c>
      <c r="C22" s="147">
        <f>C8+C9+C20+C21+C19</f>
        <v>562373</v>
      </c>
      <c r="D22" s="147">
        <f>D8+D9+D20+D21+D19</f>
        <v>252916</v>
      </c>
      <c r="E22" s="113">
        <f>C22+D22</f>
        <v>815289</v>
      </c>
      <c r="F22" s="114">
        <f>F8+F9+F20+F21+F19</f>
        <v>446873</v>
      </c>
      <c r="G22" s="114">
        <f>G8+G9+G20+G21+G19</f>
        <v>260763</v>
      </c>
      <c r="H22" s="113">
        <f>F22+G22</f>
        <v>707636</v>
      </c>
    </row>
    <row r="23" spans="1:8" s="131" customFormat="1" ht="12.75" x14ac:dyDescent="0.2">
      <c r="A23" s="90"/>
      <c r="B23" s="91" t="s">
        <v>98</v>
      </c>
      <c r="C23" s="146"/>
      <c r="D23" s="146"/>
      <c r="E23" s="112"/>
      <c r="F23" s="111"/>
      <c r="G23" s="111"/>
      <c r="H23" s="112"/>
    </row>
    <row r="24" spans="1:8" s="131" customFormat="1" ht="25.5" x14ac:dyDescent="0.2">
      <c r="A24" s="90">
        <v>7</v>
      </c>
      <c r="B24" s="92" t="s">
        <v>87</v>
      </c>
      <c r="C24" s="146"/>
      <c r="D24" s="146"/>
      <c r="E24" s="115">
        <f t="shared" ref="E24:E29" si="2">C24+D24</f>
        <v>0</v>
      </c>
      <c r="F24" s="111"/>
      <c r="G24" s="111"/>
      <c r="H24" s="115">
        <f t="shared" ref="H24:H29" si="3">F24+G24</f>
        <v>0</v>
      </c>
    </row>
    <row r="25" spans="1:8" s="131" customFormat="1" ht="12.75" x14ac:dyDescent="0.2">
      <c r="A25" s="90">
        <v>8</v>
      </c>
      <c r="B25" s="92" t="s">
        <v>88</v>
      </c>
      <c r="C25" s="146">
        <v>3112</v>
      </c>
      <c r="D25" s="146">
        <v>13081</v>
      </c>
      <c r="E25" s="115">
        <f t="shared" si="2"/>
        <v>16193</v>
      </c>
      <c r="F25" s="111">
        <v>28068</v>
      </c>
      <c r="G25" s="111">
        <v>9047</v>
      </c>
      <c r="H25" s="115">
        <f t="shared" si="3"/>
        <v>37115</v>
      </c>
    </row>
    <row r="26" spans="1:8" s="131" customFormat="1" ht="12.75" x14ac:dyDescent="0.2">
      <c r="A26" s="90">
        <v>9</v>
      </c>
      <c r="B26" s="92" t="s">
        <v>182</v>
      </c>
      <c r="C26" s="146"/>
      <c r="D26" s="146">
        <v>20613</v>
      </c>
      <c r="E26" s="115">
        <f t="shared" si="2"/>
        <v>20613</v>
      </c>
      <c r="F26" s="111">
        <v>0</v>
      </c>
      <c r="G26" s="111">
        <v>53344</v>
      </c>
      <c r="H26" s="115">
        <f t="shared" si="3"/>
        <v>53344</v>
      </c>
    </row>
    <row r="27" spans="1:8" s="131" customFormat="1" ht="25.5" x14ac:dyDescent="0.2">
      <c r="A27" s="90">
        <v>10</v>
      </c>
      <c r="B27" s="92" t="s">
        <v>183</v>
      </c>
      <c r="C27" s="146"/>
      <c r="D27" s="146"/>
      <c r="E27" s="115">
        <f t="shared" si="2"/>
        <v>0</v>
      </c>
      <c r="F27" s="111"/>
      <c r="G27" s="111"/>
      <c r="H27" s="115">
        <f t="shared" si="3"/>
        <v>0</v>
      </c>
    </row>
    <row r="28" spans="1:8" s="131" customFormat="1" ht="12.75" x14ac:dyDescent="0.2">
      <c r="A28" s="90">
        <v>11</v>
      </c>
      <c r="B28" s="92" t="s">
        <v>89</v>
      </c>
      <c r="C28" s="146"/>
      <c r="D28" s="146">
        <v>1069</v>
      </c>
      <c r="E28" s="115">
        <f t="shared" si="2"/>
        <v>1069</v>
      </c>
      <c r="F28" s="111"/>
      <c r="G28" s="111">
        <v>391</v>
      </c>
      <c r="H28" s="115">
        <f t="shared" si="3"/>
        <v>391</v>
      </c>
    </row>
    <row r="29" spans="1:8" s="131" customFormat="1" ht="12.75" x14ac:dyDescent="0.2">
      <c r="A29" s="90">
        <v>12</v>
      </c>
      <c r="B29" s="92" t="s">
        <v>99</v>
      </c>
      <c r="C29" s="146"/>
      <c r="D29" s="146"/>
      <c r="E29" s="115">
        <f t="shared" si="2"/>
        <v>0</v>
      </c>
      <c r="F29" s="111">
        <v>0</v>
      </c>
      <c r="G29" s="111"/>
      <c r="H29" s="115">
        <f t="shared" si="3"/>
        <v>0</v>
      </c>
    </row>
    <row r="30" spans="1:8" s="131" customFormat="1" ht="12.75" x14ac:dyDescent="0.2">
      <c r="A30" s="90">
        <v>13</v>
      </c>
      <c r="B30" s="95" t="s">
        <v>100</v>
      </c>
      <c r="C30" s="147">
        <f>SUM(C24:C29)</f>
        <v>3112</v>
      </c>
      <c r="D30" s="147">
        <f>SUM(D24:D29)</f>
        <v>34763</v>
      </c>
      <c r="E30" s="115">
        <f>C30+D30</f>
        <v>37875</v>
      </c>
      <c r="F30" s="114">
        <f>SUM(F24:F29)</f>
        <v>28068</v>
      </c>
      <c r="G30" s="114">
        <f>SUM(G24:G29)</f>
        <v>62782</v>
      </c>
      <c r="H30" s="115">
        <f>F30+G30</f>
        <v>90850</v>
      </c>
    </row>
    <row r="31" spans="1:8" s="131" customFormat="1" ht="12.75" x14ac:dyDescent="0.2">
      <c r="A31" s="90">
        <v>14</v>
      </c>
      <c r="B31" s="95" t="s">
        <v>73</v>
      </c>
      <c r="C31" s="147">
        <f>C22-C30</f>
        <v>559261</v>
      </c>
      <c r="D31" s="147">
        <f>D22-D30</f>
        <v>218153</v>
      </c>
      <c r="E31" s="113">
        <f>C31+D31</f>
        <v>777414</v>
      </c>
      <c r="F31" s="114">
        <f>F22-F30</f>
        <v>418805</v>
      </c>
      <c r="G31" s="114">
        <f>G22-G30</f>
        <v>197981</v>
      </c>
      <c r="H31" s="113">
        <f>F31+G31</f>
        <v>616786</v>
      </c>
    </row>
    <row r="32" spans="1:8" s="131" customFormat="1" ht="12.75" x14ac:dyDescent="0.2">
      <c r="A32" s="90"/>
      <c r="B32" s="91"/>
      <c r="C32" s="146"/>
      <c r="D32" s="146"/>
      <c r="E32" s="112"/>
      <c r="F32" s="111"/>
      <c r="G32" s="111"/>
      <c r="H32" s="112"/>
    </row>
    <row r="33" spans="1:8" s="131" customFormat="1" ht="12.75" x14ac:dyDescent="0.2">
      <c r="A33" s="90"/>
      <c r="B33" s="91" t="s">
        <v>69</v>
      </c>
      <c r="C33" s="146"/>
      <c r="D33" s="146"/>
      <c r="E33" s="116"/>
      <c r="F33" s="111"/>
      <c r="G33" s="111"/>
      <c r="H33" s="116"/>
    </row>
    <row r="34" spans="1:8" s="131" customFormat="1" ht="12.75" x14ac:dyDescent="0.2">
      <c r="A34" s="90">
        <v>15</v>
      </c>
      <c r="B34" s="96" t="s">
        <v>184</v>
      </c>
      <c r="C34" s="148">
        <f>C35-C36</f>
        <v>-33005</v>
      </c>
      <c r="D34" s="148">
        <f>D35-D36</f>
        <v>151429</v>
      </c>
      <c r="E34" s="118">
        <f>C34+D34</f>
        <v>118424</v>
      </c>
      <c r="F34" s="117">
        <f>F35-F36</f>
        <v>-15636</v>
      </c>
      <c r="G34" s="117">
        <f>G35-G36</f>
        <v>113611</v>
      </c>
      <c r="H34" s="118">
        <f>F34+G34</f>
        <v>97975</v>
      </c>
    </row>
    <row r="35" spans="1:8" s="131" customFormat="1" ht="25.5" x14ac:dyDescent="0.2">
      <c r="A35" s="90">
        <v>15.1</v>
      </c>
      <c r="B35" s="93" t="s">
        <v>185</v>
      </c>
      <c r="C35" s="146">
        <v>36098</v>
      </c>
      <c r="D35" s="146">
        <v>210909</v>
      </c>
      <c r="E35" s="118">
        <f>C35+D35</f>
        <v>247007</v>
      </c>
      <c r="F35" s="111">
        <v>32404</v>
      </c>
      <c r="G35" s="111">
        <v>153689</v>
      </c>
      <c r="H35" s="118">
        <f>F35+G35</f>
        <v>186093</v>
      </c>
    </row>
    <row r="36" spans="1:8" s="131" customFormat="1" ht="25.5" x14ac:dyDescent="0.2">
      <c r="A36" s="90">
        <v>15.2</v>
      </c>
      <c r="B36" s="93" t="s">
        <v>186</v>
      </c>
      <c r="C36" s="146">
        <v>69103</v>
      </c>
      <c r="D36" s="146">
        <v>59480</v>
      </c>
      <c r="E36" s="118">
        <f>C36+D36</f>
        <v>128583</v>
      </c>
      <c r="F36" s="111">
        <v>48040</v>
      </c>
      <c r="G36" s="111">
        <v>40078</v>
      </c>
      <c r="H36" s="118">
        <f>F36+G36</f>
        <v>88118</v>
      </c>
    </row>
    <row r="37" spans="1:8" s="131" customFormat="1" ht="12.75" x14ac:dyDescent="0.2">
      <c r="A37" s="90">
        <v>16</v>
      </c>
      <c r="B37" s="92" t="s">
        <v>65</v>
      </c>
      <c r="C37" s="146"/>
      <c r="D37" s="146"/>
      <c r="E37" s="113">
        <f t="shared" ref="E37:E66" si="4">C37+D37</f>
        <v>0</v>
      </c>
      <c r="F37" s="111"/>
      <c r="G37" s="111"/>
      <c r="H37" s="113">
        <f t="shared" ref="H37:H66" si="5">F37+G37</f>
        <v>0</v>
      </c>
    </row>
    <row r="38" spans="1:8" s="131" customFormat="1" ht="25.5" x14ac:dyDescent="0.2">
      <c r="A38" s="90">
        <v>17</v>
      </c>
      <c r="B38" s="92" t="s">
        <v>66</v>
      </c>
      <c r="C38" s="146"/>
      <c r="D38" s="146"/>
      <c r="E38" s="113">
        <f t="shared" si="4"/>
        <v>0</v>
      </c>
      <c r="F38" s="111"/>
      <c r="G38" s="111"/>
      <c r="H38" s="113">
        <f t="shared" si="5"/>
        <v>0</v>
      </c>
    </row>
    <row r="39" spans="1:8" s="131" customFormat="1" ht="25.5" x14ac:dyDescent="0.2">
      <c r="A39" s="90">
        <v>18</v>
      </c>
      <c r="B39" s="92" t="s">
        <v>70</v>
      </c>
      <c r="C39" s="146"/>
      <c r="D39" s="146"/>
      <c r="E39" s="113">
        <f t="shared" si="4"/>
        <v>0</v>
      </c>
      <c r="F39" s="111"/>
      <c r="G39" s="111"/>
      <c r="H39" s="113">
        <f t="shared" si="5"/>
        <v>0</v>
      </c>
    </row>
    <row r="40" spans="1:8" s="131" customFormat="1" ht="25.5" x14ac:dyDescent="0.2">
      <c r="A40" s="90">
        <v>19</v>
      </c>
      <c r="B40" s="92" t="s">
        <v>187</v>
      </c>
      <c r="C40" s="146">
        <v>438685</v>
      </c>
      <c r="D40" s="146"/>
      <c r="E40" s="113">
        <f t="shared" si="4"/>
        <v>438685</v>
      </c>
      <c r="F40" s="111">
        <v>598313</v>
      </c>
      <c r="G40" s="111"/>
      <c r="H40" s="113">
        <f t="shared" si="5"/>
        <v>598313</v>
      </c>
    </row>
    <row r="41" spans="1:8" s="131" customFormat="1" ht="25.5" x14ac:dyDescent="0.2">
      <c r="A41" s="90">
        <v>20</v>
      </c>
      <c r="B41" s="92" t="s">
        <v>90</v>
      </c>
      <c r="C41" s="146">
        <v>-69687</v>
      </c>
      <c r="D41" s="146"/>
      <c r="E41" s="113">
        <f t="shared" si="4"/>
        <v>-69687</v>
      </c>
      <c r="F41" s="111">
        <v>59747</v>
      </c>
      <c r="G41" s="111"/>
      <c r="H41" s="113">
        <f t="shared" si="5"/>
        <v>59747</v>
      </c>
    </row>
    <row r="42" spans="1:8" s="131" customFormat="1" ht="12.75" x14ac:dyDescent="0.2">
      <c r="A42" s="90">
        <v>21</v>
      </c>
      <c r="B42" s="92" t="s">
        <v>188</v>
      </c>
      <c r="C42" s="146"/>
      <c r="D42" s="146"/>
      <c r="E42" s="113">
        <f t="shared" si="4"/>
        <v>0</v>
      </c>
      <c r="F42" s="111">
        <v>0</v>
      </c>
      <c r="G42" s="111"/>
      <c r="H42" s="113">
        <f t="shared" si="5"/>
        <v>0</v>
      </c>
    </row>
    <row r="43" spans="1:8" s="131" customFormat="1" ht="25.5" x14ac:dyDescent="0.2">
      <c r="A43" s="90">
        <v>22</v>
      </c>
      <c r="B43" s="92" t="s">
        <v>189</v>
      </c>
      <c r="C43" s="146"/>
      <c r="D43" s="146">
        <v>464</v>
      </c>
      <c r="E43" s="113">
        <f t="shared" si="4"/>
        <v>464</v>
      </c>
      <c r="F43" s="111">
        <v>0</v>
      </c>
      <c r="G43" s="111">
        <v>0</v>
      </c>
      <c r="H43" s="113">
        <f t="shared" si="5"/>
        <v>0</v>
      </c>
    </row>
    <row r="44" spans="1:8" s="131" customFormat="1" ht="12.75" x14ac:dyDescent="0.2">
      <c r="A44" s="97">
        <v>23</v>
      </c>
      <c r="B44" s="98" t="s">
        <v>91</v>
      </c>
      <c r="C44" s="149">
        <v>5161</v>
      </c>
      <c r="D44" s="149">
        <v>263</v>
      </c>
      <c r="E44" s="120">
        <f t="shared" si="4"/>
        <v>5424</v>
      </c>
      <c r="F44" s="119">
        <v>24959</v>
      </c>
      <c r="G44" s="119">
        <v>219</v>
      </c>
      <c r="H44" s="120">
        <f t="shared" si="5"/>
        <v>25178</v>
      </c>
    </row>
    <row r="45" spans="1:8" s="131" customFormat="1" ht="12.75" x14ac:dyDescent="0.2">
      <c r="A45" s="99">
        <v>24</v>
      </c>
      <c r="B45" s="100" t="s">
        <v>71</v>
      </c>
      <c r="C45" s="150">
        <f>C34+C37+C38+C39+C40+C41+C42+C43+C44</f>
        <v>341154</v>
      </c>
      <c r="D45" s="150">
        <f>D34+D37+D38+D39+D40+D41+D42+D43+D44</f>
        <v>152156</v>
      </c>
      <c r="E45" s="122">
        <f t="shared" si="4"/>
        <v>493310</v>
      </c>
      <c r="F45" s="121">
        <f>F34+F37+F38+F39+F40+F41+F42+F43+F44</f>
        <v>667383</v>
      </c>
      <c r="G45" s="121">
        <f>G34+G37+G38+G39+G40+G41+G42+G43+G44</f>
        <v>113830</v>
      </c>
      <c r="H45" s="122">
        <f t="shared" si="5"/>
        <v>781213</v>
      </c>
    </row>
    <row r="46" spans="1:8" s="131" customFormat="1" ht="12.75" x14ac:dyDescent="0.2">
      <c r="A46" s="101"/>
      <c r="B46" s="102" t="s">
        <v>101</v>
      </c>
      <c r="C46" s="151"/>
      <c r="D46" s="151"/>
      <c r="E46" s="124"/>
      <c r="F46" s="123"/>
      <c r="G46" s="123"/>
      <c r="H46" s="124"/>
    </row>
    <row r="47" spans="1:8" s="131" customFormat="1" ht="25.5" x14ac:dyDescent="0.2">
      <c r="A47" s="90">
        <v>25</v>
      </c>
      <c r="B47" s="103" t="s">
        <v>102</v>
      </c>
      <c r="C47" s="152">
        <v>139220</v>
      </c>
      <c r="D47" s="152">
        <v>3293</v>
      </c>
      <c r="E47" s="126">
        <f t="shared" si="4"/>
        <v>142513</v>
      </c>
      <c r="F47" s="125">
        <v>102192</v>
      </c>
      <c r="G47" s="125">
        <v>6006</v>
      </c>
      <c r="H47" s="126">
        <f t="shared" si="5"/>
        <v>108198</v>
      </c>
    </row>
    <row r="48" spans="1:8" s="131" customFormat="1" ht="25.5" x14ac:dyDescent="0.2">
      <c r="A48" s="90">
        <v>26</v>
      </c>
      <c r="B48" s="92" t="s">
        <v>103</v>
      </c>
      <c r="C48" s="146">
        <v>20579</v>
      </c>
      <c r="D48" s="146"/>
      <c r="E48" s="113">
        <f t="shared" si="4"/>
        <v>20579</v>
      </c>
      <c r="F48" s="111">
        <v>21085</v>
      </c>
      <c r="G48" s="111">
        <v>0</v>
      </c>
      <c r="H48" s="113">
        <f t="shared" si="5"/>
        <v>21085</v>
      </c>
    </row>
    <row r="49" spans="1:8" s="131" customFormat="1" ht="12.75" x14ac:dyDescent="0.2">
      <c r="A49" s="90">
        <v>27</v>
      </c>
      <c r="B49" s="92" t="s">
        <v>104</v>
      </c>
      <c r="C49" s="146">
        <v>419737</v>
      </c>
      <c r="D49" s="146"/>
      <c r="E49" s="113">
        <f t="shared" si="4"/>
        <v>419737</v>
      </c>
      <c r="F49" s="111">
        <v>351307</v>
      </c>
      <c r="G49" s="111"/>
      <c r="H49" s="113">
        <f t="shared" si="5"/>
        <v>351307</v>
      </c>
    </row>
    <row r="50" spans="1:8" s="131" customFormat="1" ht="25.5" x14ac:dyDescent="0.2">
      <c r="A50" s="90">
        <v>28</v>
      </c>
      <c r="B50" s="92" t="s">
        <v>105</v>
      </c>
      <c r="C50" s="146">
        <v>215</v>
      </c>
      <c r="D50" s="146"/>
      <c r="E50" s="113">
        <f t="shared" si="4"/>
        <v>215</v>
      </c>
      <c r="F50" s="111">
        <v>566</v>
      </c>
      <c r="G50" s="111"/>
      <c r="H50" s="113">
        <f t="shared" si="5"/>
        <v>566</v>
      </c>
    </row>
    <row r="51" spans="1:8" s="131" customFormat="1" ht="12.75" x14ac:dyDescent="0.2">
      <c r="A51" s="90">
        <v>29</v>
      </c>
      <c r="B51" s="92" t="s">
        <v>106</v>
      </c>
      <c r="C51" s="146">
        <v>128490</v>
      </c>
      <c r="D51" s="146"/>
      <c r="E51" s="113">
        <f t="shared" si="4"/>
        <v>128490</v>
      </c>
      <c r="F51" s="111">
        <v>129981</v>
      </c>
      <c r="G51" s="111"/>
      <c r="H51" s="113">
        <f t="shared" si="5"/>
        <v>129981</v>
      </c>
    </row>
    <row r="52" spans="1:8" s="131" customFormat="1" ht="12.75" x14ac:dyDescent="0.2">
      <c r="A52" s="90">
        <v>30</v>
      </c>
      <c r="B52" s="92" t="s">
        <v>107</v>
      </c>
      <c r="C52" s="146">
        <v>54995</v>
      </c>
      <c r="D52" s="146"/>
      <c r="E52" s="113">
        <f t="shared" si="4"/>
        <v>54995</v>
      </c>
      <c r="F52" s="111">
        <v>54744</v>
      </c>
      <c r="G52" s="111">
        <v>0</v>
      </c>
      <c r="H52" s="113">
        <f t="shared" si="5"/>
        <v>54744</v>
      </c>
    </row>
    <row r="53" spans="1:8" s="131" customFormat="1" ht="12.75" x14ac:dyDescent="0.2">
      <c r="A53" s="90">
        <v>31</v>
      </c>
      <c r="B53" s="95" t="s">
        <v>108</v>
      </c>
      <c r="C53" s="147">
        <f>SUM(C47:C52)</f>
        <v>763236</v>
      </c>
      <c r="D53" s="147">
        <f>SUM(D47:D52)</f>
        <v>3293</v>
      </c>
      <c r="E53" s="113">
        <f t="shared" si="4"/>
        <v>766529</v>
      </c>
      <c r="F53" s="114">
        <f>SUM(F47:F52)</f>
        <v>659875</v>
      </c>
      <c r="G53" s="114">
        <f>SUM(G47:G52)</f>
        <v>6006</v>
      </c>
      <c r="H53" s="113">
        <f t="shared" si="5"/>
        <v>665881</v>
      </c>
    </row>
    <row r="54" spans="1:8" s="131" customFormat="1" ht="12.75" x14ac:dyDescent="0.2">
      <c r="A54" s="90">
        <v>32</v>
      </c>
      <c r="B54" s="95" t="s">
        <v>74</v>
      </c>
      <c r="C54" s="147">
        <f>C45-C53</f>
        <v>-422082</v>
      </c>
      <c r="D54" s="147">
        <f>D45-D53</f>
        <v>148863</v>
      </c>
      <c r="E54" s="113">
        <f t="shared" si="4"/>
        <v>-273219</v>
      </c>
      <c r="F54" s="114">
        <f>F45-F53</f>
        <v>7508</v>
      </c>
      <c r="G54" s="114">
        <f>G45-G53</f>
        <v>107824</v>
      </c>
      <c r="H54" s="113">
        <f t="shared" si="5"/>
        <v>115332</v>
      </c>
    </row>
    <row r="55" spans="1:8" s="131" customFormat="1" ht="12.75" x14ac:dyDescent="0.2">
      <c r="A55" s="90"/>
      <c r="B55" s="91"/>
      <c r="C55" s="153"/>
      <c r="D55" s="153"/>
      <c r="E55" s="128"/>
      <c r="F55" s="127"/>
      <c r="G55" s="127"/>
      <c r="H55" s="128"/>
    </row>
    <row r="56" spans="1:8" s="131" customFormat="1" ht="12.75" x14ac:dyDescent="0.2">
      <c r="A56" s="90">
        <v>33</v>
      </c>
      <c r="B56" s="95" t="s">
        <v>75</v>
      </c>
      <c r="C56" s="147">
        <f>C31+C54</f>
        <v>137179</v>
      </c>
      <c r="D56" s="147">
        <f>D31+D54</f>
        <v>367016</v>
      </c>
      <c r="E56" s="113">
        <f t="shared" si="4"/>
        <v>504195</v>
      </c>
      <c r="F56" s="114">
        <f>F31+F54</f>
        <v>426313</v>
      </c>
      <c r="G56" s="114">
        <f>G31+G54</f>
        <v>305805</v>
      </c>
      <c r="H56" s="113">
        <f t="shared" si="5"/>
        <v>732118</v>
      </c>
    </row>
    <row r="57" spans="1:8" s="131" customFormat="1" ht="12.75" x14ac:dyDescent="0.2">
      <c r="A57" s="90"/>
      <c r="B57" s="91"/>
      <c r="C57" s="153"/>
      <c r="D57" s="153"/>
      <c r="E57" s="128"/>
      <c r="F57" s="127"/>
      <c r="G57" s="127"/>
      <c r="H57" s="128"/>
    </row>
    <row r="58" spans="1:8" s="131" customFormat="1" ht="25.5" x14ac:dyDescent="0.2">
      <c r="A58" s="90">
        <v>34</v>
      </c>
      <c r="B58" s="92" t="s">
        <v>92</v>
      </c>
      <c r="C58" s="146">
        <v>21307</v>
      </c>
      <c r="D58" s="146" t="s">
        <v>192</v>
      </c>
      <c r="E58" s="113">
        <f>C58</f>
        <v>21307</v>
      </c>
      <c r="F58" s="111">
        <v>63908</v>
      </c>
      <c r="G58" s="111" t="s">
        <v>192</v>
      </c>
      <c r="H58" s="113">
        <f>F58</f>
        <v>63908</v>
      </c>
    </row>
    <row r="59" spans="1:8" s="131" customFormat="1" ht="25.5" x14ac:dyDescent="0.2">
      <c r="A59" s="90">
        <v>35</v>
      </c>
      <c r="B59" s="92" t="s">
        <v>93</v>
      </c>
      <c r="C59" s="146"/>
      <c r="D59" s="146" t="s">
        <v>192</v>
      </c>
      <c r="E59" s="113">
        <f>C59</f>
        <v>0</v>
      </c>
      <c r="F59" s="111"/>
      <c r="G59" s="111" t="s">
        <v>192</v>
      </c>
      <c r="H59" s="113">
        <f>F59</f>
        <v>0</v>
      </c>
    </row>
    <row r="60" spans="1:8" s="131" customFormat="1" ht="25.5" x14ac:dyDescent="0.2">
      <c r="A60" s="90">
        <v>36</v>
      </c>
      <c r="B60" s="92" t="s">
        <v>94</v>
      </c>
      <c r="C60" s="146">
        <v>9084</v>
      </c>
      <c r="D60" s="146" t="s">
        <v>192</v>
      </c>
      <c r="E60" s="113">
        <f>C60</f>
        <v>9084</v>
      </c>
      <c r="F60" s="111">
        <v>-37573</v>
      </c>
      <c r="G60" s="111" t="s">
        <v>192</v>
      </c>
      <c r="H60" s="113">
        <f>F60</f>
        <v>-37573</v>
      </c>
    </row>
    <row r="61" spans="1:8" s="131" customFormat="1" ht="12.75" x14ac:dyDescent="0.2">
      <c r="A61" s="90">
        <v>37</v>
      </c>
      <c r="B61" s="95" t="s">
        <v>95</v>
      </c>
      <c r="C61" s="147">
        <f>SUM(C58:C60)</f>
        <v>30391</v>
      </c>
      <c r="D61" s="147">
        <v>0</v>
      </c>
      <c r="E61" s="113">
        <f>C61</f>
        <v>30391</v>
      </c>
      <c r="F61" s="114">
        <f>SUM(F58:F60)</f>
        <v>26335</v>
      </c>
      <c r="G61" s="114">
        <v>0</v>
      </c>
      <c r="H61" s="113">
        <f>F61</f>
        <v>26335</v>
      </c>
    </row>
    <row r="62" spans="1:8" s="131" customFormat="1" ht="12.75" x14ac:dyDescent="0.2">
      <c r="A62" s="90"/>
      <c r="B62" s="104"/>
      <c r="C62" s="146"/>
      <c r="D62" s="146"/>
      <c r="E62" s="116"/>
      <c r="F62" s="111"/>
      <c r="G62" s="111"/>
      <c r="H62" s="116"/>
    </row>
    <row r="63" spans="1:8" s="131" customFormat="1" ht="25.5" x14ac:dyDescent="0.2">
      <c r="A63" s="97">
        <v>38</v>
      </c>
      <c r="B63" s="105" t="s">
        <v>190</v>
      </c>
      <c r="C63" s="154">
        <f>C56-C61</f>
        <v>106788</v>
      </c>
      <c r="D63" s="154">
        <f>D56-D61</f>
        <v>367016</v>
      </c>
      <c r="E63" s="113">
        <f t="shared" si="4"/>
        <v>473804</v>
      </c>
      <c r="F63" s="129">
        <f>F56-F61</f>
        <v>399978</v>
      </c>
      <c r="G63" s="129">
        <f>G56-G61</f>
        <v>305805</v>
      </c>
      <c r="H63" s="113">
        <f t="shared" si="5"/>
        <v>705783</v>
      </c>
    </row>
    <row r="64" spans="1:8" s="132" customFormat="1" ht="12.75" x14ac:dyDescent="0.2">
      <c r="A64" s="106">
        <v>39</v>
      </c>
      <c r="B64" s="92" t="s">
        <v>96</v>
      </c>
      <c r="C64" s="155"/>
      <c r="D64" s="155"/>
      <c r="E64" s="113">
        <f t="shared" si="4"/>
        <v>0</v>
      </c>
      <c r="F64" s="130"/>
      <c r="G64" s="130"/>
      <c r="H64" s="113">
        <f t="shared" si="5"/>
        <v>0</v>
      </c>
    </row>
    <row r="65" spans="1:8" s="131" customFormat="1" ht="12.75" x14ac:dyDescent="0.2">
      <c r="A65" s="97">
        <v>40</v>
      </c>
      <c r="B65" s="95" t="s">
        <v>97</v>
      </c>
      <c r="C65" s="147">
        <f>C63-C64</f>
        <v>106788</v>
      </c>
      <c r="D65" s="147">
        <f>D63-D64</f>
        <v>367016</v>
      </c>
      <c r="E65" s="113">
        <f t="shared" si="4"/>
        <v>473804</v>
      </c>
      <c r="F65" s="114">
        <f>F63-F64</f>
        <v>399978</v>
      </c>
      <c r="G65" s="114">
        <f>G63-G64</f>
        <v>305805</v>
      </c>
      <c r="H65" s="113">
        <f t="shared" si="5"/>
        <v>705783</v>
      </c>
    </row>
    <row r="66" spans="1:8" s="132" customFormat="1" ht="12.75" x14ac:dyDescent="0.2">
      <c r="A66" s="106">
        <v>41</v>
      </c>
      <c r="B66" s="92" t="s">
        <v>109</v>
      </c>
      <c r="C66" s="155"/>
      <c r="D66" s="155"/>
      <c r="E66" s="113">
        <f t="shared" si="4"/>
        <v>0</v>
      </c>
      <c r="F66" s="130"/>
      <c r="G66" s="130"/>
      <c r="H66" s="113">
        <f t="shared" si="5"/>
        <v>0</v>
      </c>
    </row>
    <row r="67" spans="1:8" s="131" customFormat="1" ht="12.75" x14ac:dyDescent="0.2">
      <c r="A67" s="107">
        <v>42</v>
      </c>
      <c r="B67" s="108" t="s">
        <v>76</v>
      </c>
      <c r="C67" s="150">
        <f>C65+C66</f>
        <v>106788</v>
      </c>
      <c r="D67" s="150">
        <f>D65+D66</f>
        <v>367016</v>
      </c>
      <c r="E67" s="122">
        <f>C67+D67</f>
        <v>473804</v>
      </c>
      <c r="F67" s="121">
        <f>F65+F66</f>
        <v>399978</v>
      </c>
      <c r="G67" s="121">
        <f>G65+G66</f>
        <v>305805</v>
      </c>
      <c r="H67" s="122">
        <f>F67+G67</f>
        <v>705783</v>
      </c>
    </row>
    <row r="68" spans="1:8" x14ac:dyDescent="0.3">
      <c r="A68" s="23"/>
      <c r="B68" s="25" t="s">
        <v>132</v>
      </c>
      <c r="C68" s="39"/>
      <c r="D68" s="39"/>
      <c r="E68" s="39"/>
    </row>
    <row r="69" spans="1:8" x14ac:dyDescent="0.3">
      <c r="A69" s="23"/>
      <c r="B69" s="3"/>
      <c r="C69" s="39"/>
      <c r="D69" s="39"/>
      <c r="E69" s="40"/>
    </row>
    <row r="70" spans="1:8" x14ac:dyDescent="0.3">
      <c r="A70" s="39"/>
      <c r="B70" s="39"/>
      <c r="C70" s="39"/>
      <c r="D70" s="39"/>
      <c r="E70" s="39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20" zoomScaleNormal="100" workbookViewId="0">
      <selection activeCell="F6" sqref="F6:H54"/>
    </sheetView>
  </sheetViews>
  <sheetFormatPr defaultRowHeight="15" x14ac:dyDescent="0.3"/>
  <cols>
    <col min="1" max="1" width="8.7109375" style="26" customWidth="1"/>
    <col min="2" max="2" width="64.28515625" style="26" customWidth="1"/>
    <col min="3" max="3" width="14.85546875" style="26" bestFit="1" customWidth="1"/>
    <col min="4" max="4" width="17" style="26" customWidth="1"/>
    <col min="5" max="5" width="15.140625" style="26" bestFit="1" customWidth="1"/>
    <col min="6" max="6" width="14" style="26" bestFit="1" customWidth="1"/>
    <col min="7" max="7" width="15.140625" style="26" bestFit="1" customWidth="1"/>
    <col min="8" max="8" width="15.42578125" style="26" bestFit="1" customWidth="1"/>
    <col min="9" max="16384" width="9.140625" style="26"/>
  </cols>
  <sheetData>
    <row r="1" spans="1:48" x14ac:dyDescent="0.3">
      <c r="A1" s="7" t="s">
        <v>133</v>
      </c>
      <c r="B1" s="28" t="str">
        <f>'RC'!B2</f>
        <v>სს ზირათ ბანკის თბილისის ფილიალი</v>
      </c>
      <c r="C1" s="3"/>
      <c r="D1" s="3"/>
      <c r="E1" s="3"/>
      <c r="F1" s="39"/>
      <c r="G1" s="39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x14ac:dyDescent="0.3">
      <c r="A2" s="7" t="s">
        <v>145</v>
      </c>
      <c r="B2" s="41">
        <f>'RC'!B3</f>
        <v>42460</v>
      </c>
      <c r="C2" s="3"/>
      <c r="D2" s="3"/>
      <c r="E2" s="3"/>
      <c r="F2" s="39"/>
      <c r="G2" s="39"/>
      <c r="H2" s="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16.5" thickBot="1" x14ac:dyDescent="0.35">
      <c r="B3" s="42" t="s">
        <v>18</v>
      </c>
      <c r="C3" s="27"/>
      <c r="D3" s="27"/>
      <c r="E3" s="27"/>
      <c r="H3" s="32" t="s">
        <v>134</v>
      </c>
    </row>
    <row r="4" spans="1:48" ht="18" x14ac:dyDescent="0.35">
      <c r="A4" s="43"/>
      <c r="B4" s="33"/>
      <c r="C4" s="157" t="s">
        <v>148</v>
      </c>
      <c r="D4" s="162"/>
      <c r="E4" s="162"/>
      <c r="F4" s="157" t="s">
        <v>161</v>
      </c>
      <c r="G4" s="162"/>
      <c r="H4" s="163"/>
    </row>
    <row r="5" spans="1:48" s="46" customFormat="1" ht="11.25" x14ac:dyDescent="0.2">
      <c r="A5" s="35" t="s">
        <v>118</v>
      </c>
      <c r="B5" s="44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45"/>
      <c r="J5" s="45"/>
      <c r="K5" s="45"/>
      <c r="L5" s="45"/>
    </row>
    <row r="6" spans="1:48" x14ac:dyDescent="0.3">
      <c r="A6" s="35">
        <v>1</v>
      </c>
      <c r="B6" s="47" t="s">
        <v>110</v>
      </c>
      <c r="C6" s="16">
        <f>SUM(C7:C12)</f>
        <v>16525054</v>
      </c>
      <c r="D6" s="16">
        <f>SUM(D7:D12)</f>
        <v>58650609</v>
      </c>
      <c r="E6" s="37">
        <f t="shared" ref="E6:E53" si="0">C6+D6</f>
        <v>75175663</v>
      </c>
      <c r="F6" s="16">
        <v>30767984</v>
      </c>
      <c r="G6" s="16">
        <v>29585185</v>
      </c>
      <c r="H6" s="16">
        <v>60353169</v>
      </c>
      <c r="I6" s="39"/>
      <c r="J6" s="39"/>
      <c r="K6" s="39"/>
      <c r="L6" s="39"/>
    </row>
    <row r="7" spans="1:48" x14ac:dyDescent="0.3">
      <c r="A7" s="35">
        <v>1.1000000000000001</v>
      </c>
      <c r="B7" s="48" t="s">
        <v>9</v>
      </c>
      <c r="C7" s="19"/>
      <c r="D7" s="19"/>
      <c r="E7" s="37">
        <f t="shared" si="0"/>
        <v>0</v>
      </c>
      <c r="F7" s="19"/>
      <c r="G7" s="19"/>
      <c r="H7" s="16">
        <v>0</v>
      </c>
      <c r="I7" s="39"/>
      <c r="J7" s="39"/>
      <c r="K7" s="39"/>
      <c r="L7" s="39"/>
    </row>
    <row r="8" spans="1:48" x14ac:dyDescent="0.3">
      <c r="A8" s="35">
        <v>1.2</v>
      </c>
      <c r="B8" s="48" t="s">
        <v>10</v>
      </c>
      <c r="C8" s="19">
        <v>4828645</v>
      </c>
      <c r="D8" s="19">
        <v>5725142</v>
      </c>
      <c r="E8" s="37">
        <f t="shared" si="0"/>
        <v>10553787</v>
      </c>
      <c r="F8" s="19">
        <v>8691028</v>
      </c>
      <c r="G8" s="19">
        <v>4682470</v>
      </c>
      <c r="H8" s="16">
        <v>13373498</v>
      </c>
      <c r="I8" s="39"/>
      <c r="J8" s="39"/>
      <c r="K8" s="39"/>
      <c r="L8" s="39"/>
    </row>
    <row r="9" spans="1:48" x14ac:dyDescent="0.3">
      <c r="A9" s="35">
        <v>1.3</v>
      </c>
      <c r="B9" s="48" t="s">
        <v>116</v>
      </c>
      <c r="C9" s="19">
        <v>6968324</v>
      </c>
      <c r="D9" s="19">
        <v>39281257</v>
      </c>
      <c r="E9" s="37">
        <f t="shared" si="0"/>
        <v>46249581</v>
      </c>
      <c r="F9" s="19">
        <v>12769652</v>
      </c>
      <c r="G9" s="19">
        <v>723265</v>
      </c>
      <c r="H9" s="16">
        <v>13492917</v>
      </c>
      <c r="I9" s="39"/>
      <c r="J9" s="39"/>
      <c r="K9" s="39"/>
      <c r="L9" s="39"/>
    </row>
    <row r="10" spans="1:48" x14ac:dyDescent="0.3">
      <c r="A10" s="35">
        <v>1.4</v>
      </c>
      <c r="B10" s="48" t="s">
        <v>23</v>
      </c>
      <c r="C10" s="19"/>
      <c r="D10" s="19"/>
      <c r="E10" s="37">
        <f t="shared" si="0"/>
        <v>0</v>
      </c>
      <c r="F10" s="19"/>
      <c r="G10" s="19"/>
      <c r="H10" s="16">
        <v>0</v>
      </c>
      <c r="I10" s="39"/>
      <c r="J10" s="39"/>
      <c r="K10" s="39"/>
      <c r="L10" s="39"/>
    </row>
    <row r="11" spans="1:48" x14ac:dyDescent="0.3">
      <c r="A11" s="35">
        <v>1.5</v>
      </c>
      <c r="B11" s="48" t="s">
        <v>24</v>
      </c>
      <c r="C11" s="19">
        <v>4728085</v>
      </c>
      <c r="D11" s="19">
        <v>13644210</v>
      </c>
      <c r="E11" s="37">
        <f t="shared" si="0"/>
        <v>18372295</v>
      </c>
      <c r="F11" s="19">
        <v>9307304</v>
      </c>
      <c r="G11" s="19">
        <v>24179450</v>
      </c>
      <c r="H11" s="16">
        <v>33486754</v>
      </c>
      <c r="I11" s="39"/>
      <c r="J11" s="39"/>
      <c r="K11" s="39"/>
      <c r="L11" s="39"/>
    </row>
    <row r="12" spans="1:48" x14ac:dyDescent="0.3">
      <c r="A12" s="35">
        <v>1.6</v>
      </c>
      <c r="B12" s="48" t="s">
        <v>25</v>
      </c>
      <c r="C12" s="19"/>
      <c r="D12" s="19"/>
      <c r="E12" s="37">
        <f t="shared" si="0"/>
        <v>0</v>
      </c>
      <c r="F12" s="19"/>
      <c r="G12" s="19"/>
      <c r="H12" s="16">
        <v>0</v>
      </c>
      <c r="I12" s="39"/>
      <c r="J12" s="39"/>
      <c r="K12" s="39"/>
      <c r="L12" s="39"/>
    </row>
    <row r="13" spans="1:48" x14ac:dyDescent="0.3">
      <c r="A13" s="35">
        <v>2</v>
      </c>
      <c r="B13" s="47" t="s">
        <v>113</v>
      </c>
      <c r="C13" s="16">
        <f>SUM(C14:C20)</f>
        <v>0</v>
      </c>
      <c r="D13" s="16">
        <f>SUM(D14:D20)</f>
        <v>0</v>
      </c>
      <c r="E13" s="37">
        <f t="shared" si="0"/>
        <v>0</v>
      </c>
      <c r="F13" s="16">
        <v>20004</v>
      </c>
      <c r="G13" s="16">
        <v>0</v>
      </c>
      <c r="H13" s="16">
        <v>20004</v>
      </c>
      <c r="I13" s="39"/>
      <c r="J13" s="39"/>
      <c r="K13" s="39"/>
      <c r="L13" s="39"/>
    </row>
    <row r="14" spans="1:48" x14ac:dyDescent="0.3">
      <c r="A14" s="35">
        <v>2.1</v>
      </c>
      <c r="B14" s="48" t="s">
        <v>117</v>
      </c>
      <c r="C14" s="19"/>
      <c r="D14" s="19"/>
      <c r="E14" s="37">
        <f t="shared" si="0"/>
        <v>0</v>
      </c>
      <c r="F14" s="19">
        <v>20004</v>
      </c>
      <c r="G14" s="19">
        <v>0</v>
      </c>
      <c r="H14" s="16">
        <v>20004</v>
      </c>
      <c r="I14" s="39"/>
      <c r="J14" s="39"/>
      <c r="K14" s="39"/>
      <c r="L14" s="39"/>
    </row>
    <row r="15" spans="1:48" x14ac:dyDescent="0.3">
      <c r="A15" s="35">
        <v>2.2000000000000002</v>
      </c>
      <c r="B15" s="48" t="s">
        <v>26</v>
      </c>
      <c r="C15" s="19"/>
      <c r="D15" s="19"/>
      <c r="E15" s="37">
        <f t="shared" si="0"/>
        <v>0</v>
      </c>
      <c r="F15" s="19"/>
      <c r="G15" s="19"/>
      <c r="H15" s="16">
        <v>0</v>
      </c>
      <c r="I15" s="39"/>
      <c r="J15" s="39"/>
      <c r="K15" s="39"/>
      <c r="L15" s="39"/>
    </row>
    <row r="16" spans="1:48" x14ac:dyDescent="0.3">
      <c r="A16" s="35">
        <v>2.2999999999999998</v>
      </c>
      <c r="B16" s="48" t="s">
        <v>0</v>
      </c>
      <c r="C16" s="19"/>
      <c r="D16" s="19"/>
      <c r="E16" s="37">
        <f t="shared" si="0"/>
        <v>0</v>
      </c>
      <c r="F16" s="19"/>
      <c r="G16" s="19"/>
      <c r="H16" s="16">
        <v>0</v>
      </c>
      <c r="I16" s="39"/>
      <c r="J16" s="39"/>
      <c r="K16" s="39"/>
      <c r="L16" s="39"/>
    </row>
    <row r="17" spans="1:12" x14ac:dyDescent="0.3">
      <c r="A17" s="35">
        <v>2.4</v>
      </c>
      <c r="B17" s="48" t="s">
        <v>3</v>
      </c>
      <c r="C17" s="19"/>
      <c r="D17" s="19"/>
      <c r="E17" s="37">
        <f t="shared" si="0"/>
        <v>0</v>
      </c>
      <c r="F17" s="19"/>
      <c r="G17" s="19"/>
      <c r="H17" s="16">
        <v>0</v>
      </c>
      <c r="I17" s="39"/>
      <c r="J17" s="39"/>
      <c r="K17" s="39"/>
      <c r="L17" s="39"/>
    </row>
    <row r="18" spans="1:12" x14ac:dyDescent="0.3">
      <c r="A18" s="35">
        <v>2.5</v>
      </c>
      <c r="B18" s="48" t="s">
        <v>11</v>
      </c>
      <c r="C18" s="19"/>
      <c r="D18" s="19"/>
      <c r="E18" s="37">
        <f t="shared" si="0"/>
        <v>0</v>
      </c>
      <c r="F18" s="19"/>
      <c r="G18" s="19"/>
      <c r="H18" s="16">
        <v>0</v>
      </c>
      <c r="I18" s="39"/>
      <c r="J18" s="39"/>
      <c r="K18" s="39"/>
      <c r="L18" s="39"/>
    </row>
    <row r="19" spans="1:12" x14ac:dyDescent="0.3">
      <c r="A19" s="35">
        <v>2.6</v>
      </c>
      <c r="B19" s="48" t="s">
        <v>12</v>
      </c>
      <c r="C19" s="19"/>
      <c r="D19" s="19"/>
      <c r="E19" s="37">
        <f t="shared" si="0"/>
        <v>0</v>
      </c>
      <c r="F19" s="19"/>
      <c r="G19" s="19"/>
      <c r="H19" s="16">
        <v>0</v>
      </c>
      <c r="I19" s="39"/>
      <c r="J19" s="39"/>
      <c r="K19" s="39"/>
      <c r="L19" s="39"/>
    </row>
    <row r="20" spans="1:12" x14ac:dyDescent="0.3">
      <c r="A20" s="35">
        <v>2.7</v>
      </c>
      <c r="B20" s="48" t="s">
        <v>5</v>
      </c>
      <c r="C20" s="19"/>
      <c r="D20" s="19"/>
      <c r="E20" s="37">
        <f t="shared" si="0"/>
        <v>0</v>
      </c>
      <c r="F20" s="19"/>
      <c r="G20" s="19"/>
      <c r="H20" s="16">
        <v>0</v>
      </c>
      <c r="I20" s="39"/>
      <c r="J20" s="39"/>
      <c r="K20" s="39"/>
      <c r="L20" s="39"/>
    </row>
    <row r="21" spans="1:12" x14ac:dyDescent="0.3">
      <c r="A21" s="35">
        <v>3</v>
      </c>
      <c r="B21" s="47" t="s">
        <v>27</v>
      </c>
      <c r="C21" s="16">
        <f>SUM(C22:C24)</f>
        <v>4828645</v>
      </c>
      <c r="D21" s="16">
        <f>SUM(D22:D24)</f>
        <v>5725142</v>
      </c>
      <c r="E21" s="37">
        <f t="shared" si="0"/>
        <v>10553787</v>
      </c>
      <c r="F21" s="16">
        <v>8691028</v>
      </c>
      <c r="G21" s="16">
        <v>4682470</v>
      </c>
      <c r="H21" s="16">
        <v>13373498</v>
      </c>
      <c r="I21" s="39"/>
      <c r="J21" s="39"/>
      <c r="K21" s="39"/>
      <c r="L21" s="39"/>
    </row>
    <row r="22" spans="1:12" x14ac:dyDescent="0.3">
      <c r="A22" s="35">
        <v>3.1</v>
      </c>
      <c r="B22" s="48" t="s">
        <v>111</v>
      </c>
      <c r="C22" s="19"/>
      <c r="D22" s="19"/>
      <c r="E22" s="37">
        <f t="shared" si="0"/>
        <v>0</v>
      </c>
      <c r="F22" s="19"/>
      <c r="G22" s="19"/>
      <c r="H22" s="16">
        <v>0</v>
      </c>
      <c r="I22" s="39"/>
      <c r="J22" s="39"/>
      <c r="K22" s="39"/>
      <c r="L22" s="39"/>
    </row>
    <row r="23" spans="1:12" x14ac:dyDescent="0.3">
      <c r="A23" s="35">
        <v>3.2</v>
      </c>
      <c r="B23" s="48" t="s">
        <v>112</v>
      </c>
      <c r="C23" s="19">
        <v>4828645</v>
      </c>
      <c r="D23" s="19">
        <v>5725142</v>
      </c>
      <c r="E23" s="37">
        <f t="shared" si="0"/>
        <v>10553787</v>
      </c>
      <c r="F23" s="19">
        <v>8691028</v>
      </c>
      <c r="G23" s="19">
        <v>4682470</v>
      </c>
      <c r="H23" s="16">
        <v>13373498</v>
      </c>
      <c r="I23" s="39"/>
      <c r="J23" s="39"/>
      <c r="K23" s="39"/>
      <c r="L23" s="39"/>
    </row>
    <row r="24" spans="1:12" x14ac:dyDescent="0.3">
      <c r="A24" s="35">
        <v>3.3</v>
      </c>
      <c r="B24" s="48" t="s">
        <v>28</v>
      </c>
      <c r="C24" s="19"/>
      <c r="D24" s="19"/>
      <c r="E24" s="37">
        <f t="shared" si="0"/>
        <v>0</v>
      </c>
      <c r="F24" s="19"/>
      <c r="G24" s="19"/>
      <c r="H24" s="16">
        <v>0</v>
      </c>
      <c r="I24" s="39"/>
      <c r="J24" s="39"/>
      <c r="K24" s="39"/>
      <c r="L24" s="39"/>
    </row>
    <row r="25" spans="1:12" ht="30" x14ac:dyDescent="0.3">
      <c r="A25" s="35">
        <v>4</v>
      </c>
      <c r="B25" s="49" t="s">
        <v>29</v>
      </c>
      <c r="C25" s="16">
        <f>SUM(C26:C28)</f>
        <v>0</v>
      </c>
      <c r="D25" s="16">
        <f>SUM(D26:D28)</f>
        <v>0</v>
      </c>
      <c r="E25" s="37">
        <f t="shared" si="0"/>
        <v>0</v>
      </c>
      <c r="F25" s="16">
        <v>5</v>
      </c>
      <c r="G25" s="16">
        <v>0</v>
      </c>
      <c r="H25" s="16">
        <v>5</v>
      </c>
      <c r="I25" s="39"/>
      <c r="J25" s="39"/>
      <c r="K25" s="39"/>
      <c r="L25" s="39"/>
    </row>
    <row r="26" spans="1:12" x14ac:dyDescent="0.3">
      <c r="A26" s="35">
        <v>4.0999999999999996</v>
      </c>
      <c r="B26" s="48" t="s">
        <v>17</v>
      </c>
      <c r="C26" s="19"/>
      <c r="D26" s="19"/>
      <c r="E26" s="37">
        <f t="shared" si="0"/>
        <v>0</v>
      </c>
      <c r="F26" s="19"/>
      <c r="G26" s="19"/>
      <c r="H26" s="16">
        <v>0</v>
      </c>
      <c r="I26" s="39"/>
      <c r="J26" s="39"/>
      <c r="K26" s="39"/>
      <c r="L26" s="39"/>
    </row>
    <row r="27" spans="1:12" x14ac:dyDescent="0.3">
      <c r="A27" s="35">
        <v>4.2</v>
      </c>
      <c r="B27" s="48" t="s">
        <v>1</v>
      </c>
      <c r="C27" s="19"/>
      <c r="D27" s="19"/>
      <c r="E27" s="37">
        <f t="shared" si="0"/>
        <v>0</v>
      </c>
      <c r="F27" s="19"/>
      <c r="G27" s="19"/>
      <c r="H27" s="16">
        <v>0</v>
      </c>
      <c r="I27" s="39"/>
      <c r="J27" s="39"/>
      <c r="K27" s="39"/>
      <c r="L27" s="39"/>
    </row>
    <row r="28" spans="1:12" x14ac:dyDescent="0.3">
      <c r="A28" s="35">
        <v>4.3</v>
      </c>
      <c r="B28" s="48" t="s">
        <v>30</v>
      </c>
      <c r="C28" s="19"/>
      <c r="D28" s="19"/>
      <c r="E28" s="37">
        <f t="shared" si="0"/>
        <v>0</v>
      </c>
      <c r="F28" s="19">
        <v>5</v>
      </c>
      <c r="G28" s="19"/>
      <c r="H28" s="16">
        <v>5</v>
      </c>
      <c r="I28" s="39"/>
      <c r="J28" s="39"/>
      <c r="K28" s="39"/>
      <c r="L28" s="39"/>
    </row>
    <row r="29" spans="1:12" x14ac:dyDescent="0.3">
      <c r="A29" s="35">
        <v>5</v>
      </c>
      <c r="B29" s="47" t="s">
        <v>13</v>
      </c>
      <c r="C29" s="16">
        <f>SUM(C30:C33)</f>
        <v>0</v>
      </c>
      <c r="D29" s="16">
        <f>SUM(D30:D33)</f>
        <v>0</v>
      </c>
      <c r="E29" s="37">
        <f t="shared" si="0"/>
        <v>0</v>
      </c>
      <c r="F29" s="16">
        <v>0</v>
      </c>
      <c r="G29" s="16">
        <v>0</v>
      </c>
      <c r="H29" s="16">
        <v>0</v>
      </c>
      <c r="I29" s="39"/>
      <c r="J29" s="39"/>
      <c r="K29" s="39"/>
      <c r="L29" s="39"/>
    </row>
    <row r="30" spans="1:12" x14ac:dyDescent="0.3">
      <c r="A30" s="35">
        <v>5.0999999999999996</v>
      </c>
      <c r="B30" s="48" t="s">
        <v>31</v>
      </c>
      <c r="C30" s="19"/>
      <c r="D30" s="19"/>
      <c r="E30" s="37">
        <f t="shared" si="0"/>
        <v>0</v>
      </c>
      <c r="F30" s="19"/>
      <c r="G30" s="19"/>
      <c r="H30" s="16">
        <v>0</v>
      </c>
      <c r="I30" s="39"/>
      <c r="J30" s="39"/>
      <c r="K30" s="39"/>
      <c r="L30" s="39"/>
    </row>
    <row r="31" spans="1:12" s="55" customFormat="1" ht="30" x14ac:dyDescent="0.2">
      <c r="A31" s="34">
        <v>5.2</v>
      </c>
      <c r="B31" s="50" t="s">
        <v>114</v>
      </c>
      <c r="C31" s="51"/>
      <c r="D31" s="51"/>
      <c r="E31" s="53">
        <f t="shared" si="0"/>
        <v>0</v>
      </c>
      <c r="F31" s="51"/>
      <c r="G31" s="51"/>
      <c r="H31" s="52">
        <v>0</v>
      </c>
      <c r="I31" s="54"/>
      <c r="J31" s="54"/>
      <c r="K31" s="54"/>
      <c r="L31" s="54"/>
    </row>
    <row r="32" spans="1:12" s="55" customFormat="1" ht="30" x14ac:dyDescent="0.2">
      <c r="A32" s="34">
        <v>5.3</v>
      </c>
      <c r="B32" s="50" t="s">
        <v>6</v>
      </c>
      <c r="C32" s="51"/>
      <c r="D32" s="51"/>
      <c r="E32" s="53">
        <f t="shared" si="0"/>
        <v>0</v>
      </c>
      <c r="F32" s="51"/>
      <c r="G32" s="51"/>
      <c r="H32" s="52">
        <v>0</v>
      </c>
      <c r="I32" s="54"/>
      <c r="J32" s="54"/>
      <c r="K32" s="54"/>
      <c r="L32" s="54"/>
    </row>
    <row r="33" spans="1:12" x14ac:dyDescent="0.3">
      <c r="A33" s="35">
        <v>5.4</v>
      </c>
      <c r="B33" s="48" t="s">
        <v>14</v>
      </c>
      <c r="C33" s="19"/>
      <c r="D33" s="19"/>
      <c r="E33" s="37">
        <f t="shared" si="0"/>
        <v>0</v>
      </c>
      <c r="F33" s="19"/>
      <c r="G33" s="19"/>
      <c r="H33" s="16">
        <v>0</v>
      </c>
      <c r="I33" s="39"/>
      <c r="J33" s="39"/>
      <c r="K33" s="39"/>
      <c r="L33" s="39"/>
    </row>
    <row r="34" spans="1:12" x14ac:dyDescent="0.3">
      <c r="A34" s="35">
        <v>6</v>
      </c>
      <c r="B34" s="49" t="s">
        <v>32</v>
      </c>
      <c r="C34" s="16">
        <f>SUM(C35:C38)</f>
        <v>0</v>
      </c>
      <c r="D34" s="16">
        <f>SUM(D35:D38)</f>
        <v>0</v>
      </c>
      <c r="E34" s="37">
        <f t="shared" si="0"/>
        <v>0</v>
      </c>
      <c r="F34" s="16">
        <v>0</v>
      </c>
      <c r="G34" s="16">
        <v>0</v>
      </c>
      <c r="H34" s="16">
        <v>0</v>
      </c>
      <c r="I34" s="39"/>
      <c r="J34" s="39"/>
      <c r="K34" s="39"/>
      <c r="L34" s="39"/>
    </row>
    <row r="35" spans="1:12" x14ac:dyDescent="0.3">
      <c r="A35" s="35">
        <v>6.1</v>
      </c>
      <c r="B35" s="48" t="s">
        <v>33</v>
      </c>
      <c r="C35" s="19"/>
      <c r="D35" s="19"/>
      <c r="E35" s="37">
        <f t="shared" si="0"/>
        <v>0</v>
      </c>
      <c r="F35" s="19"/>
      <c r="G35" s="19"/>
      <c r="H35" s="16">
        <v>0</v>
      </c>
      <c r="I35" s="39"/>
      <c r="J35" s="39"/>
      <c r="K35" s="39"/>
      <c r="L35" s="39"/>
    </row>
    <row r="36" spans="1:12" x14ac:dyDescent="0.3">
      <c r="A36" s="35">
        <v>6.2</v>
      </c>
      <c r="B36" s="48" t="s">
        <v>115</v>
      </c>
      <c r="C36" s="19"/>
      <c r="D36" s="19"/>
      <c r="E36" s="37">
        <f t="shared" si="0"/>
        <v>0</v>
      </c>
      <c r="F36" s="19"/>
      <c r="G36" s="19"/>
      <c r="H36" s="16">
        <v>0</v>
      </c>
      <c r="I36" s="39"/>
      <c r="J36" s="39"/>
      <c r="K36" s="39"/>
      <c r="L36" s="39"/>
    </row>
    <row r="37" spans="1:12" x14ac:dyDescent="0.3">
      <c r="A37" s="35">
        <v>6.3</v>
      </c>
      <c r="B37" s="48" t="s">
        <v>7</v>
      </c>
      <c r="C37" s="19"/>
      <c r="D37" s="19"/>
      <c r="E37" s="37">
        <f t="shared" si="0"/>
        <v>0</v>
      </c>
      <c r="F37" s="19"/>
      <c r="G37" s="19"/>
      <c r="H37" s="16">
        <v>0</v>
      </c>
      <c r="I37" s="39"/>
      <c r="J37" s="39"/>
      <c r="K37" s="39"/>
      <c r="L37" s="39"/>
    </row>
    <row r="38" spans="1:12" x14ac:dyDescent="0.3">
      <c r="A38" s="35">
        <v>6.4</v>
      </c>
      <c r="B38" s="48" t="s">
        <v>14</v>
      </c>
      <c r="C38" s="19"/>
      <c r="D38" s="19"/>
      <c r="E38" s="37">
        <f t="shared" si="0"/>
        <v>0</v>
      </c>
      <c r="F38" s="19"/>
      <c r="G38" s="19"/>
      <c r="H38" s="16">
        <v>0</v>
      </c>
      <c r="I38" s="39"/>
      <c r="J38" s="39"/>
      <c r="K38" s="39"/>
      <c r="L38" s="39"/>
    </row>
    <row r="39" spans="1:12" x14ac:dyDescent="0.3">
      <c r="A39" s="35">
        <v>7</v>
      </c>
      <c r="B39" s="47" t="s">
        <v>2</v>
      </c>
      <c r="C39" s="36">
        <f>SUM(C40:C42)</f>
        <v>205145458</v>
      </c>
      <c r="D39" s="36">
        <f>SUM(D40:D42)</f>
        <v>0</v>
      </c>
      <c r="E39" s="37">
        <f t="shared" si="0"/>
        <v>205145458</v>
      </c>
      <c r="F39" s="36">
        <v>166125359</v>
      </c>
      <c r="G39" s="36">
        <v>0</v>
      </c>
      <c r="H39" s="16">
        <v>166125359</v>
      </c>
      <c r="I39" s="39"/>
      <c r="J39" s="39"/>
      <c r="K39" s="39"/>
      <c r="L39" s="39"/>
    </row>
    <row r="40" spans="1:12" x14ac:dyDescent="0.3">
      <c r="A40" s="35" t="s">
        <v>119</v>
      </c>
      <c r="B40" s="48" t="s">
        <v>34</v>
      </c>
      <c r="C40" s="19">
        <v>205145458</v>
      </c>
      <c r="D40" s="19"/>
      <c r="E40" s="37">
        <f t="shared" si="0"/>
        <v>205145458</v>
      </c>
      <c r="F40" s="19">
        <v>166125359</v>
      </c>
      <c r="G40" s="19"/>
      <c r="H40" s="16">
        <v>166125359</v>
      </c>
      <c r="I40" s="39"/>
      <c r="J40" s="39"/>
      <c r="K40" s="39"/>
      <c r="L40" s="39"/>
    </row>
    <row r="41" spans="1:12" x14ac:dyDescent="0.3">
      <c r="A41" s="35" t="s">
        <v>120</v>
      </c>
      <c r="B41" s="48" t="s">
        <v>4</v>
      </c>
      <c r="C41" s="19"/>
      <c r="D41" s="19"/>
      <c r="E41" s="37">
        <f t="shared" si="0"/>
        <v>0</v>
      </c>
      <c r="F41" s="19"/>
      <c r="G41" s="19"/>
      <c r="H41" s="16">
        <v>0</v>
      </c>
      <c r="I41" s="39"/>
      <c r="J41" s="39"/>
      <c r="K41" s="39"/>
      <c r="L41" s="39"/>
    </row>
    <row r="42" spans="1:12" x14ac:dyDescent="0.3">
      <c r="A42" s="35" t="s">
        <v>121</v>
      </c>
      <c r="B42" s="48" t="s">
        <v>19</v>
      </c>
      <c r="C42" s="19"/>
      <c r="D42" s="19"/>
      <c r="E42" s="37">
        <f t="shared" si="0"/>
        <v>0</v>
      </c>
      <c r="F42" s="19"/>
      <c r="G42" s="19"/>
      <c r="H42" s="16">
        <v>0</v>
      </c>
      <c r="I42" s="39"/>
      <c r="J42" s="39"/>
      <c r="K42" s="39"/>
      <c r="L42" s="39"/>
    </row>
    <row r="43" spans="1:12" x14ac:dyDescent="0.3">
      <c r="A43" s="35">
        <v>8</v>
      </c>
      <c r="B43" s="47" t="s">
        <v>20</v>
      </c>
      <c r="C43" s="36">
        <f>SUM(C44:C48)</f>
        <v>20346</v>
      </c>
      <c r="D43" s="36">
        <f>SUM(D44:D48)</f>
        <v>395357</v>
      </c>
      <c r="E43" s="37">
        <f t="shared" si="0"/>
        <v>415703</v>
      </c>
      <c r="F43" s="36">
        <v>11905</v>
      </c>
      <c r="G43" s="36">
        <v>372286</v>
      </c>
      <c r="H43" s="16">
        <v>384191</v>
      </c>
      <c r="I43" s="39"/>
      <c r="J43" s="39"/>
      <c r="K43" s="39"/>
      <c r="L43" s="39"/>
    </row>
    <row r="44" spans="1:12" x14ac:dyDescent="0.3">
      <c r="A44" s="35" t="s">
        <v>122</v>
      </c>
      <c r="B44" s="48" t="s">
        <v>35</v>
      </c>
      <c r="C44" s="19"/>
      <c r="D44" s="19"/>
      <c r="E44" s="37">
        <f t="shared" si="0"/>
        <v>0</v>
      </c>
      <c r="F44" s="19"/>
      <c r="G44" s="19"/>
      <c r="H44" s="16">
        <v>0</v>
      </c>
      <c r="I44" s="39"/>
      <c r="J44" s="39"/>
      <c r="K44" s="39"/>
      <c r="L44" s="39"/>
    </row>
    <row r="45" spans="1:12" x14ac:dyDescent="0.3">
      <c r="A45" s="35" t="s">
        <v>123</v>
      </c>
      <c r="B45" s="48" t="s">
        <v>36</v>
      </c>
      <c r="C45" s="19">
        <v>9939</v>
      </c>
      <c r="D45" s="19">
        <v>143233</v>
      </c>
      <c r="E45" s="37">
        <f t="shared" si="0"/>
        <v>153172</v>
      </c>
      <c r="F45" s="19">
        <v>0</v>
      </c>
      <c r="G45" s="19">
        <v>135111</v>
      </c>
      <c r="H45" s="16">
        <v>135111</v>
      </c>
      <c r="I45" s="39"/>
      <c r="J45" s="39"/>
      <c r="K45" s="39"/>
      <c r="L45" s="39"/>
    </row>
    <row r="46" spans="1:12" x14ac:dyDescent="0.3">
      <c r="A46" s="35" t="s">
        <v>124</v>
      </c>
      <c r="B46" s="48" t="s">
        <v>21</v>
      </c>
      <c r="C46" s="19"/>
      <c r="D46" s="19"/>
      <c r="E46" s="37">
        <f t="shared" si="0"/>
        <v>0</v>
      </c>
      <c r="F46" s="19"/>
      <c r="G46" s="19"/>
      <c r="H46" s="16">
        <v>0</v>
      </c>
      <c r="I46" s="39"/>
      <c r="J46" s="39"/>
      <c r="K46" s="39"/>
      <c r="L46" s="39"/>
    </row>
    <row r="47" spans="1:12" x14ac:dyDescent="0.3">
      <c r="A47" s="35" t="s">
        <v>125</v>
      </c>
      <c r="B47" s="48" t="s">
        <v>22</v>
      </c>
      <c r="C47" s="19"/>
      <c r="D47" s="19">
        <v>252124</v>
      </c>
      <c r="E47" s="37">
        <f t="shared" si="0"/>
        <v>252124</v>
      </c>
      <c r="F47" s="19">
        <v>0</v>
      </c>
      <c r="G47" s="19">
        <v>237175</v>
      </c>
      <c r="H47" s="16">
        <v>237175</v>
      </c>
      <c r="I47" s="39"/>
      <c r="J47" s="39"/>
      <c r="K47" s="39"/>
      <c r="L47" s="39"/>
    </row>
    <row r="48" spans="1:12" x14ac:dyDescent="0.3">
      <c r="A48" s="35" t="s">
        <v>126</v>
      </c>
      <c r="B48" s="48" t="s">
        <v>37</v>
      </c>
      <c r="C48" s="19">
        <v>10407</v>
      </c>
      <c r="D48" s="19"/>
      <c r="E48" s="37">
        <f t="shared" si="0"/>
        <v>10407</v>
      </c>
      <c r="F48" s="19">
        <v>11905</v>
      </c>
      <c r="G48" s="19">
        <v>0</v>
      </c>
      <c r="H48" s="16">
        <v>11905</v>
      </c>
      <c r="I48" s="39"/>
      <c r="J48" s="39"/>
      <c r="K48" s="39"/>
      <c r="L48" s="39"/>
    </row>
    <row r="49" spans="1:12" x14ac:dyDescent="0.3">
      <c r="A49" s="35">
        <v>9</v>
      </c>
      <c r="B49" s="47" t="s">
        <v>38</v>
      </c>
      <c r="C49" s="36">
        <f>SUM(C50:C53)</f>
        <v>5647</v>
      </c>
      <c r="D49" s="36">
        <f>SUM(D50:D53)</f>
        <v>0</v>
      </c>
      <c r="E49" s="37">
        <f t="shared" si="0"/>
        <v>5647</v>
      </c>
      <c r="F49" s="36">
        <v>8060</v>
      </c>
      <c r="G49" s="36">
        <v>0</v>
      </c>
      <c r="H49" s="16">
        <v>8060</v>
      </c>
      <c r="I49" s="39"/>
      <c r="J49" s="39"/>
      <c r="K49" s="39"/>
      <c r="L49" s="39"/>
    </row>
    <row r="50" spans="1:12" x14ac:dyDescent="0.3">
      <c r="A50" s="35" t="s">
        <v>127</v>
      </c>
      <c r="B50" s="48" t="s">
        <v>8</v>
      </c>
      <c r="C50" s="19"/>
      <c r="D50" s="19"/>
      <c r="E50" s="37">
        <f t="shared" si="0"/>
        <v>0</v>
      </c>
      <c r="F50" s="19"/>
      <c r="G50" s="19"/>
      <c r="H50" s="16">
        <v>0</v>
      </c>
      <c r="I50" s="39"/>
      <c r="J50" s="39"/>
      <c r="K50" s="39"/>
      <c r="L50" s="39"/>
    </row>
    <row r="51" spans="1:12" x14ac:dyDescent="0.3">
      <c r="A51" s="35" t="s">
        <v>128</v>
      </c>
      <c r="B51" s="48" t="s">
        <v>15</v>
      </c>
      <c r="C51" s="19">
        <v>2178</v>
      </c>
      <c r="D51" s="19"/>
      <c r="E51" s="37">
        <f t="shared" si="0"/>
        <v>2178</v>
      </c>
      <c r="F51" s="19">
        <v>2178</v>
      </c>
      <c r="G51" s="19"/>
      <c r="H51" s="16">
        <v>2178</v>
      </c>
      <c r="I51" s="39"/>
      <c r="J51" s="39"/>
      <c r="K51" s="39"/>
      <c r="L51" s="39"/>
    </row>
    <row r="52" spans="1:12" x14ac:dyDescent="0.3">
      <c r="A52" s="35" t="s">
        <v>129</v>
      </c>
      <c r="B52" s="48" t="s">
        <v>39</v>
      </c>
      <c r="C52" s="19">
        <v>3469</v>
      </c>
      <c r="D52" s="19"/>
      <c r="E52" s="37">
        <f t="shared" si="0"/>
        <v>3469</v>
      </c>
      <c r="F52" s="19">
        <v>5882</v>
      </c>
      <c r="G52" s="19"/>
      <c r="H52" s="16">
        <v>5882</v>
      </c>
      <c r="I52" s="39"/>
      <c r="J52" s="39"/>
      <c r="K52" s="39"/>
      <c r="L52" s="39"/>
    </row>
    <row r="53" spans="1:12" x14ac:dyDescent="0.3">
      <c r="A53" s="35" t="s">
        <v>130</v>
      </c>
      <c r="B53" s="48" t="s">
        <v>16</v>
      </c>
      <c r="C53" s="19"/>
      <c r="D53" s="19"/>
      <c r="E53" s="37">
        <f t="shared" si="0"/>
        <v>0</v>
      </c>
      <c r="F53" s="19"/>
      <c r="G53" s="19"/>
      <c r="H53" s="16">
        <v>0</v>
      </c>
      <c r="I53" s="39"/>
      <c r="J53" s="39"/>
      <c r="K53" s="39"/>
      <c r="L53" s="39"/>
    </row>
    <row r="54" spans="1:12" ht="15.75" thickBot="1" x14ac:dyDescent="0.35">
      <c r="A54" s="56">
        <v>10</v>
      </c>
      <c r="B54" s="57" t="s">
        <v>177</v>
      </c>
      <c r="C54" s="38">
        <f>C6+C13+C21+C25+C29+C34+C39+C43+C49</f>
        <v>226525150</v>
      </c>
      <c r="D54" s="38">
        <f>D6+D13+D21+D25+D29+D34+D39+D43+D49</f>
        <v>64771108</v>
      </c>
      <c r="E54" s="58">
        <f>C54+D54</f>
        <v>291296258</v>
      </c>
      <c r="F54" s="38">
        <v>205624345</v>
      </c>
      <c r="G54" s="38">
        <v>34639941</v>
      </c>
      <c r="H54" s="22">
        <v>240264286</v>
      </c>
      <c r="I54" s="39"/>
      <c r="J54" s="39"/>
      <c r="K54" s="39"/>
      <c r="L54" s="39"/>
    </row>
    <row r="55" spans="1:12" x14ac:dyDescent="0.3">
      <c r="A55" s="23"/>
      <c r="B55" s="3"/>
      <c r="C55" s="39"/>
      <c r="D55" s="39"/>
      <c r="E55" s="39"/>
      <c r="F55" s="39"/>
      <c r="G55" s="39"/>
      <c r="H55" s="39"/>
      <c r="I55" s="39"/>
    </row>
    <row r="56" spans="1:12" x14ac:dyDescent="0.3">
      <c r="A56" s="23"/>
      <c r="B56" s="25" t="s">
        <v>132</v>
      </c>
      <c r="C56" s="39"/>
      <c r="D56" s="39"/>
      <c r="E56" s="39"/>
      <c r="F56" s="39"/>
      <c r="G56" s="39"/>
      <c r="H56" s="39"/>
      <c r="I56" s="39"/>
    </row>
    <row r="57" spans="1:12" x14ac:dyDescent="0.3">
      <c r="A57" s="39"/>
      <c r="B57" s="39"/>
      <c r="C57" s="39"/>
      <c r="D57" s="39"/>
      <c r="E57" s="39"/>
      <c r="F57" s="39"/>
      <c r="G57" s="39"/>
      <c r="H57" s="39"/>
      <c r="I57" s="39"/>
    </row>
    <row r="58" spans="1:12" x14ac:dyDescent="0.3">
      <c r="A58" s="39"/>
      <c r="B58" s="39"/>
      <c r="C58" s="39"/>
      <c r="D58" s="39"/>
      <c r="E58" s="39"/>
      <c r="F58" s="39"/>
      <c r="G58" s="39"/>
      <c r="H58" s="39"/>
      <c r="I58" s="39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abSelected="1" zoomScaleNormal="100" workbookViewId="0">
      <selection activeCell="C25" sqref="C25"/>
    </sheetView>
  </sheetViews>
  <sheetFormatPr defaultRowHeight="15" x14ac:dyDescent="0.3"/>
  <cols>
    <col min="1" max="1" width="5.28515625" style="25" customWidth="1"/>
    <col min="2" max="2" width="59.7109375" style="25" customWidth="1"/>
    <col min="3" max="4" width="17.7109375" style="25" customWidth="1"/>
    <col min="5" max="5" width="98.7109375" style="25" customWidth="1"/>
    <col min="6" max="16384" width="9.140625" style="25"/>
  </cols>
  <sheetData>
    <row r="2" spans="1:4" x14ac:dyDescent="0.3">
      <c r="A2" s="7" t="s">
        <v>133</v>
      </c>
      <c r="B2" s="28" t="str">
        <f>'RC'!B2</f>
        <v>სს ზირათ ბანკის თბილისის ფილიალი</v>
      </c>
      <c r="C2" s="3"/>
      <c r="D2" s="59"/>
    </row>
    <row r="3" spans="1:4" x14ac:dyDescent="0.3">
      <c r="A3" s="7" t="s">
        <v>145</v>
      </c>
      <c r="B3" s="41">
        <f>'RC'!B3</f>
        <v>42460</v>
      </c>
      <c r="C3" s="3"/>
      <c r="D3" s="60"/>
    </row>
    <row r="4" spans="1:4" ht="16.5" thickBot="1" x14ac:dyDescent="0.35">
      <c r="B4" s="61" t="s">
        <v>46</v>
      </c>
      <c r="C4" s="3"/>
      <c r="D4" s="62"/>
    </row>
    <row r="5" spans="1:4" ht="54" x14ac:dyDescent="0.35">
      <c r="A5" s="63"/>
      <c r="B5" s="64"/>
      <c r="C5" s="65" t="s">
        <v>148</v>
      </c>
      <c r="D5" s="66" t="s">
        <v>161</v>
      </c>
    </row>
    <row r="6" spans="1:4" x14ac:dyDescent="0.3">
      <c r="A6" s="67"/>
      <c r="B6" s="68" t="s">
        <v>42</v>
      </c>
      <c r="C6" s="69"/>
      <c r="D6" s="70"/>
    </row>
    <row r="7" spans="1:4" x14ac:dyDescent="0.3">
      <c r="A7" s="67">
        <v>1</v>
      </c>
      <c r="B7" s="71" t="s">
        <v>193</v>
      </c>
      <c r="C7" s="72">
        <v>0.58550000000000002</v>
      </c>
      <c r="D7" s="73">
        <v>0.46929999999999999</v>
      </c>
    </row>
    <row r="8" spans="1:4" x14ac:dyDescent="0.3">
      <c r="A8" s="67">
        <v>2</v>
      </c>
      <c r="B8" s="71" t="s">
        <v>194</v>
      </c>
      <c r="C8" s="72">
        <v>0.60709999999999997</v>
      </c>
      <c r="D8" s="73">
        <v>0.49540000000000001</v>
      </c>
    </row>
    <row r="9" spans="1:4" x14ac:dyDescent="0.3">
      <c r="A9" s="67">
        <v>3</v>
      </c>
      <c r="B9" s="74" t="s">
        <v>51</v>
      </c>
      <c r="C9" s="72">
        <v>0.53059999999999996</v>
      </c>
      <c r="D9" s="73">
        <v>0.49440000000000001</v>
      </c>
    </row>
    <row r="10" spans="1:4" x14ac:dyDescent="0.3">
      <c r="A10" s="67">
        <v>4</v>
      </c>
      <c r="B10" s="74" t="s">
        <v>47</v>
      </c>
      <c r="C10" s="72">
        <v>0</v>
      </c>
      <c r="D10" s="73">
        <v>0</v>
      </c>
    </row>
    <row r="11" spans="1:4" x14ac:dyDescent="0.3">
      <c r="A11" s="67"/>
      <c r="B11" s="75" t="s">
        <v>40</v>
      </c>
      <c r="C11" s="72"/>
      <c r="D11" s="73"/>
    </row>
    <row r="12" spans="1:4" ht="30" x14ac:dyDescent="0.3">
      <c r="A12" s="67">
        <v>5</v>
      </c>
      <c r="B12" s="74" t="s">
        <v>48</v>
      </c>
      <c r="C12" s="72">
        <v>5.4300000000000001E-2</v>
      </c>
      <c r="D12" s="73">
        <v>3.8199999999999998E-2</v>
      </c>
    </row>
    <row r="13" spans="1:4" x14ac:dyDescent="0.3">
      <c r="A13" s="67">
        <v>6</v>
      </c>
      <c r="B13" s="74" t="s">
        <v>60</v>
      </c>
      <c r="C13" s="72">
        <v>2.5000000000000001E-3</v>
      </c>
      <c r="D13" s="73">
        <v>4.8999999999999998E-3</v>
      </c>
    </row>
    <row r="14" spans="1:4" x14ac:dyDescent="0.3">
      <c r="A14" s="67">
        <v>7</v>
      </c>
      <c r="B14" s="74" t="s">
        <v>49</v>
      </c>
      <c r="C14" s="72">
        <v>3.8199999999999998E-2</v>
      </c>
      <c r="D14" s="73">
        <v>3.6299999999999999E-2</v>
      </c>
    </row>
    <row r="15" spans="1:4" x14ac:dyDescent="0.3">
      <c r="A15" s="67">
        <v>8</v>
      </c>
      <c r="B15" s="74" t="s">
        <v>50</v>
      </c>
      <c r="C15" s="72">
        <v>5.1799999999999999E-2</v>
      </c>
      <c r="D15" s="73">
        <v>3.3300000000000003E-2</v>
      </c>
    </row>
    <row r="16" spans="1:4" x14ac:dyDescent="0.3">
      <c r="A16" s="67">
        <v>9</v>
      </c>
      <c r="B16" s="74" t="s">
        <v>44</v>
      </c>
      <c r="C16" s="76">
        <v>3.1600000000000003E-2</v>
      </c>
      <c r="D16" s="73">
        <v>3.8100000000000002E-2</v>
      </c>
    </row>
    <row r="17" spans="1:4" x14ac:dyDescent="0.3">
      <c r="A17" s="67">
        <v>10</v>
      </c>
      <c r="B17" s="74" t="s">
        <v>45</v>
      </c>
      <c r="C17" s="76">
        <v>9.5100000000000004E-2</v>
      </c>
      <c r="D17" s="73">
        <v>0.1565</v>
      </c>
    </row>
    <row r="18" spans="1:4" x14ac:dyDescent="0.3">
      <c r="A18" s="67"/>
      <c r="B18" s="75" t="s">
        <v>52</v>
      </c>
      <c r="C18" s="72"/>
      <c r="D18" s="73"/>
    </row>
    <row r="19" spans="1:4" x14ac:dyDescent="0.3">
      <c r="A19" s="67">
        <v>11</v>
      </c>
      <c r="B19" s="74" t="s">
        <v>53</v>
      </c>
      <c r="C19" s="72">
        <v>4.1599999999999998E-2</v>
      </c>
      <c r="D19" s="73">
        <v>0</v>
      </c>
    </row>
    <row r="20" spans="1:4" x14ac:dyDescent="0.3">
      <c r="A20" s="67">
        <v>12</v>
      </c>
      <c r="B20" s="74" t="s">
        <v>54</v>
      </c>
      <c r="C20" s="72">
        <v>3.2399999999999998E-2</v>
      </c>
      <c r="D20" s="73">
        <v>2.2800000000000001E-2</v>
      </c>
    </row>
    <row r="21" spans="1:4" x14ac:dyDescent="0.3">
      <c r="A21" s="67">
        <v>13</v>
      </c>
      <c r="B21" s="74" t="s">
        <v>55</v>
      </c>
      <c r="C21" s="72">
        <v>0.56489999999999996</v>
      </c>
      <c r="D21" s="73">
        <v>0.53910000000000002</v>
      </c>
    </row>
    <row r="22" spans="1:4" x14ac:dyDescent="0.3">
      <c r="A22" s="67">
        <v>14</v>
      </c>
      <c r="B22" s="74" t="s">
        <v>56</v>
      </c>
      <c r="C22" s="72">
        <v>0.54779999999999995</v>
      </c>
      <c r="D22" s="73">
        <v>0.66339999999999999</v>
      </c>
    </row>
    <row r="23" spans="1:4" x14ac:dyDescent="0.3">
      <c r="A23" s="67">
        <v>15</v>
      </c>
      <c r="B23" s="74" t="s">
        <v>57</v>
      </c>
      <c r="C23" s="72">
        <v>-7.0499999999999993E-2</v>
      </c>
      <c r="D23" s="73">
        <v>0.17810000000000001</v>
      </c>
    </row>
    <row r="24" spans="1:4" x14ac:dyDescent="0.3">
      <c r="A24" s="67"/>
      <c r="B24" s="75" t="s">
        <v>41</v>
      </c>
      <c r="C24" s="72"/>
      <c r="D24" s="73"/>
    </row>
    <row r="25" spans="1:4" x14ac:dyDescent="0.3">
      <c r="A25" s="67">
        <v>16</v>
      </c>
      <c r="B25" s="74" t="s">
        <v>43</v>
      </c>
      <c r="C25" s="72">
        <v>0.64190000000000003</v>
      </c>
      <c r="D25" s="73">
        <v>0.61470000000000002</v>
      </c>
    </row>
    <row r="26" spans="1:4" ht="30" x14ac:dyDescent="0.3">
      <c r="A26" s="67">
        <v>17</v>
      </c>
      <c r="B26" s="74" t="s">
        <v>58</v>
      </c>
      <c r="C26" s="72">
        <v>0.81189999999999996</v>
      </c>
      <c r="D26" s="73">
        <v>0.88619999999999999</v>
      </c>
    </row>
    <row r="27" spans="1:4" ht="15.75" thickBot="1" x14ac:dyDescent="0.35">
      <c r="A27" s="77">
        <v>18</v>
      </c>
      <c r="B27" s="78" t="s">
        <v>59</v>
      </c>
      <c r="C27" s="79">
        <v>0.56879999999999997</v>
      </c>
      <c r="D27" s="80">
        <v>0.47160000000000002</v>
      </c>
    </row>
    <row r="28" spans="1:4" x14ac:dyDescent="0.3">
      <c r="A28" s="81"/>
      <c r="B28" s="82"/>
      <c r="C28" s="81"/>
      <c r="D28" s="81"/>
    </row>
    <row r="29" spans="1:4" x14ac:dyDescent="0.3">
      <c r="A29" s="25" t="s">
        <v>132</v>
      </c>
      <c r="B29" s="81"/>
      <c r="C29" s="81"/>
    </row>
    <row r="30" spans="1:4" x14ac:dyDescent="0.3">
      <c r="A30" s="81"/>
      <c r="B30" s="23"/>
      <c r="C30" s="81"/>
      <c r="D30" s="81"/>
    </row>
    <row r="31" spans="1:4" x14ac:dyDescent="0.3">
      <c r="A31" s="81"/>
      <c r="B31" s="23"/>
      <c r="C31" s="83"/>
      <c r="D31" s="81"/>
    </row>
    <row r="32" spans="1:4" x14ac:dyDescent="0.3">
      <c r="A32" s="81"/>
      <c r="B32" s="82"/>
      <c r="C32" s="81"/>
      <c r="D32" s="81"/>
    </row>
    <row r="33" spans="1:5" x14ac:dyDescent="0.3">
      <c r="A33" s="81"/>
      <c r="B33" s="82"/>
      <c r="C33" s="81"/>
      <c r="D33" s="81"/>
    </row>
    <row r="34" spans="1:5" x14ac:dyDescent="0.3">
      <c r="A34" s="81"/>
      <c r="B34" s="82"/>
      <c r="C34" s="81"/>
      <c r="D34" s="81"/>
    </row>
    <row r="35" spans="1:5" x14ac:dyDescent="0.3">
      <c r="A35" s="81"/>
      <c r="B35" s="82"/>
      <c r="C35" s="81"/>
      <c r="D35" s="81"/>
    </row>
    <row r="36" spans="1:5" x14ac:dyDescent="0.3">
      <c r="A36" s="81"/>
      <c r="B36" s="82"/>
      <c r="C36" s="81"/>
      <c r="D36" s="81"/>
    </row>
    <row r="37" spans="1:5" x14ac:dyDescent="0.3">
      <c r="A37" s="81"/>
      <c r="B37" s="82"/>
      <c r="C37" s="83"/>
      <c r="D37" s="81"/>
    </row>
    <row r="38" spans="1:5" x14ac:dyDescent="0.3">
      <c r="C38" s="81"/>
      <c r="D38" s="81"/>
      <c r="E38" s="81"/>
    </row>
    <row r="39" spans="1:5" x14ac:dyDescent="0.3">
      <c r="C39" s="83"/>
      <c r="D39" s="81"/>
      <c r="E39" s="81"/>
    </row>
    <row r="40" spans="1:5" x14ac:dyDescent="0.3">
      <c r="C40" s="81"/>
      <c r="D40" s="81"/>
      <c r="E40" s="81"/>
    </row>
    <row r="41" spans="1:5" x14ac:dyDescent="0.3">
      <c r="B41" s="84"/>
      <c r="C41" s="83"/>
      <c r="D41" s="81"/>
      <c r="E41" s="81"/>
    </row>
    <row r="42" spans="1:5" x14ac:dyDescent="0.3">
      <c r="B42" s="85"/>
      <c r="C42" s="81"/>
      <c r="D42" s="81"/>
      <c r="E42" s="81"/>
    </row>
    <row r="43" spans="1:5" x14ac:dyDescent="0.3">
      <c r="C43" s="81"/>
      <c r="D43" s="81"/>
      <c r="E43" s="8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H18" sqref="H18"/>
    </sheetView>
  </sheetViews>
  <sheetFormatPr defaultRowHeight="15" x14ac:dyDescent="0.3"/>
  <cols>
    <col min="1" max="1" width="7.85546875" style="25" customWidth="1"/>
    <col min="2" max="2" width="70" style="25" customWidth="1"/>
    <col min="3" max="3" width="21.85546875" style="25" customWidth="1"/>
    <col min="4" max="16384" width="9.140625" style="25"/>
  </cols>
  <sheetData>
    <row r="1" spans="1:3" x14ac:dyDescent="0.3">
      <c r="A1" s="7" t="s">
        <v>133</v>
      </c>
      <c r="B1" s="3" t="s">
        <v>208</v>
      </c>
      <c r="C1" s="28"/>
    </row>
    <row r="2" spans="1:3" x14ac:dyDescent="0.3">
      <c r="A2" s="7" t="s">
        <v>145</v>
      </c>
      <c r="B2" s="4">
        <v>42460</v>
      </c>
      <c r="C2" s="41"/>
    </row>
    <row r="3" spans="1:3" ht="31.5" customHeight="1" thickBot="1" x14ac:dyDescent="0.35">
      <c r="A3" s="82"/>
      <c r="B3" s="86" t="s">
        <v>64</v>
      </c>
      <c r="C3" s="87"/>
    </row>
    <row r="4" spans="1:3" x14ac:dyDescent="0.3">
      <c r="A4" s="63"/>
      <c r="B4" s="175" t="s">
        <v>62</v>
      </c>
      <c r="C4" s="176"/>
    </row>
    <row r="5" spans="1:3" x14ac:dyDescent="0.3">
      <c r="A5" s="67">
        <v>1</v>
      </c>
      <c r="B5" s="171" t="s">
        <v>195</v>
      </c>
      <c r="C5" s="172"/>
    </row>
    <row r="6" spans="1:3" x14ac:dyDescent="0.3">
      <c r="A6" s="67">
        <v>2</v>
      </c>
      <c r="B6" s="171" t="s">
        <v>196</v>
      </c>
      <c r="C6" s="172"/>
    </row>
    <row r="7" spans="1:3" x14ac:dyDescent="0.3">
      <c r="A7" s="67">
        <v>3</v>
      </c>
      <c r="B7" s="171" t="s">
        <v>197</v>
      </c>
      <c r="C7" s="172"/>
    </row>
    <row r="8" spans="1:3" x14ac:dyDescent="0.3">
      <c r="A8" s="67">
        <v>4</v>
      </c>
      <c r="B8" s="171" t="s">
        <v>198</v>
      </c>
      <c r="C8" s="172"/>
    </row>
    <row r="9" spans="1:3" x14ac:dyDescent="0.3">
      <c r="A9" s="67">
        <v>5</v>
      </c>
      <c r="B9" s="171" t="s">
        <v>210</v>
      </c>
      <c r="C9" s="172"/>
    </row>
    <row r="10" spans="1:3" x14ac:dyDescent="0.3">
      <c r="A10" s="67">
        <v>6</v>
      </c>
      <c r="B10" s="171" t="s">
        <v>199</v>
      </c>
      <c r="C10" s="172"/>
    </row>
    <row r="11" spans="1:3" x14ac:dyDescent="0.3">
      <c r="A11" s="67">
        <v>7</v>
      </c>
      <c r="B11" s="171" t="s">
        <v>200</v>
      </c>
      <c r="C11" s="172"/>
    </row>
    <row r="12" spans="1:3" x14ac:dyDescent="0.3">
      <c r="A12" s="67">
        <v>8</v>
      </c>
      <c r="B12" s="171" t="s">
        <v>201</v>
      </c>
      <c r="C12" s="172"/>
    </row>
    <row r="13" spans="1:3" x14ac:dyDescent="0.3">
      <c r="A13" s="67">
        <v>9</v>
      </c>
      <c r="B13" s="171" t="s">
        <v>202</v>
      </c>
      <c r="C13" s="172"/>
    </row>
    <row r="14" spans="1:3" x14ac:dyDescent="0.3">
      <c r="A14" s="67">
        <v>10</v>
      </c>
      <c r="B14" s="171" t="s">
        <v>203</v>
      </c>
      <c r="C14" s="172"/>
    </row>
    <row r="15" spans="1:3" x14ac:dyDescent="0.3">
      <c r="A15" s="67">
        <v>11</v>
      </c>
      <c r="B15" s="171" t="s">
        <v>211</v>
      </c>
      <c r="C15" s="172"/>
    </row>
    <row r="16" spans="1:3" x14ac:dyDescent="0.3">
      <c r="A16" s="67"/>
      <c r="B16" s="171"/>
      <c r="C16" s="172"/>
    </row>
    <row r="17" spans="1:3" x14ac:dyDescent="0.3">
      <c r="A17" s="67"/>
      <c r="B17" s="164" t="s">
        <v>63</v>
      </c>
      <c r="C17" s="170"/>
    </row>
    <row r="18" spans="1:3" x14ac:dyDescent="0.3">
      <c r="A18" s="67">
        <v>1</v>
      </c>
      <c r="B18" s="169" t="s">
        <v>204</v>
      </c>
      <c r="C18" s="170"/>
    </row>
    <row r="19" spans="1:3" x14ac:dyDescent="0.3">
      <c r="A19" s="67">
        <v>2</v>
      </c>
      <c r="B19" s="169" t="s">
        <v>205</v>
      </c>
      <c r="C19" s="170"/>
    </row>
    <row r="20" spans="1:3" x14ac:dyDescent="0.3">
      <c r="A20" s="67">
        <v>3</v>
      </c>
      <c r="B20" s="169" t="s">
        <v>206</v>
      </c>
      <c r="C20" s="170"/>
    </row>
    <row r="21" spans="1:3" x14ac:dyDescent="0.3">
      <c r="A21" s="67">
        <v>4</v>
      </c>
      <c r="B21" s="169" t="s">
        <v>209</v>
      </c>
      <c r="C21" s="170"/>
    </row>
    <row r="22" spans="1:3" x14ac:dyDescent="0.3">
      <c r="A22" s="67"/>
      <c r="B22" s="169"/>
      <c r="C22" s="170"/>
    </row>
    <row r="23" spans="1:3" ht="33.75" customHeight="1" x14ac:dyDescent="0.3">
      <c r="A23" s="67"/>
      <c r="B23" s="164" t="s">
        <v>61</v>
      </c>
      <c r="C23" s="165"/>
    </row>
    <row r="24" spans="1:3" x14ac:dyDescent="0.3">
      <c r="A24" s="67">
        <v>1</v>
      </c>
      <c r="B24" s="171" t="s">
        <v>207</v>
      </c>
      <c r="C24" s="172"/>
    </row>
    <row r="25" spans="1:3" x14ac:dyDescent="0.3">
      <c r="A25" s="67"/>
      <c r="B25" s="171"/>
      <c r="C25" s="172"/>
    </row>
    <row r="26" spans="1:3" ht="27" customHeight="1" x14ac:dyDescent="0.3">
      <c r="A26" s="67"/>
      <c r="B26" s="166" t="s">
        <v>131</v>
      </c>
      <c r="C26" s="167"/>
    </row>
    <row r="27" spans="1:3" x14ac:dyDescent="0.3">
      <c r="A27" s="67">
        <v>1</v>
      </c>
      <c r="B27" s="171" t="s">
        <v>207</v>
      </c>
      <c r="C27" s="172"/>
    </row>
    <row r="28" spans="1:3" ht="15.75" thickBot="1" x14ac:dyDescent="0.35">
      <c r="A28" s="77"/>
      <c r="B28" s="173"/>
      <c r="C28" s="174"/>
    </row>
    <row r="30" spans="1:3" ht="24" customHeight="1" x14ac:dyDescent="0.3">
      <c r="B30" s="168"/>
      <c r="C30" s="168"/>
    </row>
  </sheetData>
  <mergeCells count="26">
    <mergeCell ref="B4:C4"/>
    <mergeCell ref="B5:C5"/>
    <mergeCell ref="B6:C6"/>
    <mergeCell ref="B7:C7"/>
    <mergeCell ref="B19:C19"/>
    <mergeCell ref="B17:C17"/>
    <mergeCell ref="B9:C9"/>
    <mergeCell ref="B8:C8"/>
    <mergeCell ref="B18:C18"/>
    <mergeCell ref="B10:C10"/>
    <mergeCell ref="B11:C11"/>
    <mergeCell ref="B12:C12"/>
    <mergeCell ref="B13:C13"/>
    <mergeCell ref="B14:C14"/>
    <mergeCell ref="B15:C15"/>
    <mergeCell ref="B16:C16"/>
    <mergeCell ref="B23:C23"/>
    <mergeCell ref="B26:C26"/>
    <mergeCell ref="B30:C30"/>
    <mergeCell ref="B20:C20"/>
    <mergeCell ref="B21:C21"/>
    <mergeCell ref="B22:C22"/>
    <mergeCell ref="B24:C24"/>
    <mergeCell ref="B25:C25"/>
    <mergeCell ref="B27:C27"/>
    <mergeCell ref="B28:C2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c3P3PG2eTduDO+TcPcricK+wEDM=</DigestValue>
    </Reference>
    <Reference URI="#idOfficeObject" Type="http://www.w3.org/2000/09/xmldsig#Object">
      <DigestMethod Algorithm="http://www.w3.org/2000/09/xmldsig#sha1"/>
      <DigestValue>1goYrEsCcSsqFkfogpwEOQs4jDI=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tUKyiJvp+bMJbrpeiDKd3crdZvQ=</DigestValue>
    </Reference>
  </SignedInfo>
  <SignatureValue>xNXg8sujefq3OOe8RsR3a1qc6pp0omMKyeKPRrWtV8jsdZ7470Q0yUnp3Ibu6biL7T4k/rZ4+ydo
VmVtKrwhe39eR4BLDTmBOTTIXfSVEYo/J3I52RMuujiF/NAV8JyY/FSt48NtVZgNU1AXo3CI2db6
WP2P0FGLJaRhmni5tB/Hr/Q9fxo7DIxiBbTE68Kn1BZxDMpQWReR2u/9tJ7ecC297wa8Zabyap+I
/pnsiPP8KYkNZ/2QbFqRGtB+isrGIJkGfBRS1QyuO6zVwKQbNIoPJq/+TtBYiy02yho4rIXQEkq/
43xffgQ+pJ0MN8rbCKlCFTTvPdOC53v4qoSdqQ==</SignatureValue>
  <KeyInfo>
    <X509Data>
      <X509Certificate>MIIGRjCCBS6gAwIBAgIKMw6/ogABAAAUdTANBgkqhkiG9w0BAQUFADBKMRIwEAYKCZImiZPyLGQB
GRYCZ2UxEzARBgoJkiaJk/IsZAEZFgNuYmcxHzAdBgNVBAMTFk5CRyBDbGFzcyAyIElOVCBTdWIg
Q0EwHhcNMTYwMzA5MDcxNDE2WhcNMTcwMjEyMDkxOTIzWjBEMSMwIQYDVQQKExpaSVJBQVQgQkFO
SyBUQklMSVNJIEJSQU5DSDEdMBsGA1UEAxMUQlpCIC0gRGF2aXQgS2lzdGF1cmkwggEiMA0GCSqG
SIb3DQEBAQUAA4IBDwAwggEKAoIBAQDi1JPC+Ur/M9kpAwXdd8NM8BtxrAsf2od7W+7ivnPM5Xys
dQhT6GVjQtPoEuVnGvdUlO+0dvqceixHuHpOo8v+PhiujyKmRSDro0JSGLWIKczaar0GxXrsxDKE
qflcRU9c8tKPRbFUxax8lLcX+vWCi/ZJrGEuXrgH6SCWYnZ6Z5F3QVM62gHQVyWeHT94RYdO5wt+
EtvdbuLIhIyC4JkWnndqaay/A3hCfnLKqOIZP/x77/4sOEIL65gqptWqhASKnmtVzHA74MNybPw1
vNYkHb6CsoupBCCJArXcGHsBqZxK26o0wZl1S8m7lAVxZgsTD7C5gDgamqF07d+3bOUFAgMBAAGj
ggMyMIIDLjA8BgkrBgEEAYI3FQcELzAtBiUrBgEEAYI3FQjmsmCDjfVEhoGZCYO4oUqDvoRxBIHP
kBGGr54RAgFkAgEbMB0GA1UdJQQWMBQGCCsGAQUFBwMCBggrBgEFBQcDBDALBgNVHQ8EBAMCB4Aw
JwYJKwYBBAGCNxUKBBowGDAKBggrBgEFBQcDAjAKBggrBgEFBQcDBDAdBgNVHQ4EFgQUOoHNLyX/
Uvm55bTWdjg4q8Jz4mwwHwYDVR0jBBgwFoAUwy7SL/BMLxnCJ4L89i6sarBJz8EwggElBgNVHR8E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MjBJTlQlMjBTdWIlMjBDQSgxKS5jcnQwDQYJKoZIhvcNAQEFBQADggEBACB2jZIu8SOgdokDI98H
77eWZYXyLCTBHGReydj58926Oxibe5DshhSLF7OjIfxjxk4Ba3lfrlYiu2HoxrLVJ4UM1cdmqc/l
iMl96N4XSG1Z7Rc30qYCwpd0h1eZD3/O74n3yXmv4ZAcbLvYVwGLsvhvykWfiR7FelkAuz6kY8vU
49ciJ9obVC0r6gknNJSN6nC63XxMHO9ele2a1hTLm9iFzVJR4+P8KjRB4MG+CWuaxYkeUiUYZAxj
LiC3snjXfcb5KGpueP5ml8XlYxOsAdUzXgC2oIDPvIo/gOvSL7B8jsC57UKU8h8R43HgW6qBVC8F
B4IRmFbsj2U72rrvmeM=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1Z48munjBEmVx7QPGpWun6ruc6Y=</DigestValue>
      </Reference>
      <Reference URI="/xl/worksheets/sheet5.xml?ContentType=application/vnd.openxmlformats-officedocument.spreadsheetml.worksheet+xml">
        <DigestMethod Algorithm="http://www.w3.org/2000/09/xmldsig#sha1"/>
        <DigestValue>kUVK4brRBDYy91fEhgt7RGuAdls=</DigestValue>
      </Reference>
      <Reference URI="/xl/sharedStrings.xml?ContentType=application/vnd.openxmlformats-officedocument.spreadsheetml.sharedStrings+xml">
        <DigestMethod Algorithm="http://www.w3.org/2000/09/xmldsig#sha1"/>
        <DigestValue>gQYigx+h7JpuoGwGMg03qZw2mlA=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y73Nr8UfZQeOjwPXK0geew9YrRg=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tyles.xml?ContentType=application/vnd.openxmlformats-officedocument.spreadsheetml.styles+xml">
        <DigestMethod Algorithm="http://www.w3.org/2000/09/xmldsig#sha1"/>
        <DigestValue>RMPD+5CRiCkq1GpUX40ZFRmJm0I=</DigestValue>
      </Reference>
      <Reference URI="/xl/worksheets/sheet1.xml?ContentType=application/vnd.openxmlformats-officedocument.spreadsheetml.worksheet+xml">
        <DigestMethod Algorithm="http://www.w3.org/2000/09/xmldsig#sha1"/>
        <DigestValue>qUO+UNgZwcXELLoPveKU8IrOiHo=</DigestValue>
      </Reference>
      <Reference URI="/xl/worksheets/sheet2.xml?ContentType=application/vnd.openxmlformats-officedocument.spreadsheetml.worksheet+xml">
        <DigestMethod Algorithm="http://www.w3.org/2000/09/xmldsig#sha1"/>
        <DigestValue>v1xaAo54/n8oJdZV16egfubgclM=</DigestValue>
      </Reference>
      <Reference URI="/xl/worksheets/sheet4.xml?ContentType=application/vnd.openxmlformats-officedocument.spreadsheetml.worksheet+xml">
        <DigestMethod Algorithm="http://www.w3.org/2000/09/xmldsig#sha1"/>
        <DigestValue>H7n3XSsXy1a/yx2CZmepSLSjNbg=</DigestValue>
      </Reference>
      <Reference URI="/xl/worksheets/sheet3.xml?ContentType=application/vnd.openxmlformats-officedocument.spreadsheetml.worksheet+xml">
        <DigestMethod Algorithm="http://www.w3.org/2000/09/xmldsig#sha1"/>
        <DigestValue>sNmJ4qpa1YEDeLu5eg+o6eCJTVA=</DigestValue>
      </Reference>
      <Reference URI="/xl/workbook.xml?ContentType=application/vnd.openxmlformats-officedocument.spreadsheetml.sheet.main+xml">
        <DigestMethod Algorithm="http://www.w3.org/2000/09/xmldsig#sha1"/>
        <DigestValue>z7If06Li/oAlrNMzk+mRksUfW3w=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A7TlraKl/c1ofev++e6LGEIzI1E=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2016-05-04T11:43:03Z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2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2016-05-04T11:43:03Z</xd:SigningTime>
          <xd:SigningCertificate>
            <xd:Cert>
              <xd:CertDigest>
                <DigestMethod Algorithm="http://www.w3.org/2000/09/xmldsig#sha1"/>
                <DigestValue>7N9KlEpE1peCPlJIXNjapffboGE=</DigestValue>
              </xd:CertDigest>
              <xd:IssuerSerial>
                <X509IssuerName>CN=NBG Class 2 INT Sub CA, DC=nbg, DC=ge</X509IssuerName>
                <X509SerialNumber>241112753642795605955701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VXEqqOcB27ivjmhyT/FZaBBE7gM=</DigestValue>
    </Reference>
    <Reference URI="#idOfficeObject" Type="http://www.w3.org/2000/09/xmldsig#Object">
      <DigestMethod Algorithm="http://www.w3.org/2000/09/xmldsig#sha1"/>
      <DigestValue>uJnM3TyRSvzwLKrPigrqD50zYPk=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jdu3otnDIK4QHHlwK5bo+kUeWHE=</DigestValue>
    </Reference>
  </SignedInfo>
  <SignatureValue>hgqWIEFOuEnzOHKFajBlQN3o1i5gBwcVChv4FZUQcJypYX365G21c3Z0+ZnjRHOBkclkAjxVsxDP
ye+LdA0e/CD9hErtmVuCGl28WZyInjy/MulYrLdgqVQntD04gyZPPI98xChILPfaUzkhRYt5hoCq
Mbh1vdn1Tq06Pr31ERWIWHXI/yaLQDc4l2fV0Ynb8x1pu7c3DZhcA2KBZ74y7NWm5Bd7vCSUXxsP
2Sz98gSuxHIaa1CyMBNEQdQKMWL0tcP50J1RhT9S6kbF5Go5YkJrDKiC4aVo1KhnB1PNWheYoxFk
qL3IYuQDddwFUNJcSQKVRdkQepPZN/z5xyo5xQ==</SignatureValue>
  <KeyInfo>
    <X509Data>
      <X509Certificate>MIIGQzCCBSugAwIBAgIKODan3wABAAAR8TANBgkqhkiG9w0BAQUFADBKMRIwEAYKCZImiZPyLGQB
GRYCZ2UxEzARBgoJkiaJk/IsZAEZFgNuYmcxHzAdBgNVBAMTFk5CRyBDbGFzcyAyIElOVCBTdWIg
Q0EwHhcNMTUwODE5MDgyNTUyWhcNMTcwMjEyMDkxOTIzWjBBMSMwIQYDVQQKExpaSVJBQVQgQkFO
SyBUQklMSVNJIEJSQU5DSDEaMBgGA1UEAxMRQlpCIC0gTWVobWV0IFVjYXIwggEiMA0GCSqGSIb3
DQEBAQUAA4IBDwAwggEKAoIBAQDbsB5wNWIpIouIVfhoH+8qMPqLg+K1E5TnPb8HrkYFhZBTq9ud
+9eZF9mxJHc/rb9JPY4hYl/wocEr0W+Lu2HME7yGlptfVATg0JLYenKLxBLjPZAqXCLGp3Hv2oPr
cUksN78/i6IB0HhVK1ml1K2uVoEhrB+fk43ZTRyjl/qMsvusWhcixpL2+crpkRscA6MhiC0iApsU
hLXaebRJEu5cPrWRA1+7ZObFPevK63RsG+Ar45J6rMBErziGxuSe4v2OqzmKlA1hLKb9YX/07l1e
BIw0NjBHfW+7qRz8+P5LJLbj6R8849ZIz+Pg52V9q5M0alrKjJDIxZdjLp1CQJLlAgMBAAGjggMy
MIIDLjA8BgkrBgEEAYI3FQcELzAtBiUrBgEEAYI3FQjmsmCDjfVEhoGZCYO4oUqDvoRxBIHPkBGG
r54RAgFkAgEbMB0GA1UdJQQWMBQGCCsGAQUFBwMCBggrBgEFBQcDBDALBgNVHQ8EBAMCB4AwJwYJ
KwYBBAGCNxUKBBowGDAKBggrBgEFBQcDAjAKBggrBgEFBQcDBDAdBgNVHQ4EFgQULcBeTqGqX0OU
5ncJkA8gALd3ZYcwHwYDVR0jBBgwFoAUwy7SL/BMLxnCJ4L89i6sarBJz8EwggElBgNVHR8EggEc
MIIBGDCCARSgggEQoIIBDIaBx2xkYXA6Ly8vQ049TkJHJTIwQ2xhc3MlMjAyJTIwSU5UJTIwU3Vi
JTIwQ0EoMSksQ049bmJnLXN1YkNBLENOPUNEUCxDTj1QdWJsaWMlMjBLZXklMjBTZXJ2aWNlcyxD
Tj1TZXJ2aWNlcyxDTj1Db25maWd1cmF0aW9uLERDPW5iZyxEQz1nZT9jZXJ0aWZpY2F0ZVJldm9j
YXRpb25MaXN0P2Jhc2U/b2JqZWN0Q2xhc3M9Y1JMRGlzdHJpYnV0aW9uUG9pbnSGQGh0dHA6Ly9j
cmwubmJnLmdvdi5nZS9jYS9OQkclMjBDbGFzcyUyMDIlMjBJTlQlMjBTdWIlMjBDQSgxKS5jcmww
ggEuBggrBgEFBQcBAQSCASAwggEcMIG6BggrBgEFBQcwAoaBrWxkYXA6Ly8vQ049TkJHJTIwQ2xh
c3MlMjAyJTIwSU5UJTIwU3ViJTIwQ0EsQ049QUlBLENOPVB1YmxpYyUyMEtleSUyMFNlcnZpY2Vz
LENOPVNlcnZpY2VzLENOPUNvbmZpZ3VyYXRpb24sREM9bmJnLERDPWdlP2NBQ2VydGlmaWNhdGU/
YmFzZT9vYmplY3RDbGFzcz1jZXJ0aWZpY2F0aW9uQXV0aG9yaXR5MF0GCCsGAQUFBzAChlFodHRw
Oi8vY3JsLm5iZy5nb3YuZ2UvY2EvbmJnLXN1YkNBLm5iZy5nZV9OQkclMjBDbGFzcyUyMDIlMjBJ
TlQlMjBTdWIlMjBDQSgxKS5jcnQwDQYJKoZIhvcNAQEFBQADggEBAI/XQJmQBaExhLOfB+a0xCJj
cZu+HWlsxi5AHgQrxOdlbCmo/0iI6Zi7Rf/dDZO8MgeY+ezt8Lrpr8UxadqmGVOh9xHmK3v9ulAE
JfPiPOhdiwVK+PhI+UMv/k7lfKfBxNPnNqen6/CYXT9OqQLeFcd9/Iyx+kBHfoQ5Rw6Ayp+/5xqp
ESY5w57nHcTiFCNBEC3nMGJkWF3jXl9+5iFpQCHFJyFz9lUhIEqkcAupTBonwjsaFG1fOhA6glkO
fP9SuN6MXJyHdjN572ei7TcFUOShw/gRjspmH1jkncHwyJcKCWfzxMFPZ8nN975egoI5d7KRMHJ3
0C9eM7JdCHNRo/c=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1Z48munjBEmVx7QPGpWun6ruc6Y=</DigestValue>
      </Reference>
      <Reference URI="/xl/worksheets/sheet5.xml?ContentType=application/vnd.openxmlformats-officedocument.spreadsheetml.worksheet+xml">
        <DigestMethod Algorithm="http://www.w3.org/2000/09/xmldsig#sha1"/>
        <DigestValue>kUVK4brRBDYy91fEhgt7RGuAdls=</DigestValue>
      </Reference>
      <Reference URI="/xl/sharedStrings.xml?ContentType=application/vnd.openxmlformats-officedocument.spreadsheetml.sharedStrings+xml">
        <DigestMethod Algorithm="http://www.w3.org/2000/09/xmldsig#sha1"/>
        <DigestValue>gQYigx+h7JpuoGwGMg03qZw2mlA=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y73Nr8UfZQeOjwPXK0geew9YrRg=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tyles.xml?ContentType=application/vnd.openxmlformats-officedocument.spreadsheetml.styles+xml">
        <DigestMethod Algorithm="http://www.w3.org/2000/09/xmldsig#sha1"/>
        <DigestValue>RMPD+5CRiCkq1GpUX40ZFRmJm0I=</DigestValue>
      </Reference>
      <Reference URI="/xl/worksheets/sheet1.xml?ContentType=application/vnd.openxmlformats-officedocument.spreadsheetml.worksheet+xml">
        <DigestMethod Algorithm="http://www.w3.org/2000/09/xmldsig#sha1"/>
        <DigestValue>qUO+UNgZwcXELLoPveKU8IrOiHo=</DigestValue>
      </Reference>
      <Reference URI="/xl/worksheets/sheet2.xml?ContentType=application/vnd.openxmlformats-officedocument.spreadsheetml.worksheet+xml">
        <DigestMethod Algorithm="http://www.w3.org/2000/09/xmldsig#sha1"/>
        <DigestValue>v1xaAo54/n8oJdZV16egfubgclM=</DigestValue>
      </Reference>
      <Reference URI="/xl/worksheets/sheet4.xml?ContentType=application/vnd.openxmlformats-officedocument.spreadsheetml.worksheet+xml">
        <DigestMethod Algorithm="http://www.w3.org/2000/09/xmldsig#sha1"/>
        <DigestValue>H7n3XSsXy1a/yx2CZmepSLSjNbg=</DigestValue>
      </Reference>
      <Reference URI="/xl/worksheets/sheet3.xml?ContentType=application/vnd.openxmlformats-officedocument.spreadsheetml.worksheet+xml">
        <DigestMethod Algorithm="http://www.w3.org/2000/09/xmldsig#sha1"/>
        <DigestValue>sNmJ4qpa1YEDeLu5eg+o6eCJTVA=</DigestValue>
      </Reference>
      <Reference URI="/xl/workbook.xml?ContentType=application/vnd.openxmlformats-officedocument.spreadsheetml.sheet.main+xml">
        <DigestMethod Algorithm="http://www.w3.org/2000/09/xmldsig#sha1"/>
        <DigestValue>z7If06Li/oAlrNMzk+mRksUfW3w=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A7TlraKl/c1ofev++e6LGEIzI1E=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</Manifest>
    <SignatureProperties>
      <SignatureProperty Id="idSignatureTime" Target="#idPackageSignature">
        <mdssi:SignatureTime>
          <mdssi:Format>YYYY-MM-DDThh:mm:ssTZD</mdssi:Format>
          <mdssi:Value>2016-05-04T13:01:39Z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6.2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2016-05-04T13:01:39Z</xd:SigningTime>
          <xd:SigningCertificate>
            <xd:Cert>
              <xd:CertDigest>
                <DigestMethod Algorithm="http://www.w3.org/2000/09/xmldsig#sha1"/>
                <DigestValue>sLjSNbOvPRYNoJvQieFHJIC99oE=</DigestValue>
              </xd:CertDigest>
              <xd:IssuerSerial>
                <X509IssuerName>CN=NBG Class 2 INT Sub CA, DC=nbg, DC=ge</X509IssuerName>
                <X509SerialNumber>265460743607808883167729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David Kistauri</cp:lastModifiedBy>
  <cp:lastPrinted>2009-04-27T12:27:12Z</cp:lastPrinted>
  <dcterms:created xsi:type="dcterms:W3CDTF">2006-03-24T12:21:33Z</dcterms:created>
  <dcterms:modified xsi:type="dcterms:W3CDTF">2016-05-04T11:43:03Z</dcterms:modified>
  <cp:category>Banking Supervision</cp:category>
</cp:coreProperties>
</file>