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externalReferences>
    <externalReference r:id="rId6"/>
  </externalReference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C61" i="3" l="1"/>
  <c r="D53" i="3"/>
  <c r="C53" i="3"/>
  <c r="D45" i="3"/>
  <c r="D54" i="3" s="1"/>
  <c r="C45" i="3"/>
  <c r="C54" i="3" s="1"/>
  <c r="D34" i="3"/>
  <c r="C34" i="3"/>
  <c r="D30" i="3"/>
  <c r="C30" i="3"/>
  <c r="D22" i="3"/>
  <c r="D31" i="3" s="1"/>
  <c r="D56" i="3" s="1"/>
  <c r="D63" i="3" s="1"/>
  <c r="D65" i="3" s="1"/>
  <c r="D67" i="3" s="1"/>
  <c r="C22" i="3"/>
  <c r="C31" i="3" s="1"/>
  <c r="C56" i="3" s="1"/>
  <c r="C63" i="3" s="1"/>
  <c r="C65" i="3" s="1"/>
  <c r="C67" i="3" s="1"/>
  <c r="D9" i="3"/>
  <c r="C9" i="3"/>
  <c r="C39" i="1"/>
  <c r="C38" i="1"/>
  <c r="C37" i="1"/>
  <c r="C36" i="1"/>
  <c r="C35" i="1"/>
  <c r="C34" i="1"/>
  <c r="C33" i="1"/>
  <c r="D30" i="1"/>
  <c r="C30" i="1"/>
  <c r="D29" i="1"/>
  <c r="C29" i="1"/>
  <c r="D28" i="1"/>
  <c r="C28" i="1"/>
  <c r="D27" i="1"/>
  <c r="C27" i="1"/>
  <c r="D25" i="1"/>
  <c r="C25" i="1"/>
  <c r="D24" i="1"/>
  <c r="C24" i="1"/>
  <c r="D23" i="1"/>
  <c r="C23" i="1"/>
  <c r="D22" i="1"/>
  <c r="C22" i="1"/>
  <c r="D19" i="1"/>
  <c r="C19" i="1"/>
  <c r="C18" i="1"/>
  <c r="D17" i="1"/>
  <c r="C17" i="1"/>
  <c r="C16" i="1"/>
  <c r="D15" i="1"/>
  <c r="C15" i="1"/>
  <c r="D13" i="1"/>
  <c r="C13" i="1"/>
  <c r="D12" i="1"/>
  <c r="D14" i="1" s="1"/>
  <c r="C12" i="1"/>
  <c r="C14" i="1" s="1"/>
  <c r="D11" i="1"/>
  <c r="C11" i="1"/>
  <c r="D10" i="1"/>
  <c r="C10" i="1"/>
  <c r="D9" i="1"/>
  <c r="C9" i="1"/>
  <c r="D8" i="1"/>
  <c r="C8" i="1"/>
  <c r="D7" i="1"/>
  <c r="C7" i="1"/>
  <c r="G49" i="2" l="1"/>
  <c r="F49" i="2"/>
  <c r="G43" i="2"/>
  <c r="F43" i="2"/>
  <c r="G39" i="2"/>
  <c r="F39" i="2"/>
  <c r="G34" i="2"/>
  <c r="F34" i="2"/>
  <c r="G29" i="2"/>
  <c r="F29" i="2"/>
  <c r="G25" i="2"/>
  <c r="F25" i="2"/>
  <c r="G21" i="2"/>
  <c r="F21" i="2"/>
  <c r="G13" i="2"/>
  <c r="F13" i="2"/>
  <c r="G6" i="2"/>
  <c r="F6" i="2"/>
  <c r="F61" i="3"/>
  <c r="G53" i="3"/>
  <c r="F53" i="3"/>
  <c r="G34" i="3"/>
  <c r="G45" i="3" s="1"/>
  <c r="G54" i="3" s="1"/>
  <c r="F34" i="3"/>
  <c r="F45" i="3" s="1"/>
  <c r="F54" i="3" s="1"/>
  <c r="G30" i="3"/>
  <c r="F30" i="3"/>
  <c r="G9" i="3"/>
  <c r="G22" i="3" s="1"/>
  <c r="G31" i="3" s="1"/>
  <c r="G56" i="3" s="1"/>
  <c r="G63" i="3" s="1"/>
  <c r="G65" i="3" s="1"/>
  <c r="G67" i="3" s="1"/>
  <c r="F9" i="3"/>
  <c r="F22" i="3" s="1"/>
  <c r="F31" i="3" s="1"/>
  <c r="F56" i="3" s="1"/>
  <c r="F63" i="3" s="1"/>
  <c r="F65" i="3" s="1"/>
  <c r="F67" i="3" s="1"/>
  <c r="G14" i="1"/>
  <c r="F14" i="1"/>
  <c r="F54" i="2" l="1"/>
  <c r="G41" i="1"/>
  <c r="F41" i="1"/>
  <c r="F40" i="1"/>
  <c r="G31" i="1"/>
  <c r="F31" i="1"/>
  <c r="G20" i="1"/>
  <c r="F20" i="1"/>
  <c r="B2" i="5"/>
  <c r="B1" i="5"/>
  <c r="B3" i="4"/>
  <c r="B2" i="4"/>
  <c r="G54" i="2" l="1"/>
  <c r="C54" i="2"/>
  <c r="D54" i="2"/>
  <c r="B2" i="2"/>
  <c r="B1" i="2"/>
  <c r="B3" i="3"/>
  <c r="B2" i="3"/>
  <c r="H6" i="2"/>
  <c r="E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40" i="2"/>
  <c r="H41" i="2"/>
  <c r="H42" i="2"/>
  <c r="H44" i="2"/>
  <c r="H45" i="2"/>
  <c r="H46" i="2"/>
  <c r="H47" i="2"/>
  <c r="H48" i="2"/>
  <c r="H50" i="2"/>
  <c r="H51" i="2"/>
  <c r="H52" i="2"/>
  <c r="H53" i="2"/>
  <c r="H7" i="2"/>
  <c r="E8" i="2"/>
  <c r="E9" i="2"/>
  <c r="E10" i="2"/>
  <c r="E11" i="2"/>
  <c r="E12" i="2"/>
  <c r="E14" i="2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4" i="2"/>
  <c r="E45" i="2"/>
  <c r="E46" i="2"/>
  <c r="E47" i="2"/>
  <c r="E48" i="2"/>
  <c r="E50" i="2"/>
  <c r="E51" i="2"/>
  <c r="E52" i="2"/>
  <c r="E53" i="2"/>
  <c r="E7" i="2"/>
  <c r="E49" i="2"/>
  <c r="E43" i="2"/>
  <c r="E39" i="2"/>
  <c r="E21" i="2"/>
  <c r="E13" i="2"/>
  <c r="H49" i="2"/>
  <c r="H43" i="2"/>
  <c r="H39" i="2"/>
  <c r="H21" i="2"/>
  <c r="E54" i="2" l="1"/>
  <c r="H54" i="2" l="1"/>
  <c r="C40" i="1" l="1"/>
  <c r="D31" i="1"/>
  <c r="D41" i="1" s="1"/>
  <c r="C31" i="1"/>
  <c r="C41" i="1" l="1"/>
  <c r="E41" i="1" s="1"/>
  <c r="E34" i="1"/>
  <c r="E35" i="1"/>
  <c r="E36" i="1"/>
  <c r="E37" i="1"/>
  <c r="E38" i="1"/>
  <c r="E39" i="1"/>
  <c r="E40" i="1"/>
  <c r="E33" i="1"/>
  <c r="E23" i="1"/>
  <c r="E24" i="1"/>
  <c r="E25" i="1"/>
  <c r="E26" i="1"/>
  <c r="E27" i="1"/>
  <c r="E28" i="1"/>
  <c r="E29" i="1"/>
  <c r="E30" i="1"/>
  <c r="E31" i="1"/>
  <c r="E22" i="1"/>
  <c r="D20" i="1"/>
  <c r="C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34" i="1"/>
  <c r="H35" i="1"/>
  <c r="H36" i="1"/>
  <c r="H37" i="1"/>
  <c r="H38" i="1"/>
  <c r="H39" i="1"/>
  <c r="H40" i="1"/>
  <c r="H33" i="1"/>
  <c r="H23" i="1"/>
  <c r="H24" i="1"/>
  <c r="H25" i="1"/>
  <c r="H26" i="1"/>
  <c r="H27" i="1"/>
  <c r="H28" i="1"/>
  <c r="H29" i="1"/>
  <c r="H30" i="1"/>
  <c r="H22" i="1"/>
  <c r="H41" i="1"/>
  <c r="H18" i="1"/>
  <c r="H16" i="1"/>
  <c r="H8" i="1"/>
  <c r="H9" i="1"/>
  <c r="H10" i="1"/>
  <c r="H11" i="1"/>
  <c r="H12" i="1"/>
  <c r="H13" i="1"/>
  <c r="H15" i="1"/>
  <c r="H17" i="1"/>
  <c r="H19" i="1"/>
  <c r="H7" i="1"/>
  <c r="H14" i="1"/>
  <c r="H31" i="1" l="1"/>
  <c r="H20" i="1"/>
  <c r="E20" i="1"/>
  <c r="H66" i="3"/>
  <c r="H64" i="3"/>
  <c r="H61" i="3"/>
  <c r="H60" i="3"/>
  <c r="H59" i="3"/>
  <c r="H58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H54" i="3"/>
  <c r="H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E66" i="3"/>
  <c r="E64" i="3"/>
  <c r="E61" i="3"/>
  <c r="E60" i="3"/>
  <c r="E59" i="3"/>
  <c r="E58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E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H53" i="3" l="1"/>
  <c r="H34" i="3"/>
  <c r="H45" i="3"/>
  <c r="E45" i="3"/>
  <c r="E22" i="3"/>
  <c r="E54" i="3"/>
  <c r="E9" i="3"/>
  <c r="E34" i="3"/>
  <c r="H31" i="3" l="1"/>
  <c r="H22" i="3"/>
  <c r="H56" i="3"/>
  <c r="E31" i="3"/>
  <c r="H63" i="3" l="1"/>
  <c r="E56" i="3"/>
  <c r="H65" i="3" l="1"/>
  <c r="H67" i="3"/>
  <c r="E63" i="3"/>
  <c r="E65" i="3" l="1"/>
  <c r="E67" i="3"/>
</calcChain>
</file>

<file path=xl/sharedStrings.xml><?xml version="1.0" encoding="utf-8"?>
<sst xmlns="http://schemas.openxmlformats.org/spreadsheetml/2006/main" count="275" uniqueCount="212">
  <si>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</si>
  <si>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</si>
  <si>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</si>
  <si>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</si>
  <si>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</si>
  <si>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</si>
  <si>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</si>
  <si>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</si>
  <si>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</si>
  <si>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</si>
  <si>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</si>
  <si>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</si>
  <si>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</si>
  <si>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</si>
  <si>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</si>
  <si>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</si>
  <si>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</si>
  <si>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</si>
  <si>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</si>
  <si>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</si>
  <si>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</si>
  <si>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</si>
  <si>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</si>
  <si>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</si>
  <si>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</si>
  <si>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</si>
  <si>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</si>
  <si>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</si>
  <si>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</si>
  <si>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</si>
  <si>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</si>
  <si>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</si>
  <si>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</si>
  <si>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</si>
  <si>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</si>
  <si>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</si>
  <si>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</si>
  <si>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</si>
  <si>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</si>
  <si>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</si>
  <si>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</si>
  <si>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</si>
  <si>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</si>
  <si>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</si>
  <si>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</si>
  <si>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</si>
  <si>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</si>
  <si>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პირველადი კაპიტალის კოეფიციენტი ≥ 8%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</si>
  <si>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</si>
  <si>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</si>
  <si>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</si>
  <si>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</si>
  <si>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საზედამხედველო კაპიტალის კოეფიციენტი ≥ 12%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</si>
  <si>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</si>
  <si>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</si>
  <si>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</si>
  <si>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</si>
  <si>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</si>
  <si>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</si>
  <si>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</si>
  <si>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</si>
  <si>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</si>
  <si>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</si>
  <si>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</si>
  <si>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</si>
  <si>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</si>
  <si>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</si>
  <si>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</si>
  <si>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</si>
  <si>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</si>
  <si>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</si>
  <si>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</si>
  <si>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</si>
  <si>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</si>
  <si>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</si>
  <si>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</si>
  <si>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</si>
  <si>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</si>
  <si>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</si>
  <si>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</si>
  <si>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</si>
  <si>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</si>
  <si>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</si>
  <si>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</si>
  <si>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</si>
  <si>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</si>
  <si>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</si>
  <si>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</si>
  <si>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</si>
  <si>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</si>
  <si>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</si>
  <si>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</si>
  <si>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</si>
  <si>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</si>
  <si>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</si>
  <si>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</si>
  <si>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</si>
  <si>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</si>
  <si>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</si>
  <si>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</si>
  <si>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</si>
  <si>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</si>
  <si>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</si>
  <si>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</si>
  <si>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</si>
  <si>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</si>
  <si>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</si>
  <si>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</si>
  <si>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</si>
  <si>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</si>
  <si>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</si>
  <si>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</si>
  <si>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</si>
  <si>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</si>
  <si>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</si>
  <si>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</si>
  <si>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</si>
  <si>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</si>
  <si>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</si>
  <si>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</si>
  <si>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</si>
  <si>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</si>
  <si>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</si>
  <si>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</si>
  <si>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</si>
  <si>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</si>
  <si>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</si>
  <si>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</si>
  <si>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</si>
  <si>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</si>
  <si>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</si>
  <si>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</si>
  <si>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</si>
  <si>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</si>
  <si>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</si>
  <si>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</si>
  <si>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</si>
  <si>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</si>
  <si>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</si>
  <si>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</si>
  <si>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</si>
  <si>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</si>
  <si>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</si>
  <si>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</si>
  <si>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</si>
  <si>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</si>
  <si>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</si>
  <si>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</si>
  <si>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</si>
  <si>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</si>
  <si>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</si>
  <si>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</si>
  <si>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</si>
  <si>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</si>
  <si>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</si>
  <si>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</si>
  <si>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</si>
  <si>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</si>
  <si>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</si>
  <si>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</si>
  <si>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</si>
  <si>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</si>
  <si>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</si>
  <si>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</si>
  <si>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</si>
  <si>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</si>
  <si>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</si>
  <si>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</si>
  <si>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</si>
  <si>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</si>
  <si>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</si>
  <si>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</si>
  <si>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</si>
  <si>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</si>
  <si>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</si>
  <si>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</si>
  <si>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</si>
  <si>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</si>
  <si>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</si>
  <si>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</si>
  <si>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</si>
  <si>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</si>
  <si>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</si>
  <si>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</si>
  <si>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</si>
  <si>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</si>
  <si>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</si>
  <si>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</si>
  <si>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</si>
  <si>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</si>
  <si>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</si>
  <si>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</si>
  <si>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</si>
  <si>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</si>
  <si>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</si>
  <si>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სს ზირათ ბანკის თბილისის ფილიალი</t>
  </si>
  <si>
    <t>დირექტორის მოადგილე - ბოღაჩჰან შეფიქ ქარამურსელ</t>
  </si>
  <si>
    <t>თურქეთის რესპუბლიკის სახელმწიფო ხაზინა -100 %</t>
  </si>
  <si>
    <t>მუჰარემ ქარსლი</t>
  </si>
  <si>
    <t>ჰუსეინ აიდინ</t>
  </si>
  <si>
    <t>მუსტაფა ჩეთინ</t>
  </si>
  <si>
    <t>იუსუფ დაღჯან</t>
  </si>
  <si>
    <t>სალიმ ალქან</t>
  </si>
  <si>
    <t>მეთინ ოზდემირ</t>
  </si>
  <si>
    <t>ფეიზი ჩუთურ</t>
  </si>
  <si>
    <t>დირექტორი - მეჰმეთ უჩარ</t>
  </si>
  <si>
    <t>დირექტორის მოადგილე - ჰალუქ ჯენგიზ</t>
  </si>
  <si>
    <t>ჯემალეთთინ ბაშლი</t>
  </si>
  <si>
    <t>დავუთ ქარათაშ</t>
  </si>
  <si>
    <t>მეჰმეთ ჰამდი ილდირიმ</t>
  </si>
  <si>
    <t>დენიზ ილმაზ</t>
  </si>
  <si>
    <t>დირექტორის მოადგილე - მურატ ილდირიმ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</si>
</sst>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#,##0;[Red]#,##0"/>
    <numFmt numFmtId="166" formatCode="m/d/yy;@"/>
    <numFmt numFmtId="167" formatCode="#,##0_ ;[Red]\-#,##0\ 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  <font>
      <b/>
      <sz val="9"/>
      <name val="Sylfaen"/>
      <family val="1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70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9" fillId="2" borderId="8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9" fillId="0" borderId="8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left" indent="1"/>
    </xf>
    <xf numFmtId="0" fontId="9" fillId="0" borderId="10" xfId="0" applyFont="1" applyFill="1" applyBorder="1" applyAlignment="1" applyProtection="1"/>
    <xf numFmtId="38" fontId="4" fillId="2" borderId="11" xfId="0" applyNumberFormat="1" applyFont="1" applyFill="1" applyBorder="1" applyAlignment="1" applyProtection="1">
      <alignment horizontal="right"/>
    </xf>
    <xf numFmtId="38" fontId="9" fillId="2" borderId="11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4" fillId="2" borderId="11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9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3" fillId="0" borderId="13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left" wrapText="1" indent="2"/>
    </xf>
    <xf numFmtId="0" fontId="14" fillId="0" borderId="16" xfId="0" applyFont="1" applyFill="1" applyBorder="1" applyAlignment="1"/>
    <xf numFmtId="0" fontId="14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left" wrapText="1" indent="1"/>
    </xf>
    <xf numFmtId="0" fontId="13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indent="1"/>
    </xf>
    <xf numFmtId="0" fontId="14" fillId="0" borderId="1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 wrapText="1" indent="1"/>
    </xf>
    <xf numFmtId="0" fontId="14" fillId="0" borderId="16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indent="1"/>
    </xf>
    <xf numFmtId="0" fontId="13" fillId="0" borderId="19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/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0" borderId="23" xfId="0" applyNumberFormat="1" applyFont="1" applyFill="1" applyBorder="1" applyAlignment="1" applyProtection="1">
      <alignment horizontal="right"/>
      <protection locked="0"/>
    </xf>
    <xf numFmtId="38" fontId="13" fillId="2" borderId="23" xfId="0" applyNumberFormat="1" applyFont="1" applyFill="1" applyBorder="1" applyAlignment="1">
      <alignment horizontal="right"/>
    </xf>
    <xf numFmtId="38" fontId="13" fillId="2" borderId="16" xfId="0" applyNumberFormat="1" applyFont="1" applyFill="1" applyBorder="1" applyAlignment="1">
      <alignment horizontal="right"/>
    </xf>
    <xf numFmtId="38" fontId="13" fillId="2" borderId="23" xfId="0" applyNumberFormat="1" applyFont="1" applyFill="1" applyBorder="1" applyAlignment="1" applyProtection="1">
      <alignment horizontal="right"/>
    </xf>
    <xf numFmtId="38" fontId="13" fillId="3" borderId="23" xfId="0" applyNumberFormat="1" applyFont="1" applyFill="1" applyBorder="1" applyAlignment="1" applyProtection="1">
      <alignment horizontal="right"/>
      <protection locked="0"/>
    </xf>
    <xf numFmtId="38" fontId="13" fillId="2" borderId="16" xfId="0" applyNumberFormat="1" applyFont="1" applyFill="1" applyBorder="1" applyAlignment="1" applyProtection="1">
      <alignment horizontal="right"/>
      <protection locked="0"/>
    </xf>
    <xf numFmtId="38" fontId="13" fillId="2" borderId="23" xfId="0" applyNumberFormat="1" applyFont="1" applyFill="1" applyBorder="1" applyAlignment="1" applyProtection="1">
      <alignment horizontal="right"/>
      <protection locked="0"/>
    </xf>
    <xf numFmtId="38" fontId="13" fillId="0" borderId="18" xfId="0" applyNumberFormat="1" applyFont="1" applyFill="1" applyBorder="1" applyAlignment="1" applyProtection="1">
      <alignment horizontal="right"/>
      <protection locked="0"/>
    </xf>
    <xf numFmtId="38" fontId="13" fillId="2" borderId="24" xfId="0" applyNumberFormat="1" applyFont="1" applyFill="1" applyBorder="1" applyAlignment="1">
      <alignment horizontal="right"/>
    </xf>
    <xf numFmtId="38" fontId="13" fillId="2" borderId="20" xfId="0" applyNumberFormat="1" applyFont="1" applyFill="1" applyBorder="1" applyAlignment="1">
      <alignment horizontal="right"/>
    </xf>
    <xf numFmtId="38" fontId="13" fillId="2" borderId="25" xfId="0" applyNumberFormat="1" applyFont="1" applyFill="1" applyBorder="1" applyAlignment="1">
      <alignment horizontal="right"/>
    </xf>
    <xf numFmtId="38" fontId="13" fillId="0" borderId="14" xfId="0" applyNumberFormat="1" applyFont="1" applyFill="1" applyBorder="1" applyAlignment="1" applyProtection="1">
      <alignment horizontal="right"/>
      <protection locked="0"/>
    </xf>
    <xf numFmtId="38" fontId="13" fillId="3" borderId="22" xfId="0" applyNumberFormat="1" applyFont="1" applyFill="1" applyBorder="1" applyAlignment="1" applyProtection="1">
      <alignment horizontal="right"/>
      <protection locked="0"/>
    </xf>
    <xf numFmtId="38" fontId="13" fillId="0" borderId="21" xfId="0" applyNumberFormat="1" applyFont="1" applyFill="1" applyBorder="1" applyAlignment="1" applyProtection="1">
      <alignment horizontal="right"/>
      <protection locked="0"/>
    </xf>
    <xf numFmtId="38" fontId="13" fillId="2" borderId="26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>
      <alignment horizontal="right"/>
    </xf>
    <xf numFmtId="38" fontId="13" fillId="0" borderId="23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vertical="center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0" fillId="0" borderId="8" xfId="0" applyBorder="1" applyAlignment="1"/>
    <xf numFmtId="0" fontId="6" fillId="0" borderId="28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0" fillId="0" borderId="12" xfId="0" applyBorder="1" applyAlignment="1"/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38" fontId="17" fillId="2" borderId="29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38" fontId="18" fillId="2" borderId="7" xfId="0" applyNumberFormat="1" applyFont="1" applyFill="1" applyBorder="1" applyAlignment="1" applyProtection="1">
      <alignment horizontal="right"/>
    </xf>
    <xf numFmtId="3" fontId="17" fillId="4" borderId="16" xfId="4" applyNumberFormat="1" applyFont="1" applyFill="1" applyBorder="1" applyAlignment="1" applyProtection="1">
      <alignment horizontal="right"/>
      <protection locked="0"/>
    </xf>
    <xf numFmtId="167" fontId="13" fillId="0" borderId="16" xfId="0" applyNumberFormat="1" applyFont="1" applyFill="1" applyBorder="1" applyAlignment="1" applyProtection="1">
      <alignment horizontal="right"/>
      <protection locked="0"/>
    </xf>
    <xf numFmtId="167" fontId="13" fillId="2" borderId="16" xfId="0" applyNumberFormat="1" applyFont="1" applyFill="1" applyBorder="1" applyAlignment="1">
      <alignment horizontal="right"/>
    </xf>
    <xf numFmtId="167" fontId="13" fillId="2" borderId="16" xfId="0" applyNumberFormat="1" applyFont="1" applyFill="1" applyBorder="1" applyAlignment="1" applyProtection="1">
      <alignment horizontal="right"/>
      <protection locked="0"/>
    </xf>
    <xf numFmtId="167" fontId="13" fillId="0" borderId="18" xfId="0" applyNumberFormat="1" applyFont="1" applyFill="1" applyBorder="1" applyAlignment="1" applyProtection="1">
      <alignment horizontal="right"/>
      <protection locked="0"/>
    </xf>
    <xf numFmtId="167" fontId="13" fillId="2" borderId="20" xfId="0" applyNumberFormat="1" applyFont="1" applyFill="1" applyBorder="1" applyAlignment="1">
      <alignment horizontal="right"/>
    </xf>
    <xf numFmtId="167" fontId="13" fillId="0" borderId="14" xfId="0" applyNumberFormat="1" applyFont="1" applyFill="1" applyBorder="1" applyAlignment="1" applyProtection="1">
      <alignment horizontal="right"/>
      <protection locked="0"/>
    </xf>
    <xf numFmtId="167" fontId="13" fillId="0" borderId="21" xfId="0" applyNumberFormat="1" applyFont="1" applyFill="1" applyBorder="1" applyAlignment="1" applyProtection="1">
      <alignment horizontal="right"/>
      <protection locked="0"/>
    </xf>
    <xf numFmtId="167" fontId="13" fillId="0" borderId="16" xfId="0" applyNumberFormat="1" applyFont="1" applyFill="1" applyBorder="1" applyAlignment="1">
      <alignment horizontal="right"/>
    </xf>
    <xf numFmtId="167" fontId="13" fillId="2" borderId="18" xfId="0" applyNumberFormat="1" applyFont="1" applyFill="1" applyBorder="1" applyAlignment="1">
      <alignment horizontal="right"/>
    </xf>
    <xf numFmtId="167" fontId="13" fillId="0" borderId="16" xfId="0" applyNumberFormat="1" applyFont="1" applyFill="1" applyBorder="1" applyAlignment="1" applyProtection="1">
      <alignment horizontal="right" vertical="center"/>
      <protection locked="0"/>
    </xf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M-BZB-MM-2016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 (2)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-CAn"/>
      <sheetName val="A_CI"/>
      <sheetName val="A-CI (OLD)"/>
      <sheetName val="FXD"/>
      <sheetName val="FX"/>
      <sheetName val="A-LD"/>
      <sheetName val="A-LS"/>
      <sheetName val="A"/>
      <sheetName val="Capital"/>
      <sheetName val="Risk Weighted Risk Exposures"/>
      <sheetName val="CRM"/>
    </sheetNames>
    <sheetDataSet>
      <sheetData sheetId="0"/>
      <sheetData sheetId="1"/>
      <sheetData sheetId="2"/>
      <sheetData sheetId="3">
        <row r="7">
          <cell r="C7">
            <v>592948</v>
          </cell>
          <cell r="D7">
            <v>2736170</v>
          </cell>
        </row>
        <row r="10">
          <cell r="C10">
            <v>405721</v>
          </cell>
          <cell r="D10">
            <v>7668753</v>
          </cell>
        </row>
        <row r="14">
          <cell r="C14">
            <v>28022198</v>
          </cell>
          <cell r="D14">
            <v>23057162</v>
          </cell>
        </row>
      </sheetData>
      <sheetData sheetId="4">
        <row r="26">
          <cell r="C26">
            <v>0</v>
          </cell>
          <cell r="D26">
            <v>0</v>
          </cell>
        </row>
        <row r="47">
          <cell r="C47">
            <v>7221719</v>
          </cell>
          <cell r="D47">
            <v>0</v>
          </cell>
        </row>
      </sheetData>
      <sheetData sheetId="5">
        <row r="16">
          <cell r="J16">
            <v>5791243</v>
          </cell>
          <cell r="K16">
            <v>8656091</v>
          </cell>
        </row>
        <row r="17">
          <cell r="J17">
            <v>-202640</v>
          </cell>
          <cell r="K17">
            <v>-348505</v>
          </cell>
        </row>
      </sheetData>
      <sheetData sheetId="6">
        <row r="14">
          <cell r="C14">
            <v>110429</v>
          </cell>
          <cell r="D14">
            <v>106309</v>
          </cell>
        </row>
        <row r="26">
          <cell r="C26">
            <v>0</v>
          </cell>
        </row>
        <row r="41">
          <cell r="C41">
            <v>2071288</v>
          </cell>
          <cell r="D41">
            <v>109741</v>
          </cell>
        </row>
      </sheetData>
      <sheetData sheetId="7">
        <row r="37">
          <cell r="D37">
            <v>0</v>
          </cell>
          <cell r="E37">
            <v>0</v>
          </cell>
        </row>
      </sheetData>
      <sheetData sheetId="8">
        <row r="8">
          <cell r="L8">
            <v>0</v>
          </cell>
          <cell r="M8">
            <v>2342300</v>
          </cell>
        </row>
        <row r="14">
          <cell r="C14">
            <v>14878010</v>
          </cell>
          <cell r="D14">
            <v>23331599</v>
          </cell>
          <cell r="F14">
            <v>11002421</v>
          </cell>
          <cell r="G14">
            <v>12539687</v>
          </cell>
          <cell r="I14">
            <v>185370</v>
          </cell>
          <cell r="J14">
            <v>2746688</v>
          </cell>
        </row>
      </sheetData>
      <sheetData sheetId="9">
        <row r="52">
          <cell r="C52">
            <v>0</v>
          </cell>
          <cell r="D52">
            <v>0</v>
          </cell>
        </row>
      </sheetData>
      <sheetData sheetId="10">
        <row r="40">
          <cell r="C40">
            <v>0</v>
          </cell>
          <cell r="D40">
            <v>0</v>
          </cell>
        </row>
      </sheetData>
      <sheetData sheetId="11"/>
      <sheetData sheetId="12">
        <row r="13">
          <cell r="C13">
            <v>0</v>
          </cell>
          <cell r="D13">
            <v>49473</v>
          </cell>
        </row>
        <row r="26">
          <cell r="C26">
            <v>211014</v>
          </cell>
          <cell r="D26">
            <v>403618</v>
          </cell>
        </row>
      </sheetData>
      <sheetData sheetId="13"/>
      <sheetData sheetId="14"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15204182</v>
          </cell>
        </row>
        <row r="29">
          <cell r="E29">
            <v>5335909</v>
          </cell>
        </row>
        <row r="32">
          <cell r="E32">
            <v>10005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48">
          <cell r="D48">
            <v>2241649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13" zoomScaleNormal="100" workbookViewId="0">
      <selection activeCell="E42" sqref="E42"/>
    </sheetView>
  </sheetViews>
  <sheetFormatPr defaultRowHeight="15" x14ac:dyDescent="0.3"/>
  <cols>
    <col min="1" max="1" width="7.7109375" style="1" customWidth="1"/>
    <col min="2" max="2" width="53.5703125" style="1" customWidth="1"/>
    <col min="3" max="3" width="14.140625" style="1" customWidth="1"/>
    <col min="4" max="4" width="15.5703125" style="1" customWidth="1"/>
    <col min="5" max="5" width="15.5703125" style="1" bestFit="1" customWidth="1"/>
    <col min="6" max="6" width="14.85546875" style="1" bestFit="1" customWidth="1"/>
    <col min="7" max="7" width="14.42578125" style="1" bestFit="1" customWidth="1"/>
    <col min="8" max="8" width="15.42578125" style="1" customWidth="1"/>
    <col min="9" max="16384" width="9.140625" style="1"/>
  </cols>
  <sheetData>
    <row r="1" spans="1:26" ht="19.5" x14ac:dyDescent="0.35">
      <c r="B1" s="137"/>
      <c r="C1" s="137"/>
      <c r="D1" s="137"/>
      <c r="E1" s="137"/>
      <c r="F1" s="137"/>
      <c r="G1" s="137"/>
      <c r="H1" s="137"/>
    </row>
    <row r="2" spans="1:26" x14ac:dyDescent="0.3">
      <c r="A2" s="2" t="s">
        <v>135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147</v>
      </c>
      <c r="B3" s="4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162</v>
      </c>
      <c r="D4" s="6"/>
      <c r="E4" s="6"/>
      <c r="F4" s="3"/>
      <c r="G4" s="3"/>
      <c r="H4" s="9" t="s">
        <v>136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34" t="s">
        <v>150</v>
      </c>
      <c r="D5" s="134"/>
      <c r="E5" s="134"/>
      <c r="F5" s="135" t="s">
        <v>163</v>
      </c>
      <c r="G5" s="135"/>
      <c r="H5" s="13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120</v>
      </c>
      <c r="B6" s="13" t="s">
        <v>144</v>
      </c>
      <c r="C6" s="14" t="s">
        <v>177</v>
      </c>
      <c r="D6" s="14" t="s">
        <v>178</v>
      </c>
      <c r="E6" s="14" t="s">
        <v>179</v>
      </c>
      <c r="F6" s="14" t="s">
        <v>177</v>
      </c>
      <c r="G6" s="14" t="s">
        <v>178</v>
      </c>
      <c r="H6" s="14" t="s">
        <v>179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148</v>
      </c>
      <c r="C7" s="156">
        <f>'[1]RC-C'!C7</f>
        <v>592948</v>
      </c>
      <c r="D7" s="156">
        <f>'[1]RC-C'!D7</f>
        <v>2736170</v>
      </c>
      <c r="E7" s="17">
        <f>C7+D7</f>
        <v>3329118</v>
      </c>
      <c r="F7" s="16">
        <v>930083</v>
      </c>
      <c r="G7" s="16">
        <v>2882459</v>
      </c>
      <c r="H7" s="18">
        <f>F7+G7</f>
        <v>3812542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166</v>
      </c>
      <c r="C8" s="157">
        <f>'[1]RC-C'!C10</f>
        <v>405721</v>
      </c>
      <c r="D8" s="157">
        <f>'[1]RC-C'!D10</f>
        <v>7668753</v>
      </c>
      <c r="E8" s="17">
        <f t="shared" ref="E8:E19" si="0">C8+D8</f>
        <v>8074474</v>
      </c>
      <c r="F8" s="16">
        <v>531412</v>
      </c>
      <c r="G8" s="16">
        <v>6359079</v>
      </c>
      <c r="H8" s="18">
        <f t="shared" ref="H8:H19" si="1">F8+G8</f>
        <v>6890491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167</v>
      </c>
      <c r="C9" s="157">
        <f>'[1]RC-C'!C14</f>
        <v>28022198</v>
      </c>
      <c r="D9" s="157">
        <f>'[1]RC-C'!D14</f>
        <v>23057162</v>
      </c>
      <c r="E9" s="17">
        <f t="shared" si="0"/>
        <v>51079360</v>
      </c>
      <c r="F9" s="16">
        <v>3522759</v>
      </c>
      <c r="G9" s="16">
        <v>16912489</v>
      </c>
      <c r="H9" s="18">
        <f t="shared" si="1"/>
        <v>20435248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152</v>
      </c>
      <c r="C10" s="157">
        <f>'[1]RC-S'!C26</f>
        <v>0</v>
      </c>
      <c r="D10" s="157">
        <f>'[1]RC-S'!D26</f>
        <v>0</v>
      </c>
      <c r="E10" s="17">
        <f t="shared" si="0"/>
        <v>0</v>
      </c>
      <c r="F10" s="16">
        <v>0</v>
      </c>
      <c r="G10" s="16">
        <v>0</v>
      </c>
      <c r="H10" s="18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153</v>
      </c>
      <c r="C11" s="157">
        <f>'[1]RC-S'!C47</f>
        <v>7221719</v>
      </c>
      <c r="D11" s="157">
        <f>'[1]RC-S'!D47</f>
        <v>0</v>
      </c>
      <c r="E11" s="17">
        <f t="shared" si="0"/>
        <v>7221719</v>
      </c>
      <c r="F11" s="16">
        <v>16018213</v>
      </c>
      <c r="G11" s="16">
        <v>0</v>
      </c>
      <c r="H11" s="18">
        <f t="shared" si="1"/>
        <v>16018213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19" t="s">
        <v>168</v>
      </c>
      <c r="C12" s="158">
        <f>'[1]RC-L'!J16</f>
        <v>5791243</v>
      </c>
      <c r="D12" s="158">
        <f>'[1]RC-L'!K16</f>
        <v>8656091</v>
      </c>
      <c r="E12" s="17">
        <f t="shared" si="0"/>
        <v>14447334</v>
      </c>
      <c r="F12" s="16">
        <v>6050954</v>
      </c>
      <c r="G12" s="16">
        <v>6993189</v>
      </c>
      <c r="H12" s="18">
        <f t="shared" si="1"/>
        <v>13044143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19" t="s">
        <v>169</v>
      </c>
      <c r="C13" s="158">
        <f>'[1]RC-L'!J17</f>
        <v>-202640</v>
      </c>
      <c r="D13" s="158">
        <f>'[1]RC-L'!K17</f>
        <v>-348505</v>
      </c>
      <c r="E13" s="17">
        <f t="shared" si="0"/>
        <v>-551145</v>
      </c>
      <c r="F13" s="16">
        <v>-209161</v>
      </c>
      <c r="G13" s="16">
        <v>-144001</v>
      </c>
      <c r="H13" s="18">
        <f t="shared" si="1"/>
        <v>-353162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170</v>
      </c>
      <c r="C14" s="157">
        <f>C12+C13</f>
        <v>5588603</v>
      </c>
      <c r="D14" s="157">
        <f>D12+D13</f>
        <v>8307586</v>
      </c>
      <c r="E14" s="17">
        <f t="shared" si="0"/>
        <v>13896189</v>
      </c>
      <c r="F14" s="16">
        <f>F12+F13</f>
        <v>5841793</v>
      </c>
      <c r="G14" s="16">
        <f>G12+G13</f>
        <v>6849188</v>
      </c>
      <c r="H14" s="18">
        <f t="shared" si="1"/>
        <v>12690981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171</v>
      </c>
      <c r="C15" s="157">
        <f>'[1]RC-A'!C14</f>
        <v>110429</v>
      </c>
      <c r="D15" s="157">
        <f>'[1]RC-A'!D14</f>
        <v>106309</v>
      </c>
      <c r="E15" s="17">
        <f t="shared" si="0"/>
        <v>216738</v>
      </c>
      <c r="F15" s="16">
        <v>72927</v>
      </c>
      <c r="G15" s="16">
        <v>184762</v>
      </c>
      <c r="H15" s="18">
        <f t="shared" si="1"/>
        <v>257689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160</v>
      </c>
      <c r="C16" s="157">
        <f>'[1]RC-A'!C26</f>
        <v>0</v>
      </c>
      <c r="D16" s="157" t="s">
        <v>194</v>
      </c>
      <c r="E16" s="17">
        <f>C16</f>
        <v>0</v>
      </c>
      <c r="F16" s="16">
        <v>0</v>
      </c>
      <c r="G16" s="16" t="s">
        <v>194</v>
      </c>
      <c r="H16" s="18">
        <f>F16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164</v>
      </c>
      <c r="C17" s="157">
        <f>'[1]RC-I'!D37</f>
        <v>0</v>
      </c>
      <c r="D17" s="157">
        <f>'[1]RC-I'!E37</f>
        <v>0</v>
      </c>
      <c r="E17" s="17">
        <f t="shared" si="0"/>
        <v>0</v>
      </c>
      <c r="F17" s="16">
        <v>0</v>
      </c>
      <c r="G17" s="16">
        <v>0</v>
      </c>
      <c r="H17" s="18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161</v>
      </c>
      <c r="C18" s="157">
        <f>'[1]A-CAn'!D48</f>
        <v>2241649</v>
      </c>
      <c r="D18" s="157" t="s">
        <v>194</v>
      </c>
      <c r="E18" s="17">
        <f>C18</f>
        <v>2241649</v>
      </c>
      <c r="F18" s="16">
        <v>1238637</v>
      </c>
      <c r="G18" s="16" t="s">
        <v>194</v>
      </c>
      <c r="H18" s="18">
        <f>F18</f>
        <v>1238637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172</v>
      </c>
      <c r="C19" s="157">
        <f>'[1]RC-A'!C41</f>
        <v>2071288</v>
      </c>
      <c r="D19" s="157">
        <f>'[1]RC-A'!D41</f>
        <v>109741</v>
      </c>
      <c r="E19" s="17">
        <f t="shared" si="0"/>
        <v>2181029</v>
      </c>
      <c r="F19" s="16">
        <v>424651</v>
      </c>
      <c r="G19" s="16">
        <v>1095282</v>
      </c>
      <c r="H19" s="18">
        <f t="shared" si="1"/>
        <v>1519933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0" t="s">
        <v>145</v>
      </c>
      <c r="C20" s="16">
        <f>SUM(C7:C11)+SUM(C14:C19)</f>
        <v>46254555</v>
      </c>
      <c r="D20" s="16">
        <f t="shared" ref="D20" si="2">SUM(D7:D11)+SUM(D14:D19)</f>
        <v>41985721</v>
      </c>
      <c r="E20" s="17">
        <f>C20+D20</f>
        <v>88240276</v>
      </c>
      <c r="F20" s="16">
        <f>SUM(F7:F11)+SUM(F14:F19)</f>
        <v>28580475</v>
      </c>
      <c r="G20" s="16">
        <f t="shared" ref="G20" si="3">SUM(G7:G11)+SUM(G14:G19)</f>
        <v>34283259</v>
      </c>
      <c r="H20" s="18">
        <f>F20+G20</f>
        <v>62863734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141</v>
      </c>
      <c r="C21" s="21"/>
      <c r="D21" s="21"/>
      <c r="E21" s="22"/>
      <c r="F21" s="21"/>
      <c r="G21" s="21"/>
      <c r="H21" s="2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138</v>
      </c>
      <c r="C22" s="156">
        <f>'[1]RC-D'!L8</f>
        <v>0</v>
      </c>
      <c r="D22" s="156">
        <f>'[1]RC-D'!M8</f>
        <v>2342300</v>
      </c>
      <c r="E22" s="17">
        <f>C22+D22</f>
        <v>2342300</v>
      </c>
      <c r="F22" s="16">
        <v>0</v>
      </c>
      <c r="G22" s="16">
        <v>7981465</v>
      </c>
      <c r="H22" s="18">
        <f>F22+G22</f>
        <v>7981465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151</v>
      </c>
      <c r="C23" s="157">
        <f>'[1]RC-D'!C14</f>
        <v>14878010</v>
      </c>
      <c r="D23" s="157">
        <f>'[1]RC-D'!D14</f>
        <v>23331599</v>
      </c>
      <c r="E23" s="17">
        <f t="shared" ref="E23:E31" si="4">C23+D23</f>
        <v>38209609</v>
      </c>
      <c r="F23" s="16">
        <v>4749980</v>
      </c>
      <c r="G23" s="16">
        <v>9650682</v>
      </c>
      <c r="H23" s="18">
        <f t="shared" ref="H23:H31" si="5">F23+G23</f>
        <v>14400662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173</v>
      </c>
      <c r="C24" s="157">
        <f>'[1]RC-D'!F14</f>
        <v>11002421</v>
      </c>
      <c r="D24" s="157">
        <f>'[1]RC-D'!G14</f>
        <v>12539687</v>
      </c>
      <c r="E24" s="17">
        <f t="shared" si="4"/>
        <v>23542108</v>
      </c>
      <c r="F24" s="16">
        <v>4639731</v>
      </c>
      <c r="G24" s="16">
        <v>11953173</v>
      </c>
      <c r="H24" s="18">
        <f t="shared" si="5"/>
        <v>16592904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139</v>
      </c>
      <c r="C25" s="157">
        <f>'[1]RC-D'!I14</f>
        <v>185370</v>
      </c>
      <c r="D25" s="157">
        <f>'[1]RC-D'!J14</f>
        <v>2746688</v>
      </c>
      <c r="E25" s="17">
        <f t="shared" si="4"/>
        <v>2932058</v>
      </c>
      <c r="F25" s="16">
        <v>870453</v>
      </c>
      <c r="G25" s="16">
        <v>2780631</v>
      </c>
      <c r="H25" s="18">
        <f t="shared" si="5"/>
        <v>3651084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149</v>
      </c>
      <c r="C26" s="159"/>
      <c r="D26" s="159"/>
      <c r="E26" s="17">
        <f t="shared" si="4"/>
        <v>0</v>
      </c>
      <c r="F26" s="21">
        <v>0</v>
      </c>
      <c r="G26" s="21">
        <v>0</v>
      </c>
      <c r="H26" s="18">
        <f t="shared" si="5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174</v>
      </c>
      <c r="C27" s="157">
        <f>'[1]RC-B'!C52</f>
        <v>0</v>
      </c>
      <c r="D27" s="157">
        <f>'[1]RC-B'!D52</f>
        <v>0</v>
      </c>
      <c r="E27" s="17">
        <f t="shared" si="4"/>
        <v>0</v>
      </c>
      <c r="F27" s="16">
        <v>0</v>
      </c>
      <c r="G27" s="16">
        <v>0</v>
      </c>
      <c r="H27" s="18">
        <f t="shared" si="5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175</v>
      </c>
      <c r="C28" s="157">
        <f>'[1]RC-P'!C13</f>
        <v>0</v>
      </c>
      <c r="D28" s="157">
        <f>'[1]RC-P'!D13</f>
        <v>49473</v>
      </c>
      <c r="E28" s="17">
        <f t="shared" si="4"/>
        <v>49473</v>
      </c>
      <c r="F28" s="16">
        <v>2532</v>
      </c>
      <c r="G28" s="16">
        <v>57997</v>
      </c>
      <c r="H28" s="18">
        <f t="shared" si="5"/>
        <v>60529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176</v>
      </c>
      <c r="C29" s="157">
        <f>'[1]RC-P'!C26</f>
        <v>211014</v>
      </c>
      <c r="D29" s="157">
        <f>'[1]RC-P'!D26</f>
        <v>403618</v>
      </c>
      <c r="E29" s="17">
        <f t="shared" si="4"/>
        <v>614632</v>
      </c>
      <c r="F29" s="16">
        <v>237295</v>
      </c>
      <c r="G29" s="16">
        <v>1264593</v>
      </c>
      <c r="H29" s="18">
        <f t="shared" si="5"/>
        <v>1501888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142</v>
      </c>
      <c r="C30" s="157">
        <f>'[1]RC-SD'!C40</f>
        <v>0</v>
      </c>
      <c r="D30" s="157">
        <f>'[1]RC-SD'!D40</f>
        <v>0</v>
      </c>
      <c r="E30" s="17">
        <f t="shared" si="4"/>
        <v>0</v>
      </c>
      <c r="F30" s="16">
        <v>0</v>
      </c>
      <c r="G30" s="16">
        <v>0</v>
      </c>
      <c r="H30" s="18">
        <f t="shared" si="5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0" t="s">
        <v>143</v>
      </c>
      <c r="C31" s="16">
        <f>SUM(C22:C30)</f>
        <v>26276815</v>
      </c>
      <c r="D31" s="16">
        <f>SUM(D22:D30)</f>
        <v>41413365</v>
      </c>
      <c r="E31" s="17">
        <f t="shared" si="4"/>
        <v>67690180</v>
      </c>
      <c r="F31" s="16">
        <f>SUM(F22:F30)</f>
        <v>10499991</v>
      </c>
      <c r="G31" s="16">
        <f>SUM(G22:G30)</f>
        <v>33688541</v>
      </c>
      <c r="H31" s="18">
        <f t="shared" si="5"/>
        <v>44188532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154</v>
      </c>
      <c r="C32" s="21"/>
      <c r="D32" s="21"/>
      <c r="E32" s="22"/>
      <c r="F32" s="21"/>
      <c r="G32" s="21"/>
      <c r="H32" s="2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155</v>
      </c>
      <c r="C33" s="156">
        <f>'[1]RI-C'!E20</f>
        <v>0</v>
      </c>
      <c r="D33" s="24" t="s">
        <v>194</v>
      </c>
      <c r="E33" s="17">
        <f>C33</f>
        <v>0</v>
      </c>
      <c r="F33" s="16">
        <v>0</v>
      </c>
      <c r="G33" s="24" t="s">
        <v>194</v>
      </c>
      <c r="H33" s="18">
        <f>F33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156</v>
      </c>
      <c r="C34" s="157">
        <f>'[1]RI-C'!E21</f>
        <v>0</v>
      </c>
      <c r="D34" s="24" t="s">
        <v>194</v>
      </c>
      <c r="E34" s="17">
        <f t="shared" ref="E34:E40" si="6">C34</f>
        <v>0</v>
      </c>
      <c r="F34" s="16">
        <v>0</v>
      </c>
      <c r="G34" s="24" t="s">
        <v>194</v>
      </c>
      <c r="H34" s="18">
        <f t="shared" ref="H34:H40" si="7">F34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19" t="s">
        <v>157</v>
      </c>
      <c r="C35" s="157">
        <f>'[1]RI-C'!E22+'[1]RI-C'!E23</f>
        <v>0</v>
      </c>
      <c r="D35" s="24" t="s">
        <v>194</v>
      </c>
      <c r="E35" s="17">
        <f t="shared" si="6"/>
        <v>0</v>
      </c>
      <c r="F35" s="16">
        <v>0</v>
      </c>
      <c r="G35" s="24" t="s">
        <v>194</v>
      </c>
      <c r="H35" s="18">
        <f t="shared" si="7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140</v>
      </c>
      <c r="C36" s="157">
        <f>'[1]RI-C'!E24+'[1]RI-C'!E25</f>
        <v>0</v>
      </c>
      <c r="D36" s="24" t="s">
        <v>194</v>
      </c>
      <c r="E36" s="17">
        <f t="shared" si="6"/>
        <v>0</v>
      </c>
      <c r="F36" s="16">
        <v>0</v>
      </c>
      <c r="G36" s="24" t="s">
        <v>194</v>
      </c>
      <c r="H36" s="18">
        <f t="shared" si="7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137</v>
      </c>
      <c r="C37" s="157">
        <f>'[1]RI-C'!E26</f>
        <v>15204182</v>
      </c>
      <c r="D37" s="24" t="s">
        <v>194</v>
      </c>
      <c r="E37" s="17">
        <f t="shared" si="6"/>
        <v>15204182</v>
      </c>
      <c r="F37" s="16">
        <v>15204182</v>
      </c>
      <c r="G37" s="24" t="s">
        <v>194</v>
      </c>
      <c r="H37" s="18">
        <f t="shared" si="7"/>
        <v>15204182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165</v>
      </c>
      <c r="C38" s="157">
        <f>'[1]RI-C'!E29</f>
        <v>5335909</v>
      </c>
      <c r="D38" s="24" t="s">
        <v>194</v>
      </c>
      <c r="E38" s="17">
        <f t="shared" si="6"/>
        <v>5335909</v>
      </c>
      <c r="F38" s="16">
        <v>3457004</v>
      </c>
      <c r="G38" s="24" t="s">
        <v>194</v>
      </c>
      <c r="H38" s="18">
        <f t="shared" si="7"/>
        <v>3457004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146</v>
      </c>
      <c r="C39" s="157">
        <f>'[1]RI-C'!E32</f>
        <v>10005</v>
      </c>
      <c r="D39" s="24" t="s">
        <v>194</v>
      </c>
      <c r="E39" s="17">
        <f t="shared" si="6"/>
        <v>10005</v>
      </c>
      <c r="F39" s="16">
        <v>14016</v>
      </c>
      <c r="G39" s="24" t="s">
        <v>194</v>
      </c>
      <c r="H39" s="18">
        <f t="shared" si="7"/>
        <v>14016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0" t="s">
        <v>158</v>
      </c>
      <c r="C40" s="16">
        <f>SUM(C33:C39)</f>
        <v>20550096</v>
      </c>
      <c r="D40" s="24" t="s">
        <v>194</v>
      </c>
      <c r="E40" s="17">
        <f t="shared" si="6"/>
        <v>20550096</v>
      </c>
      <c r="F40" s="16">
        <f>SUM(F33:F39)</f>
        <v>18675202</v>
      </c>
      <c r="G40" s="24" t="s">
        <v>194</v>
      </c>
      <c r="H40" s="18">
        <f t="shared" si="7"/>
        <v>18675202</v>
      </c>
    </row>
    <row r="41" spans="1:58" ht="15.75" thickBot="1" x14ac:dyDescent="0.35">
      <c r="A41" s="25">
        <v>31</v>
      </c>
      <c r="B41" s="26" t="s">
        <v>159</v>
      </c>
      <c r="C41" s="27">
        <f>C31+C40</f>
        <v>46826911</v>
      </c>
      <c r="D41" s="27">
        <f>D31</f>
        <v>41413365</v>
      </c>
      <c r="E41" s="28">
        <f>C41+D41</f>
        <v>88240276</v>
      </c>
      <c r="F41" s="27">
        <f>F31+F40</f>
        <v>29175193</v>
      </c>
      <c r="G41" s="27">
        <f>G31</f>
        <v>33688541</v>
      </c>
      <c r="H41" s="29">
        <f>F41+G41</f>
        <v>62863734</v>
      </c>
    </row>
    <row r="42" spans="1:58" x14ac:dyDescent="0.3">
      <c r="A42" s="30"/>
      <c r="B42" s="3"/>
      <c r="C42" s="3"/>
      <c r="D42" s="3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0"/>
      <c r="B43" s="32" t="s">
        <v>134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  <ignoredErrors>
    <ignoredError sqref="H16:H18 E14: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52" zoomScaleNormal="100" workbookViewId="0">
      <selection activeCell="F75" sqref="F75"/>
    </sheetView>
  </sheetViews>
  <sheetFormatPr defaultRowHeight="15" x14ac:dyDescent="0.3"/>
  <cols>
    <col min="1" max="1" width="7.7109375" style="33" bestFit="1" customWidth="1"/>
    <col min="2" max="2" width="49.42578125" style="33" customWidth="1"/>
    <col min="3" max="3" width="13.42578125" style="33" bestFit="1" customWidth="1"/>
    <col min="4" max="4" width="12.7109375" style="33" bestFit="1" customWidth="1"/>
    <col min="5" max="5" width="13.42578125" style="33" bestFit="1" customWidth="1"/>
    <col min="6" max="6" width="12.5703125" style="34" bestFit="1" customWidth="1"/>
    <col min="7" max="7" width="12.7109375" style="34" bestFit="1" customWidth="1"/>
    <col min="8" max="8" width="13.28515625" style="34" bestFit="1" customWidth="1"/>
    <col min="9" max="16384" width="9.140625" style="34"/>
  </cols>
  <sheetData>
    <row r="1" spans="1:8" x14ac:dyDescent="0.3">
      <c r="D1" s="138"/>
      <c r="E1" s="139"/>
      <c r="F1" s="139"/>
      <c r="G1" s="139"/>
      <c r="H1" s="139"/>
    </row>
    <row r="2" spans="1:8" x14ac:dyDescent="0.3">
      <c r="A2" s="7" t="s">
        <v>135</v>
      </c>
      <c r="B2" s="35" t="str">
        <f>'RC'!B2</f>
        <v>სს ზირათ ბანკის თბილისის ფილიალი</v>
      </c>
      <c r="C2" s="3"/>
      <c r="D2" s="3"/>
      <c r="E2" s="3"/>
      <c r="H2" s="3"/>
    </row>
    <row r="3" spans="1:8" x14ac:dyDescent="0.3">
      <c r="A3" s="7" t="s">
        <v>147</v>
      </c>
      <c r="B3" s="36">
        <f>'RC'!B3</f>
        <v>42551</v>
      </c>
      <c r="C3" s="3"/>
      <c r="D3" s="3"/>
      <c r="E3" s="3"/>
      <c r="H3" s="1"/>
    </row>
    <row r="4" spans="1:8" ht="15.75" thickBot="1" x14ac:dyDescent="0.35">
      <c r="A4" s="37"/>
      <c r="B4" s="38" t="s">
        <v>74</v>
      </c>
      <c r="C4" s="3"/>
      <c r="D4" s="3"/>
      <c r="E4" s="3"/>
      <c r="H4" s="39" t="s">
        <v>136</v>
      </c>
    </row>
    <row r="5" spans="1:8" ht="18" x14ac:dyDescent="0.35">
      <c r="A5" s="86"/>
      <c r="B5" s="87"/>
      <c r="C5" s="135" t="s">
        <v>150</v>
      </c>
      <c r="D5" s="140"/>
      <c r="E5" s="140"/>
      <c r="F5" s="135" t="s">
        <v>163</v>
      </c>
      <c r="G5" s="140"/>
      <c r="H5" s="141"/>
    </row>
    <row r="6" spans="1:8" s="129" customFormat="1" ht="12.75" x14ac:dyDescent="0.2">
      <c r="A6" s="86" t="s">
        <v>120</v>
      </c>
      <c r="B6" s="87"/>
      <c r="C6" s="107" t="s">
        <v>177</v>
      </c>
      <c r="D6" s="107" t="s">
        <v>193</v>
      </c>
      <c r="E6" s="108" t="s">
        <v>179</v>
      </c>
      <c r="F6" s="107" t="s">
        <v>177</v>
      </c>
      <c r="G6" s="107" t="s">
        <v>193</v>
      </c>
      <c r="H6" s="108" t="s">
        <v>179</v>
      </c>
    </row>
    <row r="7" spans="1:8" s="129" customFormat="1" ht="12.75" x14ac:dyDescent="0.2">
      <c r="A7" s="88"/>
      <c r="B7" s="89" t="s">
        <v>69</v>
      </c>
      <c r="C7" s="109"/>
      <c r="D7" s="109"/>
      <c r="E7" s="110"/>
      <c r="F7" s="109"/>
      <c r="G7" s="109"/>
      <c r="H7" s="110"/>
    </row>
    <row r="8" spans="1:8" s="129" customFormat="1" ht="25.5" x14ac:dyDescent="0.2">
      <c r="A8" s="88">
        <v>1</v>
      </c>
      <c r="B8" s="90" t="s">
        <v>79</v>
      </c>
      <c r="C8" s="160">
        <v>315196</v>
      </c>
      <c r="D8" s="160">
        <v>55770</v>
      </c>
      <c r="E8" s="111">
        <f t="shared" ref="E8:E21" si="0">C8+D8</f>
        <v>370966</v>
      </c>
      <c r="F8" s="109">
        <v>85167</v>
      </c>
      <c r="G8" s="109">
        <v>151192</v>
      </c>
      <c r="H8" s="111">
        <f t="shared" ref="H8:H18" si="1">F8+G8</f>
        <v>236359</v>
      </c>
    </row>
    <row r="9" spans="1:8" s="129" customFormat="1" ht="12.75" x14ac:dyDescent="0.2">
      <c r="A9" s="88">
        <v>2</v>
      </c>
      <c r="B9" s="90" t="s">
        <v>80</v>
      </c>
      <c r="C9" s="161">
        <f>SUM(C10:C18)</f>
        <v>347181</v>
      </c>
      <c r="D9" s="161">
        <f>SUM(D10:D18)</f>
        <v>365248</v>
      </c>
      <c r="E9" s="111">
        <f t="shared" si="0"/>
        <v>712429</v>
      </c>
      <c r="F9" s="112">
        <f>SUM(F10:F18)</f>
        <v>314113</v>
      </c>
      <c r="G9" s="112">
        <f>SUM(G10:G18)</f>
        <v>343113</v>
      </c>
      <c r="H9" s="111">
        <f t="shared" si="1"/>
        <v>657226</v>
      </c>
    </row>
    <row r="10" spans="1:8" s="129" customFormat="1" ht="12.75" x14ac:dyDescent="0.2">
      <c r="A10" s="88">
        <v>2.1</v>
      </c>
      <c r="B10" s="91" t="s">
        <v>81</v>
      </c>
      <c r="C10" s="160"/>
      <c r="D10" s="160"/>
      <c r="E10" s="111">
        <f t="shared" si="0"/>
        <v>0</v>
      </c>
      <c r="F10" s="109">
        <v>0</v>
      </c>
      <c r="G10" s="109">
        <v>0</v>
      </c>
      <c r="H10" s="111">
        <f t="shared" si="1"/>
        <v>0</v>
      </c>
    </row>
    <row r="11" spans="1:8" s="129" customFormat="1" ht="25.5" x14ac:dyDescent="0.2">
      <c r="A11" s="88">
        <v>2.2000000000000002</v>
      </c>
      <c r="B11" s="91" t="s">
        <v>180</v>
      </c>
      <c r="C11" s="160">
        <v>226590</v>
      </c>
      <c r="D11" s="160">
        <v>65566</v>
      </c>
      <c r="E11" s="111">
        <f t="shared" si="0"/>
        <v>292156</v>
      </c>
      <c r="F11" s="109">
        <v>205591</v>
      </c>
      <c r="G11" s="109">
        <v>130731</v>
      </c>
      <c r="H11" s="111">
        <f t="shared" si="1"/>
        <v>336322</v>
      </c>
    </row>
    <row r="12" spans="1:8" s="129" customFormat="1" ht="12.75" x14ac:dyDescent="0.2">
      <c r="A12" s="88">
        <v>2.2999999999999998</v>
      </c>
      <c r="B12" s="91" t="s">
        <v>82</v>
      </c>
      <c r="C12" s="160"/>
      <c r="D12" s="160"/>
      <c r="E12" s="111">
        <f t="shared" si="0"/>
        <v>0</v>
      </c>
      <c r="F12" s="109">
        <v>0</v>
      </c>
      <c r="G12" s="109">
        <v>0</v>
      </c>
      <c r="H12" s="111">
        <f t="shared" si="1"/>
        <v>0</v>
      </c>
    </row>
    <row r="13" spans="1:8" s="129" customFormat="1" ht="25.5" x14ac:dyDescent="0.2">
      <c r="A13" s="88">
        <v>2.4</v>
      </c>
      <c r="B13" s="91" t="s">
        <v>181</v>
      </c>
      <c r="C13" s="160"/>
      <c r="D13" s="160"/>
      <c r="E13" s="111">
        <f t="shared" si="0"/>
        <v>0</v>
      </c>
      <c r="F13" s="109">
        <v>0</v>
      </c>
      <c r="G13" s="109">
        <v>0</v>
      </c>
      <c r="H13" s="111">
        <f t="shared" si="1"/>
        <v>0</v>
      </c>
    </row>
    <row r="14" spans="1:8" s="129" customFormat="1" ht="12.75" x14ac:dyDescent="0.2">
      <c r="A14" s="88">
        <v>2.5</v>
      </c>
      <c r="B14" s="91" t="s">
        <v>83</v>
      </c>
      <c r="C14" s="160"/>
      <c r="D14" s="160"/>
      <c r="E14" s="111">
        <f t="shared" si="0"/>
        <v>0</v>
      </c>
      <c r="F14" s="109">
        <v>0</v>
      </c>
      <c r="G14" s="109">
        <v>0</v>
      </c>
      <c r="H14" s="111">
        <f t="shared" si="1"/>
        <v>0</v>
      </c>
    </row>
    <row r="15" spans="1:8" s="129" customFormat="1" ht="25.5" x14ac:dyDescent="0.2">
      <c r="A15" s="88">
        <v>2.6</v>
      </c>
      <c r="B15" s="91" t="s">
        <v>84</v>
      </c>
      <c r="C15" s="160"/>
      <c r="D15" s="160"/>
      <c r="E15" s="111">
        <f t="shared" si="0"/>
        <v>0</v>
      </c>
      <c r="F15" s="109">
        <v>0</v>
      </c>
      <c r="G15" s="109">
        <v>0</v>
      </c>
      <c r="H15" s="111">
        <f t="shared" si="1"/>
        <v>0</v>
      </c>
    </row>
    <row r="16" spans="1:8" s="129" customFormat="1" ht="25.5" x14ac:dyDescent="0.2">
      <c r="A16" s="88">
        <v>2.7</v>
      </c>
      <c r="B16" s="91" t="s">
        <v>85</v>
      </c>
      <c r="C16" s="160"/>
      <c r="D16" s="160"/>
      <c r="E16" s="111">
        <f t="shared" si="0"/>
        <v>0</v>
      </c>
      <c r="F16" s="109">
        <v>0</v>
      </c>
      <c r="G16" s="109">
        <v>0</v>
      </c>
      <c r="H16" s="111">
        <f t="shared" si="1"/>
        <v>0</v>
      </c>
    </row>
    <row r="17" spans="1:8" s="129" customFormat="1" ht="12.75" x14ac:dyDescent="0.2">
      <c r="A17" s="88">
        <v>2.8</v>
      </c>
      <c r="B17" s="91" t="s">
        <v>86</v>
      </c>
      <c r="C17" s="160">
        <v>120591</v>
      </c>
      <c r="D17" s="160">
        <v>299682</v>
      </c>
      <c r="E17" s="111">
        <f t="shared" si="0"/>
        <v>420273</v>
      </c>
      <c r="F17" s="109">
        <v>108522</v>
      </c>
      <c r="G17" s="109">
        <v>212382</v>
      </c>
      <c r="H17" s="111">
        <f t="shared" si="1"/>
        <v>320904</v>
      </c>
    </row>
    <row r="18" spans="1:8" s="129" customFormat="1" ht="12.75" x14ac:dyDescent="0.2">
      <c r="A18" s="88">
        <v>2.9</v>
      </c>
      <c r="B18" s="91" t="s">
        <v>87</v>
      </c>
      <c r="C18" s="160"/>
      <c r="D18" s="160"/>
      <c r="E18" s="111">
        <f t="shared" si="0"/>
        <v>0</v>
      </c>
      <c r="F18" s="109">
        <v>0</v>
      </c>
      <c r="G18" s="109">
        <v>0</v>
      </c>
      <c r="H18" s="111">
        <f t="shared" si="1"/>
        <v>0</v>
      </c>
    </row>
    <row r="19" spans="1:8" s="129" customFormat="1" ht="25.5" x14ac:dyDescent="0.2">
      <c r="A19" s="88">
        <v>3</v>
      </c>
      <c r="B19" s="90" t="s">
        <v>182</v>
      </c>
      <c r="C19" s="160">
        <v>16696</v>
      </c>
      <c r="D19" s="160">
        <v>6534</v>
      </c>
      <c r="E19" s="111">
        <f>C19+D19</f>
        <v>23230</v>
      </c>
      <c r="F19" s="109">
        <v>7199</v>
      </c>
      <c r="G19" s="109">
        <v>13535</v>
      </c>
      <c r="H19" s="111">
        <f>F19+G19</f>
        <v>20734</v>
      </c>
    </row>
    <row r="20" spans="1:8" s="129" customFormat="1" ht="25.5" x14ac:dyDescent="0.2">
      <c r="A20" s="88">
        <v>4</v>
      </c>
      <c r="B20" s="90" t="s">
        <v>70</v>
      </c>
      <c r="C20" s="160">
        <v>414619</v>
      </c>
      <c r="D20" s="160"/>
      <c r="E20" s="111">
        <f t="shared" si="0"/>
        <v>414619</v>
      </c>
      <c r="F20" s="109">
        <v>432693</v>
      </c>
      <c r="G20" s="109">
        <v>0</v>
      </c>
      <c r="H20" s="111">
        <f t="shared" ref="H20:H21" si="2">F20+G20</f>
        <v>432693</v>
      </c>
    </row>
    <row r="21" spans="1:8" s="129" customFormat="1" ht="12.75" x14ac:dyDescent="0.2">
      <c r="A21" s="88">
        <v>5</v>
      </c>
      <c r="B21" s="90" t="s">
        <v>88</v>
      </c>
      <c r="C21" s="160">
        <v>32591</v>
      </c>
      <c r="D21" s="160">
        <v>56756</v>
      </c>
      <c r="E21" s="111">
        <f t="shared" si="0"/>
        <v>89347</v>
      </c>
      <c r="F21" s="109">
        <v>45505</v>
      </c>
      <c r="G21" s="109">
        <v>43258</v>
      </c>
      <c r="H21" s="111">
        <f t="shared" si="2"/>
        <v>88763</v>
      </c>
    </row>
    <row r="22" spans="1:8" s="129" customFormat="1" ht="12.75" x14ac:dyDescent="0.2">
      <c r="A22" s="88">
        <v>6</v>
      </c>
      <c r="B22" s="92" t="s">
        <v>183</v>
      </c>
      <c r="C22" s="161">
        <f>C8+C9+C20+C21+C19</f>
        <v>1126283</v>
      </c>
      <c r="D22" s="161">
        <f>D8+D9+D20+D21+D19</f>
        <v>484308</v>
      </c>
      <c r="E22" s="111">
        <f>C22+D22</f>
        <v>1610591</v>
      </c>
      <c r="F22" s="112">
        <f>F8+F9+F20+F21+F19</f>
        <v>884677</v>
      </c>
      <c r="G22" s="112">
        <f>G8+G9+G20+G21+G19</f>
        <v>551098</v>
      </c>
      <c r="H22" s="111">
        <f>F22+G22</f>
        <v>1435775</v>
      </c>
    </row>
    <row r="23" spans="1:8" s="129" customFormat="1" ht="12.75" x14ac:dyDescent="0.2">
      <c r="A23" s="88"/>
      <c r="B23" s="89" t="s">
        <v>100</v>
      </c>
      <c r="C23" s="160"/>
      <c r="D23" s="160"/>
      <c r="E23" s="110"/>
      <c r="F23" s="109"/>
      <c r="G23" s="109"/>
      <c r="H23" s="110"/>
    </row>
    <row r="24" spans="1:8" s="129" customFormat="1" ht="25.5" x14ac:dyDescent="0.2">
      <c r="A24" s="88">
        <v>7</v>
      </c>
      <c r="B24" s="90" t="s">
        <v>89</v>
      </c>
      <c r="C24" s="160"/>
      <c r="D24" s="160"/>
      <c r="E24" s="113">
        <f t="shared" ref="E24:E29" si="3">C24+D24</f>
        <v>0</v>
      </c>
      <c r="F24" s="109">
        <v>0</v>
      </c>
      <c r="G24" s="109">
        <v>0</v>
      </c>
      <c r="H24" s="113">
        <f t="shared" ref="H24:H29" si="4">F24+G24</f>
        <v>0</v>
      </c>
    </row>
    <row r="25" spans="1:8" s="129" customFormat="1" ht="12.75" x14ac:dyDescent="0.2">
      <c r="A25" s="88">
        <v>8</v>
      </c>
      <c r="B25" s="90" t="s">
        <v>90</v>
      </c>
      <c r="C25" s="160">
        <v>4979</v>
      </c>
      <c r="D25" s="160">
        <v>25943</v>
      </c>
      <c r="E25" s="113">
        <f t="shared" si="3"/>
        <v>30922</v>
      </c>
      <c r="F25" s="109">
        <v>33800</v>
      </c>
      <c r="G25" s="109">
        <v>24200</v>
      </c>
      <c r="H25" s="113">
        <f t="shared" si="4"/>
        <v>58000</v>
      </c>
    </row>
    <row r="26" spans="1:8" s="129" customFormat="1" ht="12.75" x14ac:dyDescent="0.2">
      <c r="A26" s="88">
        <v>9</v>
      </c>
      <c r="B26" s="90" t="s">
        <v>184</v>
      </c>
      <c r="C26" s="160"/>
      <c r="D26" s="160">
        <v>47285</v>
      </c>
      <c r="E26" s="113">
        <f t="shared" si="3"/>
        <v>47285</v>
      </c>
      <c r="F26" s="109">
        <v>0</v>
      </c>
      <c r="G26" s="109">
        <v>117690</v>
      </c>
      <c r="H26" s="113">
        <f t="shared" si="4"/>
        <v>117690</v>
      </c>
    </row>
    <row r="27" spans="1:8" s="129" customFormat="1" ht="25.5" x14ac:dyDescent="0.2">
      <c r="A27" s="88">
        <v>10</v>
      </c>
      <c r="B27" s="90" t="s">
        <v>185</v>
      </c>
      <c r="C27" s="160"/>
      <c r="D27" s="160"/>
      <c r="E27" s="113">
        <f t="shared" si="3"/>
        <v>0</v>
      </c>
      <c r="F27" s="109">
        <v>0</v>
      </c>
      <c r="G27" s="109">
        <v>0</v>
      </c>
      <c r="H27" s="113">
        <f t="shared" si="4"/>
        <v>0</v>
      </c>
    </row>
    <row r="28" spans="1:8" s="129" customFormat="1" ht="12.75" x14ac:dyDescent="0.2">
      <c r="A28" s="88">
        <v>11</v>
      </c>
      <c r="B28" s="90" t="s">
        <v>91</v>
      </c>
      <c r="C28" s="160"/>
      <c r="D28" s="160">
        <v>2823</v>
      </c>
      <c r="E28" s="113">
        <f t="shared" si="3"/>
        <v>2823</v>
      </c>
      <c r="F28" s="109">
        <v>0</v>
      </c>
      <c r="G28" s="109">
        <v>592</v>
      </c>
      <c r="H28" s="113">
        <f t="shared" si="4"/>
        <v>592</v>
      </c>
    </row>
    <row r="29" spans="1:8" s="129" customFormat="1" ht="12.75" x14ac:dyDescent="0.2">
      <c r="A29" s="88">
        <v>12</v>
      </c>
      <c r="B29" s="90" t="s">
        <v>101</v>
      </c>
      <c r="C29" s="160"/>
      <c r="D29" s="160"/>
      <c r="E29" s="113">
        <f t="shared" si="3"/>
        <v>0</v>
      </c>
      <c r="F29" s="109">
        <v>0</v>
      </c>
      <c r="G29" s="109">
        <v>0</v>
      </c>
      <c r="H29" s="113">
        <f t="shared" si="4"/>
        <v>0</v>
      </c>
    </row>
    <row r="30" spans="1:8" s="129" customFormat="1" ht="12.75" x14ac:dyDescent="0.2">
      <c r="A30" s="88">
        <v>13</v>
      </c>
      <c r="B30" s="93" t="s">
        <v>102</v>
      </c>
      <c r="C30" s="161">
        <f>SUM(C24:C29)</f>
        <v>4979</v>
      </c>
      <c r="D30" s="161">
        <f>SUM(D24:D29)</f>
        <v>76051</v>
      </c>
      <c r="E30" s="113">
        <f>C30+D30</f>
        <v>81030</v>
      </c>
      <c r="F30" s="112">
        <f>SUM(F24:F29)</f>
        <v>33800</v>
      </c>
      <c r="G30" s="112">
        <f>SUM(G24:G29)</f>
        <v>142482</v>
      </c>
      <c r="H30" s="113">
        <f>F30+G30</f>
        <v>176282</v>
      </c>
    </row>
    <row r="31" spans="1:8" s="129" customFormat="1" ht="12.75" x14ac:dyDescent="0.2">
      <c r="A31" s="88">
        <v>14</v>
      </c>
      <c r="B31" s="93" t="s">
        <v>75</v>
      </c>
      <c r="C31" s="161">
        <f>C22-C30</f>
        <v>1121304</v>
      </c>
      <c r="D31" s="161">
        <f>D22-D30</f>
        <v>408257</v>
      </c>
      <c r="E31" s="111">
        <f>C31+D31</f>
        <v>1529561</v>
      </c>
      <c r="F31" s="112">
        <f>F22-F30</f>
        <v>850877</v>
      </c>
      <c r="G31" s="112">
        <f>G22-G30</f>
        <v>408616</v>
      </c>
      <c r="H31" s="111">
        <f>F31+G31</f>
        <v>1259493</v>
      </c>
    </row>
    <row r="32" spans="1:8" s="129" customFormat="1" ht="12.75" x14ac:dyDescent="0.2">
      <c r="A32" s="88"/>
      <c r="B32" s="89"/>
      <c r="C32" s="160"/>
      <c r="D32" s="160"/>
      <c r="E32" s="110"/>
      <c r="F32" s="109"/>
      <c r="G32" s="109"/>
      <c r="H32" s="110"/>
    </row>
    <row r="33" spans="1:8" s="129" customFormat="1" ht="12.75" x14ac:dyDescent="0.2">
      <c r="A33" s="88"/>
      <c r="B33" s="89" t="s">
        <v>71</v>
      </c>
      <c r="C33" s="160"/>
      <c r="D33" s="160"/>
      <c r="E33" s="114"/>
      <c r="F33" s="109"/>
      <c r="G33" s="109"/>
      <c r="H33" s="114"/>
    </row>
    <row r="34" spans="1:8" s="129" customFormat="1" ht="12.75" x14ac:dyDescent="0.2">
      <c r="A34" s="88">
        <v>15</v>
      </c>
      <c r="B34" s="94" t="s">
        <v>186</v>
      </c>
      <c r="C34" s="162">
        <f>C35-C36</f>
        <v>-64843</v>
      </c>
      <c r="D34" s="162">
        <f>D35-D36</f>
        <v>358633</v>
      </c>
      <c r="E34" s="116">
        <f>C34+D34</f>
        <v>293790</v>
      </c>
      <c r="F34" s="115">
        <f>F35-F36</f>
        <v>-36700</v>
      </c>
      <c r="G34" s="115">
        <f>G35-G36</f>
        <v>272299</v>
      </c>
      <c r="H34" s="116">
        <f>F34+G34</f>
        <v>235599</v>
      </c>
    </row>
    <row r="35" spans="1:8" s="129" customFormat="1" ht="25.5" x14ac:dyDescent="0.2">
      <c r="A35" s="88">
        <v>15.1</v>
      </c>
      <c r="B35" s="91" t="s">
        <v>187</v>
      </c>
      <c r="C35" s="160">
        <v>73037</v>
      </c>
      <c r="D35" s="160">
        <v>457970</v>
      </c>
      <c r="E35" s="116">
        <f>C35+D35</f>
        <v>531007</v>
      </c>
      <c r="F35" s="109">
        <v>64618</v>
      </c>
      <c r="G35" s="109">
        <v>353717</v>
      </c>
      <c r="H35" s="116">
        <f>F35+G35</f>
        <v>418335</v>
      </c>
    </row>
    <row r="36" spans="1:8" s="129" customFormat="1" ht="25.5" x14ac:dyDescent="0.2">
      <c r="A36" s="88">
        <v>15.2</v>
      </c>
      <c r="B36" s="91" t="s">
        <v>188</v>
      </c>
      <c r="C36" s="160">
        <v>137880</v>
      </c>
      <c r="D36" s="160">
        <v>99337</v>
      </c>
      <c r="E36" s="116">
        <f>C36+D36</f>
        <v>237217</v>
      </c>
      <c r="F36" s="109">
        <v>101318</v>
      </c>
      <c r="G36" s="109">
        <v>81418</v>
      </c>
      <c r="H36" s="116">
        <f>F36+G36</f>
        <v>182736</v>
      </c>
    </row>
    <row r="37" spans="1:8" s="129" customFormat="1" ht="12.75" x14ac:dyDescent="0.2">
      <c r="A37" s="88">
        <v>16</v>
      </c>
      <c r="B37" s="90" t="s">
        <v>67</v>
      </c>
      <c r="C37" s="160"/>
      <c r="D37" s="160"/>
      <c r="E37" s="111">
        <f t="shared" ref="E37:E66" si="5">C37+D37</f>
        <v>0</v>
      </c>
      <c r="F37" s="109">
        <v>0</v>
      </c>
      <c r="G37" s="109">
        <v>0</v>
      </c>
      <c r="H37" s="111">
        <f t="shared" ref="H37:H45" si="6">F37+G37</f>
        <v>0</v>
      </c>
    </row>
    <row r="38" spans="1:8" s="129" customFormat="1" ht="25.5" x14ac:dyDescent="0.2">
      <c r="A38" s="88">
        <v>17</v>
      </c>
      <c r="B38" s="90" t="s">
        <v>68</v>
      </c>
      <c r="C38" s="160"/>
      <c r="D38" s="160"/>
      <c r="E38" s="111">
        <f t="shared" si="5"/>
        <v>0</v>
      </c>
      <c r="F38" s="109">
        <v>0</v>
      </c>
      <c r="G38" s="109">
        <v>0</v>
      </c>
      <c r="H38" s="111">
        <f t="shared" si="6"/>
        <v>0</v>
      </c>
    </row>
    <row r="39" spans="1:8" s="129" customFormat="1" ht="25.5" x14ac:dyDescent="0.2">
      <c r="A39" s="88">
        <v>18</v>
      </c>
      <c r="B39" s="90" t="s">
        <v>72</v>
      </c>
      <c r="C39" s="160"/>
      <c r="D39" s="160"/>
      <c r="E39" s="111">
        <f t="shared" si="5"/>
        <v>0</v>
      </c>
      <c r="F39" s="109">
        <v>0</v>
      </c>
      <c r="G39" s="109">
        <v>0</v>
      </c>
      <c r="H39" s="111">
        <f t="shared" si="6"/>
        <v>0</v>
      </c>
    </row>
    <row r="40" spans="1:8" s="129" customFormat="1" ht="25.5" x14ac:dyDescent="0.2">
      <c r="A40" s="88">
        <v>19</v>
      </c>
      <c r="B40" s="90" t="s">
        <v>189</v>
      </c>
      <c r="C40" s="160">
        <v>967178</v>
      </c>
      <c r="D40" s="160"/>
      <c r="E40" s="111">
        <f t="shared" si="5"/>
        <v>967178</v>
      </c>
      <c r="F40" s="109">
        <v>1077315</v>
      </c>
      <c r="G40" s="109">
        <v>0</v>
      </c>
      <c r="H40" s="111">
        <f t="shared" si="6"/>
        <v>1077315</v>
      </c>
    </row>
    <row r="41" spans="1:8" s="129" customFormat="1" ht="25.5" x14ac:dyDescent="0.2">
      <c r="A41" s="88">
        <v>20</v>
      </c>
      <c r="B41" s="90" t="s">
        <v>92</v>
      </c>
      <c r="C41" s="160">
        <v>-138809</v>
      </c>
      <c r="D41" s="160"/>
      <c r="E41" s="111">
        <f t="shared" si="5"/>
        <v>-138809</v>
      </c>
      <c r="F41" s="109">
        <v>26008</v>
      </c>
      <c r="G41" s="109">
        <v>0</v>
      </c>
      <c r="H41" s="111">
        <f t="shared" si="6"/>
        <v>26008</v>
      </c>
    </row>
    <row r="42" spans="1:8" s="129" customFormat="1" ht="12.75" x14ac:dyDescent="0.2">
      <c r="A42" s="88">
        <v>21</v>
      </c>
      <c r="B42" s="90" t="s">
        <v>190</v>
      </c>
      <c r="C42" s="160">
        <v>-12383</v>
      </c>
      <c r="D42" s="160"/>
      <c r="E42" s="111">
        <f t="shared" si="5"/>
        <v>-12383</v>
      </c>
      <c r="F42" s="109">
        <v>0</v>
      </c>
      <c r="G42" s="109">
        <v>0</v>
      </c>
      <c r="H42" s="111">
        <f t="shared" si="6"/>
        <v>0</v>
      </c>
    </row>
    <row r="43" spans="1:8" s="129" customFormat="1" ht="25.5" x14ac:dyDescent="0.2">
      <c r="A43" s="88">
        <v>22</v>
      </c>
      <c r="B43" s="90" t="s">
        <v>191</v>
      </c>
      <c r="C43" s="160"/>
      <c r="D43" s="160">
        <v>1689</v>
      </c>
      <c r="E43" s="111">
        <f t="shared" si="5"/>
        <v>1689</v>
      </c>
      <c r="F43" s="109">
        <v>0</v>
      </c>
      <c r="G43" s="109">
        <v>0</v>
      </c>
      <c r="H43" s="111">
        <f t="shared" si="6"/>
        <v>0</v>
      </c>
    </row>
    <row r="44" spans="1:8" s="129" customFormat="1" ht="12.75" x14ac:dyDescent="0.2">
      <c r="A44" s="95">
        <v>23</v>
      </c>
      <c r="B44" s="96" t="s">
        <v>93</v>
      </c>
      <c r="C44" s="163">
        <v>54572</v>
      </c>
      <c r="D44" s="163">
        <v>631</v>
      </c>
      <c r="E44" s="118">
        <f t="shared" si="5"/>
        <v>55203</v>
      </c>
      <c r="F44" s="117">
        <v>32007</v>
      </c>
      <c r="G44" s="117">
        <v>613</v>
      </c>
      <c r="H44" s="118">
        <f t="shared" si="6"/>
        <v>32620</v>
      </c>
    </row>
    <row r="45" spans="1:8" s="129" customFormat="1" ht="12.75" x14ac:dyDescent="0.2">
      <c r="A45" s="97">
        <v>24</v>
      </c>
      <c r="B45" s="98" t="s">
        <v>73</v>
      </c>
      <c r="C45" s="164">
        <f>C34+C37+C38+C39+C40+C41+C42+C43+C44</f>
        <v>805715</v>
      </c>
      <c r="D45" s="164">
        <f>D34+D37+D38+D39+D40+D41+D42+D43+D44</f>
        <v>360953</v>
      </c>
      <c r="E45" s="120">
        <f t="shared" si="5"/>
        <v>1166668</v>
      </c>
      <c r="F45" s="119">
        <f>F34+F37+F38+F39+F40+F41+F42+F43+F44</f>
        <v>1098630</v>
      </c>
      <c r="G45" s="119">
        <f>G34+G37+G38+G39+G40+G41+G42+G43+G44</f>
        <v>272912</v>
      </c>
      <c r="H45" s="120">
        <f t="shared" si="6"/>
        <v>1371542</v>
      </c>
    </row>
    <row r="46" spans="1:8" s="129" customFormat="1" ht="12.75" x14ac:dyDescent="0.2">
      <c r="A46" s="99"/>
      <c r="B46" s="100" t="s">
        <v>103</v>
      </c>
      <c r="C46" s="165"/>
      <c r="D46" s="165"/>
      <c r="E46" s="122"/>
      <c r="F46" s="121"/>
      <c r="G46" s="121"/>
      <c r="H46" s="122"/>
    </row>
    <row r="47" spans="1:8" s="129" customFormat="1" ht="25.5" x14ac:dyDescent="0.2">
      <c r="A47" s="88">
        <v>25</v>
      </c>
      <c r="B47" s="101" t="s">
        <v>104</v>
      </c>
      <c r="C47" s="166">
        <v>243242</v>
      </c>
      <c r="D47" s="166">
        <v>6951</v>
      </c>
      <c r="E47" s="124">
        <f t="shared" si="5"/>
        <v>250193</v>
      </c>
      <c r="F47" s="123">
        <v>211541</v>
      </c>
      <c r="G47" s="123">
        <v>6382</v>
      </c>
      <c r="H47" s="124">
        <f t="shared" ref="H47:H54" si="7">F47+G47</f>
        <v>217923</v>
      </c>
    </row>
    <row r="48" spans="1:8" s="129" customFormat="1" ht="25.5" x14ac:dyDescent="0.2">
      <c r="A48" s="88">
        <v>26</v>
      </c>
      <c r="B48" s="90" t="s">
        <v>105</v>
      </c>
      <c r="C48" s="160">
        <v>47119</v>
      </c>
      <c r="D48" s="160"/>
      <c r="E48" s="111">
        <f t="shared" si="5"/>
        <v>47119</v>
      </c>
      <c r="F48" s="109">
        <v>66267</v>
      </c>
      <c r="G48" s="109">
        <v>0</v>
      </c>
      <c r="H48" s="111">
        <f t="shared" si="7"/>
        <v>66267</v>
      </c>
    </row>
    <row r="49" spans="1:8" s="129" customFormat="1" ht="12.75" x14ac:dyDescent="0.2">
      <c r="A49" s="88">
        <v>27</v>
      </c>
      <c r="B49" s="90" t="s">
        <v>106</v>
      </c>
      <c r="C49" s="160">
        <v>810475</v>
      </c>
      <c r="D49" s="160"/>
      <c r="E49" s="111">
        <f t="shared" si="5"/>
        <v>810475</v>
      </c>
      <c r="F49" s="109">
        <v>736064</v>
      </c>
      <c r="G49" s="109">
        <v>0</v>
      </c>
      <c r="H49" s="111">
        <f t="shared" si="7"/>
        <v>736064</v>
      </c>
    </row>
    <row r="50" spans="1:8" s="129" customFormat="1" ht="25.5" x14ac:dyDescent="0.2">
      <c r="A50" s="88">
        <v>28</v>
      </c>
      <c r="B50" s="90" t="s">
        <v>107</v>
      </c>
      <c r="C50" s="160">
        <v>1412</v>
      </c>
      <c r="D50" s="160"/>
      <c r="E50" s="111">
        <f t="shared" si="5"/>
        <v>1412</v>
      </c>
      <c r="F50" s="109">
        <v>3238</v>
      </c>
      <c r="G50" s="109">
        <v>0</v>
      </c>
      <c r="H50" s="111">
        <f t="shared" si="7"/>
        <v>3238</v>
      </c>
    </row>
    <row r="51" spans="1:8" s="129" customFormat="1" ht="12.75" x14ac:dyDescent="0.2">
      <c r="A51" s="88">
        <v>29</v>
      </c>
      <c r="B51" s="90" t="s">
        <v>108</v>
      </c>
      <c r="C51" s="160">
        <v>242638</v>
      </c>
      <c r="D51" s="160"/>
      <c r="E51" s="111">
        <f t="shared" si="5"/>
        <v>242638</v>
      </c>
      <c r="F51" s="109">
        <v>264977</v>
      </c>
      <c r="G51" s="109">
        <v>0</v>
      </c>
      <c r="H51" s="111">
        <f t="shared" si="7"/>
        <v>264977</v>
      </c>
    </row>
    <row r="52" spans="1:8" s="129" customFormat="1" ht="12.75" x14ac:dyDescent="0.2">
      <c r="A52" s="88">
        <v>30</v>
      </c>
      <c r="B52" s="90" t="s">
        <v>109</v>
      </c>
      <c r="C52" s="160">
        <v>203096</v>
      </c>
      <c r="D52" s="160"/>
      <c r="E52" s="111">
        <f t="shared" si="5"/>
        <v>203096</v>
      </c>
      <c r="F52" s="109">
        <v>115368</v>
      </c>
      <c r="G52" s="109">
        <v>0</v>
      </c>
      <c r="H52" s="111">
        <f t="shared" si="7"/>
        <v>115368</v>
      </c>
    </row>
    <row r="53" spans="1:8" s="129" customFormat="1" ht="12.75" x14ac:dyDescent="0.2">
      <c r="A53" s="88">
        <v>31</v>
      </c>
      <c r="B53" s="93" t="s">
        <v>110</v>
      </c>
      <c r="C53" s="161">
        <f>SUM(C47:C52)</f>
        <v>1547982</v>
      </c>
      <c r="D53" s="161">
        <f>SUM(D47:D52)</f>
        <v>6951</v>
      </c>
      <c r="E53" s="111">
        <f t="shared" si="5"/>
        <v>1554933</v>
      </c>
      <c r="F53" s="112">
        <f>SUM(F47:F52)</f>
        <v>1397455</v>
      </c>
      <c r="G53" s="112">
        <f>SUM(G47:G52)</f>
        <v>6382</v>
      </c>
      <c r="H53" s="111">
        <f t="shared" si="7"/>
        <v>1403837</v>
      </c>
    </row>
    <row r="54" spans="1:8" s="129" customFormat="1" ht="12.75" x14ac:dyDescent="0.2">
      <c r="A54" s="88">
        <v>32</v>
      </c>
      <c r="B54" s="93" t="s">
        <v>76</v>
      </c>
      <c r="C54" s="161">
        <f>C45-C53</f>
        <v>-742267</v>
      </c>
      <c r="D54" s="161">
        <f>D45-D53</f>
        <v>354002</v>
      </c>
      <c r="E54" s="111">
        <f t="shared" si="5"/>
        <v>-388265</v>
      </c>
      <c r="F54" s="112">
        <f>F45-F53</f>
        <v>-298825</v>
      </c>
      <c r="G54" s="112">
        <f>G45-G53</f>
        <v>266530</v>
      </c>
      <c r="H54" s="111">
        <f t="shared" si="7"/>
        <v>-32295</v>
      </c>
    </row>
    <row r="55" spans="1:8" s="129" customFormat="1" ht="12.75" x14ac:dyDescent="0.2">
      <c r="A55" s="88"/>
      <c r="B55" s="89"/>
      <c r="C55" s="167"/>
      <c r="D55" s="167"/>
      <c r="E55" s="126"/>
      <c r="F55" s="125"/>
      <c r="G55" s="125"/>
      <c r="H55" s="126"/>
    </row>
    <row r="56" spans="1:8" s="129" customFormat="1" ht="12.75" x14ac:dyDescent="0.2">
      <c r="A56" s="88">
        <v>33</v>
      </c>
      <c r="B56" s="93" t="s">
        <v>77</v>
      </c>
      <c r="C56" s="161">
        <f>C31+C54</f>
        <v>379037</v>
      </c>
      <c r="D56" s="161">
        <f>D31+D54</f>
        <v>762259</v>
      </c>
      <c r="E56" s="111">
        <f t="shared" si="5"/>
        <v>1141296</v>
      </c>
      <c r="F56" s="112">
        <f>F31+F54</f>
        <v>552052</v>
      </c>
      <c r="G56" s="112">
        <f>G31+G54</f>
        <v>675146</v>
      </c>
      <c r="H56" s="111">
        <f t="shared" ref="H56" si="8">F56+G56</f>
        <v>1227198</v>
      </c>
    </row>
    <row r="57" spans="1:8" s="129" customFormat="1" ht="12.75" x14ac:dyDescent="0.2">
      <c r="A57" s="88"/>
      <c r="B57" s="89"/>
      <c r="C57" s="167"/>
      <c r="D57" s="167"/>
      <c r="E57" s="126"/>
      <c r="F57" s="125"/>
      <c r="G57" s="125"/>
      <c r="H57" s="126"/>
    </row>
    <row r="58" spans="1:8" s="129" customFormat="1" ht="25.5" x14ac:dyDescent="0.2">
      <c r="A58" s="88">
        <v>34</v>
      </c>
      <c r="B58" s="90" t="s">
        <v>94</v>
      </c>
      <c r="C58" s="160">
        <v>159776</v>
      </c>
      <c r="D58" s="160" t="s">
        <v>194</v>
      </c>
      <c r="E58" s="111">
        <f>C58</f>
        <v>159776</v>
      </c>
      <c r="F58" s="109">
        <v>120763</v>
      </c>
      <c r="G58" s="109" t="s">
        <v>194</v>
      </c>
      <c r="H58" s="111">
        <f>F58</f>
        <v>120763</v>
      </c>
    </row>
    <row r="59" spans="1:8" s="129" customFormat="1" ht="25.5" x14ac:dyDescent="0.2">
      <c r="A59" s="88">
        <v>35</v>
      </c>
      <c r="B59" s="90" t="s">
        <v>95</v>
      </c>
      <c r="C59" s="160"/>
      <c r="D59" s="160" t="s">
        <v>194</v>
      </c>
      <c r="E59" s="111">
        <f>C59</f>
        <v>0</v>
      </c>
      <c r="F59" s="109">
        <v>0</v>
      </c>
      <c r="G59" s="109" t="s">
        <v>194</v>
      </c>
      <c r="H59" s="111">
        <f>F59</f>
        <v>0</v>
      </c>
    </row>
    <row r="60" spans="1:8" s="129" customFormat="1" ht="25.5" x14ac:dyDescent="0.2">
      <c r="A60" s="88">
        <v>36</v>
      </c>
      <c r="B60" s="90" t="s">
        <v>96</v>
      </c>
      <c r="C60" s="160">
        <v>52726</v>
      </c>
      <c r="D60" s="160" t="s">
        <v>194</v>
      </c>
      <c r="E60" s="111">
        <f>C60</f>
        <v>52726</v>
      </c>
      <c r="F60" s="109">
        <v>-32678</v>
      </c>
      <c r="G60" s="109" t="s">
        <v>194</v>
      </c>
      <c r="H60" s="111">
        <f>F60</f>
        <v>-32678</v>
      </c>
    </row>
    <row r="61" spans="1:8" s="129" customFormat="1" ht="12.75" x14ac:dyDescent="0.2">
      <c r="A61" s="88">
        <v>37</v>
      </c>
      <c r="B61" s="93" t="s">
        <v>97</v>
      </c>
      <c r="C61" s="161">
        <f>SUM(C58:C60)</f>
        <v>212502</v>
      </c>
      <c r="D61" s="161">
        <v>0</v>
      </c>
      <c r="E61" s="111">
        <f>C61</f>
        <v>212502</v>
      </c>
      <c r="F61" s="112">
        <f>SUM(F58:F60)</f>
        <v>88085</v>
      </c>
      <c r="G61" s="112">
        <v>0</v>
      </c>
      <c r="H61" s="111">
        <f>F61</f>
        <v>88085</v>
      </c>
    </row>
    <row r="62" spans="1:8" s="129" customFormat="1" ht="12.75" x14ac:dyDescent="0.2">
      <c r="A62" s="88"/>
      <c r="B62" s="102"/>
      <c r="C62" s="160"/>
      <c r="D62" s="160"/>
      <c r="E62" s="114"/>
      <c r="F62" s="109"/>
      <c r="G62" s="109"/>
      <c r="H62" s="114"/>
    </row>
    <row r="63" spans="1:8" s="129" customFormat="1" ht="25.5" x14ac:dyDescent="0.2">
      <c r="A63" s="95">
        <v>38</v>
      </c>
      <c r="B63" s="103" t="s">
        <v>192</v>
      </c>
      <c r="C63" s="168">
        <f>C56-C61</f>
        <v>166535</v>
      </c>
      <c r="D63" s="168">
        <f>D56-D61</f>
        <v>762259</v>
      </c>
      <c r="E63" s="111">
        <f t="shared" si="5"/>
        <v>928794</v>
      </c>
      <c r="F63" s="127">
        <f>F56-F61</f>
        <v>463967</v>
      </c>
      <c r="G63" s="127">
        <f>G56-G61</f>
        <v>675146</v>
      </c>
      <c r="H63" s="111">
        <f t="shared" ref="H63:H66" si="9">F63+G63</f>
        <v>1139113</v>
      </c>
    </row>
    <row r="64" spans="1:8" s="130" customFormat="1" ht="12.75" x14ac:dyDescent="0.2">
      <c r="A64" s="104">
        <v>39</v>
      </c>
      <c r="B64" s="90" t="s">
        <v>98</v>
      </c>
      <c r="C64" s="169"/>
      <c r="D64" s="169"/>
      <c r="E64" s="111">
        <f t="shared" si="5"/>
        <v>0</v>
      </c>
      <c r="F64" s="128"/>
      <c r="G64" s="128"/>
      <c r="H64" s="111">
        <f t="shared" si="9"/>
        <v>0</v>
      </c>
    </row>
    <row r="65" spans="1:8" s="129" customFormat="1" ht="12.75" x14ac:dyDescent="0.2">
      <c r="A65" s="95">
        <v>40</v>
      </c>
      <c r="B65" s="93" t="s">
        <v>99</v>
      </c>
      <c r="C65" s="161">
        <f>C63-C64</f>
        <v>166535</v>
      </c>
      <c r="D65" s="161">
        <f>D63-D64</f>
        <v>762259</v>
      </c>
      <c r="E65" s="111">
        <f t="shared" si="5"/>
        <v>928794</v>
      </c>
      <c r="F65" s="112">
        <f>F63-F64</f>
        <v>463967</v>
      </c>
      <c r="G65" s="112">
        <f>G63-G64</f>
        <v>675146</v>
      </c>
      <c r="H65" s="111">
        <f t="shared" si="9"/>
        <v>1139113</v>
      </c>
    </row>
    <row r="66" spans="1:8" s="130" customFormat="1" ht="12.75" x14ac:dyDescent="0.2">
      <c r="A66" s="104">
        <v>41</v>
      </c>
      <c r="B66" s="90" t="s">
        <v>111</v>
      </c>
      <c r="C66" s="169"/>
      <c r="D66" s="169"/>
      <c r="E66" s="111">
        <f t="shared" si="5"/>
        <v>0</v>
      </c>
      <c r="F66" s="128"/>
      <c r="G66" s="128"/>
      <c r="H66" s="111">
        <f t="shared" si="9"/>
        <v>0</v>
      </c>
    </row>
    <row r="67" spans="1:8" s="129" customFormat="1" ht="12.75" x14ac:dyDescent="0.2">
      <c r="A67" s="105">
        <v>42</v>
      </c>
      <c r="B67" s="106" t="s">
        <v>78</v>
      </c>
      <c r="C67" s="164">
        <f>C65+C66</f>
        <v>166535</v>
      </c>
      <c r="D67" s="164">
        <f>D65+D66</f>
        <v>762259</v>
      </c>
      <c r="E67" s="120">
        <f>C67+D67</f>
        <v>928794</v>
      </c>
      <c r="F67" s="119">
        <f>F65+F66</f>
        <v>463967</v>
      </c>
      <c r="G67" s="119">
        <f>G65+G66</f>
        <v>675146</v>
      </c>
      <c r="H67" s="120">
        <f>F67+G67</f>
        <v>1139113</v>
      </c>
    </row>
    <row r="68" spans="1:8" x14ac:dyDescent="0.3">
      <c r="A68" s="30"/>
      <c r="B68" s="32" t="s">
        <v>134</v>
      </c>
      <c r="C68" s="46"/>
      <c r="D68" s="46"/>
      <c r="E68" s="46"/>
    </row>
    <row r="69" spans="1:8" x14ac:dyDescent="0.3">
      <c r="A69" s="30"/>
      <c r="B69" s="3"/>
      <c r="C69" s="46"/>
      <c r="D69" s="46"/>
      <c r="E69" s="47"/>
    </row>
    <row r="70" spans="1:8" x14ac:dyDescent="0.3">
      <c r="A70" s="46"/>
      <c r="B70" s="46"/>
      <c r="C70" s="46"/>
      <c r="D70" s="46"/>
      <c r="E70" s="46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25" zoomScaleNormal="100" workbookViewId="0">
      <selection activeCell="F60" sqref="F60"/>
    </sheetView>
  </sheetViews>
  <sheetFormatPr defaultRowHeight="15" x14ac:dyDescent="0.3"/>
  <cols>
    <col min="1" max="1" width="5.42578125" style="33" customWidth="1"/>
    <col min="2" max="2" width="63.140625" style="33" customWidth="1"/>
    <col min="3" max="3" width="14.85546875" style="33" bestFit="1" customWidth="1"/>
    <col min="4" max="4" width="17" style="33" customWidth="1"/>
    <col min="5" max="5" width="15.140625" style="33" bestFit="1" customWidth="1"/>
    <col min="6" max="6" width="14" style="33" bestFit="1" customWidth="1"/>
    <col min="7" max="7" width="15.140625" style="33" bestFit="1" customWidth="1"/>
    <col min="8" max="8" width="15.42578125" style="33" bestFit="1" customWidth="1"/>
    <col min="9" max="16384" width="9.140625" style="33"/>
  </cols>
  <sheetData>
    <row r="1" spans="1:48" x14ac:dyDescent="0.3">
      <c r="A1" s="7" t="s">
        <v>135</v>
      </c>
      <c r="B1" s="35" t="str">
        <f>'RC'!B2</f>
        <v>სს ზირათ ბანკის თბილისის ფილიალი</v>
      </c>
      <c r="C1" s="3"/>
      <c r="D1" s="3"/>
      <c r="E1" s="3"/>
      <c r="F1" s="46"/>
      <c r="G1" s="46"/>
      <c r="H1" s="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48" x14ac:dyDescent="0.3">
      <c r="A2" s="7" t="s">
        <v>147</v>
      </c>
      <c r="B2" s="48">
        <f>'RC'!B3</f>
        <v>42551</v>
      </c>
      <c r="C2" s="3"/>
      <c r="D2" s="3"/>
      <c r="E2" s="3"/>
      <c r="F2" s="46"/>
      <c r="G2" s="46"/>
      <c r="H2" s="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ht="16.5" thickBot="1" x14ac:dyDescent="0.35">
      <c r="B3" s="49" t="s">
        <v>18</v>
      </c>
      <c r="C3" s="34"/>
      <c r="D3" s="34"/>
      <c r="E3" s="34"/>
      <c r="H3" s="39" t="s">
        <v>136</v>
      </c>
    </row>
    <row r="4" spans="1:48" ht="18" x14ac:dyDescent="0.35">
      <c r="A4" s="50"/>
      <c r="B4" s="40"/>
      <c r="C4" s="135" t="s">
        <v>150</v>
      </c>
      <c r="D4" s="140"/>
      <c r="E4" s="140"/>
      <c r="F4" s="135" t="s">
        <v>163</v>
      </c>
      <c r="G4" s="140"/>
      <c r="H4" s="141"/>
    </row>
    <row r="5" spans="1:48" s="53" customFormat="1" ht="11.25" x14ac:dyDescent="0.2">
      <c r="A5" s="42" t="s">
        <v>120</v>
      </c>
      <c r="B5" s="51"/>
      <c r="C5" s="14" t="s">
        <v>177</v>
      </c>
      <c r="D5" s="14" t="s">
        <v>178</v>
      </c>
      <c r="E5" s="14" t="s">
        <v>179</v>
      </c>
      <c r="F5" s="14" t="s">
        <v>177</v>
      </c>
      <c r="G5" s="14" t="s">
        <v>178</v>
      </c>
      <c r="H5" s="14" t="s">
        <v>179</v>
      </c>
      <c r="I5" s="52"/>
      <c r="J5" s="52"/>
      <c r="K5" s="52"/>
      <c r="L5" s="52"/>
    </row>
    <row r="6" spans="1:48" x14ac:dyDescent="0.3">
      <c r="A6" s="42">
        <v>1</v>
      </c>
      <c r="B6" s="54" t="s">
        <v>112</v>
      </c>
      <c r="C6" s="16">
        <v>14693953</v>
      </c>
      <c r="D6" s="16">
        <v>47392723</v>
      </c>
      <c r="E6" s="16">
        <f>C6+D6</f>
        <v>62086676</v>
      </c>
      <c r="F6" s="16">
        <f>SUM(F7:F12)</f>
        <v>30948238</v>
      </c>
      <c r="G6" s="16">
        <f>SUM(G7:G12)</f>
        <v>25479831</v>
      </c>
      <c r="H6" s="16">
        <f>F6+G6</f>
        <v>56428069</v>
      </c>
      <c r="I6" s="46"/>
      <c r="J6" s="46"/>
      <c r="K6" s="46"/>
      <c r="L6" s="46"/>
    </row>
    <row r="7" spans="1:48" x14ac:dyDescent="0.3">
      <c r="A7" s="42">
        <v>1.1000000000000001</v>
      </c>
      <c r="B7" s="55" t="s">
        <v>9</v>
      </c>
      <c r="C7" s="21"/>
      <c r="D7" s="21"/>
      <c r="E7" s="16">
        <f>C7+D7</f>
        <v>0</v>
      </c>
      <c r="F7" s="21"/>
      <c r="G7" s="21"/>
      <c r="H7" s="44">
        <f>F7+G7</f>
        <v>0</v>
      </c>
      <c r="I7" s="46"/>
      <c r="J7" s="46"/>
      <c r="K7" s="46"/>
      <c r="L7" s="46"/>
    </row>
    <row r="8" spans="1:48" x14ac:dyDescent="0.3">
      <c r="A8" s="42">
        <v>1.2</v>
      </c>
      <c r="B8" s="55" t="s">
        <v>10</v>
      </c>
      <c r="C8" s="21">
        <v>3903106</v>
      </c>
      <c r="D8" s="21">
        <v>8832809</v>
      </c>
      <c r="E8" s="16">
        <f t="shared" ref="E8:E54" si="0">C8+D8</f>
        <v>12735915</v>
      </c>
      <c r="F8" s="21">
        <v>9482150</v>
      </c>
      <c r="G8" s="21">
        <v>4136118</v>
      </c>
      <c r="H8" s="44">
        <f t="shared" ref="H8:H54" si="1">F8+G8</f>
        <v>13618268</v>
      </c>
      <c r="I8" s="46"/>
      <c r="J8" s="46"/>
      <c r="K8" s="46"/>
      <c r="L8" s="46"/>
    </row>
    <row r="9" spans="1:48" x14ac:dyDescent="0.3">
      <c r="A9" s="42">
        <v>1.3</v>
      </c>
      <c r="B9" s="55" t="s">
        <v>118</v>
      </c>
      <c r="C9" s="21">
        <v>6457443</v>
      </c>
      <c r="D9" s="21">
        <v>22125862</v>
      </c>
      <c r="E9" s="16">
        <f t="shared" si="0"/>
        <v>28583305</v>
      </c>
      <c r="F9" s="21">
        <v>11850429</v>
      </c>
      <c r="G9" s="21">
        <v>296874</v>
      </c>
      <c r="H9" s="44">
        <f t="shared" si="1"/>
        <v>12147303</v>
      </c>
      <c r="I9" s="46"/>
      <c r="J9" s="46"/>
      <c r="K9" s="46"/>
      <c r="L9" s="46"/>
    </row>
    <row r="10" spans="1:48" x14ac:dyDescent="0.3">
      <c r="A10" s="42">
        <v>1.4</v>
      </c>
      <c r="B10" s="55" t="s">
        <v>23</v>
      </c>
      <c r="C10" s="21"/>
      <c r="D10" s="21"/>
      <c r="E10" s="16">
        <f t="shared" si="0"/>
        <v>0</v>
      </c>
      <c r="F10" s="21"/>
      <c r="G10" s="21"/>
      <c r="H10" s="44">
        <f t="shared" si="1"/>
        <v>0</v>
      </c>
      <c r="I10" s="46"/>
      <c r="J10" s="46"/>
      <c r="K10" s="46"/>
      <c r="L10" s="46"/>
    </row>
    <row r="11" spans="1:48" x14ac:dyDescent="0.3">
      <c r="A11" s="42">
        <v>1.5</v>
      </c>
      <c r="B11" s="55" t="s">
        <v>24</v>
      </c>
      <c r="C11" s="21">
        <v>4333404</v>
      </c>
      <c r="D11" s="21">
        <v>16434052</v>
      </c>
      <c r="E11" s="16">
        <f t="shared" si="0"/>
        <v>20767456</v>
      </c>
      <c r="F11" s="21">
        <v>9615659</v>
      </c>
      <c r="G11" s="21">
        <v>21046839</v>
      </c>
      <c r="H11" s="44">
        <f t="shared" si="1"/>
        <v>30662498</v>
      </c>
      <c r="I11" s="46"/>
      <c r="J11" s="46"/>
      <c r="K11" s="46"/>
      <c r="L11" s="46"/>
    </row>
    <row r="12" spans="1:48" x14ac:dyDescent="0.3">
      <c r="A12" s="42">
        <v>1.6</v>
      </c>
      <c r="B12" s="55" t="s">
        <v>25</v>
      </c>
      <c r="C12" s="21"/>
      <c r="D12" s="21"/>
      <c r="E12" s="16">
        <f t="shared" si="0"/>
        <v>0</v>
      </c>
      <c r="F12" s="21"/>
      <c r="G12" s="21"/>
      <c r="H12" s="44">
        <f t="shared" si="1"/>
        <v>0</v>
      </c>
      <c r="I12" s="46"/>
      <c r="J12" s="46"/>
      <c r="K12" s="46"/>
      <c r="L12" s="46"/>
    </row>
    <row r="13" spans="1:48" x14ac:dyDescent="0.3">
      <c r="A13" s="42">
        <v>2</v>
      </c>
      <c r="B13" s="54" t="s">
        <v>115</v>
      </c>
      <c r="C13" s="16">
        <v>2000</v>
      </c>
      <c r="D13" s="16">
        <v>0</v>
      </c>
      <c r="E13" s="16">
        <f t="shared" si="0"/>
        <v>2000</v>
      </c>
      <c r="F13" s="16">
        <f>SUM(F14:F20)</f>
        <v>20000</v>
      </c>
      <c r="G13" s="16">
        <f>SUM(G14:G20)</f>
        <v>0</v>
      </c>
      <c r="H13" s="44">
        <f t="shared" si="1"/>
        <v>20000</v>
      </c>
      <c r="I13" s="46"/>
      <c r="J13" s="46"/>
      <c r="K13" s="46"/>
      <c r="L13" s="46"/>
    </row>
    <row r="14" spans="1:48" x14ac:dyDescent="0.3">
      <c r="A14" s="42">
        <v>2.1</v>
      </c>
      <c r="B14" s="55" t="s">
        <v>119</v>
      </c>
      <c r="C14" s="21">
        <v>2000</v>
      </c>
      <c r="D14" s="21"/>
      <c r="E14" s="16">
        <f t="shared" si="0"/>
        <v>2000</v>
      </c>
      <c r="F14" s="21">
        <v>20000</v>
      </c>
      <c r="G14" s="21">
        <v>0</v>
      </c>
      <c r="H14" s="44">
        <f t="shared" si="1"/>
        <v>20000</v>
      </c>
      <c r="I14" s="46"/>
      <c r="J14" s="46"/>
      <c r="K14" s="46"/>
      <c r="L14" s="46"/>
    </row>
    <row r="15" spans="1:48" x14ac:dyDescent="0.3">
      <c r="A15" s="42">
        <v>2.2000000000000002</v>
      </c>
      <c r="B15" s="55" t="s">
        <v>26</v>
      </c>
      <c r="C15" s="21"/>
      <c r="D15" s="21"/>
      <c r="E15" s="16">
        <f t="shared" si="0"/>
        <v>0</v>
      </c>
      <c r="F15" s="21"/>
      <c r="G15" s="21"/>
      <c r="H15" s="44">
        <f t="shared" si="1"/>
        <v>0</v>
      </c>
      <c r="I15" s="46"/>
      <c r="J15" s="46"/>
      <c r="K15" s="46"/>
      <c r="L15" s="46"/>
    </row>
    <row r="16" spans="1:48" x14ac:dyDescent="0.3">
      <c r="A16" s="42">
        <v>2.2999999999999998</v>
      </c>
      <c r="B16" s="55" t="s">
        <v>0</v>
      </c>
      <c r="C16" s="21"/>
      <c r="D16" s="21"/>
      <c r="E16" s="16">
        <f t="shared" si="0"/>
        <v>0</v>
      </c>
      <c r="F16" s="21"/>
      <c r="G16" s="21"/>
      <c r="H16" s="44">
        <f t="shared" si="1"/>
        <v>0</v>
      </c>
      <c r="I16" s="46"/>
      <c r="J16" s="46"/>
      <c r="K16" s="46"/>
      <c r="L16" s="46"/>
    </row>
    <row r="17" spans="1:12" x14ac:dyDescent="0.3">
      <c r="A17" s="42">
        <v>2.4</v>
      </c>
      <c r="B17" s="55" t="s">
        <v>3</v>
      </c>
      <c r="C17" s="21"/>
      <c r="D17" s="21"/>
      <c r="E17" s="16">
        <f t="shared" si="0"/>
        <v>0</v>
      </c>
      <c r="F17" s="21"/>
      <c r="G17" s="21"/>
      <c r="H17" s="44">
        <f t="shared" si="1"/>
        <v>0</v>
      </c>
      <c r="I17" s="46"/>
      <c r="J17" s="46"/>
      <c r="K17" s="46"/>
      <c r="L17" s="46"/>
    </row>
    <row r="18" spans="1:12" x14ac:dyDescent="0.3">
      <c r="A18" s="42">
        <v>2.5</v>
      </c>
      <c r="B18" s="55" t="s">
        <v>11</v>
      </c>
      <c r="C18" s="21"/>
      <c r="D18" s="21"/>
      <c r="E18" s="16">
        <f t="shared" si="0"/>
        <v>0</v>
      </c>
      <c r="F18" s="21"/>
      <c r="G18" s="21"/>
      <c r="H18" s="44">
        <f t="shared" si="1"/>
        <v>0</v>
      </c>
      <c r="I18" s="46"/>
      <c r="J18" s="46"/>
      <c r="K18" s="46"/>
      <c r="L18" s="46"/>
    </row>
    <row r="19" spans="1:12" x14ac:dyDescent="0.3">
      <c r="A19" s="42">
        <v>2.6</v>
      </c>
      <c r="B19" s="55" t="s">
        <v>12</v>
      </c>
      <c r="C19" s="21"/>
      <c r="D19" s="21"/>
      <c r="E19" s="16">
        <f t="shared" si="0"/>
        <v>0</v>
      </c>
      <c r="F19" s="21"/>
      <c r="G19" s="21"/>
      <c r="H19" s="44">
        <f t="shared" si="1"/>
        <v>0</v>
      </c>
      <c r="I19" s="46"/>
      <c r="J19" s="46"/>
      <c r="K19" s="46"/>
      <c r="L19" s="46"/>
    </row>
    <row r="20" spans="1:12" x14ac:dyDescent="0.3">
      <c r="A20" s="42">
        <v>2.7</v>
      </c>
      <c r="B20" s="55" t="s">
        <v>5</v>
      </c>
      <c r="C20" s="21"/>
      <c r="D20" s="21"/>
      <c r="E20" s="16">
        <f t="shared" si="0"/>
        <v>0</v>
      </c>
      <c r="F20" s="21"/>
      <c r="G20" s="21"/>
      <c r="H20" s="44">
        <f t="shared" si="1"/>
        <v>0</v>
      </c>
      <c r="I20" s="46"/>
      <c r="J20" s="46"/>
      <c r="K20" s="46"/>
      <c r="L20" s="46"/>
    </row>
    <row r="21" spans="1:12" x14ac:dyDescent="0.3">
      <c r="A21" s="42">
        <v>3</v>
      </c>
      <c r="B21" s="54" t="s">
        <v>27</v>
      </c>
      <c r="C21" s="16">
        <v>3903106</v>
      </c>
      <c r="D21" s="16">
        <v>8832809</v>
      </c>
      <c r="E21" s="16">
        <f t="shared" si="0"/>
        <v>12735915</v>
      </c>
      <c r="F21" s="16">
        <f>SUM(F22:F24)</f>
        <v>9482150</v>
      </c>
      <c r="G21" s="16">
        <f>SUM(G22:G24)</f>
        <v>4136118</v>
      </c>
      <c r="H21" s="44">
        <f t="shared" si="1"/>
        <v>13618268</v>
      </c>
      <c r="I21" s="46"/>
      <c r="J21" s="46"/>
      <c r="K21" s="46"/>
      <c r="L21" s="46"/>
    </row>
    <row r="22" spans="1:12" x14ac:dyDescent="0.3">
      <c r="A22" s="42">
        <v>3.1</v>
      </c>
      <c r="B22" s="55" t="s">
        <v>113</v>
      </c>
      <c r="C22" s="21"/>
      <c r="D22" s="21"/>
      <c r="E22" s="16">
        <f t="shared" si="0"/>
        <v>0</v>
      </c>
      <c r="F22" s="21"/>
      <c r="G22" s="21"/>
      <c r="H22" s="44">
        <f t="shared" si="1"/>
        <v>0</v>
      </c>
      <c r="I22" s="46"/>
      <c r="J22" s="46"/>
      <c r="K22" s="46"/>
      <c r="L22" s="46"/>
    </row>
    <row r="23" spans="1:12" x14ac:dyDescent="0.3">
      <c r="A23" s="42">
        <v>3.2</v>
      </c>
      <c r="B23" s="55" t="s">
        <v>114</v>
      </c>
      <c r="C23" s="21">
        <v>3903106</v>
      </c>
      <c r="D23" s="21">
        <v>8832809</v>
      </c>
      <c r="E23" s="16">
        <f t="shared" si="0"/>
        <v>12735915</v>
      </c>
      <c r="F23" s="21">
        <v>9482150</v>
      </c>
      <c r="G23" s="21">
        <v>4136118</v>
      </c>
      <c r="H23" s="44">
        <f t="shared" si="1"/>
        <v>13618268</v>
      </c>
      <c r="I23" s="46"/>
      <c r="J23" s="46"/>
      <c r="K23" s="46"/>
      <c r="L23" s="46"/>
    </row>
    <row r="24" spans="1:12" x14ac:dyDescent="0.3">
      <c r="A24" s="42">
        <v>3.3</v>
      </c>
      <c r="B24" s="55" t="s">
        <v>28</v>
      </c>
      <c r="C24" s="21"/>
      <c r="D24" s="21"/>
      <c r="E24" s="16">
        <f t="shared" si="0"/>
        <v>0</v>
      </c>
      <c r="F24" s="21"/>
      <c r="G24" s="21"/>
      <c r="H24" s="44">
        <f t="shared" si="1"/>
        <v>0</v>
      </c>
      <c r="I24" s="46"/>
      <c r="J24" s="46"/>
      <c r="K24" s="46"/>
      <c r="L24" s="46"/>
    </row>
    <row r="25" spans="1:12" ht="30" x14ac:dyDescent="0.3">
      <c r="A25" s="42">
        <v>4</v>
      </c>
      <c r="B25" s="56" t="s">
        <v>29</v>
      </c>
      <c r="C25" s="16">
        <v>0</v>
      </c>
      <c r="D25" s="16">
        <v>0</v>
      </c>
      <c r="E25" s="16">
        <f t="shared" si="0"/>
        <v>0</v>
      </c>
      <c r="F25" s="16">
        <f>SUM(F26:F28)</f>
        <v>5</v>
      </c>
      <c r="G25" s="16">
        <f>SUM(G26:G28)</f>
        <v>0</v>
      </c>
      <c r="H25" s="44">
        <f t="shared" si="1"/>
        <v>5</v>
      </c>
      <c r="I25" s="46"/>
      <c r="J25" s="46"/>
      <c r="K25" s="46"/>
      <c r="L25" s="46"/>
    </row>
    <row r="26" spans="1:12" x14ac:dyDescent="0.3">
      <c r="A26" s="42">
        <v>4.0999999999999996</v>
      </c>
      <c r="B26" s="55" t="s">
        <v>17</v>
      </c>
      <c r="C26" s="21"/>
      <c r="D26" s="21"/>
      <c r="E26" s="16">
        <f t="shared" si="0"/>
        <v>0</v>
      </c>
      <c r="F26" s="21"/>
      <c r="G26" s="21"/>
      <c r="H26" s="44">
        <f t="shared" si="1"/>
        <v>0</v>
      </c>
      <c r="I26" s="46"/>
      <c r="J26" s="46"/>
      <c r="K26" s="46"/>
      <c r="L26" s="46"/>
    </row>
    <row r="27" spans="1:12" x14ac:dyDescent="0.3">
      <c r="A27" s="42">
        <v>4.2</v>
      </c>
      <c r="B27" s="55" t="s">
        <v>1</v>
      </c>
      <c r="C27" s="21"/>
      <c r="D27" s="21"/>
      <c r="E27" s="16">
        <f t="shared" si="0"/>
        <v>0</v>
      </c>
      <c r="F27" s="21"/>
      <c r="G27" s="21"/>
      <c r="H27" s="44">
        <f t="shared" si="1"/>
        <v>0</v>
      </c>
      <c r="I27" s="46"/>
      <c r="J27" s="46"/>
      <c r="K27" s="46"/>
      <c r="L27" s="46"/>
    </row>
    <row r="28" spans="1:12" x14ac:dyDescent="0.3">
      <c r="A28" s="42">
        <v>4.3</v>
      </c>
      <c r="B28" s="55" t="s">
        <v>30</v>
      </c>
      <c r="C28" s="109"/>
      <c r="D28" s="21"/>
      <c r="E28" s="16">
        <f t="shared" si="0"/>
        <v>0</v>
      </c>
      <c r="F28" s="109">
        <v>5</v>
      </c>
      <c r="G28" s="21"/>
      <c r="H28" s="44">
        <f t="shared" si="1"/>
        <v>5</v>
      </c>
      <c r="I28" s="46"/>
      <c r="J28" s="46"/>
      <c r="K28" s="46"/>
      <c r="L28" s="46"/>
    </row>
    <row r="29" spans="1:12" x14ac:dyDescent="0.3">
      <c r="A29" s="42">
        <v>5</v>
      </c>
      <c r="B29" s="54" t="s">
        <v>13</v>
      </c>
      <c r="C29" s="16">
        <v>0</v>
      </c>
      <c r="D29" s="16">
        <v>0</v>
      </c>
      <c r="E29" s="16">
        <f t="shared" si="0"/>
        <v>0</v>
      </c>
      <c r="F29" s="16">
        <f>SUM(F30:F33)</f>
        <v>0</v>
      </c>
      <c r="G29" s="16">
        <f>SUM(G30:G33)</f>
        <v>0</v>
      </c>
      <c r="H29" s="44">
        <f t="shared" si="1"/>
        <v>0</v>
      </c>
      <c r="I29" s="46"/>
      <c r="J29" s="46"/>
      <c r="K29" s="46"/>
      <c r="L29" s="46"/>
    </row>
    <row r="30" spans="1:12" x14ac:dyDescent="0.3">
      <c r="A30" s="42">
        <v>5.0999999999999996</v>
      </c>
      <c r="B30" s="55" t="s">
        <v>31</v>
      </c>
      <c r="C30" s="21"/>
      <c r="D30" s="21"/>
      <c r="E30" s="16">
        <f t="shared" si="0"/>
        <v>0</v>
      </c>
      <c r="F30" s="21"/>
      <c r="G30" s="21"/>
      <c r="H30" s="44">
        <f t="shared" si="1"/>
        <v>0</v>
      </c>
      <c r="I30" s="46"/>
      <c r="J30" s="46"/>
      <c r="K30" s="46"/>
      <c r="L30" s="46"/>
    </row>
    <row r="31" spans="1:12" s="60" customFormat="1" ht="30" x14ac:dyDescent="0.3">
      <c r="A31" s="41">
        <v>5.2</v>
      </c>
      <c r="B31" s="57" t="s">
        <v>116</v>
      </c>
      <c r="C31" s="58"/>
      <c r="D31" s="58"/>
      <c r="E31" s="16">
        <f t="shared" si="0"/>
        <v>0</v>
      </c>
      <c r="F31" s="58"/>
      <c r="G31" s="58"/>
      <c r="H31" s="44">
        <f t="shared" si="1"/>
        <v>0</v>
      </c>
      <c r="I31" s="59"/>
      <c r="J31" s="59"/>
      <c r="K31" s="59"/>
      <c r="L31" s="59"/>
    </row>
    <row r="32" spans="1:12" s="60" customFormat="1" ht="30" x14ac:dyDescent="0.3">
      <c r="A32" s="41">
        <v>5.3</v>
      </c>
      <c r="B32" s="57" t="s">
        <v>6</v>
      </c>
      <c r="C32" s="58"/>
      <c r="D32" s="58"/>
      <c r="E32" s="16">
        <f t="shared" si="0"/>
        <v>0</v>
      </c>
      <c r="F32" s="58"/>
      <c r="G32" s="58"/>
      <c r="H32" s="44">
        <f t="shared" si="1"/>
        <v>0</v>
      </c>
      <c r="I32" s="59"/>
      <c r="J32" s="59"/>
      <c r="K32" s="59"/>
      <c r="L32" s="59"/>
    </row>
    <row r="33" spans="1:12" x14ac:dyDescent="0.3">
      <c r="A33" s="42">
        <v>5.4</v>
      </c>
      <c r="B33" s="55" t="s">
        <v>14</v>
      </c>
      <c r="C33" s="21"/>
      <c r="D33" s="21"/>
      <c r="E33" s="16">
        <f t="shared" si="0"/>
        <v>0</v>
      </c>
      <c r="F33" s="21"/>
      <c r="G33" s="21"/>
      <c r="H33" s="44">
        <f t="shared" si="1"/>
        <v>0</v>
      </c>
      <c r="I33" s="46"/>
      <c r="J33" s="46"/>
      <c r="K33" s="46"/>
      <c r="L33" s="46"/>
    </row>
    <row r="34" spans="1:12" x14ac:dyDescent="0.3">
      <c r="A34" s="42">
        <v>6</v>
      </c>
      <c r="B34" s="56" t="s">
        <v>32</v>
      </c>
      <c r="C34" s="16">
        <v>0</v>
      </c>
      <c r="D34" s="16">
        <v>0</v>
      </c>
      <c r="E34" s="16">
        <f t="shared" si="0"/>
        <v>0</v>
      </c>
      <c r="F34" s="16">
        <f>SUM(F35:F38)</f>
        <v>0</v>
      </c>
      <c r="G34" s="16">
        <f>SUM(G35:G38)</f>
        <v>0</v>
      </c>
      <c r="H34" s="44">
        <f t="shared" si="1"/>
        <v>0</v>
      </c>
      <c r="I34" s="46"/>
      <c r="J34" s="46"/>
      <c r="K34" s="46"/>
      <c r="L34" s="46"/>
    </row>
    <row r="35" spans="1:12" x14ac:dyDescent="0.3">
      <c r="A35" s="42">
        <v>6.1</v>
      </c>
      <c r="B35" s="55" t="s">
        <v>33</v>
      </c>
      <c r="C35" s="21"/>
      <c r="D35" s="21"/>
      <c r="E35" s="16">
        <f t="shared" si="0"/>
        <v>0</v>
      </c>
      <c r="F35" s="21"/>
      <c r="G35" s="21"/>
      <c r="H35" s="44">
        <f t="shared" si="1"/>
        <v>0</v>
      </c>
      <c r="I35" s="46"/>
      <c r="J35" s="46"/>
      <c r="K35" s="46"/>
      <c r="L35" s="46"/>
    </row>
    <row r="36" spans="1:12" x14ac:dyDescent="0.3">
      <c r="A36" s="42">
        <v>6.2</v>
      </c>
      <c r="B36" s="55" t="s">
        <v>117</v>
      </c>
      <c r="C36" s="21"/>
      <c r="D36" s="21"/>
      <c r="E36" s="16">
        <f t="shared" si="0"/>
        <v>0</v>
      </c>
      <c r="F36" s="21"/>
      <c r="G36" s="21"/>
      <c r="H36" s="44">
        <f t="shared" si="1"/>
        <v>0</v>
      </c>
      <c r="I36" s="46"/>
      <c r="J36" s="46"/>
      <c r="K36" s="46"/>
      <c r="L36" s="46"/>
    </row>
    <row r="37" spans="1:12" x14ac:dyDescent="0.3">
      <c r="A37" s="42">
        <v>6.3</v>
      </c>
      <c r="B37" s="55" t="s">
        <v>7</v>
      </c>
      <c r="C37" s="21"/>
      <c r="D37" s="21"/>
      <c r="E37" s="16">
        <f t="shared" si="0"/>
        <v>0</v>
      </c>
      <c r="F37" s="21"/>
      <c r="G37" s="21"/>
      <c r="H37" s="44">
        <f t="shared" si="1"/>
        <v>0</v>
      </c>
      <c r="I37" s="46"/>
      <c r="J37" s="46"/>
      <c r="K37" s="46"/>
      <c r="L37" s="46"/>
    </row>
    <row r="38" spans="1:12" x14ac:dyDescent="0.3">
      <c r="A38" s="42">
        <v>6.4</v>
      </c>
      <c r="B38" s="55" t="s">
        <v>14</v>
      </c>
      <c r="C38" s="21"/>
      <c r="D38" s="21"/>
      <c r="E38" s="16">
        <f t="shared" si="0"/>
        <v>0</v>
      </c>
      <c r="F38" s="21"/>
      <c r="G38" s="21"/>
      <c r="H38" s="44">
        <f t="shared" si="1"/>
        <v>0</v>
      </c>
      <c r="I38" s="46"/>
      <c r="J38" s="46"/>
      <c r="K38" s="46"/>
      <c r="L38" s="46"/>
    </row>
    <row r="39" spans="1:12" x14ac:dyDescent="0.3">
      <c r="A39" s="42">
        <v>7</v>
      </c>
      <c r="B39" s="54" t="s">
        <v>2</v>
      </c>
      <c r="C39" s="43">
        <v>205138086</v>
      </c>
      <c r="D39" s="43">
        <v>0</v>
      </c>
      <c r="E39" s="16">
        <f t="shared" si="0"/>
        <v>205138086</v>
      </c>
      <c r="F39" s="43">
        <f>SUM(F40:F42)</f>
        <v>169322547</v>
      </c>
      <c r="G39" s="43">
        <f>SUM(G40:G42)</f>
        <v>0</v>
      </c>
      <c r="H39" s="44">
        <f t="shared" si="1"/>
        <v>169322547</v>
      </c>
      <c r="I39" s="46"/>
      <c r="J39" s="46"/>
      <c r="K39" s="46"/>
      <c r="L39" s="46"/>
    </row>
    <row r="40" spans="1:12" x14ac:dyDescent="0.3">
      <c r="A40" s="42" t="s">
        <v>121</v>
      </c>
      <c r="B40" s="55" t="s">
        <v>34</v>
      </c>
      <c r="C40" s="21">
        <v>205138086</v>
      </c>
      <c r="D40" s="21"/>
      <c r="E40" s="16">
        <f t="shared" si="0"/>
        <v>205138086</v>
      </c>
      <c r="F40" s="21">
        <v>169322547</v>
      </c>
      <c r="G40" s="21"/>
      <c r="H40" s="44">
        <f t="shared" si="1"/>
        <v>169322547</v>
      </c>
      <c r="I40" s="46"/>
      <c r="J40" s="46"/>
      <c r="K40" s="46"/>
      <c r="L40" s="46"/>
    </row>
    <row r="41" spans="1:12" x14ac:dyDescent="0.3">
      <c r="A41" s="42" t="s">
        <v>122</v>
      </c>
      <c r="B41" s="55" t="s">
        <v>4</v>
      </c>
      <c r="C41" s="21"/>
      <c r="D41" s="21"/>
      <c r="E41" s="16">
        <f t="shared" si="0"/>
        <v>0</v>
      </c>
      <c r="F41" s="21"/>
      <c r="G41" s="21"/>
      <c r="H41" s="44">
        <f t="shared" si="1"/>
        <v>0</v>
      </c>
      <c r="I41" s="46"/>
      <c r="J41" s="46"/>
      <c r="K41" s="46"/>
      <c r="L41" s="46"/>
    </row>
    <row r="42" spans="1:12" x14ac:dyDescent="0.3">
      <c r="A42" s="42" t="s">
        <v>123</v>
      </c>
      <c r="B42" s="55" t="s">
        <v>19</v>
      </c>
      <c r="C42" s="21"/>
      <c r="D42" s="21"/>
      <c r="E42" s="16">
        <f t="shared" si="0"/>
        <v>0</v>
      </c>
      <c r="F42" s="21"/>
      <c r="G42" s="21"/>
      <c r="H42" s="44">
        <f t="shared" si="1"/>
        <v>0</v>
      </c>
      <c r="I42" s="46"/>
      <c r="J42" s="46"/>
      <c r="K42" s="46"/>
      <c r="L42" s="46"/>
    </row>
    <row r="43" spans="1:12" x14ac:dyDescent="0.3">
      <c r="A43" s="42">
        <v>8</v>
      </c>
      <c r="B43" s="54" t="s">
        <v>20</v>
      </c>
      <c r="C43" s="43">
        <v>21184</v>
      </c>
      <c r="D43" s="43">
        <v>399050</v>
      </c>
      <c r="E43" s="16">
        <f t="shared" si="0"/>
        <v>420234</v>
      </c>
      <c r="F43" s="43">
        <f>SUM(F44:F48)</f>
        <v>12142</v>
      </c>
      <c r="G43" s="43">
        <f>SUM(G44:G48)</f>
        <v>370688</v>
      </c>
      <c r="H43" s="44">
        <f t="shared" si="1"/>
        <v>382830</v>
      </c>
      <c r="I43" s="46"/>
      <c r="J43" s="46"/>
      <c r="K43" s="46"/>
      <c r="L43" s="46"/>
    </row>
    <row r="44" spans="1:12" x14ac:dyDescent="0.3">
      <c r="A44" s="42" t="s">
        <v>124</v>
      </c>
      <c r="B44" s="55" t="s">
        <v>35</v>
      </c>
      <c r="C44" s="21"/>
      <c r="D44" s="21"/>
      <c r="E44" s="16">
        <f t="shared" si="0"/>
        <v>0</v>
      </c>
      <c r="F44" s="21"/>
      <c r="G44" s="21"/>
      <c r="H44" s="44">
        <f t="shared" si="1"/>
        <v>0</v>
      </c>
      <c r="I44" s="46"/>
      <c r="J44" s="46"/>
      <c r="K44" s="46"/>
      <c r="L44" s="46"/>
    </row>
    <row r="45" spans="1:12" x14ac:dyDescent="0.3">
      <c r="A45" s="42" t="s">
        <v>125</v>
      </c>
      <c r="B45" s="55" t="s">
        <v>36</v>
      </c>
      <c r="C45" s="21">
        <v>10777</v>
      </c>
      <c r="D45" s="21">
        <v>149652</v>
      </c>
      <c r="E45" s="16">
        <f t="shared" si="0"/>
        <v>160429</v>
      </c>
      <c r="F45" s="21">
        <v>237</v>
      </c>
      <c r="G45" s="21">
        <v>131298</v>
      </c>
      <c r="H45" s="44">
        <f t="shared" si="1"/>
        <v>131535</v>
      </c>
      <c r="I45" s="46"/>
      <c r="J45" s="46"/>
      <c r="K45" s="46"/>
      <c r="L45" s="46"/>
    </row>
    <row r="46" spans="1:12" x14ac:dyDescent="0.3">
      <c r="A46" s="42" t="s">
        <v>126</v>
      </c>
      <c r="B46" s="55" t="s">
        <v>21</v>
      </c>
      <c r="C46" s="21"/>
      <c r="D46" s="21"/>
      <c r="E46" s="16">
        <f t="shared" si="0"/>
        <v>0</v>
      </c>
      <c r="F46" s="21"/>
      <c r="G46" s="21"/>
      <c r="H46" s="44">
        <f t="shared" si="1"/>
        <v>0</v>
      </c>
      <c r="I46" s="46"/>
      <c r="J46" s="46"/>
      <c r="K46" s="46"/>
      <c r="L46" s="46"/>
    </row>
    <row r="47" spans="1:12" x14ac:dyDescent="0.3">
      <c r="A47" s="42" t="s">
        <v>127</v>
      </c>
      <c r="B47" s="55" t="s">
        <v>22</v>
      </c>
      <c r="C47" s="21"/>
      <c r="D47" s="21">
        <v>249398</v>
      </c>
      <c r="E47" s="16">
        <f t="shared" si="0"/>
        <v>249398</v>
      </c>
      <c r="F47" s="21">
        <v>0</v>
      </c>
      <c r="G47" s="21">
        <v>239390</v>
      </c>
      <c r="H47" s="44">
        <f t="shared" si="1"/>
        <v>239390</v>
      </c>
      <c r="I47" s="46"/>
      <c r="J47" s="46"/>
      <c r="K47" s="46"/>
      <c r="L47" s="46"/>
    </row>
    <row r="48" spans="1:12" x14ac:dyDescent="0.3">
      <c r="A48" s="42" t="s">
        <v>128</v>
      </c>
      <c r="B48" s="55" t="s">
        <v>37</v>
      </c>
      <c r="C48" s="21">
        <v>10407</v>
      </c>
      <c r="D48" s="21"/>
      <c r="E48" s="16">
        <f t="shared" si="0"/>
        <v>10407</v>
      </c>
      <c r="F48" s="21">
        <v>11905</v>
      </c>
      <c r="G48" s="21">
        <v>0</v>
      </c>
      <c r="H48" s="44">
        <f t="shared" si="1"/>
        <v>11905</v>
      </c>
      <c r="I48" s="46"/>
      <c r="J48" s="46"/>
      <c r="K48" s="46"/>
      <c r="L48" s="46"/>
    </row>
    <row r="49" spans="1:12" x14ac:dyDescent="0.3">
      <c r="A49" s="42">
        <v>9</v>
      </c>
      <c r="B49" s="54" t="s">
        <v>38</v>
      </c>
      <c r="C49" s="43">
        <v>4676</v>
      </c>
      <c r="D49" s="43">
        <v>0</v>
      </c>
      <c r="E49" s="16">
        <f t="shared" si="0"/>
        <v>4676</v>
      </c>
      <c r="F49" s="43">
        <f>SUM(F50:F53)</f>
        <v>7929</v>
      </c>
      <c r="G49" s="43">
        <f>SUM(G50:G53)</f>
        <v>0</v>
      </c>
      <c r="H49" s="44">
        <f t="shared" si="1"/>
        <v>7929</v>
      </c>
      <c r="I49" s="46"/>
      <c r="J49" s="46"/>
      <c r="K49" s="46"/>
      <c r="L49" s="46"/>
    </row>
    <row r="50" spans="1:12" x14ac:dyDescent="0.3">
      <c r="A50" s="42" t="s">
        <v>129</v>
      </c>
      <c r="B50" s="55" t="s">
        <v>8</v>
      </c>
      <c r="C50" s="21"/>
      <c r="D50" s="21"/>
      <c r="E50" s="16">
        <f t="shared" si="0"/>
        <v>0</v>
      </c>
      <c r="F50" s="21"/>
      <c r="G50" s="21"/>
      <c r="H50" s="44">
        <f t="shared" si="1"/>
        <v>0</v>
      </c>
      <c r="I50" s="46"/>
      <c r="J50" s="46"/>
      <c r="K50" s="46"/>
      <c r="L50" s="46"/>
    </row>
    <row r="51" spans="1:12" x14ac:dyDescent="0.3">
      <c r="A51" s="42" t="s">
        <v>130</v>
      </c>
      <c r="B51" s="55" t="s">
        <v>15</v>
      </c>
      <c r="C51" s="21">
        <v>2178</v>
      </c>
      <c r="D51" s="21"/>
      <c r="E51" s="16">
        <f t="shared" si="0"/>
        <v>2178</v>
      </c>
      <c r="F51" s="21">
        <v>2178</v>
      </c>
      <c r="G51" s="21"/>
      <c r="H51" s="44">
        <f t="shared" si="1"/>
        <v>2178</v>
      </c>
      <c r="I51" s="46"/>
      <c r="J51" s="46"/>
      <c r="K51" s="46"/>
      <c r="L51" s="46"/>
    </row>
    <row r="52" spans="1:12" x14ac:dyDescent="0.3">
      <c r="A52" s="42" t="s">
        <v>131</v>
      </c>
      <c r="B52" s="55" t="s">
        <v>39</v>
      </c>
      <c r="C52" s="21">
        <v>2498</v>
      </c>
      <c r="D52" s="21"/>
      <c r="E52" s="16">
        <f t="shared" si="0"/>
        <v>2498</v>
      </c>
      <c r="F52" s="21">
        <v>5751</v>
      </c>
      <c r="G52" s="21"/>
      <c r="H52" s="44">
        <f t="shared" si="1"/>
        <v>5751</v>
      </c>
      <c r="I52" s="46"/>
      <c r="J52" s="46"/>
      <c r="K52" s="46"/>
      <c r="L52" s="46"/>
    </row>
    <row r="53" spans="1:12" x14ac:dyDescent="0.3">
      <c r="A53" s="42" t="s">
        <v>132</v>
      </c>
      <c r="B53" s="55" t="s">
        <v>16</v>
      </c>
      <c r="C53" s="21"/>
      <c r="D53" s="21"/>
      <c r="E53" s="16">
        <f t="shared" si="0"/>
        <v>0</v>
      </c>
      <c r="F53" s="21"/>
      <c r="G53" s="21"/>
      <c r="H53" s="44">
        <f t="shared" si="1"/>
        <v>0</v>
      </c>
      <c r="I53" s="46"/>
      <c r="J53" s="46"/>
      <c r="K53" s="46"/>
      <c r="L53" s="46"/>
    </row>
    <row r="54" spans="1:12" ht="15.75" thickBot="1" x14ac:dyDescent="0.35">
      <c r="A54" s="61">
        <v>10</v>
      </c>
      <c r="B54" s="62" t="s">
        <v>179</v>
      </c>
      <c r="C54" s="45">
        <f>C6+C13+C21+C25+C29+C34+C39+C43+C49</f>
        <v>223763005</v>
      </c>
      <c r="D54" s="45">
        <f>D6+D13+D21+D25+D29+D34+D39+D43+D49</f>
        <v>56624582</v>
      </c>
      <c r="E54" s="16">
        <f t="shared" si="0"/>
        <v>280387587</v>
      </c>
      <c r="F54" s="45">
        <f>F6+F13+F21+F25+F29+F34+F39+F43+F49</f>
        <v>209793011</v>
      </c>
      <c r="G54" s="45">
        <f>G6+G13+G21+G25+G29+G34+G39+G43+G49</f>
        <v>29986637</v>
      </c>
      <c r="H54" s="44">
        <f t="shared" si="1"/>
        <v>239779648</v>
      </c>
      <c r="I54" s="46"/>
      <c r="J54" s="46"/>
      <c r="K54" s="46"/>
      <c r="L54" s="46"/>
    </row>
    <row r="55" spans="1:12" x14ac:dyDescent="0.3">
      <c r="A55" s="30"/>
      <c r="B55" s="3"/>
      <c r="C55" s="46"/>
      <c r="D55" s="46"/>
      <c r="E55" s="46"/>
      <c r="F55" s="46"/>
      <c r="G55" s="46"/>
      <c r="H55" s="46"/>
      <c r="I55" s="46"/>
    </row>
    <row r="56" spans="1:12" x14ac:dyDescent="0.3">
      <c r="A56" s="30"/>
      <c r="B56" s="32" t="s">
        <v>134</v>
      </c>
      <c r="C56" s="46"/>
      <c r="D56" s="46"/>
      <c r="E56" s="46"/>
      <c r="F56" s="46"/>
      <c r="G56" s="46"/>
      <c r="H56" s="46"/>
      <c r="I56" s="46"/>
    </row>
    <row r="57" spans="1:12" x14ac:dyDescent="0.3">
      <c r="A57" s="46"/>
      <c r="B57" s="46"/>
      <c r="C57" s="46"/>
      <c r="D57" s="46"/>
      <c r="E57" s="46"/>
      <c r="F57" s="46"/>
      <c r="G57" s="46"/>
      <c r="H57" s="46"/>
      <c r="I57" s="46"/>
    </row>
    <row r="58" spans="1:12" x14ac:dyDescent="0.3">
      <c r="A58" s="46"/>
      <c r="B58" s="46"/>
      <c r="C58" s="46"/>
      <c r="D58" s="46"/>
      <c r="E58" s="46"/>
      <c r="F58" s="46"/>
      <c r="G58" s="46"/>
      <c r="H58" s="46"/>
      <c r="I58" s="46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4" zoomScaleNormal="100" workbookViewId="0">
      <selection activeCell="D36" sqref="D36"/>
    </sheetView>
  </sheetViews>
  <sheetFormatPr defaultRowHeight="15" x14ac:dyDescent="0.3"/>
  <cols>
    <col min="1" max="1" width="5.28515625" style="32" customWidth="1"/>
    <col min="2" max="2" width="59.7109375" style="32" customWidth="1"/>
    <col min="3" max="4" width="16.28515625" style="32" customWidth="1"/>
    <col min="5" max="5" width="98.7109375" style="32" customWidth="1"/>
    <col min="6" max="16384" width="9.140625" style="32"/>
  </cols>
  <sheetData>
    <row r="2" spans="1:4" x14ac:dyDescent="0.3">
      <c r="A2" s="7" t="s">
        <v>135</v>
      </c>
      <c r="B2" s="35" t="str">
        <f>'RC'!B2</f>
        <v>სს ზირათ ბანკის თბილისის ფილიალი</v>
      </c>
      <c r="C2" s="3"/>
      <c r="D2" s="63"/>
    </row>
    <row r="3" spans="1:4" x14ac:dyDescent="0.3">
      <c r="A3" s="7" t="s">
        <v>147</v>
      </c>
      <c r="B3" s="48">
        <f>'RC'!B3</f>
        <v>42551</v>
      </c>
      <c r="C3" s="3"/>
      <c r="D3" s="64"/>
    </row>
    <row r="4" spans="1:4" ht="16.5" thickBot="1" x14ac:dyDescent="0.35">
      <c r="B4" s="65" t="s">
        <v>46</v>
      </c>
      <c r="C4" s="3"/>
      <c r="D4" s="66"/>
    </row>
    <row r="5" spans="1:4" ht="54" x14ac:dyDescent="0.35">
      <c r="A5" s="67"/>
      <c r="B5" s="68"/>
      <c r="C5" s="69" t="s">
        <v>150</v>
      </c>
      <c r="D5" s="70" t="s">
        <v>163</v>
      </c>
    </row>
    <row r="6" spans="1:4" x14ac:dyDescent="0.3">
      <c r="A6" s="71"/>
      <c r="B6" s="72" t="s">
        <v>42</v>
      </c>
      <c r="C6" s="73"/>
      <c r="D6" s="76"/>
    </row>
    <row r="7" spans="1:4" x14ac:dyDescent="0.3">
      <c r="A7" s="71">
        <v>1</v>
      </c>
      <c r="B7" s="74" t="s">
        <v>47</v>
      </c>
      <c r="C7" s="75">
        <v>0.3886</v>
      </c>
      <c r="D7" s="75">
        <v>0.45950000000000002</v>
      </c>
    </row>
    <row r="8" spans="1:4" x14ac:dyDescent="0.3">
      <c r="A8" s="71">
        <v>2</v>
      </c>
      <c r="B8" s="74" t="s">
        <v>52</v>
      </c>
      <c r="C8" s="75">
        <v>0.4128</v>
      </c>
      <c r="D8" s="75">
        <v>0.49659999999999999</v>
      </c>
    </row>
    <row r="9" spans="1:4" x14ac:dyDescent="0.3">
      <c r="A9" s="71">
        <v>3</v>
      </c>
      <c r="B9" s="132" t="s">
        <v>53</v>
      </c>
      <c r="C9" s="75">
        <v>0.5645</v>
      </c>
      <c r="D9" s="75">
        <v>0.59730000000000005</v>
      </c>
    </row>
    <row r="10" spans="1:4" x14ac:dyDescent="0.3">
      <c r="A10" s="71">
        <v>4</v>
      </c>
      <c r="B10" s="132" t="s">
        <v>48</v>
      </c>
      <c r="C10" s="75">
        <v>0</v>
      </c>
      <c r="D10" s="75">
        <v>0</v>
      </c>
    </row>
    <row r="11" spans="1:4" x14ac:dyDescent="0.3">
      <c r="A11" s="71"/>
      <c r="B11" s="131" t="s">
        <v>40</v>
      </c>
      <c r="C11" s="75"/>
      <c r="D11" s="75"/>
    </row>
    <row r="12" spans="1:4" ht="30" x14ac:dyDescent="0.3">
      <c r="A12" s="71">
        <v>5</v>
      </c>
      <c r="B12" s="132" t="s">
        <v>49</v>
      </c>
      <c r="C12" s="75">
        <v>4.8899999999999999E-2</v>
      </c>
      <c r="D12" s="75">
        <v>3.9800000000000002E-2</v>
      </c>
    </row>
    <row r="13" spans="1:4" x14ac:dyDescent="0.3">
      <c r="A13" s="71">
        <v>6</v>
      </c>
      <c r="B13" s="132" t="s">
        <v>62</v>
      </c>
      <c r="C13" s="75">
        <v>2.5000000000000001E-3</v>
      </c>
      <c r="D13" s="75">
        <v>4.8999999999999998E-3</v>
      </c>
    </row>
    <row r="14" spans="1:4" x14ac:dyDescent="0.3">
      <c r="A14" s="71">
        <v>7</v>
      </c>
      <c r="B14" s="132" t="s">
        <v>50</v>
      </c>
      <c r="C14" s="75">
        <v>3.9199999999999999E-2</v>
      </c>
      <c r="D14" s="75">
        <v>3.3300000000000003E-2</v>
      </c>
    </row>
    <row r="15" spans="1:4" x14ac:dyDescent="0.3">
      <c r="A15" s="71">
        <v>8</v>
      </c>
      <c r="B15" s="132" t="s">
        <v>51</v>
      </c>
      <c r="C15" s="75">
        <v>4.6399999999999997E-2</v>
      </c>
      <c r="D15" s="75">
        <v>3.49E-2</v>
      </c>
    </row>
    <row r="16" spans="1:4" x14ac:dyDescent="0.3">
      <c r="A16" s="71">
        <v>9</v>
      </c>
      <c r="B16" s="132" t="s">
        <v>44</v>
      </c>
      <c r="C16" s="77">
        <v>2.8199999999999999E-2</v>
      </c>
      <c r="D16" s="77">
        <v>3.15E-2</v>
      </c>
    </row>
    <row r="17" spans="1:4" x14ac:dyDescent="0.3">
      <c r="A17" s="71">
        <v>10</v>
      </c>
      <c r="B17" s="132" t="s">
        <v>45</v>
      </c>
      <c r="C17" s="77">
        <v>9.1999999999999998E-2</v>
      </c>
      <c r="D17" s="77">
        <v>0.12470000000000001</v>
      </c>
    </row>
    <row r="18" spans="1:4" x14ac:dyDescent="0.3">
      <c r="A18" s="71"/>
      <c r="B18" s="131" t="s">
        <v>54</v>
      </c>
      <c r="C18" s="75"/>
      <c r="D18" s="75"/>
    </row>
    <row r="19" spans="1:4" x14ac:dyDescent="0.3">
      <c r="A19" s="71">
        <v>11</v>
      </c>
      <c r="B19" s="132" t="s">
        <v>55</v>
      </c>
      <c r="C19" s="75">
        <v>3.5900000000000001E-2</v>
      </c>
      <c r="D19" s="75">
        <v>2.4E-2</v>
      </c>
    </row>
    <row r="20" spans="1:4" x14ac:dyDescent="0.3">
      <c r="A20" s="71">
        <v>12</v>
      </c>
      <c r="B20" s="132" t="s">
        <v>56</v>
      </c>
      <c r="C20" s="75">
        <v>3.8100000000000002E-2</v>
      </c>
      <c r="D20" s="75">
        <v>2.7099999999999999E-2</v>
      </c>
    </row>
    <row r="21" spans="1:4" x14ac:dyDescent="0.3">
      <c r="A21" s="71">
        <v>13</v>
      </c>
      <c r="B21" s="132" t="s">
        <v>57</v>
      </c>
      <c r="C21" s="75">
        <v>0.59909999999999997</v>
      </c>
      <c r="D21" s="75">
        <v>0.53610000000000002</v>
      </c>
    </row>
    <row r="22" spans="1:4" x14ac:dyDescent="0.3">
      <c r="A22" s="71">
        <v>14</v>
      </c>
      <c r="B22" s="132" t="s">
        <v>58</v>
      </c>
      <c r="C22" s="75">
        <v>0.4758</v>
      </c>
      <c r="D22" s="75">
        <v>0.5454</v>
      </c>
    </row>
    <row r="23" spans="1:4" x14ac:dyDescent="0.3">
      <c r="A23" s="71">
        <v>15</v>
      </c>
      <c r="B23" s="132" t="s">
        <v>59</v>
      </c>
      <c r="C23" s="75">
        <v>5.3999999999999999E-2</v>
      </c>
      <c r="D23" s="75">
        <v>0.18210000000000001</v>
      </c>
    </row>
    <row r="24" spans="1:4" x14ac:dyDescent="0.3">
      <c r="A24" s="71"/>
      <c r="B24" s="131" t="s">
        <v>41</v>
      </c>
      <c r="C24" s="75"/>
      <c r="D24" s="75"/>
    </row>
    <row r="25" spans="1:4" x14ac:dyDescent="0.3">
      <c r="A25" s="71">
        <v>16</v>
      </c>
      <c r="B25" s="132" t="s">
        <v>43</v>
      </c>
      <c r="C25" s="75">
        <v>0.68310000000000004</v>
      </c>
      <c r="D25" s="75">
        <v>0.60209999999999997</v>
      </c>
    </row>
    <row r="26" spans="1:4" ht="30" x14ac:dyDescent="0.3">
      <c r="A26" s="71">
        <v>17</v>
      </c>
      <c r="B26" s="132" t="s">
        <v>60</v>
      </c>
      <c r="C26" s="75">
        <v>0.61180000000000001</v>
      </c>
      <c r="D26" s="75">
        <v>0.76239999999999997</v>
      </c>
    </row>
    <row r="27" spans="1:4" ht="15.75" thickBot="1" x14ac:dyDescent="0.35">
      <c r="A27" s="78">
        <v>18</v>
      </c>
      <c r="B27" s="79" t="s">
        <v>61</v>
      </c>
      <c r="C27" s="80">
        <v>0.69979999999999998</v>
      </c>
      <c r="D27" s="80">
        <v>0.49299999999999999</v>
      </c>
    </row>
    <row r="28" spans="1:4" x14ac:dyDescent="0.3">
      <c r="A28" s="81"/>
      <c r="B28" s="82"/>
      <c r="C28" s="81"/>
      <c r="D28" s="81"/>
    </row>
    <row r="29" spans="1:4" x14ac:dyDescent="0.3">
      <c r="A29" s="32" t="s">
        <v>134</v>
      </c>
      <c r="B29" s="81"/>
      <c r="C29" s="81"/>
    </row>
    <row r="30" spans="1:4" x14ac:dyDescent="0.3">
      <c r="A30" s="81"/>
      <c r="B30" s="30"/>
      <c r="C30" s="81"/>
      <c r="D30" s="81"/>
    </row>
    <row r="31" spans="1:4" x14ac:dyDescent="0.3">
      <c r="A31" s="81"/>
      <c r="B31" s="30"/>
      <c r="C31" s="83"/>
      <c r="D31" s="81"/>
    </row>
    <row r="32" spans="1:4" x14ac:dyDescent="0.3">
      <c r="A32" s="81"/>
      <c r="B32" s="82"/>
      <c r="C32" s="81"/>
      <c r="D32" s="81"/>
    </row>
    <row r="33" spans="1:5" x14ac:dyDescent="0.3">
      <c r="A33" s="81"/>
      <c r="B33" s="82"/>
      <c r="C33" s="81"/>
      <c r="D33" s="81"/>
    </row>
    <row r="34" spans="1:5" x14ac:dyDescent="0.3">
      <c r="A34" s="81"/>
      <c r="B34" s="82"/>
      <c r="C34" s="81"/>
      <c r="D34" s="81"/>
    </row>
    <row r="35" spans="1:5" x14ac:dyDescent="0.3">
      <c r="A35" s="81"/>
      <c r="B35" s="82"/>
      <c r="C35" s="81"/>
      <c r="D35" s="81"/>
    </row>
    <row r="36" spans="1:5" x14ac:dyDescent="0.3">
      <c r="A36" s="81"/>
      <c r="B36" s="82"/>
      <c r="C36" s="81"/>
      <c r="D36" s="81"/>
    </row>
    <row r="37" spans="1:5" x14ac:dyDescent="0.3">
      <c r="A37" s="81"/>
      <c r="B37" s="82"/>
      <c r="C37" s="83"/>
      <c r="D37" s="81"/>
    </row>
    <row r="38" spans="1:5" x14ac:dyDescent="0.3">
      <c r="C38" s="81"/>
      <c r="D38" s="81"/>
      <c r="E38" s="81"/>
    </row>
    <row r="39" spans="1:5" x14ac:dyDescent="0.3">
      <c r="C39" s="83"/>
      <c r="D39" s="81"/>
      <c r="E39" s="81"/>
    </row>
    <row r="40" spans="1:5" x14ac:dyDescent="0.3">
      <c r="C40" s="81"/>
      <c r="D40" s="81"/>
      <c r="E40" s="81"/>
    </row>
    <row r="41" spans="1:5" x14ac:dyDescent="0.3">
      <c r="B41" s="84"/>
      <c r="C41" s="83"/>
      <c r="D41" s="81"/>
      <c r="E41" s="81"/>
    </row>
    <row r="42" spans="1:5" x14ac:dyDescent="0.3">
      <c r="B42" s="85"/>
      <c r="C42" s="81"/>
      <c r="D42" s="81"/>
      <c r="E42" s="81"/>
    </row>
    <row r="43" spans="1:5" x14ac:dyDescent="0.3">
      <c r="C43" s="81"/>
      <c r="D43" s="81"/>
      <c r="E43" s="8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C35" sqref="C35"/>
    </sheetView>
  </sheetViews>
  <sheetFormatPr defaultRowHeight="15" x14ac:dyDescent="0.3"/>
  <cols>
    <col min="1" max="1" width="7.42578125" style="32" customWidth="1"/>
    <col min="2" max="2" width="68.85546875" style="32" customWidth="1"/>
    <col min="3" max="3" width="21.85546875" style="32" customWidth="1"/>
    <col min="4" max="4" width="9.140625" style="32" customWidth="1"/>
    <col min="5" max="16384" width="9.140625" style="32"/>
  </cols>
  <sheetData>
    <row r="1" spans="1:3" x14ac:dyDescent="0.3">
      <c r="A1" s="7" t="s">
        <v>135</v>
      </c>
      <c r="B1" s="32" t="str">
        <f>'RC'!B2</f>
        <v>სს ზირათ ბანკის თბილისის ფილიალი</v>
      </c>
      <c r="C1" s="35"/>
    </row>
    <row r="2" spans="1:3" x14ac:dyDescent="0.3">
      <c r="A2" s="7" t="s">
        <v>147</v>
      </c>
      <c r="B2" s="4">
        <f>'RC'!B3</f>
        <v>42551</v>
      </c>
      <c r="C2" s="48"/>
    </row>
    <row r="3" spans="1:3" x14ac:dyDescent="0.3">
      <c r="A3" s="7"/>
      <c r="B3" s="4"/>
      <c r="C3" s="48"/>
    </row>
    <row r="4" spans="1:3" ht="31.5" customHeight="1" thickBot="1" x14ac:dyDescent="0.35">
      <c r="A4" s="82"/>
      <c r="B4" s="145" t="s">
        <v>66</v>
      </c>
      <c r="C4" s="145"/>
    </row>
    <row r="5" spans="1:3" x14ac:dyDescent="0.3">
      <c r="A5" s="67"/>
      <c r="B5" s="150" t="s">
        <v>64</v>
      </c>
      <c r="C5" s="151"/>
    </row>
    <row r="6" spans="1:3" ht="15" customHeight="1" x14ac:dyDescent="0.3">
      <c r="A6" s="71">
        <v>1</v>
      </c>
      <c r="B6" s="142" t="s">
        <v>198</v>
      </c>
      <c r="C6" s="143"/>
    </row>
    <row r="7" spans="1:3" ht="15" customHeight="1" x14ac:dyDescent="0.3">
      <c r="A7" s="71">
        <v>2</v>
      </c>
      <c r="B7" s="142" t="s">
        <v>201</v>
      </c>
      <c r="C7" s="143"/>
    </row>
    <row r="8" spans="1:3" ht="15" customHeight="1" x14ac:dyDescent="0.3">
      <c r="A8" s="71">
        <v>3</v>
      </c>
      <c r="B8" s="142" t="s">
        <v>199</v>
      </c>
      <c r="C8" s="143"/>
    </row>
    <row r="9" spans="1:3" ht="15" customHeight="1" x14ac:dyDescent="0.3">
      <c r="A9" s="71">
        <v>4</v>
      </c>
      <c r="B9" s="142" t="s">
        <v>207</v>
      </c>
      <c r="C9" s="143"/>
    </row>
    <row r="10" spans="1:3" ht="15" customHeight="1" x14ac:dyDescent="0.3">
      <c r="A10" s="71">
        <v>5</v>
      </c>
      <c r="B10" s="142" t="s">
        <v>209</v>
      </c>
      <c r="C10" s="143"/>
    </row>
    <row r="11" spans="1:3" ht="15" customHeight="1" x14ac:dyDescent="0.3">
      <c r="A11" s="71">
        <v>6</v>
      </c>
      <c r="B11" s="142" t="s">
        <v>204</v>
      </c>
      <c r="C11" s="143"/>
    </row>
    <row r="12" spans="1:3" ht="15" customHeight="1" x14ac:dyDescent="0.3">
      <c r="A12" s="71">
        <v>7</v>
      </c>
      <c r="B12" s="142" t="s">
        <v>203</v>
      </c>
      <c r="C12" s="143"/>
    </row>
    <row r="13" spans="1:3" ht="15" customHeight="1" x14ac:dyDescent="0.3">
      <c r="A13" s="71">
        <v>8</v>
      </c>
      <c r="B13" s="142" t="s">
        <v>200</v>
      </c>
      <c r="C13" s="143"/>
    </row>
    <row r="14" spans="1:3" ht="15" customHeight="1" x14ac:dyDescent="0.3">
      <c r="A14" s="71">
        <v>9</v>
      </c>
      <c r="B14" s="142" t="s">
        <v>202</v>
      </c>
      <c r="C14" s="143"/>
    </row>
    <row r="15" spans="1:3" ht="15" customHeight="1" x14ac:dyDescent="0.3">
      <c r="A15" s="71">
        <v>10</v>
      </c>
      <c r="B15" s="142" t="s">
        <v>208</v>
      </c>
      <c r="C15" s="143"/>
    </row>
    <row r="16" spans="1:3" ht="15" customHeight="1" x14ac:dyDescent="0.3">
      <c r="A16" s="71">
        <v>11</v>
      </c>
      <c r="B16" s="142" t="s">
        <v>210</v>
      </c>
      <c r="C16" s="143"/>
    </row>
    <row r="17" spans="1:3" x14ac:dyDescent="0.3">
      <c r="A17" s="71"/>
      <c r="B17" s="142"/>
      <c r="C17" s="143"/>
    </row>
    <row r="18" spans="1:3" x14ac:dyDescent="0.3">
      <c r="A18" s="71"/>
      <c r="B18" s="152" t="s">
        <v>65</v>
      </c>
      <c r="C18" s="149"/>
    </row>
    <row r="19" spans="1:3" x14ac:dyDescent="0.3">
      <c r="A19" s="71">
        <v>1</v>
      </c>
      <c r="B19" s="148" t="s">
        <v>205</v>
      </c>
      <c r="C19" s="149"/>
    </row>
    <row r="20" spans="1:3" x14ac:dyDescent="0.3">
      <c r="A20" s="71">
        <v>2</v>
      </c>
      <c r="B20" s="148" t="s">
        <v>196</v>
      </c>
      <c r="C20" s="149"/>
    </row>
    <row r="21" spans="1:3" x14ac:dyDescent="0.3">
      <c r="A21" s="71">
        <v>3</v>
      </c>
      <c r="B21" s="148" t="s">
        <v>206</v>
      </c>
      <c r="C21" s="149"/>
    </row>
    <row r="22" spans="1:3" x14ac:dyDescent="0.3">
      <c r="A22" s="71">
        <v>4</v>
      </c>
      <c r="B22" s="148" t="s">
        <v>211</v>
      </c>
      <c r="C22" s="149"/>
    </row>
    <row r="23" spans="1:3" s="133" customFormat="1" x14ac:dyDescent="0.3">
      <c r="A23" s="71"/>
      <c r="B23" s="148"/>
      <c r="C23" s="149"/>
    </row>
    <row r="24" spans="1:3" x14ac:dyDescent="0.3">
      <c r="A24" s="71"/>
      <c r="B24" s="152" t="s">
        <v>63</v>
      </c>
      <c r="C24" s="153"/>
    </row>
    <row r="25" spans="1:3" ht="15" customHeight="1" x14ac:dyDescent="0.3">
      <c r="A25" s="71">
        <v>1</v>
      </c>
      <c r="B25" s="142" t="s">
        <v>197</v>
      </c>
      <c r="C25" s="143"/>
    </row>
    <row r="26" spans="1:3" s="133" customFormat="1" x14ac:dyDescent="0.3">
      <c r="A26" s="71"/>
      <c r="B26" s="142"/>
      <c r="C26" s="143"/>
    </row>
    <row r="27" spans="1:3" x14ac:dyDescent="0.3">
      <c r="A27" s="71"/>
      <c r="B27" s="154" t="s">
        <v>133</v>
      </c>
      <c r="C27" s="155"/>
    </row>
    <row r="28" spans="1:3" ht="15" customHeight="1" x14ac:dyDescent="0.3">
      <c r="A28" s="71">
        <v>1</v>
      </c>
      <c r="B28" s="142" t="s">
        <v>197</v>
      </c>
      <c r="C28" s="143"/>
    </row>
    <row r="29" spans="1:3" ht="15.75" thickBot="1" x14ac:dyDescent="0.35">
      <c r="A29" s="78"/>
      <c r="B29" s="146"/>
      <c r="C29" s="147"/>
    </row>
    <row r="30" spans="1:3" ht="29.25" customHeight="1" x14ac:dyDescent="0.3">
      <c r="B30" s="144"/>
      <c r="C30" s="144"/>
    </row>
  </sheetData>
  <mergeCells count="27">
    <mergeCell ref="B8:C8"/>
    <mergeCell ref="B18:C18"/>
    <mergeCell ref="B22:C22"/>
    <mergeCell ref="B16:C16"/>
    <mergeCell ref="B10:C10"/>
    <mergeCell ref="B9:C9"/>
    <mergeCell ref="B17:C17"/>
    <mergeCell ref="B11:C11"/>
    <mergeCell ref="B12:C12"/>
    <mergeCell ref="B13:C13"/>
    <mergeCell ref="B14:C14"/>
    <mergeCell ref="B15:C15"/>
    <mergeCell ref="B29:C29"/>
    <mergeCell ref="B30:C30"/>
    <mergeCell ref="B4:C4"/>
    <mergeCell ref="B23:C23"/>
    <mergeCell ref="B26:C26"/>
    <mergeCell ref="B19:C19"/>
    <mergeCell ref="B24:C24"/>
    <mergeCell ref="B27:C27"/>
    <mergeCell ref="B28:C28"/>
    <mergeCell ref="B20:C20"/>
    <mergeCell ref="B25:C25"/>
    <mergeCell ref="B21:C21"/>
    <mergeCell ref="B5:C5"/>
    <mergeCell ref="B6:C6"/>
    <mergeCell ref="B7:C7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r2mGrF7/uikcHUk043SiOjQjQVU=</DigestValue>
    </Reference>
    <Reference URI="#idOfficeObject" Type="http://www.w3.org/2000/09/xmldsig#Object">
      <DigestMethod Algorithm="http://www.w3.org/2000/09/xmldsig#sha1"/>
      <DigestValue>1goYrEsCcSsqFkfogpwEOQs4jDI=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2Gf6TBR3GZ2FNnxQ27dKKtd9eZ4=</DigestValue>
    </Reference>
  </SignedInfo>
  <SignatureValue>dJ5Yp411oJNirI33+/HQJhUyFogxZYqtfhJfzVBFULpeYDMywbLDVuKBI0GQbvX85jAdrOipQqUV
UDkEsKHiOhIW4mudQMxCSKU+fgo6Tzpt0szAxLPXFN0AxqFWHBMSnr6I/BYkGp2D6CJvsvwUNwYx
okCCww8u4K/SU3HHEdUUnabdAaamn6bAr91NV3TIwBbN4BUZJYEcaJIIgwYB0pScMEtipxjoZ/JD
crRFXv4hSyW14TLML9oKJTeAYxuMd2A0rm9yPqPRwctEnhER9X4GHIYR1Lq8gJBWboF2eGP8+Ubx
bD3PxgiOEwQpAGkKuefPyOMLedJiLSb0joSHFg==</SignatureValue>
  <KeyInfo>
    <X509Data>
      <X509Certificate>MIIGRjCCBS6gAwIBAgIKMw6/ogABAAAUdTANBgkqhkiG9w0BAQUFADBKMRIwEAYKCZImiZPyLGQB
GRYCZ2UxEzARBgoJkiaJk/IsZAEZFgNuYmcxHzAdBgNVBAMTFk5CRyBDbGFzcyAyIElOVCBTdWIg
Q0EwHhcNMTYwMzA5MDcxNDE2WhcNMTcwMjEyMDkxOTIzWjBEMSMwIQYDVQQKExpaSVJBQVQgQkFO
SyBUQklMSVNJIEJSQU5DSDEdMBsGA1UEAxMUQlpCIC0gRGF2aXQgS2lzdGF1cmkwggEiMA0GCSqG
SIb3DQEBAQUAA4IBDwAwggEKAoIBAQDi1JPC+Ur/M9kpAwXdd8NM8BtxrAsf2od7W+7ivnPM5Xys
dQhT6GVjQtPoEuVnGvdUlO+0dvqceixHuHpOo8v+PhiujyKmRSDro0JSGLWIKczaar0GxXrsxDKE
qflcRU9c8tKPRbFUxax8lLcX+vWCi/ZJrGEuXrgH6SCWYnZ6Z5F3QVM62gHQVyWeHT94RYdO5wt+
EtvdbuLIhIyC4JkWnndqaay/A3hCfnLKqOIZP/x77/4sOEIL65gqptWqhASKnmtVzHA74MNybPw1
vNYkHb6CsoupBCCJArXcGHsBqZxK26o0wZl1S8m7lAVxZgsTD7C5gDgamqF07d+3bOUFAgMBAAGj
ggMyMIIDLjA8BgkrBgEEAYI3FQcELzAtBiUrBgEEAYI3FQjmsmCDjfVEhoGZCYO4oUqDvoRxBIHP
kBGGr54RAgFkAgEbMB0GA1UdJQQWMBQGCCsGAQUFBwMCBggrBgEFBQcDBDALBgNVHQ8EBAMCB4Aw
JwYJKwYBBAGCNxUKBBowGDAKBggrBgEFBQcDAjAKBggrBgEFBQcDBDAdBgNVHQ4EFgQUOoHNLyX/
Uvm55bTWdjg4q8Jz4mwwHwYDVR0jBBgwFoAUwy7SL/BMLxnCJ4L89i6sarBJz8EwggElBgNVHR8E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MjBJTlQlMjBTdWIlMjBDQSgxKS5jcnQwDQYJKoZIhvcNAQEFBQADggEBACB2jZIu8SOgdokDI98H
77eWZYXyLCTBHGReydj58926Oxibe5DshhSLF7OjIfxjxk4Ba3lfrlYiu2HoxrLVJ4UM1cdmqc/l
iMl96N4XSG1Z7Rc30qYCwpd0h1eZD3/O74n3yXmv4ZAcbLvYVwGLsvhvykWfiR7FelkAuz6kY8vU
49ciJ9obVC0r6gknNJSN6nC63XxMHO9ele2a1hTLm9iFzVJR4+P8KjRB4MG+CWuaxYkeUiUYZAxj
LiC3snjXfcb5KGpueP5ml8XlYxOsAdUzXgC2oIDPvIo/gOvSL7B8jsC57UKU8h8R43HgW6qBVC8F
B4IRmFbsj2U72rrvmeM=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/kbJNoZmZHxbs9M84gexOCRD8D8=</DigestValue>
      </Reference>
      <Reference URI="/xl/worksheets/sheet5.xml?ContentType=application/vnd.openxmlformats-officedocument.spreadsheetml.worksheet+xml">
        <DigestMethod Algorithm="http://www.w3.org/2000/09/xmldsig#sha1"/>
        <DigestValue>EsqaWmFDa6gIWvxk1oOv4nxWLEA=</DigestValue>
      </Reference>
      <Reference URI="/xl/sharedStrings.xml?ContentType=application/vnd.openxmlformats-officedocument.spreadsheetml.sharedStrings+xml">
        <DigestMethod Algorithm="http://www.w3.org/2000/09/xmldsig#sha1"/>
        <DigestValue>47cPKzbvgC62sVmgPMKNmre2kmE=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HsLIi/D9/hlHbTwh07D2G2TwlNA=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ehvQE6RGilw1Anlls3fFEJKnXH0=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tyles.xml?ContentType=application/vnd.openxmlformats-officedocument.spreadsheetml.styles+xml">
        <DigestMethod Algorithm="http://www.w3.org/2000/09/xmldsig#sha1"/>
        <DigestValue>Ly3JzDsysaLF1tql82ECGnFyUcU=</DigestValue>
      </Reference>
      <Reference URI="/xl/worksheets/sheet1.xml?ContentType=application/vnd.openxmlformats-officedocument.spreadsheetml.worksheet+xml">
        <DigestMethod Algorithm="http://www.w3.org/2000/09/xmldsig#sha1"/>
        <DigestValue>MN4MzUhI8aV7wb7RX6087WRQwzU=</DigestValue>
      </Reference>
      <Reference URI="/xl/worksheets/sheet2.xml?ContentType=application/vnd.openxmlformats-officedocument.spreadsheetml.worksheet+xml">
        <DigestMethod Algorithm="http://www.w3.org/2000/09/xmldsig#sha1"/>
        <DigestValue>X67E9mtOZ6uIvbNyVCtj1VDBPy4=</DigestValue>
      </Reference>
      <Reference URI="/xl/worksheets/sheet4.xml?ContentType=application/vnd.openxmlformats-officedocument.spreadsheetml.worksheet+xml">
        <DigestMethod Algorithm="http://www.w3.org/2000/09/xmldsig#sha1"/>
        <DigestValue>hQpLn6eDesoiODRyPhr//WmbjSo=</DigestValue>
      </Reference>
      <Reference URI="/xl/worksheets/sheet3.xml?ContentType=application/vnd.openxmlformats-officedocument.spreadsheetml.worksheet+xml">
        <DigestMethod Algorithm="http://www.w3.org/2000/09/xmldsig#sha1"/>
        <DigestValue>oDu3KSxVAv+uoa8Z9N+2/UrDsMw=</DigestValue>
      </Reference>
      <Reference URI="/xl/workbook.xml?ContentType=application/vnd.openxmlformats-officedocument.spreadsheetml.sheet.main+xml">
        <DigestMethod Algorithm="http://www.w3.org/2000/09/xmldsig#sha1"/>
        <DigestValue>JcP4sy3cYKbNZ+VEFodgF4TdY0o=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7DIW+L3Vh4lcGw8e/V4fEfAhvzk=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2016-07-20T12:51:37Z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2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2016-07-20T12:51:37Z</xd:SigningTime>
          <xd:SigningCertificate>
            <xd:Cert>
              <xd:CertDigest>
                <DigestMethod Algorithm="http://www.w3.org/2000/09/xmldsig#sha1"/>
                <DigestValue>7N9KlEpE1peCPlJIXNjapffboGE=</DigestValue>
              </xd:CertDigest>
              <xd:IssuerSerial>
                <X509IssuerName>CN=NBG Class 2 INT Sub CA, DC=nbg, DC=ge</X509IssuerName>
                <X509SerialNumber>241112753642795605955701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ILYweQhCO4syuId7+HPXhFEo+e8=</DigestValue>
    </Reference>
    <Reference URI="#idOfficeObject" Type="http://www.w3.org/2000/09/xmldsig#Object">
      <DigestMethod Algorithm="http://www.w3.org/2000/09/xmldsig#sha1"/>
      <DigestValue>XyIaxx5R7Etz9/9DnxIhVKCZkVw=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ofFOE4sTd01KKoaKVYGlPWp05tQ=</DigestValue>
    </Reference>
  </SignedInfo>
  <SignatureValue>Be1cqyHAqupZZCA/IzggSXRs9jw43sA4jsAihKJi/MAzZhtVx4J9DVgDMCo8bKDh5OdQb/JTsgGh
GXtBIM9mePwjm6xZVR34wVTdEvvvypwfm4V5w23uijpZ43xndPecJDHw9afa97p8gaGmqbKAmSi+
bOLyiUVCisBy5u98bAdZ1UNg6hNsg/9qUm23LKizccmtnCMi1CQfNFxXFfBUktlc6h6aGaUf7JOe
5zF3jTdAvJA0svxh0d6EaCPyQlk+kYupekCDY8YjCMELJAe21g39duG6SQ/9ZOSqZkJYFr6RJgz7
P0WVGy4l85007p8r7quhbCMCWAqpyF6VHC10tQ==</SignatureValue>
  <KeyInfo>
    <X509Data>
      <X509Certificate>MIIGQzCCBSugAwIBAgIKODan3wABAAAR8TANBgkqhkiG9w0BAQUFADBKMRIwEAYKCZImiZPyLGQB
GRYCZ2UxEzARBgoJkiaJk/IsZAEZFgNuYmcxHzAdBgNVBAMTFk5CRyBDbGFzcyAyIElOVCBTdWIg
Q0EwHhcNMTUwODE5MDgyNTUyWhcNMTcwMjEyMDkxOTIzWjBBMSMwIQYDVQQKExpaSVJBQVQgQkFO
SyBUQklMSVNJIEJSQU5DSDEaMBgGA1UEAxMRQlpCIC0gTWVobWV0IFVjYXIwggEiMA0GCSqGSIb3
DQEBAQUAA4IBDwAwggEKAoIBAQDbsB5wNWIpIouIVfhoH+8qMPqLg+K1E5TnPb8HrkYFhZBTq9ud
+9eZF9mxJHc/rb9JPY4hYl/wocEr0W+Lu2HME7yGlptfVATg0JLYenKLxBLjPZAqXCLGp3Hv2oPr
cUksN78/i6IB0HhVK1ml1K2uVoEhrB+fk43ZTRyjl/qMsvusWhcixpL2+crpkRscA6MhiC0iApsU
hLXaebRJEu5cPrWRA1+7ZObFPevK63RsG+Ar45J6rMBErziGxuSe4v2OqzmKlA1hLKb9YX/07l1e
BIw0NjBHfW+7qRz8+P5LJLbj6R8849ZIz+Pg52V9q5M0alrKjJDIxZdjLp1CQJLlAgMBAAGjggMy
MIIDLjA8BgkrBgEEAYI3FQcELzAtBiUrBgEEAYI3FQjmsmCDjfVEhoGZCYO4oUqDvoRxBIHPkBGG
r54RAgFkAgEbMB0GA1UdJQQWMBQGCCsGAQUFBwMCBggrBgEFBQcDBDALBgNVHQ8EBAMCB4AwJwYJ
KwYBBAGCNxUKBBowGDAKBggrBgEFBQcDAjAKBggrBgEFBQcDBDAdBgNVHQ4EFgQULcBeTqGqX0OU
5ncJkA8gALd3ZYcwHwYDVR0jBBgwFoAUwy7SL/BMLxnCJ4L89i6sarBJz8EwggElBgNVHR8EggEc
MIIBGDCCARSgggEQoIIBDIaBx2xkYXA6Ly8vQ049TkJHJTIwQ2xhc3MlMjAyJTIwSU5UJTIwU3Vi
JTIwQ0EoMSksQ049bmJnLXN1YkNBLENOPUNEUCxDTj1QdWJsaWMlMjBLZXklMjBTZXJ2aWNlcyxD
Tj1TZXJ2aWNlcyxDTj1Db25maWd1cmF0aW9uLERDPW5iZyxEQz1nZT9jZXJ0aWZpY2F0ZVJldm9j
YXRpb25MaXN0P2Jhc2U/b2JqZWN0Q2xhc3M9Y1JMRGlzdHJpYnV0aW9uUG9pbnSGQGh0dHA6Ly9j
cmwubmJnLmdvdi5nZS9jYS9OQkclMjBDbGFzcyUyMDIlMjBJTlQlMjBTdWIlMjBDQSgxKS5jcmww
ggEuBggrBgEFBQcBAQSCASAwggEcMIG6BggrBgEFBQcwAoaBrWxkYXA6Ly8vQ049TkJHJTIwQ2xh
c3MlMjAyJTIwSU5UJTIwU3ViJTIwQ0EsQ049QUlBLENOPVB1YmxpYyUyMEtleSUyMFNlcnZpY2Vz
LENOPVNlcnZpY2VzLENOPUNvbmZpZ3VyYXRpb24sREM9bmJnLERDPWdlP2NBQ2VydGlmaWNhdGU/
YmFzZT9vYmplY3RDbGFzcz1jZXJ0aWZpY2F0aW9uQXV0aG9yaXR5MF0GCCsGAQUFBzAChlFodHRw
Oi8vY3JsLm5iZy5nb3YuZ2UvY2EvbmJnLXN1YkNBLm5iZy5nZV9OQkclMjBDbGFzcyUyMDIlMjBJ
TlQlMjBTdWIlMjBDQSgxKS5jcnQwDQYJKoZIhvcNAQEFBQADggEBAI/XQJmQBaExhLOfB+a0xCJj
cZu+HWlsxi5AHgQrxOdlbCmo/0iI6Zi7Rf/dDZO8MgeY+ezt8Lrpr8UxadqmGVOh9xHmK3v9ulAE
JfPiPOhdiwVK+PhI+UMv/k7lfKfBxNPnNqen6/CYXT9OqQLeFcd9/Iyx+kBHfoQ5Rw6Ayp+/5xqp
ESY5w57nHcTiFCNBEC3nMGJkWF3jXl9+5iFpQCHFJyFz9lUhIEqkcAupTBonwjsaFG1fOhA6glkO
fP9SuN6MXJyHdjN572ei7TcFUOShw/gRjspmH1jkncHwyJcKCWfzxMFPZ8nN975egoI5d7KRMHJ3
0C9eM7JdCHNRo/c=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/kbJNoZmZHxbs9M84gexOCRD8D8=</DigestValue>
      </Reference>
      <Reference URI="/xl/worksheets/sheet5.xml?ContentType=application/vnd.openxmlformats-officedocument.spreadsheetml.worksheet+xml">
        <DigestMethod Algorithm="http://www.w3.org/2000/09/xmldsig#sha1"/>
        <DigestValue>EsqaWmFDa6gIWvxk1oOv4nxWLEA=</DigestValue>
      </Reference>
      <Reference URI="/xl/sharedStrings.xml?ContentType=application/vnd.openxmlformats-officedocument.spreadsheetml.sharedStrings+xml">
        <DigestMethod Algorithm="http://www.w3.org/2000/09/xmldsig#sha1"/>
        <DigestValue>47cPKzbvgC62sVmgPMKNmre2kmE=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HsLIi/D9/hlHbTwh07D2G2TwlNA=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ehvQE6RGilw1Anlls3fFEJKnXH0=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tyles.xml?ContentType=application/vnd.openxmlformats-officedocument.spreadsheetml.styles+xml">
        <DigestMethod Algorithm="http://www.w3.org/2000/09/xmldsig#sha1"/>
        <DigestValue>Ly3JzDsysaLF1tql82ECGnFyUcU=</DigestValue>
      </Reference>
      <Reference URI="/xl/worksheets/sheet1.xml?ContentType=application/vnd.openxmlformats-officedocument.spreadsheetml.worksheet+xml">
        <DigestMethod Algorithm="http://www.w3.org/2000/09/xmldsig#sha1"/>
        <DigestValue>MN4MzUhI8aV7wb7RX6087WRQwzU=</DigestValue>
      </Reference>
      <Reference URI="/xl/worksheets/sheet2.xml?ContentType=application/vnd.openxmlformats-officedocument.spreadsheetml.worksheet+xml">
        <DigestMethod Algorithm="http://www.w3.org/2000/09/xmldsig#sha1"/>
        <DigestValue>X67E9mtOZ6uIvbNyVCtj1VDBPy4=</DigestValue>
      </Reference>
      <Reference URI="/xl/worksheets/sheet4.xml?ContentType=application/vnd.openxmlformats-officedocument.spreadsheetml.worksheet+xml">
        <DigestMethod Algorithm="http://www.w3.org/2000/09/xmldsig#sha1"/>
        <DigestValue>hQpLn6eDesoiODRyPhr//WmbjSo=</DigestValue>
      </Reference>
      <Reference URI="/xl/worksheets/sheet3.xml?ContentType=application/vnd.openxmlformats-officedocument.spreadsheetml.worksheet+xml">
        <DigestMethod Algorithm="http://www.w3.org/2000/09/xmldsig#sha1"/>
        <DigestValue>oDu3KSxVAv+uoa8Z9N+2/UrDsMw=</DigestValue>
      </Reference>
      <Reference URI="/xl/workbook.xml?ContentType=application/vnd.openxmlformats-officedocument.spreadsheetml.sheet.main+xml">
        <DigestMethod Algorithm="http://www.w3.org/2000/09/xmldsig#sha1"/>
        <DigestValue>JcP4sy3cYKbNZ+VEFodgF4TdY0o=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7DIW+L3Vh4lcGw8e/V4fEfAhvzk=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2016-07-20T13:00:15Z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2016-07-20T13:00:15Z</xd:SigningTime>
          <xd:SigningCertificate>
            <xd:Cert>
              <xd:CertDigest>
                <DigestMethod Algorithm="http://www.w3.org/2000/09/xmldsig#sha1"/>
                <DigestValue>sLjSNbOvPRYNoJvQieFHJIC99oE=</DigestValue>
              </xd:CertDigest>
              <xd:IssuerSerial>
                <X509IssuerName>CN=NBG Class 2 INT Sub CA, DC=nbg, DC=ge</X509IssuerName>
                <X509SerialNumber>265460743607808883167729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David Kistauri</cp:lastModifiedBy>
  <cp:lastPrinted>2009-04-27T12:27:12Z</cp:lastPrinted>
  <dcterms:created xsi:type="dcterms:W3CDTF">2006-03-24T12:21:33Z</dcterms:created>
  <dcterms:modified xsi:type="dcterms:W3CDTF">2016-07-19T11:04:29Z</dcterms:modified>
</cp:coreProperties>
</file>