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externalReferences>
    <externalReference r:id="rId6"/>
  </externalReference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H66" i="3" l="1"/>
  <c r="E66" i="3"/>
  <c r="H64" i="3"/>
  <c r="E64" i="3"/>
  <c r="H61" i="3"/>
  <c r="F61" i="3"/>
  <c r="C61" i="3"/>
  <c r="E61" i="3" s="1"/>
  <c r="H60" i="3"/>
  <c r="E60" i="3"/>
  <c r="H59" i="3"/>
  <c r="E59" i="3"/>
  <c r="H58" i="3"/>
  <c r="E58" i="3"/>
  <c r="G53" i="3"/>
  <c r="F53" i="3"/>
  <c r="H53" i="3" s="1"/>
  <c r="D53" i="3"/>
  <c r="C53" i="3"/>
  <c r="E53" i="3" s="1"/>
  <c r="H52" i="3"/>
  <c r="E52" i="3"/>
  <c r="H51" i="3"/>
  <c r="E51" i="3"/>
  <c r="H50" i="3"/>
  <c r="E50" i="3"/>
  <c r="H49" i="3"/>
  <c r="E49" i="3"/>
  <c r="H48" i="3"/>
  <c r="E48" i="3"/>
  <c r="H47" i="3"/>
  <c r="E47" i="3"/>
  <c r="D45" i="3"/>
  <c r="D54" i="3" s="1"/>
  <c r="H44" i="3"/>
  <c r="E44" i="3"/>
  <c r="H43" i="3"/>
  <c r="E43" i="3"/>
  <c r="H42" i="3"/>
  <c r="E42" i="3"/>
  <c r="H41" i="3"/>
  <c r="E41" i="3"/>
  <c r="H40" i="3"/>
  <c r="E40" i="3"/>
  <c r="H39" i="3"/>
  <c r="E39" i="3"/>
  <c r="H38" i="3"/>
  <c r="E38" i="3"/>
  <c r="H37" i="3"/>
  <c r="E37" i="3"/>
  <c r="H36" i="3"/>
  <c r="E36" i="3"/>
  <c r="H35" i="3"/>
  <c r="E35" i="3"/>
  <c r="G34" i="3"/>
  <c r="G45" i="3" s="1"/>
  <c r="G54" i="3" s="1"/>
  <c r="F34" i="3"/>
  <c r="F45" i="3" s="1"/>
  <c r="D34" i="3"/>
  <c r="C34" i="3"/>
  <c r="C45" i="3" s="1"/>
  <c r="G30" i="3"/>
  <c r="F30" i="3"/>
  <c r="H30" i="3" s="1"/>
  <c r="H29" i="3"/>
  <c r="D29" i="3"/>
  <c r="C29" i="3"/>
  <c r="E29" i="3" s="1"/>
  <c r="H28" i="3"/>
  <c r="D28" i="3"/>
  <c r="C28" i="3"/>
  <c r="E28" i="3" s="1"/>
  <c r="H27" i="3"/>
  <c r="D27" i="3"/>
  <c r="C27" i="3"/>
  <c r="E27" i="3" s="1"/>
  <c r="H26" i="3"/>
  <c r="D26" i="3"/>
  <c r="C26" i="3"/>
  <c r="E26" i="3" s="1"/>
  <c r="H25" i="3"/>
  <c r="D25" i="3"/>
  <c r="C25" i="3"/>
  <c r="E25" i="3" s="1"/>
  <c r="H24" i="3"/>
  <c r="D24" i="3"/>
  <c r="D30" i="3" s="1"/>
  <c r="C24" i="3"/>
  <c r="E24" i="3" s="1"/>
  <c r="D22" i="3"/>
  <c r="D31" i="3" s="1"/>
  <c r="D56" i="3" s="1"/>
  <c r="D63" i="3" s="1"/>
  <c r="D65" i="3" s="1"/>
  <c r="D67" i="3" s="1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G9" i="3"/>
  <c r="G22" i="3" s="1"/>
  <c r="G31" i="3" s="1"/>
  <c r="F9" i="3"/>
  <c r="F22" i="3" s="1"/>
  <c r="D9" i="3"/>
  <c r="C9" i="3"/>
  <c r="C22" i="3" s="1"/>
  <c r="H8" i="3"/>
  <c r="E8" i="3"/>
  <c r="H39" i="1"/>
  <c r="F39" i="1"/>
  <c r="C39" i="1"/>
  <c r="E39" i="1" s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G30" i="1"/>
  <c r="G40" i="1" s="1"/>
  <c r="F30" i="1"/>
  <c r="D30" i="1"/>
  <c r="D40" i="1" s="1"/>
  <c r="C30" i="1"/>
  <c r="C40" i="1" s="1"/>
  <c r="E40" i="1" s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18" i="1"/>
  <c r="E18" i="1"/>
  <c r="H17" i="1"/>
  <c r="E17" i="1"/>
  <c r="H16" i="1"/>
  <c r="E16" i="1"/>
  <c r="H15" i="1"/>
  <c r="E15" i="1"/>
  <c r="H14" i="1"/>
  <c r="E14" i="1"/>
  <c r="G13" i="1"/>
  <c r="G19" i="1" s="1"/>
  <c r="F13" i="1"/>
  <c r="H13" i="1" s="1"/>
  <c r="E13" i="1"/>
  <c r="D13" i="1"/>
  <c r="D19" i="1" s="1"/>
  <c r="C13" i="1"/>
  <c r="C19" i="1" s="1"/>
  <c r="E19" i="1" s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30" i="1" l="1"/>
  <c r="E30" i="1"/>
  <c r="E22" i="3"/>
  <c r="C54" i="3"/>
  <c r="E54" i="3" s="1"/>
  <c r="E45" i="3"/>
  <c r="F31" i="3"/>
  <c r="H22" i="3"/>
  <c r="G56" i="3"/>
  <c r="G63" i="3" s="1"/>
  <c r="G65" i="3" s="1"/>
  <c r="G67" i="3" s="1"/>
  <c r="F54" i="3"/>
  <c r="H54" i="3" s="1"/>
  <c r="H45" i="3"/>
  <c r="C30" i="3"/>
  <c r="E30" i="3" s="1"/>
  <c r="H9" i="3"/>
  <c r="H34" i="3"/>
  <c r="E9" i="3"/>
  <c r="E34" i="3"/>
  <c r="F19" i="1"/>
  <c r="H19" i="1" s="1"/>
  <c r="F40" i="1"/>
  <c r="H40" i="1" s="1"/>
  <c r="B2" i="5"/>
  <c r="B1" i="5"/>
  <c r="B3" i="4"/>
  <c r="B2" i="4"/>
  <c r="B2" i="2"/>
  <c r="B1" i="2"/>
  <c r="B3" i="3"/>
  <c r="B2" i="3"/>
  <c r="H31" i="3" l="1"/>
  <c r="F56" i="3"/>
  <c r="C31" i="3"/>
  <c r="B29" i="4"/>
  <c r="A29" i="4"/>
  <c r="B70" i="2"/>
  <c r="A70" i="2"/>
  <c r="B70" i="3"/>
  <c r="A70" i="3"/>
  <c r="C56" i="3" l="1"/>
  <c r="E31" i="3"/>
  <c r="F63" i="3"/>
  <c r="H56" i="3"/>
  <c r="H67" i="2"/>
  <c r="H66" i="2"/>
  <c r="H65" i="2"/>
  <c r="H64" i="2"/>
  <c r="G63" i="2"/>
  <c r="F63" i="2"/>
  <c r="H63" i="2" s="1"/>
  <c r="H62" i="2"/>
  <c r="H61" i="2"/>
  <c r="H60" i="2"/>
  <c r="H59" i="2"/>
  <c r="H58" i="2"/>
  <c r="G57" i="2"/>
  <c r="F57" i="2"/>
  <c r="H57" i="2" s="1"/>
  <c r="H56" i="2"/>
  <c r="H55" i="2"/>
  <c r="H54" i="2"/>
  <c r="G53" i="2"/>
  <c r="F53" i="2"/>
  <c r="H53" i="2" s="1"/>
  <c r="H52" i="2"/>
  <c r="H51" i="2"/>
  <c r="H50" i="2"/>
  <c r="H49" i="2"/>
  <c r="G48" i="2"/>
  <c r="F48" i="2"/>
  <c r="H48" i="2" s="1"/>
  <c r="H47" i="2"/>
  <c r="H46" i="2"/>
  <c r="H45" i="2"/>
  <c r="H44" i="2"/>
  <c r="G43" i="2"/>
  <c r="F43" i="2"/>
  <c r="H43" i="2" s="1"/>
  <c r="H42" i="2"/>
  <c r="H41" i="2"/>
  <c r="H40" i="2"/>
  <c r="G39" i="2"/>
  <c r="F39" i="2"/>
  <c r="H38" i="2"/>
  <c r="H37" i="2"/>
  <c r="H36" i="2"/>
  <c r="G35" i="2"/>
  <c r="F35" i="2"/>
  <c r="H34" i="2"/>
  <c r="H33" i="2"/>
  <c r="H32" i="2"/>
  <c r="H31" i="2"/>
  <c r="H30" i="2"/>
  <c r="H29" i="2"/>
  <c r="H28" i="2"/>
  <c r="G27" i="2"/>
  <c r="F27" i="2"/>
  <c r="H26" i="2"/>
  <c r="H25" i="2"/>
  <c r="H24" i="2"/>
  <c r="H23" i="2"/>
  <c r="H22" i="2"/>
  <c r="H21" i="2"/>
  <c r="H20" i="2"/>
  <c r="H19" i="2"/>
  <c r="H18" i="2"/>
  <c r="H17" i="2"/>
  <c r="G16" i="2"/>
  <c r="G13" i="2" s="1"/>
  <c r="F16" i="2"/>
  <c r="H15" i="2"/>
  <c r="H14" i="2"/>
  <c r="H12" i="2"/>
  <c r="H11" i="2"/>
  <c r="H10" i="2"/>
  <c r="G9" i="2"/>
  <c r="F9" i="2"/>
  <c r="H8" i="2"/>
  <c r="H7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6" i="2" s="1"/>
  <c r="E8" i="2"/>
  <c r="E7" i="2"/>
  <c r="H35" i="2" l="1"/>
  <c r="H39" i="2"/>
  <c r="H27" i="2"/>
  <c r="H16" i="2"/>
  <c r="F13" i="2"/>
  <c r="H13" i="2" s="1"/>
  <c r="H9" i="2"/>
  <c r="H63" i="3"/>
  <c r="F65" i="3"/>
  <c r="E56" i="3"/>
  <c r="C63" i="3"/>
  <c r="G6" i="2"/>
  <c r="G68" i="2" s="1"/>
  <c r="F6" i="2" l="1"/>
  <c r="F68" i="2" s="1"/>
  <c r="H68" i="2" s="1"/>
  <c r="H6" i="2"/>
  <c r="F67" i="3"/>
  <c r="H67" i="3" s="1"/>
  <c r="H65" i="3"/>
  <c r="E63" i="3"/>
  <c r="C65" i="3"/>
  <c r="E68" i="2"/>
  <c r="E65" i="3" l="1"/>
  <c r="C67" i="3"/>
  <c r="E67" i="3" s="1"/>
</calcChain>
</file>

<file path=xl/sharedStrings.xml><?xml version="1.0" encoding="utf-8"?>
<sst xmlns="http://schemas.openxmlformats.org/spreadsheetml/2006/main" count="303" uniqueCount="242">
  <si>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</si>
  <si>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</si>
  <si>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</si>
  <si>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</si>
  <si>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</si>
  <si>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</si>
  <si>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</si>
  <si>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</si>
  <si>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</si>
  <si>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</si>
  <si>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</si>
  <si>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</si>
  <si>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</si>
  <si>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</si>
  <si>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</si>
  <si>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</si>
  <si>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</si>
  <si>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</si>
  <si>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</si>
  <si>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</si>
  <si>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</si>
  <si>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</si>
  <si>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</si>
  <si>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</si>
  <si>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</si>
  <si>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</si>
  <si>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</si>
  <si>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</si>
  <si>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</si>
  <si>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</si>
  <si>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</si>
  <si>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</si>
  <si>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</si>
  <si>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</si>
  <si>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</si>
  <si>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</si>
  <si>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</si>
  <si>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</si>
  <si>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</si>
  <si>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</si>
  <si>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</si>
  <si>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</si>
  <si>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</si>
  <si>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</si>
  <si>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</si>
  <si>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</si>
  <si>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</si>
  <si>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</si>
  <si>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</si>
  <si>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</si>
  <si>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</si>
  <si>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</si>
  <si>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</si>
  <si>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</si>
  <si>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</si>
  <si>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</si>
  <si>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</si>
  <si>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</si>
  <si>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</si>
  <si>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</si>
  <si>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</si>
  <si>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</si>
  <si>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</si>
  <si>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</si>
  <si>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</si>
  <si>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</si>
  <si>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</si>
  <si>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</si>
  <si>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</si>
  <si>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</si>
  <si>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</si>
  <si>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</si>
  <si>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</si>
  <si>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</si>
  <si>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</si>
  <si>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</si>
  <si>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</si>
  <si>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</si>
  <si>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</si>
  <si>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</si>
  <si>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</si>
  <si>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</si>
  <si>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</si>
  <si>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</si>
  <si>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</si>
  <si>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</si>
  <si>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</si>
  <si>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</si>
  <si>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</si>
  <si>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</si>
  <si>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</si>
  <si>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</si>
  <si>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</si>
  <si>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</si>
  <si>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</si>
  <si>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</si>
  <si>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</si>
  <si>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</si>
  <si>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</si>
  <si>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</si>
  <si>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</si>
  <si>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</si>
  <si>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</si>
  <si>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</si>
  <si>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</si>
  <si>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</si>
  <si>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</si>
  <si>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</si>
  <si>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</si>
  <si>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</si>
  <si>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</si>
  <si>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</si>
  <si>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</si>
  <si>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</si>
  <si>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</si>
  <si>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</si>
  <si>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</si>
  <si>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</si>
  <si>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</si>
  <si>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</si>
  <si>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</si>
  <si>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</si>
  <si>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</si>
  <si>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</si>
  <si>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</si>
  <si>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</si>
  <si>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</si>
  <si>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</si>
  <si>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</si>
  <si>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</si>
  <si>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</si>
  <si>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</si>
  <si>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</si>
  <si>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</si>
  <si>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</si>
  <si>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</si>
  <si>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</si>
  <si>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</si>
  <si>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</si>
  <si>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</si>
  <si>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</si>
  <si>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</si>
  <si>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</si>
  <si>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</si>
  <si>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</si>
  <si>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</si>
  <si>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</si>
  <si>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</si>
  <si>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</si>
  <si>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</si>
  <si>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</si>
  <si>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</si>
  <si>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</si>
  <si>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</si>
  <si>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</si>
  <si>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</si>
  <si>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</si>
  <si>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</si>
  <si>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</si>
  <si>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</si>
  <si>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</si>
  <si>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</si>
  <si>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</si>
  <si>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</si>
  <si>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</si>
  <si>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</si>
  <si>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</si>
  <si>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</si>
  <si>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</si>
  <si>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</si>
  <si>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</si>
  <si>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</si>
  <si>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</si>
  <si>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</si>
  <si>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</si>
  <si>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</si>
  <si>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</si>
  <si>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</si>
  <si>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</si>
  <si>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</si>
  <si>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</si>
  <si>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</si>
  <si>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</si>
  <si>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</si>
  <si>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</si>
  <si>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</si>
  <si>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</si>
  <si>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</si>
  <si>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</si>
  <si>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</si>
  <si>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</si>
  <si>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</si>
  <si>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</si>
  <si>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</si>
  <si>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</si>
  <si>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</si>
  <si>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</si>
  <si>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</si>
  <si>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</si>
  <si>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</si>
  <si>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</si>
  <si>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</si>
  <si>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</si>
  <si>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</si>
  <si>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</si>
  <si>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</si>
  <si>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</si>
  <si>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</si>
  <si>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</si>
  <si>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</si>
  <si>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</si>
  <si>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</si>
  <si>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</si>
  <si>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</si>
  <si>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</si>
  <si>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</si>
  <si>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</si>
  <si>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</si>
  <si>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</si>
  <si>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</si>
  <si>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</si>
  <si>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</si>
  <si>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</si>
  <si>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</si>
  <si>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</si>
  <si>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სს ზირათ ბანკის თბილისის ფილიალი</t>
  </si>
  <si>
    <t>მუჰარემ ქარსლი</t>
  </si>
  <si>
    <t>იუსუფ დაღჯან</t>
  </si>
  <si>
    <t>ჰუსეინ აიდინ</t>
  </si>
  <si>
    <t>ჯემალეთთინ ბაშლი</t>
  </si>
  <si>
    <t>მეჰმეთ ჰამდი ილდირიმ</t>
  </si>
  <si>
    <t>ფეიზი ჩუთურ</t>
  </si>
  <si>
    <t>მეთინ ოზდემირ</t>
  </si>
  <si>
    <t>მუსტაფა ჩეთინ</t>
  </si>
  <si>
    <t>სალიმ ალქან</t>
  </si>
  <si>
    <t>დავუთ ქარათაშ</t>
  </si>
  <si>
    <t>დენიზ ილმაზ</t>
  </si>
  <si>
    <t>დირექტორი - მეჰმეთ უჩარ</t>
  </si>
  <si>
    <t>დირექტორის მოადგილე - ბოღაჩჰან შეფიქ ქარამურსელ</t>
  </si>
  <si>
    <t>დირექტორის მოადგილე - ჰალუქ ჯენგიზ</t>
  </si>
  <si>
    <t>დირექტორის მოადგილე - მურატ ილდირიმ</t>
  </si>
  <si>
    <t>თურქეთის რესპუბლიკის სახელმწიფო ხაზინა -100 %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</si>
</sst>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#,##0;[Red]#,##0"/>
    <numFmt numFmtId="166" formatCode="m/d/yy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Geo_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8" fillId="2" borderId="7" xfId="0" applyNumberFormat="1" applyFont="1" applyFill="1" applyBorder="1" applyAlignment="1" applyProtection="1">
      <alignment horizontal="right"/>
    </xf>
    <xf numFmtId="38" fontId="8" fillId="2" borderId="8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5" fillId="0" borderId="9" xfId="0" applyFont="1" applyFill="1" applyBorder="1" applyAlignment="1" applyProtection="1">
      <alignment horizontal="left" indent="1"/>
    </xf>
    <xf numFmtId="0" fontId="8" fillId="0" borderId="10" xfId="0" applyFont="1" applyFill="1" applyBorder="1" applyAlignment="1" applyProtection="1"/>
    <xf numFmtId="38" fontId="8" fillId="2" borderId="11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8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9" xfId="0" applyFont="1" applyBorder="1"/>
    <xf numFmtId="0" fontId="4" fillId="0" borderId="11" xfId="0" applyFont="1" applyBorder="1" applyAlignment="1">
      <alignment wrapText="1"/>
    </xf>
    <xf numFmtId="10" fontId="4" fillId="0" borderId="11" xfId="3" applyNumberFormat="1" applyFont="1" applyBorder="1"/>
    <xf numFmtId="10" fontId="4" fillId="0" borderId="12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1" fillId="0" borderId="13" xfId="0" applyFont="1" applyFill="1" applyBorder="1" applyAlignment="1">
      <alignment horizontal="left" vertical="center" indent="1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indent="1"/>
    </xf>
    <xf numFmtId="0" fontId="12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wrapText="1" indent="1"/>
    </xf>
    <xf numFmtId="0" fontId="11" fillId="0" borderId="16" xfId="0" applyFont="1" applyFill="1" applyBorder="1" applyAlignment="1">
      <alignment horizontal="left" wrapText="1" indent="2"/>
    </xf>
    <xf numFmtId="0" fontId="12" fillId="0" borderId="16" xfId="0" applyFont="1" applyFill="1" applyBorder="1" applyAlignment="1"/>
    <xf numFmtId="0" fontId="12" fillId="0" borderId="16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 indent="1"/>
    </xf>
    <xf numFmtId="0" fontId="11" fillId="0" borderId="17" xfId="0" applyFont="1" applyFill="1" applyBorder="1" applyAlignment="1">
      <alignment horizontal="left" indent="1"/>
    </xf>
    <xf numFmtId="0" fontId="11" fillId="0" borderId="18" xfId="0" applyFont="1" applyFill="1" applyBorder="1" applyAlignment="1">
      <alignment horizontal="left" wrapText="1" indent="1"/>
    </xf>
    <xf numFmtId="0" fontId="11" fillId="0" borderId="19" xfId="0" applyFont="1" applyFill="1" applyBorder="1" applyAlignment="1">
      <alignment horizontal="left" indent="1"/>
    </xf>
    <xf numFmtId="0" fontId="12" fillId="0" borderId="20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indent="1"/>
    </xf>
    <xf numFmtId="0" fontId="12" fillId="0" borderId="1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 wrapText="1" indent="1"/>
    </xf>
    <xf numFmtId="0" fontId="12" fillId="0" borderId="16" xfId="0" applyFont="1" applyFill="1" applyBorder="1" applyAlignment="1">
      <alignment horizontal="left" inden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left" vertical="center" indent="1"/>
    </xf>
    <xf numFmtId="0" fontId="12" fillId="0" borderId="20" xfId="0" applyFont="1" applyFill="1" applyBorder="1" applyAlignment="1"/>
    <xf numFmtId="0" fontId="11" fillId="0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38" fontId="11" fillId="0" borderId="16" xfId="0" applyNumberFormat="1" applyFont="1" applyFill="1" applyBorder="1" applyAlignment="1" applyProtection="1">
      <alignment horizontal="right"/>
      <protection locked="0"/>
    </xf>
    <xf numFmtId="38" fontId="11" fillId="0" borderId="23" xfId="0" applyNumberFormat="1" applyFont="1" applyFill="1" applyBorder="1" applyAlignment="1" applyProtection="1">
      <alignment horizontal="right"/>
      <protection locked="0"/>
    </xf>
    <xf numFmtId="38" fontId="11" fillId="2" borderId="23" xfId="0" applyNumberFormat="1" applyFont="1" applyFill="1" applyBorder="1" applyAlignment="1">
      <alignment horizontal="right"/>
    </xf>
    <xf numFmtId="38" fontId="11" fillId="2" borderId="16" xfId="0" applyNumberFormat="1" applyFont="1" applyFill="1" applyBorder="1" applyAlignment="1">
      <alignment horizontal="right"/>
    </xf>
    <xf numFmtId="38" fontId="11" fillId="2" borderId="23" xfId="0" applyNumberFormat="1" applyFont="1" applyFill="1" applyBorder="1" applyAlignment="1" applyProtection="1">
      <alignment horizontal="right"/>
    </xf>
    <xf numFmtId="38" fontId="11" fillId="3" borderId="23" xfId="0" applyNumberFormat="1" applyFont="1" applyFill="1" applyBorder="1" applyAlignment="1" applyProtection="1">
      <alignment horizontal="right"/>
      <protection locked="0"/>
    </xf>
    <xf numFmtId="38" fontId="11" fillId="2" borderId="16" xfId="0" applyNumberFormat="1" applyFont="1" applyFill="1" applyBorder="1" applyAlignment="1" applyProtection="1">
      <alignment horizontal="right"/>
      <protection locked="0"/>
    </xf>
    <xf numFmtId="38" fontId="11" fillId="2" borderId="23" xfId="0" applyNumberFormat="1" applyFont="1" applyFill="1" applyBorder="1" applyAlignment="1" applyProtection="1">
      <alignment horizontal="right"/>
      <protection locked="0"/>
    </xf>
    <xf numFmtId="38" fontId="11" fillId="0" borderId="18" xfId="0" applyNumberFormat="1" applyFont="1" applyFill="1" applyBorder="1" applyAlignment="1" applyProtection="1">
      <alignment horizontal="right"/>
      <protection locked="0"/>
    </xf>
    <xf numFmtId="38" fontId="11" fillId="2" borderId="24" xfId="0" applyNumberFormat="1" applyFont="1" applyFill="1" applyBorder="1" applyAlignment="1">
      <alignment horizontal="right"/>
    </xf>
    <xf numFmtId="38" fontId="11" fillId="2" borderId="20" xfId="0" applyNumberFormat="1" applyFont="1" applyFill="1" applyBorder="1" applyAlignment="1">
      <alignment horizontal="right"/>
    </xf>
    <xf numFmtId="38" fontId="11" fillId="2" borderId="25" xfId="0" applyNumberFormat="1" applyFont="1" applyFill="1" applyBorder="1" applyAlignment="1">
      <alignment horizontal="right"/>
    </xf>
    <xf numFmtId="38" fontId="11" fillId="0" borderId="14" xfId="0" applyNumberFormat="1" applyFont="1" applyFill="1" applyBorder="1" applyAlignment="1" applyProtection="1">
      <alignment horizontal="right"/>
      <protection locked="0"/>
    </xf>
    <xf numFmtId="38" fontId="11" fillId="3" borderId="22" xfId="0" applyNumberFormat="1" applyFont="1" applyFill="1" applyBorder="1" applyAlignment="1" applyProtection="1">
      <alignment horizontal="right"/>
      <protection locked="0"/>
    </xf>
    <xf numFmtId="38" fontId="11" fillId="0" borderId="21" xfId="0" applyNumberFormat="1" applyFont="1" applyFill="1" applyBorder="1" applyAlignment="1" applyProtection="1">
      <alignment horizontal="right"/>
      <protection locked="0"/>
    </xf>
    <xf numFmtId="38" fontId="11" fillId="2" borderId="26" xfId="0" applyNumberFormat="1" applyFont="1" applyFill="1" applyBorder="1" applyAlignment="1">
      <alignment horizontal="right"/>
    </xf>
    <xf numFmtId="38" fontId="11" fillId="0" borderId="16" xfId="0" applyNumberFormat="1" applyFont="1" applyFill="1" applyBorder="1" applyAlignment="1">
      <alignment horizontal="right"/>
    </xf>
    <xf numFmtId="38" fontId="11" fillId="0" borderId="23" xfId="0" applyNumberFormat="1" applyFont="1" applyFill="1" applyBorder="1" applyAlignment="1">
      <alignment horizontal="right"/>
    </xf>
    <xf numFmtId="38" fontId="11" fillId="2" borderId="18" xfId="0" applyNumberFormat="1" applyFont="1" applyFill="1" applyBorder="1" applyAlignment="1">
      <alignment horizontal="right"/>
    </xf>
    <xf numFmtId="38" fontId="11" fillId="0" borderId="16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38" fontId="11" fillId="2" borderId="7" xfId="0" applyNumberFormat="1" applyFont="1" applyFill="1" applyBorder="1" applyAlignment="1" applyProtection="1">
      <alignment horizontal="right"/>
    </xf>
    <xf numFmtId="38" fontId="11" fillId="0" borderId="7" xfId="0" applyNumberFormat="1" applyFont="1" applyFill="1" applyBorder="1" applyAlignment="1" applyProtection="1">
      <alignment horizontal="right"/>
      <protection locked="0"/>
    </xf>
    <xf numFmtId="38" fontId="11" fillId="2" borderId="7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 indent="1"/>
    </xf>
    <xf numFmtId="0" fontId="13" fillId="0" borderId="7" xfId="0" applyFont="1" applyFill="1" applyBorder="1" applyAlignment="1">
      <alignment horizontal="center"/>
    </xf>
    <xf numFmtId="0" fontId="12" fillId="0" borderId="7" xfId="0" applyFont="1" applyFill="1" applyBorder="1" applyAlignment="1" applyProtection="1">
      <alignment horizontal="left"/>
      <protection locked="0"/>
    </xf>
    <xf numFmtId="0" fontId="14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 applyProtection="1">
      <alignment horizontal="left" indent="1"/>
      <protection locked="0"/>
    </xf>
    <xf numFmtId="0" fontId="14" fillId="0" borderId="7" xfId="0" applyFont="1" applyFill="1" applyBorder="1" applyAlignment="1" applyProtection="1">
      <alignment horizontal="left" vertical="center" indent="1"/>
      <protection locked="0"/>
    </xf>
    <xf numFmtId="0" fontId="11" fillId="0" borderId="7" xfId="0" applyFont="1" applyFill="1" applyBorder="1" applyAlignment="1" applyProtection="1">
      <alignment horizontal="left" vertical="center" indent="1"/>
      <protection locked="0"/>
    </xf>
    <xf numFmtId="0" fontId="14" fillId="0" borderId="7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/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38" fontId="16" fillId="2" borderId="27" xfId="0" applyNumberFormat="1" applyFont="1" applyFill="1" applyBorder="1" applyAlignment="1" applyProtection="1">
      <alignment horizontal="right"/>
    </xf>
    <xf numFmtId="38" fontId="16" fillId="2" borderId="7" xfId="0" applyNumberFormat="1" applyFont="1" applyFill="1" applyBorder="1" applyAlignment="1" applyProtection="1">
      <alignment horizontal="right"/>
    </xf>
    <xf numFmtId="38" fontId="17" fillId="2" borderId="7" xfId="0" applyNumberFormat="1" applyFont="1" applyFill="1" applyBorder="1" applyAlignment="1" applyProtection="1">
      <alignment horizontal="right"/>
    </xf>
    <xf numFmtId="38" fontId="18" fillId="2" borderId="11" xfId="0" applyNumberFormat="1" applyFont="1" applyFill="1" applyBorder="1" applyAlignment="1" applyProtection="1">
      <alignment horizontal="right"/>
    </xf>
    <xf numFmtId="38" fontId="16" fillId="4" borderId="0" xfId="0" applyNumberFormat="1" applyFont="1" applyFill="1" applyBorder="1" applyAlignment="1" applyProtection="1">
      <alignment horizontal="right"/>
    </xf>
    <xf numFmtId="38" fontId="8" fillId="0" borderId="28" xfId="0" applyNumberFormat="1" applyFont="1" applyFill="1" applyBorder="1" applyAlignment="1" applyProtection="1">
      <alignment horizontal="right"/>
      <protection locked="0"/>
    </xf>
    <xf numFmtId="38" fontId="8" fillId="0" borderId="29" xfId="0" applyNumberFormat="1" applyFont="1" applyFill="1" applyBorder="1" applyAlignment="1" applyProtection="1">
      <alignment horizontal="right"/>
      <protection locked="0"/>
    </xf>
    <xf numFmtId="38" fontId="16" fillId="2" borderId="2" xfId="0" applyNumberFormat="1" applyFont="1" applyFill="1" applyBorder="1" applyAlignment="1" applyProtection="1">
      <alignment horizontal="right"/>
    </xf>
    <xf numFmtId="38" fontId="8" fillId="2" borderId="2" xfId="0" applyNumberFormat="1" applyFont="1" applyFill="1" applyBorder="1" applyAlignment="1" applyProtection="1">
      <alignment horizontal="right"/>
    </xf>
    <xf numFmtId="38" fontId="8" fillId="2" borderId="4" xfId="0" applyNumberFormat="1" applyFont="1" applyFill="1" applyBorder="1" applyAlignment="1" applyProtection="1">
      <alignment horizontal="right"/>
    </xf>
    <xf numFmtId="0" fontId="4" fillId="0" borderId="5" xfId="0" applyFont="1" applyBorder="1" applyAlignment="1">
      <alignment vertical="center"/>
    </xf>
    <xf numFmtId="0" fontId="19" fillId="0" borderId="7" xfId="0" applyFont="1" applyBorder="1" applyAlignment="1">
      <alignment wrapText="1"/>
    </xf>
    <xf numFmtId="0" fontId="0" fillId="0" borderId="8" xfId="0" applyBorder="1" applyAlignment="1"/>
    <xf numFmtId="0" fontId="4" fillId="0" borderId="6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0" fillId="0" borderId="12" xfId="0" applyBorder="1" applyAlignment="1"/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left" indent="1"/>
    </xf>
    <xf numFmtId="0" fontId="6" fillId="0" borderId="3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 indent="1"/>
    </xf>
    <xf numFmtId="0" fontId="4" fillId="0" borderId="33" xfId="0" applyFont="1" applyFill="1" applyBorder="1" applyAlignment="1" applyProtection="1">
      <alignment horizontal="left" indent="1"/>
    </xf>
    <xf numFmtId="0" fontId="5" fillId="0" borderId="34" xfId="0" applyFont="1" applyFill="1" applyBorder="1" applyAlignment="1" applyProtection="1">
      <alignment horizontal="left" indent="1"/>
    </xf>
    <xf numFmtId="0" fontId="8" fillId="0" borderId="35" xfId="0" applyFont="1" applyFill="1" applyBorder="1" applyAlignment="1" applyProtection="1"/>
    <xf numFmtId="38" fontId="18" fillId="2" borderId="36" xfId="0" applyNumberFormat="1" applyFont="1" applyFill="1" applyBorder="1" applyAlignment="1" applyProtection="1">
      <alignment horizontal="right"/>
    </xf>
    <xf numFmtId="38" fontId="8" fillId="2" borderId="36" xfId="0" applyNumberFormat="1" applyFont="1" applyFill="1" applyBorder="1" applyAlignment="1" applyProtection="1">
      <alignment horizontal="right"/>
    </xf>
    <xf numFmtId="38" fontId="8" fillId="2" borderId="37" xfId="0" applyNumberFormat="1" applyFont="1" applyFill="1" applyBorder="1" applyAlignment="1" applyProtection="1">
      <alignment horizontal="right"/>
    </xf>
    <xf numFmtId="0" fontId="5" fillId="0" borderId="38" xfId="0" applyFont="1" applyFill="1" applyBorder="1" applyAlignment="1" applyProtection="1">
      <alignment horizontal="left" indent="1"/>
    </xf>
    <xf numFmtId="0" fontId="8" fillId="0" borderId="39" xfId="0" applyFont="1" applyFill="1" applyBorder="1" applyAlignment="1" applyProtection="1"/>
    <xf numFmtId="38" fontId="18" fillId="2" borderId="40" xfId="0" applyNumberFormat="1" applyFont="1" applyFill="1" applyBorder="1" applyAlignment="1" applyProtection="1">
      <alignment horizontal="right"/>
    </xf>
    <xf numFmtId="38" fontId="8" fillId="2" borderId="40" xfId="0" applyNumberFormat="1" applyFont="1" applyFill="1" applyBorder="1" applyAlignment="1" applyProtection="1">
      <alignment horizontal="right"/>
    </xf>
    <xf numFmtId="38" fontId="8" fillId="2" borderId="41" xfId="0" applyNumberFormat="1" applyFont="1" applyFill="1" applyBorder="1" applyAlignment="1" applyProtection="1">
      <alignment horizontal="right"/>
    </xf>
    <xf numFmtId="0" fontId="4" fillId="0" borderId="35" xfId="0" applyFont="1" applyFill="1" applyBorder="1" applyAlignment="1" applyProtection="1">
      <alignment horizontal="left" indent="1"/>
    </xf>
    <xf numFmtId="38" fontId="16" fillId="2" borderId="36" xfId="0" applyNumberFormat="1" applyFont="1" applyFill="1" applyBorder="1" applyAlignment="1" applyProtection="1">
      <alignment horizontal="right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USHAO%20gamchirvaloba.%20ZIR09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"/>
      <sheetName val="RI"/>
      <sheetName val="RC-O"/>
      <sheetName val="Sheet1"/>
      <sheetName val="Sheet2"/>
      <sheetName val="Sheet3"/>
      <sheetName val="A-Can"/>
      <sheetName val="A-LD"/>
      <sheetName val="RI-AC"/>
      <sheetName val="RC(1)"/>
      <sheetName val="RI(1)"/>
      <sheetName val="RC-O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5">
          <cell r="C25">
            <v>34696</v>
          </cell>
          <cell r="D25">
            <v>40528</v>
          </cell>
        </row>
        <row r="26">
          <cell r="D26">
            <v>91582</v>
          </cell>
        </row>
        <row r="28">
          <cell r="D28">
            <v>7427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tabSelected="1" zoomScale="80" zoomScaleNormal="80" workbookViewId="0">
      <selection activeCell="F49" sqref="F49"/>
    </sheetView>
  </sheetViews>
  <sheetFormatPr defaultRowHeight="15" x14ac:dyDescent="0.3"/>
  <cols>
    <col min="1" max="1" width="8.28515625" style="1" customWidth="1"/>
    <col min="2" max="2" width="55.5703125" style="1" bestFit="1" customWidth="1"/>
    <col min="3" max="3" width="14.140625" style="1" customWidth="1"/>
    <col min="4" max="4" width="15.5703125" style="1" customWidth="1"/>
    <col min="5" max="5" width="17.7109375" style="1" bestFit="1" customWidth="1"/>
    <col min="6" max="6" width="14.85546875" style="1" bestFit="1" customWidth="1"/>
    <col min="7" max="7" width="14.42578125" style="1" bestFit="1" customWidth="1"/>
    <col min="8" max="8" width="16.42578125" style="1" bestFit="1" customWidth="1"/>
    <col min="9" max="16384" width="9.140625" style="1"/>
  </cols>
  <sheetData>
    <row r="1" spans="1:26" x14ac:dyDescent="0.3">
      <c r="A1" s="2" t="s">
        <v>120</v>
      </c>
      <c r="B1" s="3" t="s">
        <v>225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2" t="s">
        <v>132</v>
      </c>
      <c r="B2" s="4">
        <v>42643</v>
      </c>
      <c r="C2" s="3"/>
      <c r="D2" s="5"/>
      <c r="E2" s="5"/>
      <c r="F2" s="6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 x14ac:dyDescent="0.35">
      <c r="A3" s="7"/>
      <c r="B3" s="8" t="s">
        <v>216</v>
      </c>
      <c r="D3" s="6"/>
      <c r="E3" s="6"/>
      <c r="F3" s="3"/>
      <c r="G3" s="3"/>
      <c r="H3" s="9" t="s">
        <v>121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x14ac:dyDescent="0.35">
      <c r="A4" s="10"/>
      <c r="B4" s="11"/>
      <c r="C4" s="130" t="s">
        <v>135</v>
      </c>
      <c r="D4" s="130"/>
      <c r="E4" s="130"/>
      <c r="F4" s="131" t="s">
        <v>147</v>
      </c>
      <c r="G4" s="131"/>
      <c r="H4" s="13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3">
      <c r="A5" s="12" t="s">
        <v>106</v>
      </c>
      <c r="B5" s="13" t="s">
        <v>129</v>
      </c>
      <c r="C5" s="14" t="s">
        <v>161</v>
      </c>
      <c r="D5" s="14" t="s">
        <v>162</v>
      </c>
      <c r="E5" s="14" t="s">
        <v>163</v>
      </c>
      <c r="F5" s="14" t="s">
        <v>161</v>
      </c>
      <c r="G5" s="14" t="s">
        <v>162</v>
      </c>
      <c r="H5" s="162" t="s">
        <v>163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2">
        <v>1</v>
      </c>
      <c r="B6" s="15" t="s">
        <v>133</v>
      </c>
      <c r="C6" s="143">
        <v>673939</v>
      </c>
      <c r="D6" s="143">
        <v>3125750</v>
      </c>
      <c r="E6" s="16">
        <f>C6+D6</f>
        <v>3799689</v>
      </c>
      <c r="F6" s="143">
        <v>829441</v>
      </c>
      <c r="G6" s="143">
        <v>4457035</v>
      </c>
      <c r="H6" s="17">
        <f>F6+G6</f>
        <v>5286476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2</v>
      </c>
      <c r="B7" s="15" t="s">
        <v>150</v>
      </c>
      <c r="C7" s="144">
        <v>249527</v>
      </c>
      <c r="D7" s="144">
        <v>7283671</v>
      </c>
      <c r="E7" s="16">
        <f t="shared" ref="E7:E18" si="0">C7+D7</f>
        <v>7533198</v>
      </c>
      <c r="F7" s="144">
        <v>169960</v>
      </c>
      <c r="G7" s="144">
        <v>7810566</v>
      </c>
      <c r="H7" s="17">
        <f t="shared" ref="H7:H18" si="1">F7+G7</f>
        <v>7980526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3</v>
      </c>
      <c r="B8" s="15" t="s">
        <v>151</v>
      </c>
      <c r="C8" s="144">
        <v>8023972</v>
      </c>
      <c r="D8" s="144">
        <v>46836304</v>
      </c>
      <c r="E8" s="16">
        <f t="shared" si="0"/>
        <v>54860276</v>
      </c>
      <c r="F8" s="144">
        <v>3523432</v>
      </c>
      <c r="G8" s="144">
        <v>24460833</v>
      </c>
      <c r="H8" s="17">
        <f t="shared" si="1"/>
        <v>27984265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4</v>
      </c>
      <c r="B9" s="15" t="s">
        <v>137</v>
      </c>
      <c r="C9" s="144">
        <v>0</v>
      </c>
      <c r="D9" s="144">
        <v>0</v>
      </c>
      <c r="E9" s="16">
        <f t="shared" si="0"/>
        <v>0</v>
      </c>
      <c r="F9" s="144">
        <v>0</v>
      </c>
      <c r="G9" s="144">
        <v>0</v>
      </c>
      <c r="H9" s="17">
        <f t="shared" si="1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5</v>
      </c>
      <c r="B10" s="15" t="s">
        <v>138</v>
      </c>
      <c r="C10" s="144">
        <v>15222049</v>
      </c>
      <c r="D10" s="144">
        <v>0</v>
      </c>
      <c r="E10" s="16">
        <f t="shared" si="0"/>
        <v>15222049</v>
      </c>
      <c r="F10" s="144">
        <v>14692979</v>
      </c>
      <c r="G10" s="144">
        <v>0</v>
      </c>
      <c r="H10" s="17">
        <f t="shared" si="1"/>
        <v>14692979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6.1</v>
      </c>
      <c r="B11" s="18" t="s">
        <v>152</v>
      </c>
      <c r="C11" s="145">
        <v>5071807</v>
      </c>
      <c r="D11" s="145">
        <v>8190902</v>
      </c>
      <c r="E11" s="16">
        <f t="shared" si="0"/>
        <v>13262709</v>
      </c>
      <c r="F11" s="145">
        <v>5750654</v>
      </c>
      <c r="G11" s="145">
        <v>7813944</v>
      </c>
      <c r="H11" s="17">
        <f t="shared" si="1"/>
        <v>13564598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6.2</v>
      </c>
      <c r="B12" s="18" t="s">
        <v>153</v>
      </c>
      <c r="C12" s="145">
        <v>-178567</v>
      </c>
      <c r="D12" s="145">
        <v>-346694</v>
      </c>
      <c r="E12" s="16">
        <f t="shared" si="0"/>
        <v>-525261</v>
      </c>
      <c r="F12" s="145">
        <v>-202069</v>
      </c>
      <c r="G12" s="145">
        <v>-187235</v>
      </c>
      <c r="H12" s="17">
        <f t="shared" si="1"/>
        <v>-389304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</v>
      </c>
      <c r="B13" s="15" t="s">
        <v>154</v>
      </c>
      <c r="C13" s="144">
        <f>C11+C12</f>
        <v>4893240</v>
      </c>
      <c r="D13" s="144">
        <f>D11+D12</f>
        <v>7844208</v>
      </c>
      <c r="E13" s="16">
        <f t="shared" si="0"/>
        <v>12737448</v>
      </c>
      <c r="F13" s="144">
        <f>F11+F12</f>
        <v>5548585</v>
      </c>
      <c r="G13" s="144">
        <f>G11+G12</f>
        <v>7626709</v>
      </c>
      <c r="H13" s="17">
        <f t="shared" si="1"/>
        <v>13175294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7</v>
      </c>
      <c r="B14" s="15" t="s">
        <v>155</v>
      </c>
      <c r="C14" s="144">
        <v>36137</v>
      </c>
      <c r="D14" s="144">
        <v>59897</v>
      </c>
      <c r="E14" s="16">
        <f t="shared" si="0"/>
        <v>96034</v>
      </c>
      <c r="F14" s="144">
        <v>79383</v>
      </c>
      <c r="G14" s="144">
        <v>221693</v>
      </c>
      <c r="H14" s="17">
        <f t="shared" si="1"/>
        <v>301076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8</v>
      </c>
      <c r="B15" s="15" t="s">
        <v>145</v>
      </c>
      <c r="C15" s="144">
        <v>0</v>
      </c>
      <c r="D15" s="144" t="s">
        <v>178</v>
      </c>
      <c r="E15" s="16">
        <f>C15</f>
        <v>0</v>
      </c>
      <c r="F15" s="144">
        <v>0</v>
      </c>
      <c r="G15" s="144" t="s">
        <v>178</v>
      </c>
      <c r="H15" s="17">
        <f>F15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9</v>
      </c>
      <c r="B16" s="15" t="s">
        <v>148</v>
      </c>
      <c r="C16" s="144">
        <v>0</v>
      </c>
      <c r="D16" s="144">
        <v>0</v>
      </c>
      <c r="E16" s="16">
        <f t="shared" si="0"/>
        <v>0</v>
      </c>
      <c r="F16" s="144">
        <v>0</v>
      </c>
      <c r="G16" s="144">
        <v>0</v>
      </c>
      <c r="H16" s="17">
        <f t="shared" si="1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10</v>
      </c>
      <c r="B17" s="15" t="s">
        <v>146</v>
      </c>
      <c r="C17" s="144">
        <v>2383982</v>
      </c>
      <c r="D17" s="144" t="s">
        <v>178</v>
      </c>
      <c r="E17" s="16">
        <f>C17</f>
        <v>2383982</v>
      </c>
      <c r="F17" s="144">
        <v>1103155</v>
      </c>
      <c r="G17" s="144" t="s">
        <v>178</v>
      </c>
      <c r="H17" s="17">
        <f>F17</f>
        <v>1103155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thickBot="1" x14ac:dyDescent="0.35">
      <c r="A18" s="167">
        <v>11</v>
      </c>
      <c r="B18" s="177" t="s">
        <v>156</v>
      </c>
      <c r="C18" s="178">
        <v>2177893</v>
      </c>
      <c r="D18" s="178">
        <v>1605657</v>
      </c>
      <c r="E18" s="170">
        <f t="shared" si="0"/>
        <v>3783550</v>
      </c>
      <c r="F18" s="178">
        <v>313222</v>
      </c>
      <c r="G18" s="178">
        <v>1582950</v>
      </c>
      <c r="H18" s="171">
        <f t="shared" si="1"/>
        <v>1896172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thickBot="1" x14ac:dyDescent="0.35">
      <c r="A19" s="172">
        <v>12</v>
      </c>
      <c r="B19" s="173" t="s">
        <v>130</v>
      </c>
      <c r="C19" s="174">
        <f>SUM(C6+C7+C8+C9+C10+C13+C14+C15+C16+C17+C18)</f>
        <v>33660739</v>
      </c>
      <c r="D19" s="174">
        <f>SUM(D6+D7+D8+D9+D10+D13+D14+D16+D18)</f>
        <v>66755487</v>
      </c>
      <c r="E19" s="175">
        <f>C19+D19</f>
        <v>100416226</v>
      </c>
      <c r="F19" s="174">
        <f>SUM(F6+F7+F8+F9+F10+F13+F14+F15+F16+F17+F18)</f>
        <v>26260157</v>
      </c>
      <c r="G19" s="174">
        <f>SUM(G6+G7+G8+G9+G10+G13+G14+G16+G18)</f>
        <v>46159786</v>
      </c>
      <c r="H19" s="176">
        <f>F19+G19</f>
        <v>72419943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 x14ac:dyDescent="0.35">
      <c r="A20" s="163"/>
      <c r="B20" s="164" t="s">
        <v>126</v>
      </c>
      <c r="C20" s="147"/>
      <c r="D20" s="147"/>
      <c r="E20" s="148"/>
      <c r="F20" s="147"/>
      <c r="G20" s="147"/>
      <c r="H20" s="14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165">
        <v>13</v>
      </c>
      <c r="B21" s="166" t="s">
        <v>123</v>
      </c>
      <c r="C21" s="150">
        <v>0</v>
      </c>
      <c r="D21" s="150">
        <v>2329700</v>
      </c>
      <c r="E21" s="151">
        <f>C21+D21</f>
        <v>2329700</v>
      </c>
      <c r="F21" s="150">
        <v>0</v>
      </c>
      <c r="G21" s="150">
        <v>8454680</v>
      </c>
      <c r="H21" s="152">
        <f>F21+G21</f>
        <v>8454680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14</v>
      </c>
      <c r="B22" s="15" t="s">
        <v>136</v>
      </c>
      <c r="C22" s="144">
        <v>10064792</v>
      </c>
      <c r="D22" s="144">
        <v>24245371</v>
      </c>
      <c r="E22" s="16">
        <f t="shared" ref="E22:E30" si="2">C22+D22</f>
        <v>34310163</v>
      </c>
      <c r="F22" s="144">
        <v>5494084</v>
      </c>
      <c r="G22" s="144">
        <v>21912925</v>
      </c>
      <c r="H22" s="17">
        <f t="shared" ref="H22:H30" si="3">F22+G22</f>
        <v>27407009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15</v>
      </c>
      <c r="B23" s="15" t="s">
        <v>157</v>
      </c>
      <c r="C23" s="144">
        <v>1615499</v>
      </c>
      <c r="D23" s="144">
        <v>36110182</v>
      </c>
      <c r="E23" s="16">
        <f t="shared" si="2"/>
        <v>37725681</v>
      </c>
      <c r="F23" s="144">
        <v>139905</v>
      </c>
      <c r="G23" s="144">
        <v>9448852</v>
      </c>
      <c r="H23" s="17">
        <f t="shared" si="3"/>
        <v>9588757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16</v>
      </c>
      <c r="B24" s="15" t="s">
        <v>124</v>
      </c>
      <c r="C24" s="144">
        <v>185244</v>
      </c>
      <c r="D24" s="144">
        <v>2645323</v>
      </c>
      <c r="E24" s="16">
        <f t="shared" si="2"/>
        <v>2830567</v>
      </c>
      <c r="F24" s="144">
        <v>698450</v>
      </c>
      <c r="G24" s="144">
        <v>2902026</v>
      </c>
      <c r="H24" s="17">
        <f t="shared" si="3"/>
        <v>3600476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17</v>
      </c>
      <c r="B25" s="15" t="s">
        <v>134</v>
      </c>
      <c r="C25" s="144">
        <v>0</v>
      </c>
      <c r="D25" s="144">
        <v>0</v>
      </c>
      <c r="E25" s="16">
        <f t="shared" si="2"/>
        <v>0</v>
      </c>
      <c r="F25" s="144">
        <v>0</v>
      </c>
      <c r="G25" s="144">
        <v>0</v>
      </c>
      <c r="H25" s="17">
        <f t="shared" si="3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18</v>
      </c>
      <c r="B26" s="15" t="s">
        <v>158</v>
      </c>
      <c r="C26" s="144">
        <v>0</v>
      </c>
      <c r="D26" s="144">
        <v>0</v>
      </c>
      <c r="E26" s="16">
        <f t="shared" si="2"/>
        <v>0</v>
      </c>
      <c r="F26" s="144">
        <v>0</v>
      </c>
      <c r="G26" s="144">
        <v>0</v>
      </c>
      <c r="H26" s="17">
        <f t="shared" si="3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19</v>
      </c>
      <c r="B27" s="15" t="s">
        <v>159</v>
      </c>
      <c r="C27" s="144">
        <v>5</v>
      </c>
      <c r="D27" s="144">
        <v>43987</v>
      </c>
      <c r="E27" s="16">
        <f t="shared" si="2"/>
        <v>43992</v>
      </c>
      <c r="F27" s="144">
        <v>740</v>
      </c>
      <c r="G27" s="144">
        <v>109543</v>
      </c>
      <c r="H27" s="17">
        <f t="shared" si="3"/>
        <v>110283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20</v>
      </c>
      <c r="B28" s="15" t="s">
        <v>160</v>
      </c>
      <c r="C28" s="144">
        <v>69544</v>
      </c>
      <c r="D28" s="144">
        <v>1752420</v>
      </c>
      <c r="E28" s="16">
        <f t="shared" si="2"/>
        <v>1821964</v>
      </c>
      <c r="F28" s="144">
        <v>773604</v>
      </c>
      <c r="G28" s="144">
        <v>3249566</v>
      </c>
      <c r="H28" s="17">
        <f t="shared" si="3"/>
        <v>4023170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21</v>
      </c>
      <c r="B29" s="15" t="s">
        <v>127</v>
      </c>
      <c r="C29" s="144">
        <v>0</v>
      </c>
      <c r="D29" s="144">
        <v>0</v>
      </c>
      <c r="E29" s="16">
        <f t="shared" si="2"/>
        <v>0</v>
      </c>
      <c r="F29" s="144">
        <v>0</v>
      </c>
      <c r="G29" s="144">
        <v>0</v>
      </c>
      <c r="H29" s="17">
        <f t="shared" si="3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thickBot="1" x14ac:dyDescent="0.35">
      <c r="A30" s="19">
        <v>22</v>
      </c>
      <c r="B30" s="20" t="s">
        <v>128</v>
      </c>
      <c r="C30" s="146">
        <f>SUM(C21,C22,C23,C24,C25,C26,C27,C28,C29)</f>
        <v>11935084</v>
      </c>
      <c r="D30" s="146">
        <f>SUM(D21,D22,D23,D24,D25,D26,D27,D28,D29)</f>
        <v>67126983</v>
      </c>
      <c r="E30" s="21">
        <f t="shared" si="2"/>
        <v>79062067</v>
      </c>
      <c r="F30" s="146">
        <f>SUM(F21,F22,F23,F24,F25,F26,F27,F28,F29)</f>
        <v>7106783</v>
      </c>
      <c r="G30" s="146">
        <f>SUM(G21,G22,G23,G24,G25,G26,G27,G28,G29)</f>
        <v>46077592</v>
      </c>
      <c r="H30" s="22">
        <f t="shared" si="3"/>
        <v>53184375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 x14ac:dyDescent="0.35">
      <c r="A31" s="163"/>
      <c r="B31" s="164" t="s">
        <v>139</v>
      </c>
      <c r="C31" s="147"/>
      <c r="D31" s="147"/>
      <c r="E31" s="148"/>
      <c r="F31" s="147"/>
      <c r="G31" s="147"/>
      <c r="H31" s="14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165">
        <v>23</v>
      </c>
      <c r="B32" s="166" t="s">
        <v>140</v>
      </c>
      <c r="C32" s="150">
        <v>0</v>
      </c>
      <c r="D32" s="150" t="s">
        <v>178</v>
      </c>
      <c r="E32" s="151">
        <f>C32</f>
        <v>0</v>
      </c>
      <c r="F32" s="150">
        <v>0</v>
      </c>
      <c r="G32" s="150" t="s">
        <v>178</v>
      </c>
      <c r="H32" s="152">
        <f>F32</f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24</v>
      </c>
      <c r="B33" s="15" t="s">
        <v>141</v>
      </c>
      <c r="C33" s="144">
        <v>0</v>
      </c>
      <c r="D33" s="144" t="s">
        <v>178</v>
      </c>
      <c r="E33" s="16">
        <f t="shared" ref="E33:E39" si="4">C33</f>
        <v>0</v>
      </c>
      <c r="F33" s="144">
        <v>0</v>
      </c>
      <c r="G33" s="144" t="s">
        <v>178</v>
      </c>
      <c r="H33" s="17">
        <f t="shared" ref="H33:H39" si="5">F33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25</v>
      </c>
      <c r="B34" s="18" t="s">
        <v>142</v>
      </c>
      <c r="C34" s="144">
        <v>0</v>
      </c>
      <c r="D34" s="144" t="s">
        <v>178</v>
      </c>
      <c r="E34" s="16">
        <f t="shared" si="4"/>
        <v>0</v>
      </c>
      <c r="F34" s="144">
        <v>0</v>
      </c>
      <c r="G34" s="144" t="s">
        <v>178</v>
      </c>
      <c r="H34" s="17">
        <f t="shared" si="5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26</v>
      </c>
      <c r="B35" s="15" t="s">
        <v>125</v>
      </c>
      <c r="C35" s="144">
        <v>0</v>
      </c>
      <c r="D35" s="144" t="s">
        <v>178</v>
      </c>
      <c r="E35" s="16">
        <f t="shared" si="4"/>
        <v>0</v>
      </c>
      <c r="F35" s="144">
        <v>0</v>
      </c>
      <c r="G35" s="144" t="s">
        <v>178</v>
      </c>
      <c r="H35" s="17">
        <f t="shared" si="5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27</v>
      </c>
      <c r="B36" s="15" t="s">
        <v>122</v>
      </c>
      <c r="C36" s="144">
        <v>15204182</v>
      </c>
      <c r="D36" s="144" t="s">
        <v>178</v>
      </c>
      <c r="E36" s="16">
        <f t="shared" si="4"/>
        <v>15204182</v>
      </c>
      <c r="F36" s="144">
        <v>15204182</v>
      </c>
      <c r="G36" s="144" t="s">
        <v>178</v>
      </c>
      <c r="H36" s="17">
        <f t="shared" si="5"/>
        <v>15204182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28</v>
      </c>
      <c r="B37" s="15" t="s">
        <v>149</v>
      </c>
      <c r="C37" s="144">
        <v>6140980</v>
      </c>
      <c r="D37" s="144" t="s">
        <v>178</v>
      </c>
      <c r="E37" s="16">
        <f t="shared" si="4"/>
        <v>6140980</v>
      </c>
      <c r="F37" s="144">
        <v>4018378</v>
      </c>
      <c r="G37" s="144" t="s">
        <v>178</v>
      </c>
      <c r="H37" s="17">
        <f t="shared" si="5"/>
        <v>4018378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29</v>
      </c>
      <c r="B38" s="15" t="s">
        <v>131</v>
      </c>
      <c r="C38" s="144">
        <v>8997</v>
      </c>
      <c r="D38" s="144" t="s">
        <v>178</v>
      </c>
      <c r="E38" s="16">
        <f t="shared" si="4"/>
        <v>8997</v>
      </c>
      <c r="F38" s="144">
        <v>13008</v>
      </c>
      <c r="G38" s="144" t="s">
        <v>178</v>
      </c>
      <c r="H38" s="17">
        <f t="shared" si="5"/>
        <v>13008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ht="15.75" thickBot="1" x14ac:dyDescent="0.35">
      <c r="A39" s="167">
        <v>30</v>
      </c>
      <c r="B39" s="168" t="s">
        <v>143</v>
      </c>
      <c r="C39" s="169">
        <f>SUM(C32:C38)</f>
        <v>21354159</v>
      </c>
      <c r="D39" s="169" t="s">
        <v>178</v>
      </c>
      <c r="E39" s="170">
        <f t="shared" si="4"/>
        <v>21354159</v>
      </c>
      <c r="F39" s="169">
        <f>SUM(F32:F38)</f>
        <v>19235568</v>
      </c>
      <c r="G39" s="169" t="s">
        <v>178</v>
      </c>
      <c r="H39" s="171">
        <f t="shared" si="5"/>
        <v>19235568</v>
      </c>
    </row>
    <row r="40" spans="1:58" ht="15.75" thickBot="1" x14ac:dyDescent="0.35">
      <c r="A40" s="172">
        <v>31</v>
      </c>
      <c r="B40" s="173" t="s">
        <v>144</v>
      </c>
      <c r="C40" s="174">
        <f>C30+C39</f>
        <v>33289243</v>
      </c>
      <c r="D40" s="174">
        <f>D30</f>
        <v>67126983</v>
      </c>
      <c r="E40" s="175">
        <f>C40+D40</f>
        <v>100416226</v>
      </c>
      <c r="F40" s="174">
        <f>F30+F39</f>
        <v>26342351</v>
      </c>
      <c r="G40" s="174">
        <f>G30</f>
        <v>46077592</v>
      </c>
      <c r="H40" s="176">
        <f>F40+G40</f>
        <v>72419943</v>
      </c>
    </row>
    <row r="41" spans="1:58" x14ac:dyDescent="0.3">
      <c r="A41" s="23"/>
      <c r="B41" s="3"/>
      <c r="C41" s="3"/>
      <c r="D41" s="2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3">
      <c r="A42" s="23" t="s">
        <v>217</v>
      </c>
      <c r="B42" s="23" t="s">
        <v>215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34" zoomScale="80" zoomScaleNormal="80" workbookViewId="0">
      <selection activeCell="L35" sqref="L35"/>
    </sheetView>
  </sheetViews>
  <sheetFormatPr defaultRowHeight="15" x14ac:dyDescent="0.3"/>
  <cols>
    <col min="1" max="1" width="7.7109375" style="26" bestFit="1" customWidth="1"/>
    <col min="2" max="2" width="49.42578125" style="26" customWidth="1"/>
    <col min="3" max="3" width="13.42578125" style="26" bestFit="1" customWidth="1"/>
    <col min="4" max="4" width="12.7109375" style="26" bestFit="1" customWidth="1"/>
    <col min="5" max="5" width="13.42578125" style="26" bestFit="1" customWidth="1"/>
    <col min="6" max="6" width="12.5703125" style="27" bestFit="1" customWidth="1"/>
    <col min="7" max="7" width="12.7109375" style="27" bestFit="1" customWidth="1"/>
    <col min="8" max="8" width="13.28515625" style="27" bestFit="1" customWidth="1"/>
    <col min="9" max="16384" width="9.140625" style="27"/>
  </cols>
  <sheetData>
    <row r="1" spans="1:8" x14ac:dyDescent="0.3">
      <c r="D1" s="133"/>
      <c r="E1" s="134"/>
      <c r="F1" s="134"/>
      <c r="G1" s="134"/>
      <c r="H1" s="134"/>
    </row>
    <row r="2" spans="1:8" x14ac:dyDescent="0.3">
      <c r="A2" s="7" t="s">
        <v>120</v>
      </c>
      <c r="B2" s="3" t="str">
        <f>'RC'!B1</f>
        <v>სს ზირათ ბანკის თბილისის ფილიალი</v>
      </c>
      <c r="C2" s="3"/>
      <c r="D2" s="3"/>
      <c r="E2" s="3"/>
      <c r="H2" s="3"/>
    </row>
    <row r="3" spans="1:8" x14ac:dyDescent="0.3">
      <c r="A3" s="7" t="s">
        <v>132</v>
      </c>
      <c r="B3" s="4">
        <f>'RC'!B2</f>
        <v>42643</v>
      </c>
      <c r="C3" s="3"/>
      <c r="D3" s="3"/>
      <c r="E3" s="3"/>
      <c r="H3" s="1"/>
    </row>
    <row r="4" spans="1:8" ht="15.75" thickBot="1" x14ac:dyDescent="0.35">
      <c r="A4" s="29"/>
      <c r="B4" s="30" t="s">
        <v>218</v>
      </c>
      <c r="C4" s="3"/>
      <c r="D4" s="3"/>
      <c r="E4" s="3"/>
      <c r="H4" s="31" t="s">
        <v>121</v>
      </c>
    </row>
    <row r="5" spans="1:8" ht="18" x14ac:dyDescent="0.35">
      <c r="A5" s="71"/>
      <c r="B5" s="72"/>
      <c r="C5" s="131" t="s">
        <v>135</v>
      </c>
      <c r="D5" s="135"/>
      <c r="E5" s="135"/>
      <c r="F5" s="131" t="s">
        <v>147</v>
      </c>
      <c r="G5" s="135"/>
      <c r="H5" s="136"/>
    </row>
    <row r="6" spans="1:8" s="114" customFormat="1" ht="12.75" x14ac:dyDescent="0.2">
      <c r="A6" s="71" t="s">
        <v>106</v>
      </c>
      <c r="B6" s="72"/>
      <c r="C6" s="92" t="s">
        <v>161</v>
      </c>
      <c r="D6" s="92" t="s">
        <v>177</v>
      </c>
      <c r="E6" s="93" t="s">
        <v>163</v>
      </c>
      <c r="F6" s="92" t="s">
        <v>161</v>
      </c>
      <c r="G6" s="92" t="s">
        <v>177</v>
      </c>
      <c r="H6" s="93" t="s">
        <v>163</v>
      </c>
    </row>
    <row r="7" spans="1:8" s="114" customFormat="1" ht="12.75" x14ac:dyDescent="0.2">
      <c r="A7" s="73"/>
      <c r="B7" s="74" t="s">
        <v>57</v>
      </c>
      <c r="C7" s="94"/>
      <c r="D7" s="94"/>
      <c r="E7" s="95"/>
      <c r="F7" s="94"/>
      <c r="G7" s="94"/>
      <c r="H7" s="95"/>
    </row>
    <row r="8" spans="1:8" s="114" customFormat="1" ht="25.5" x14ac:dyDescent="0.2">
      <c r="A8" s="73">
        <v>1</v>
      </c>
      <c r="B8" s="75" t="s">
        <v>66</v>
      </c>
      <c r="C8" s="94">
        <v>521598</v>
      </c>
      <c r="D8" s="94">
        <v>81574</v>
      </c>
      <c r="E8" s="96">
        <f t="shared" ref="E8:E21" si="0">C8+D8</f>
        <v>603172</v>
      </c>
      <c r="F8" s="94">
        <v>149354</v>
      </c>
      <c r="G8" s="94">
        <v>224252</v>
      </c>
      <c r="H8" s="96">
        <f t="shared" ref="H8:H18" si="1">F8+G8</f>
        <v>373606</v>
      </c>
    </row>
    <row r="9" spans="1:8" s="114" customFormat="1" ht="12.75" x14ac:dyDescent="0.2">
      <c r="A9" s="73">
        <v>2</v>
      </c>
      <c r="B9" s="75" t="s">
        <v>67</v>
      </c>
      <c r="C9" s="97">
        <f>SUM(C10:C18)</f>
        <v>524801</v>
      </c>
      <c r="D9" s="97">
        <f>SUM(D10:D18)</f>
        <v>564949</v>
      </c>
      <c r="E9" s="96">
        <f t="shared" si="0"/>
        <v>1089750</v>
      </c>
      <c r="F9" s="97">
        <f>SUM(F10:F18)</f>
        <v>469429</v>
      </c>
      <c r="G9" s="97">
        <f>SUM(G10:G18)</f>
        <v>538919</v>
      </c>
      <c r="H9" s="96">
        <f t="shared" si="1"/>
        <v>1008348</v>
      </c>
    </row>
    <row r="10" spans="1:8" s="114" customFormat="1" ht="12.75" x14ac:dyDescent="0.2">
      <c r="A10" s="73">
        <v>2.1</v>
      </c>
      <c r="B10" s="76" t="s">
        <v>68</v>
      </c>
      <c r="C10" s="94">
        <v>0</v>
      </c>
      <c r="D10" s="94">
        <v>0</v>
      </c>
      <c r="E10" s="96">
        <f t="shared" si="0"/>
        <v>0</v>
      </c>
      <c r="F10" s="94">
        <v>0</v>
      </c>
      <c r="G10" s="94">
        <v>0</v>
      </c>
      <c r="H10" s="96">
        <f t="shared" si="1"/>
        <v>0</v>
      </c>
    </row>
    <row r="11" spans="1:8" s="114" customFormat="1" ht="25.5" x14ac:dyDescent="0.2">
      <c r="A11" s="73">
        <v>2.2000000000000002</v>
      </c>
      <c r="B11" s="76" t="s">
        <v>164</v>
      </c>
      <c r="C11" s="94">
        <v>354317</v>
      </c>
      <c r="D11" s="94">
        <v>96416</v>
      </c>
      <c r="E11" s="96">
        <f t="shared" si="0"/>
        <v>450733</v>
      </c>
      <c r="F11" s="94">
        <v>302924</v>
      </c>
      <c r="G11" s="94">
        <v>194363</v>
      </c>
      <c r="H11" s="96">
        <f t="shared" si="1"/>
        <v>497287</v>
      </c>
    </row>
    <row r="12" spans="1:8" s="114" customFormat="1" ht="12.75" x14ac:dyDescent="0.2">
      <c r="A12" s="73">
        <v>2.2999999999999998</v>
      </c>
      <c r="B12" s="76" t="s">
        <v>69</v>
      </c>
      <c r="C12" s="94">
        <v>0</v>
      </c>
      <c r="D12" s="94">
        <v>0</v>
      </c>
      <c r="E12" s="96">
        <f t="shared" si="0"/>
        <v>0</v>
      </c>
      <c r="F12" s="94">
        <v>0</v>
      </c>
      <c r="G12" s="94">
        <v>0</v>
      </c>
      <c r="H12" s="96">
        <f t="shared" si="1"/>
        <v>0</v>
      </c>
    </row>
    <row r="13" spans="1:8" s="114" customFormat="1" ht="25.5" x14ac:dyDescent="0.2">
      <c r="A13" s="73">
        <v>2.4</v>
      </c>
      <c r="B13" s="76" t="s">
        <v>165</v>
      </c>
      <c r="C13" s="94">
        <v>0</v>
      </c>
      <c r="D13" s="94">
        <v>0</v>
      </c>
      <c r="E13" s="96">
        <f t="shared" si="0"/>
        <v>0</v>
      </c>
      <c r="F13" s="94">
        <v>0</v>
      </c>
      <c r="G13" s="94">
        <v>0</v>
      </c>
      <c r="H13" s="96">
        <f t="shared" si="1"/>
        <v>0</v>
      </c>
    </row>
    <row r="14" spans="1:8" s="114" customFormat="1" ht="12.75" x14ac:dyDescent="0.2">
      <c r="A14" s="73">
        <v>2.5</v>
      </c>
      <c r="B14" s="76" t="s">
        <v>70</v>
      </c>
      <c r="C14" s="94">
        <v>0</v>
      </c>
      <c r="D14" s="94">
        <v>0</v>
      </c>
      <c r="E14" s="96">
        <f t="shared" si="0"/>
        <v>0</v>
      </c>
      <c r="F14" s="94">
        <v>0</v>
      </c>
      <c r="G14" s="94">
        <v>0</v>
      </c>
      <c r="H14" s="96">
        <f t="shared" si="1"/>
        <v>0</v>
      </c>
    </row>
    <row r="15" spans="1:8" s="114" customFormat="1" ht="25.5" x14ac:dyDescent="0.2">
      <c r="A15" s="73">
        <v>2.6</v>
      </c>
      <c r="B15" s="76" t="s">
        <v>71</v>
      </c>
      <c r="C15" s="94">
        <v>0</v>
      </c>
      <c r="D15" s="94">
        <v>0</v>
      </c>
      <c r="E15" s="96">
        <f t="shared" si="0"/>
        <v>0</v>
      </c>
      <c r="F15" s="94">
        <v>0</v>
      </c>
      <c r="G15" s="94">
        <v>0</v>
      </c>
      <c r="H15" s="96">
        <f t="shared" si="1"/>
        <v>0</v>
      </c>
    </row>
    <row r="16" spans="1:8" s="114" customFormat="1" ht="25.5" x14ac:dyDescent="0.2">
      <c r="A16" s="73">
        <v>2.7</v>
      </c>
      <c r="B16" s="76" t="s">
        <v>72</v>
      </c>
      <c r="C16" s="94">
        <v>0</v>
      </c>
      <c r="D16" s="94">
        <v>0</v>
      </c>
      <c r="E16" s="96">
        <f t="shared" si="0"/>
        <v>0</v>
      </c>
      <c r="F16" s="94">
        <v>0</v>
      </c>
      <c r="G16" s="94">
        <v>0</v>
      </c>
      <c r="H16" s="96">
        <f t="shared" si="1"/>
        <v>0</v>
      </c>
    </row>
    <row r="17" spans="1:8" s="114" customFormat="1" ht="12.75" x14ac:dyDescent="0.2">
      <c r="A17" s="73">
        <v>2.8</v>
      </c>
      <c r="B17" s="76" t="s">
        <v>73</v>
      </c>
      <c r="C17" s="94">
        <v>170484</v>
      </c>
      <c r="D17" s="94">
        <v>468533</v>
      </c>
      <c r="E17" s="96">
        <f t="shared" si="0"/>
        <v>639017</v>
      </c>
      <c r="F17" s="94">
        <v>166505</v>
      </c>
      <c r="G17" s="94">
        <v>344556</v>
      </c>
      <c r="H17" s="96">
        <f t="shared" si="1"/>
        <v>511061</v>
      </c>
    </row>
    <row r="18" spans="1:8" s="114" customFormat="1" ht="12.75" x14ac:dyDescent="0.2">
      <c r="A18" s="73">
        <v>2.9</v>
      </c>
      <c r="B18" s="76" t="s">
        <v>74</v>
      </c>
      <c r="C18" s="94">
        <v>0</v>
      </c>
      <c r="D18" s="94">
        <v>0</v>
      </c>
      <c r="E18" s="96">
        <f t="shared" si="0"/>
        <v>0</v>
      </c>
      <c r="F18" s="94">
        <v>0</v>
      </c>
      <c r="G18" s="94">
        <v>0</v>
      </c>
      <c r="H18" s="96">
        <f t="shared" si="1"/>
        <v>0</v>
      </c>
    </row>
    <row r="19" spans="1:8" s="114" customFormat="1" ht="25.5" x14ac:dyDescent="0.2">
      <c r="A19" s="73">
        <v>3</v>
      </c>
      <c r="B19" s="75" t="s">
        <v>166</v>
      </c>
      <c r="C19" s="94">
        <v>26091</v>
      </c>
      <c r="D19" s="94">
        <v>18397</v>
      </c>
      <c r="E19" s="96">
        <f>C19+D19</f>
        <v>44488</v>
      </c>
      <c r="F19" s="94">
        <v>11369</v>
      </c>
      <c r="G19" s="94">
        <v>16107</v>
      </c>
      <c r="H19" s="96">
        <f>F19+G19</f>
        <v>27476</v>
      </c>
    </row>
    <row r="20" spans="1:8" s="114" customFormat="1" ht="25.5" x14ac:dyDescent="0.2">
      <c r="A20" s="73">
        <v>4</v>
      </c>
      <c r="B20" s="75" t="s">
        <v>58</v>
      </c>
      <c r="C20" s="94">
        <v>619482</v>
      </c>
      <c r="D20" s="94">
        <v>0</v>
      </c>
      <c r="E20" s="96">
        <f t="shared" si="0"/>
        <v>619482</v>
      </c>
      <c r="F20" s="94">
        <v>650322</v>
      </c>
      <c r="G20" s="94">
        <v>0</v>
      </c>
      <c r="H20" s="96">
        <f t="shared" ref="H20:H21" si="2">F20+G20</f>
        <v>650322</v>
      </c>
    </row>
    <row r="21" spans="1:8" s="114" customFormat="1" ht="12.75" x14ac:dyDescent="0.2">
      <c r="A21" s="73">
        <v>5</v>
      </c>
      <c r="B21" s="75" t="s">
        <v>75</v>
      </c>
      <c r="C21" s="94">
        <v>47908</v>
      </c>
      <c r="D21" s="94">
        <v>91829</v>
      </c>
      <c r="E21" s="96">
        <f t="shared" si="0"/>
        <v>139737</v>
      </c>
      <c r="F21" s="94">
        <v>72699</v>
      </c>
      <c r="G21" s="94">
        <v>64987</v>
      </c>
      <c r="H21" s="96">
        <f t="shared" si="2"/>
        <v>137686</v>
      </c>
    </row>
    <row r="22" spans="1:8" s="114" customFormat="1" ht="12.75" x14ac:dyDescent="0.2">
      <c r="A22" s="73">
        <v>6</v>
      </c>
      <c r="B22" s="77" t="s">
        <v>167</v>
      </c>
      <c r="C22" s="97">
        <f>C8+C9+C20+C21+C19</f>
        <v>1739880</v>
      </c>
      <c r="D22" s="97">
        <f>D8+D9+D20+D21+D19</f>
        <v>756749</v>
      </c>
      <c r="E22" s="96">
        <f>C22+D22</f>
        <v>2496629</v>
      </c>
      <c r="F22" s="97">
        <f>F8+F9+F20+F21+F19</f>
        <v>1353173</v>
      </c>
      <c r="G22" s="97">
        <f>G8+G9+G20+G21+G19</f>
        <v>844265</v>
      </c>
      <c r="H22" s="96">
        <f>F22+G22</f>
        <v>2197438</v>
      </c>
    </row>
    <row r="23" spans="1:8" s="114" customFormat="1" ht="12.75" x14ac:dyDescent="0.2">
      <c r="A23" s="73"/>
      <c r="B23" s="74" t="s">
        <v>87</v>
      </c>
      <c r="C23" s="94"/>
      <c r="D23" s="94"/>
      <c r="E23" s="95"/>
      <c r="F23" s="94"/>
      <c r="G23" s="94"/>
      <c r="H23" s="95"/>
    </row>
    <row r="24" spans="1:8" s="114" customFormat="1" ht="25.5" x14ac:dyDescent="0.2">
      <c r="A24" s="73">
        <v>7</v>
      </c>
      <c r="B24" s="75" t="s">
        <v>76</v>
      </c>
      <c r="C24" s="94">
        <f>'[1]RI(1)'!C24</f>
        <v>0</v>
      </c>
      <c r="D24" s="94">
        <f>'[1]RI(1)'!D24</f>
        <v>0</v>
      </c>
      <c r="E24" s="98">
        <f t="shared" ref="E24:E29" si="3">C24+D24</f>
        <v>0</v>
      </c>
      <c r="F24" s="94">
        <v>0</v>
      </c>
      <c r="G24" s="94">
        <v>0</v>
      </c>
      <c r="H24" s="98">
        <f t="shared" ref="H24:H29" si="4">F24+G24</f>
        <v>0</v>
      </c>
    </row>
    <row r="25" spans="1:8" s="114" customFormat="1" ht="12.75" x14ac:dyDescent="0.2">
      <c r="A25" s="73">
        <v>8</v>
      </c>
      <c r="B25" s="75" t="s">
        <v>77</v>
      </c>
      <c r="C25" s="94">
        <f>'[1]RI(1)'!C25</f>
        <v>34696</v>
      </c>
      <c r="D25" s="94">
        <f>'[1]RI(1)'!D25</f>
        <v>40528</v>
      </c>
      <c r="E25" s="98">
        <f t="shared" si="3"/>
        <v>75224</v>
      </c>
      <c r="F25" s="94">
        <v>46615</v>
      </c>
      <c r="G25" s="94">
        <v>40030</v>
      </c>
      <c r="H25" s="98">
        <f t="shared" si="4"/>
        <v>86645</v>
      </c>
    </row>
    <row r="26" spans="1:8" s="114" customFormat="1" ht="12.75" x14ac:dyDescent="0.2">
      <c r="A26" s="73">
        <v>9</v>
      </c>
      <c r="B26" s="75" t="s">
        <v>168</v>
      </c>
      <c r="C26" s="94">
        <f>'[1]RI(1)'!C26</f>
        <v>0</v>
      </c>
      <c r="D26" s="94">
        <f>'[1]RI(1)'!D26</f>
        <v>91582</v>
      </c>
      <c r="E26" s="98">
        <f t="shared" si="3"/>
        <v>91582</v>
      </c>
      <c r="F26" s="94">
        <v>0</v>
      </c>
      <c r="G26" s="94">
        <v>196550</v>
      </c>
      <c r="H26" s="98">
        <f t="shared" si="4"/>
        <v>196550</v>
      </c>
    </row>
    <row r="27" spans="1:8" s="114" customFormat="1" ht="25.5" x14ac:dyDescent="0.2">
      <c r="A27" s="73">
        <v>10</v>
      </c>
      <c r="B27" s="75" t="s">
        <v>169</v>
      </c>
      <c r="C27" s="94">
        <f>'[1]RI(1)'!C27</f>
        <v>0</v>
      </c>
      <c r="D27" s="94">
        <f>'[1]RI(1)'!D27</f>
        <v>0</v>
      </c>
      <c r="E27" s="98">
        <f t="shared" si="3"/>
        <v>0</v>
      </c>
      <c r="F27" s="94">
        <v>0</v>
      </c>
      <c r="G27" s="94">
        <v>0</v>
      </c>
      <c r="H27" s="98">
        <f t="shared" si="4"/>
        <v>0</v>
      </c>
    </row>
    <row r="28" spans="1:8" s="114" customFormat="1" ht="12.75" x14ac:dyDescent="0.2">
      <c r="A28" s="73">
        <v>11</v>
      </c>
      <c r="B28" s="75" t="s">
        <v>78</v>
      </c>
      <c r="C28" s="94">
        <f>'[1]RI(1)'!C28</f>
        <v>0</v>
      </c>
      <c r="D28" s="94">
        <f>'[1]RI(1)'!D28</f>
        <v>7427</v>
      </c>
      <c r="E28" s="98">
        <f t="shared" si="3"/>
        <v>7427</v>
      </c>
      <c r="F28" s="94">
        <v>0</v>
      </c>
      <c r="G28" s="94">
        <v>1980</v>
      </c>
      <c r="H28" s="98">
        <f t="shared" si="4"/>
        <v>1980</v>
      </c>
    </row>
    <row r="29" spans="1:8" s="114" customFormat="1" ht="12.75" x14ac:dyDescent="0.2">
      <c r="A29" s="73">
        <v>12</v>
      </c>
      <c r="B29" s="75" t="s">
        <v>88</v>
      </c>
      <c r="C29" s="94">
        <f>'[1]RI(1)'!C29</f>
        <v>0</v>
      </c>
      <c r="D29" s="94">
        <f>'[1]RI(1)'!D29</f>
        <v>0</v>
      </c>
      <c r="E29" s="98">
        <f t="shared" si="3"/>
        <v>0</v>
      </c>
      <c r="F29" s="94">
        <v>0</v>
      </c>
      <c r="G29" s="94">
        <v>0</v>
      </c>
      <c r="H29" s="98">
        <f t="shared" si="4"/>
        <v>0</v>
      </c>
    </row>
    <row r="30" spans="1:8" s="114" customFormat="1" ht="12.75" x14ac:dyDescent="0.2">
      <c r="A30" s="73">
        <v>13</v>
      </c>
      <c r="B30" s="78" t="s">
        <v>89</v>
      </c>
      <c r="C30" s="97">
        <f>SUM(C24:C29)</f>
        <v>34696</v>
      </c>
      <c r="D30" s="97">
        <f>SUM(D24:D29)</f>
        <v>139537</v>
      </c>
      <c r="E30" s="98">
        <f>C30+D30</f>
        <v>174233</v>
      </c>
      <c r="F30" s="97">
        <f>SUM(F24:F29)</f>
        <v>46615</v>
      </c>
      <c r="G30" s="97">
        <f>SUM(G24:G29)</f>
        <v>238560</v>
      </c>
      <c r="H30" s="98">
        <f>F30+G30</f>
        <v>285175</v>
      </c>
    </row>
    <row r="31" spans="1:8" s="114" customFormat="1" ht="12.75" x14ac:dyDescent="0.2">
      <c r="A31" s="73">
        <v>14</v>
      </c>
      <c r="B31" s="78" t="s">
        <v>62</v>
      </c>
      <c r="C31" s="97">
        <f>C22-C30</f>
        <v>1705184</v>
      </c>
      <c r="D31" s="97">
        <f>D22-D30</f>
        <v>617212</v>
      </c>
      <c r="E31" s="96">
        <f>C31+D31</f>
        <v>2322396</v>
      </c>
      <c r="F31" s="97">
        <f>F22-F30</f>
        <v>1306558</v>
      </c>
      <c r="G31" s="97">
        <f>G22-G30</f>
        <v>605705</v>
      </c>
      <c r="H31" s="96">
        <f>F31+G31</f>
        <v>1912263</v>
      </c>
    </row>
    <row r="32" spans="1:8" s="114" customFormat="1" ht="12.75" x14ac:dyDescent="0.2">
      <c r="A32" s="73"/>
      <c r="B32" s="74"/>
      <c r="C32" s="94"/>
      <c r="D32" s="94"/>
      <c r="E32" s="95"/>
      <c r="F32" s="94"/>
      <c r="G32" s="94"/>
      <c r="H32" s="95"/>
    </row>
    <row r="33" spans="1:8" s="114" customFormat="1" ht="12.75" x14ac:dyDescent="0.2">
      <c r="A33" s="73"/>
      <c r="B33" s="74" t="s">
        <v>59</v>
      </c>
      <c r="C33" s="94"/>
      <c r="D33" s="94"/>
      <c r="E33" s="99"/>
      <c r="F33" s="94"/>
      <c r="G33" s="94"/>
      <c r="H33" s="99"/>
    </row>
    <row r="34" spans="1:8" s="114" customFormat="1" ht="12.75" x14ac:dyDescent="0.2">
      <c r="A34" s="73">
        <v>15</v>
      </c>
      <c r="B34" s="79" t="s">
        <v>170</v>
      </c>
      <c r="C34" s="100">
        <f>C35-C36</f>
        <v>-130288</v>
      </c>
      <c r="D34" s="100">
        <f>D35-D36</f>
        <v>541578</v>
      </c>
      <c r="E34" s="101">
        <f>C34+D34</f>
        <v>411290</v>
      </c>
      <c r="F34" s="100">
        <f>F35-F36</f>
        <v>-71718</v>
      </c>
      <c r="G34" s="100">
        <f>G35-G36</f>
        <v>417786</v>
      </c>
      <c r="H34" s="101">
        <f>F34+G34</f>
        <v>346068</v>
      </c>
    </row>
    <row r="35" spans="1:8" s="114" customFormat="1" ht="25.5" x14ac:dyDescent="0.2">
      <c r="A35" s="73">
        <v>15.1</v>
      </c>
      <c r="B35" s="76" t="s">
        <v>171</v>
      </c>
      <c r="C35" s="94">
        <v>106758</v>
      </c>
      <c r="D35" s="94">
        <v>672979</v>
      </c>
      <c r="E35" s="101">
        <f>C35+D35</f>
        <v>779737</v>
      </c>
      <c r="F35" s="94">
        <v>97622</v>
      </c>
      <c r="G35" s="94">
        <v>531709</v>
      </c>
      <c r="H35" s="101">
        <f>F35+G35</f>
        <v>629331</v>
      </c>
    </row>
    <row r="36" spans="1:8" s="114" customFormat="1" ht="25.5" x14ac:dyDescent="0.2">
      <c r="A36" s="73">
        <v>15.2</v>
      </c>
      <c r="B36" s="76" t="s">
        <v>172</v>
      </c>
      <c r="C36" s="94">
        <v>237046</v>
      </c>
      <c r="D36" s="94">
        <v>131401</v>
      </c>
      <c r="E36" s="101">
        <f>C36+D36</f>
        <v>368447</v>
      </c>
      <c r="F36" s="94">
        <v>169340</v>
      </c>
      <c r="G36" s="94">
        <v>113923</v>
      </c>
      <c r="H36" s="101">
        <f>F36+G36</f>
        <v>283263</v>
      </c>
    </row>
    <row r="37" spans="1:8" s="114" customFormat="1" ht="12.75" x14ac:dyDescent="0.2">
      <c r="A37" s="73">
        <v>16</v>
      </c>
      <c r="B37" s="75" t="s">
        <v>55</v>
      </c>
      <c r="C37" s="94">
        <v>0</v>
      </c>
      <c r="D37" s="94">
        <v>0</v>
      </c>
      <c r="E37" s="96">
        <f t="shared" ref="E37:E66" si="5">C37+D37</f>
        <v>0</v>
      </c>
      <c r="F37" s="94">
        <v>0</v>
      </c>
      <c r="G37" s="94">
        <v>0</v>
      </c>
      <c r="H37" s="96">
        <f t="shared" ref="H37:H45" si="6">F37+G37</f>
        <v>0</v>
      </c>
    </row>
    <row r="38" spans="1:8" s="114" customFormat="1" ht="25.5" x14ac:dyDescent="0.2">
      <c r="A38" s="73">
        <v>17</v>
      </c>
      <c r="B38" s="75" t="s">
        <v>56</v>
      </c>
      <c r="C38" s="94">
        <v>0</v>
      </c>
      <c r="D38" s="94">
        <v>0</v>
      </c>
      <c r="E38" s="96">
        <f t="shared" si="5"/>
        <v>0</v>
      </c>
      <c r="F38" s="94">
        <v>0</v>
      </c>
      <c r="G38" s="94">
        <v>0</v>
      </c>
      <c r="H38" s="96">
        <f t="shared" si="6"/>
        <v>0</v>
      </c>
    </row>
    <row r="39" spans="1:8" s="114" customFormat="1" ht="25.5" x14ac:dyDescent="0.2">
      <c r="A39" s="73">
        <v>18</v>
      </c>
      <c r="B39" s="75" t="s">
        <v>60</v>
      </c>
      <c r="C39" s="94">
        <v>0</v>
      </c>
      <c r="D39" s="94">
        <v>0</v>
      </c>
      <c r="E39" s="96">
        <f t="shared" si="5"/>
        <v>0</v>
      </c>
      <c r="F39" s="94">
        <v>0</v>
      </c>
      <c r="G39" s="94">
        <v>0</v>
      </c>
      <c r="H39" s="96">
        <f t="shared" si="6"/>
        <v>0</v>
      </c>
    </row>
    <row r="40" spans="1:8" s="114" customFormat="1" ht="25.5" x14ac:dyDescent="0.2">
      <c r="A40" s="73">
        <v>19</v>
      </c>
      <c r="B40" s="75" t="s">
        <v>173</v>
      </c>
      <c r="C40" s="94">
        <v>1456789</v>
      </c>
      <c r="D40" s="94">
        <v>0</v>
      </c>
      <c r="E40" s="96">
        <f t="shared" si="5"/>
        <v>1456789</v>
      </c>
      <c r="F40" s="94">
        <v>1651794</v>
      </c>
      <c r="G40" s="94">
        <v>0</v>
      </c>
      <c r="H40" s="96">
        <f t="shared" si="6"/>
        <v>1651794</v>
      </c>
    </row>
    <row r="41" spans="1:8" s="114" customFormat="1" ht="25.5" x14ac:dyDescent="0.2">
      <c r="A41" s="73">
        <v>20</v>
      </c>
      <c r="B41" s="75" t="s">
        <v>79</v>
      </c>
      <c r="C41" s="94">
        <v>-158770</v>
      </c>
      <c r="D41" s="94">
        <v>0</v>
      </c>
      <c r="E41" s="96">
        <f t="shared" si="5"/>
        <v>-158770</v>
      </c>
      <c r="F41" s="94">
        <v>-26185</v>
      </c>
      <c r="G41" s="94">
        <v>0</v>
      </c>
      <c r="H41" s="96">
        <f t="shared" si="6"/>
        <v>-26185</v>
      </c>
    </row>
    <row r="42" spans="1:8" s="114" customFormat="1" ht="12.75" x14ac:dyDescent="0.2">
      <c r="A42" s="73">
        <v>21</v>
      </c>
      <c r="B42" s="75" t="s">
        <v>174</v>
      </c>
      <c r="C42" s="94">
        <v>-12383</v>
      </c>
      <c r="D42" s="94">
        <v>0</v>
      </c>
      <c r="E42" s="96">
        <f t="shared" si="5"/>
        <v>-12383</v>
      </c>
      <c r="F42" s="94">
        <v>0</v>
      </c>
      <c r="G42" s="94">
        <v>0</v>
      </c>
      <c r="H42" s="96">
        <f t="shared" si="6"/>
        <v>0</v>
      </c>
    </row>
    <row r="43" spans="1:8" s="114" customFormat="1" ht="25.5" x14ac:dyDescent="0.2">
      <c r="A43" s="73">
        <v>22</v>
      </c>
      <c r="B43" s="75" t="s">
        <v>175</v>
      </c>
      <c r="C43" s="94">
        <v>0</v>
      </c>
      <c r="D43" s="94">
        <v>3036</v>
      </c>
      <c r="E43" s="96">
        <f t="shared" si="5"/>
        <v>3036</v>
      </c>
      <c r="F43" s="94">
        <v>0</v>
      </c>
      <c r="G43" s="94">
        <v>458</v>
      </c>
      <c r="H43" s="96">
        <f t="shared" si="6"/>
        <v>458</v>
      </c>
    </row>
    <row r="44" spans="1:8" s="114" customFormat="1" ht="12.75" x14ac:dyDescent="0.2">
      <c r="A44" s="80">
        <v>23</v>
      </c>
      <c r="B44" s="81" t="s">
        <v>80</v>
      </c>
      <c r="C44" s="102">
        <v>66166</v>
      </c>
      <c r="D44" s="102">
        <v>675</v>
      </c>
      <c r="E44" s="103">
        <f t="shared" si="5"/>
        <v>66841</v>
      </c>
      <c r="F44" s="102">
        <v>35350</v>
      </c>
      <c r="G44" s="102">
        <v>804</v>
      </c>
      <c r="H44" s="103">
        <f t="shared" si="6"/>
        <v>36154</v>
      </c>
    </row>
    <row r="45" spans="1:8" s="114" customFormat="1" ht="12.75" x14ac:dyDescent="0.2">
      <c r="A45" s="82">
        <v>24</v>
      </c>
      <c r="B45" s="83" t="s">
        <v>61</v>
      </c>
      <c r="C45" s="104">
        <f>C34+C37+C38+C39+C40+C41+C42+C43+C44</f>
        <v>1221514</v>
      </c>
      <c r="D45" s="104">
        <f>D34+D37+D38+D39+D40+D41+D42+D43+D44</f>
        <v>545289</v>
      </c>
      <c r="E45" s="105">
        <f t="shared" si="5"/>
        <v>1766803</v>
      </c>
      <c r="F45" s="104">
        <f>F34+F37+F38+F39+F40+F41+F42+F43+F44</f>
        <v>1589241</v>
      </c>
      <c r="G45" s="104">
        <f>G34+G37+G38+G39+G40+G41+G42+G43+G44</f>
        <v>419048</v>
      </c>
      <c r="H45" s="105">
        <f t="shared" si="6"/>
        <v>2008289</v>
      </c>
    </row>
    <row r="46" spans="1:8" s="114" customFormat="1" ht="12.75" x14ac:dyDescent="0.2">
      <c r="A46" s="84"/>
      <c r="B46" s="85" t="s">
        <v>90</v>
      </c>
      <c r="C46" s="106"/>
      <c r="D46" s="106"/>
      <c r="E46" s="107"/>
      <c r="F46" s="106"/>
      <c r="G46" s="106"/>
      <c r="H46" s="107"/>
    </row>
    <row r="47" spans="1:8" s="114" customFormat="1" ht="25.5" x14ac:dyDescent="0.2">
      <c r="A47" s="73">
        <v>25</v>
      </c>
      <c r="B47" s="86" t="s">
        <v>91</v>
      </c>
      <c r="C47" s="108">
        <v>281938</v>
      </c>
      <c r="D47" s="108">
        <v>11428</v>
      </c>
      <c r="E47" s="109">
        <f t="shared" si="5"/>
        <v>293366</v>
      </c>
      <c r="F47" s="108">
        <v>347662</v>
      </c>
      <c r="G47" s="108">
        <v>8303</v>
      </c>
      <c r="H47" s="109">
        <f t="shared" ref="H47:H54" si="7">F47+G47</f>
        <v>355965</v>
      </c>
    </row>
    <row r="48" spans="1:8" s="114" customFormat="1" ht="25.5" x14ac:dyDescent="0.2">
      <c r="A48" s="73">
        <v>26</v>
      </c>
      <c r="B48" s="75" t="s">
        <v>92</v>
      </c>
      <c r="C48" s="94">
        <v>77558</v>
      </c>
      <c r="D48" s="94">
        <v>0</v>
      </c>
      <c r="E48" s="96">
        <f t="shared" si="5"/>
        <v>77558</v>
      </c>
      <c r="F48" s="94">
        <v>105416</v>
      </c>
      <c r="G48" s="94">
        <v>0</v>
      </c>
      <c r="H48" s="96">
        <f t="shared" si="7"/>
        <v>105416</v>
      </c>
    </row>
    <row r="49" spans="1:8" s="114" customFormat="1" ht="12.75" x14ac:dyDescent="0.2">
      <c r="A49" s="73">
        <v>27</v>
      </c>
      <c r="B49" s="75" t="s">
        <v>93</v>
      </c>
      <c r="C49" s="94">
        <v>1231080</v>
      </c>
      <c r="D49" s="94">
        <v>0</v>
      </c>
      <c r="E49" s="96">
        <f t="shared" si="5"/>
        <v>1231080</v>
      </c>
      <c r="F49" s="94">
        <v>1122537</v>
      </c>
      <c r="G49" s="94">
        <v>0</v>
      </c>
      <c r="H49" s="96">
        <f t="shared" si="7"/>
        <v>1122537</v>
      </c>
    </row>
    <row r="50" spans="1:8" s="114" customFormat="1" ht="25.5" x14ac:dyDescent="0.2">
      <c r="A50" s="73">
        <v>28</v>
      </c>
      <c r="B50" s="75" t="s">
        <v>94</v>
      </c>
      <c r="C50" s="94">
        <v>5333</v>
      </c>
      <c r="D50" s="94">
        <v>0</v>
      </c>
      <c r="E50" s="96">
        <f t="shared" si="5"/>
        <v>5333</v>
      </c>
      <c r="F50" s="94">
        <v>6446</v>
      </c>
      <c r="G50" s="94">
        <v>0</v>
      </c>
      <c r="H50" s="96">
        <f t="shared" si="7"/>
        <v>6446</v>
      </c>
    </row>
    <row r="51" spans="1:8" s="114" customFormat="1" ht="12.75" x14ac:dyDescent="0.2">
      <c r="A51" s="73">
        <v>29</v>
      </c>
      <c r="B51" s="75" t="s">
        <v>95</v>
      </c>
      <c r="C51" s="94">
        <v>369166</v>
      </c>
      <c r="D51" s="94">
        <v>0</v>
      </c>
      <c r="E51" s="96">
        <f t="shared" si="5"/>
        <v>369166</v>
      </c>
      <c r="F51" s="94">
        <v>401868</v>
      </c>
      <c r="G51" s="94">
        <v>0</v>
      </c>
      <c r="H51" s="96">
        <f t="shared" si="7"/>
        <v>401868</v>
      </c>
    </row>
    <row r="52" spans="1:8" s="114" customFormat="1" ht="12.75" x14ac:dyDescent="0.2">
      <c r="A52" s="73">
        <v>30</v>
      </c>
      <c r="B52" s="75" t="s">
        <v>96</v>
      </c>
      <c r="C52" s="94">
        <v>282595</v>
      </c>
      <c r="D52" s="94">
        <v>0</v>
      </c>
      <c r="E52" s="96">
        <f t="shared" si="5"/>
        <v>282595</v>
      </c>
      <c r="F52" s="94">
        <v>171381</v>
      </c>
      <c r="G52" s="94">
        <v>0</v>
      </c>
      <c r="H52" s="96">
        <f t="shared" si="7"/>
        <v>171381</v>
      </c>
    </row>
    <row r="53" spans="1:8" s="114" customFormat="1" ht="12.75" x14ac:dyDescent="0.2">
      <c r="A53" s="73">
        <v>31</v>
      </c>
      <c r="B53" s="78" t="s">
        <v>97</v>
      </c>
      <c r="C53" s="97">
        <f>SUM(C47:C52)</f>
        <v>2247670</v>
      </c>
      <c r="D53" s="97">
        <f>SUM(D47:D52)</f>
        <v>11428</v>
      </c>
      <c r="E53" s="96">
        <f t="shared" si="5"/>
        <v>2259098</v>
      </c>
      <c r="F53" s="97">
        <f>SUM(F47:F52)</f>
        <v>2155310</v>
      </c>
      <c r="G53" s="97">
        <f>SUM(G47:G52)</f>
        <v>8303</v>
      </c>
      <c r="H53" s="96">
        <f t="shared" si="7"/>
        <v>2163613</v>
      </c>
    </row>
    <row r="54" spans="1:8" s="114" customFormat="1" ht="12.75" x14ac:dyDescent="0.2">
      <c r="A54" s="73">
        <v>32</v>
      </c>
      <c r="B54" s="78" t="s">
        <v>63</v>
      </c>
      <c r="C54" s="97">
        <f>C45-C53</f>
        <v>-1026156</v>
      </c>
      <c r="D54" s="97">
        <f>D45-D53</f>
        <v>533861</v>
      </c>
      <c r="E54" s="96">
        <f t="shared" si="5"/>
        <v>-492295</v>
      </c>
      <c r="F54" s="97">
        <f>F45-F53</f>
        <v>-566069</v>
      </c>
      <c r="G54" s="97">
        <f>G45-G53</f>
        <v>410745</v>
      </c>
      <c r="H54" s="96">
        <f t="shared" si="7"/>
        <v>-155324</v>
      </c>
    </row>
    <row r="55" spans="1:8" s="114" customFormat="1" ht="12.75" x14ac:dyDescent="0.2">
      <c r="A55" s="73"/>
      <c r="B55" s="74"/>
      <c r="C55" s="110"/>
      <c r="D55" s="110"/>
      <c r="E55" s="111"/>
      <c r="F55" s="110"/>
      <c r="G55" s="110"/>
      <c r="H55" s="111"/>
    </row>
    <row r="56" spans="1:8" s="114" customFormat="1" ht="12.75" x14ac:dyDescent="0.2">
      <c r="A56" s="73">
        <v>33</v>
      </c>
      <c r="B56" s="78" t="s">
        <v>64</v>
      </c>
      <c r="C56" s="97">
        <f>C31+C54</f>
        <v>679028</v>
      </c>
      <c r="D56" s="97">
        <f>D31+D54</f>
        <v>1151073</v>
      </c>
      <c r="E56" s="96">
        <f t="shared" si="5"/>
        <v>1830101</v>
      </c>
      <c r="F56" s="97">
        <f>F31+F54</f>
        <v>740489</v>
      </c>
      <c r="G56" s="97">
        <f>G31+G54</f>
        <v>1016450</v>
      </c>
      <c r="H56" s="96">
        <f t="shared" ref="H56" si="8">F56+G56</f>
        <v>1756939</v>
      </c>
    </row>
    <row r="57" spans="1:8" s="114" customFormat="1" ht="12.75" x14ac:dyDescent="0.2">
      <c r="A57" s="73"/>
      <c r="B57" s="74"/>
      <c r="C57" s="110"/>
      <c r="D57" s="110"/>
      <c r="E57" s="111"/>
      <c r="F57" s="110"/>
      <c r="G57" s="110"/>
      <c r="H57" s="111"/>
    </row>
    <row r="58" spans="1:8" s="114" customFormat="1" ht="25.5" x14ac:dyDescent="0.2">
      <c r="A58" s="73">
        <v>34</v>
      </c>
      <c r="B58" s="75" t="s">
        <v>81</v>
      </c>
      <c r="C58" s="94">
        <v>128482</v>
      </c>
      <c r="D58" s="94" t="s">
        <v>178</v>
      </c>
      <c r="E58" s="96">
        <f>C58</f>
        <v>128482</v>
      </c>
      <c r="F58" s="94">
        <v>156905</v>
      </c>
      <c r="G58" s="94" t="s">
        <v>178</v>
      </c>
      <c r="H58" s="96">
        <f>F58</f>
        <v>156905</v>
      </c>
    </row>
    <row r="59" spans="1:8" s="114" customFormat="1" ht="25.5" x14ac:dyDescent="0.2">
      <c r="A59" s="73">
        <v>35</v>
      </c>
      <c r="B59" s="75" t="s">
        <v>82</v>
      </c>
      <c r="C59" s="94">
        <v>0</v>
      </c>
      <c r="D59" s="94" t="s">
        <v>178</v>
      </c>
      <c r="E59" s="96">
        <f>C59</f>
        <v>0</v>
      </c>
      <c r="F59" s="94">
        <v>0</v>
      </c>
      <c r="G59" s="94" t="s">
        <v>178</v>
      </c>
      <c r="H59" s="96">
        <f>F59</f>
        <v>0</v>
      </c>
    </row>
    <row r="60" spans="1:8" s="114" customFormat="1" ht="25.5" x14ac:dyDescent="0.2">
      <c r="A60" s="73">
        <v>36</v>
      </c>
      <c r="B60" s="75" t="s">
        <v>83</v>
      </c>
      <c r="C60" s="94">
        <v>-32246</v>
      </c>
      <c r="D60" s="94" t="s">
        <v>178</v>
      </c>
      <c r="E60" s="96">
        <f>C60</f>
        <v>-32246</v>
      </c>
      <c r="F60" s="94">
        <v>-100453</v>
      </c>
      <c r="G60" s="94" t="s">
        <v>178</v>
      </c>
      <c r="H60" s="96">
        <f>F60</f>
        <v>-100453</v>
      </c>
    </row>
    <row r="61" spans="1:8" s="114" customFormat="1" ht="12.75" x14ac:dyDescent="0.2">
      <c r="A61" s="73">
        <v>37</v>
      </c>
      <c r="B61" s="78" t="s">
        <v>84</v>
      </c>
      <c r="C61" s="97">
        <f>SUM(C58:C60)</f>
        <v>96236</v>
      </c>
      <c r="D61" s="97">
        <v>0</v>
      </c>
      <c r="E61" s="96">
        <f>C61</f>
        <v>96236</v>
      </c>
      <c r="F61" s="97">
        <f>SUM(F58:F60)</f>
        <v>56452</v>
      </c>
      <c r="G61" s="97">
        <v>0</v>
      </c>
      <c r="H61" s="96">
        <f>F61</f>
        <v>56452</v>
      </c>
    </row>
    <row r="62" spans="1:8" s="114" customFormat="1" ht="12.75" x14ac:dyDescent="0.2">
      <c r="A62" s="73"/>
      <c r="B62" s="87"/>
      <c r="C62" s="94"/>
      <c r="D62" s="94"/>
      <c r="E62" s="99"/>
      <c r="F62" s="94"/>
      <c r="G62" s="94"/>
      <c r="H62" s="99"/>
    </row>
    <row r="63" spans="1:8" s="114" customFormat="1" ht="25.5" x14ac:dyDescent="0.2">
      <c r="A63" s="80">
        <v>38</v>
      </c>
      <c r="B63" s="88" t="s">
        <v>176</v>
      </c>
      <c r="C63" s="112">
        <f>C56-C61</f>
        <v>582792</v>
      </c>
      <c r="D63" s="112">
        <f>D56-D61</f>
        <v>1151073</v>
      </c>
      <c r="E63" s="96">
        <f t="shared" si="5"/>
        <v>1733865</v>
      </c>
      <c r="F63" s="112">
        <f>F56-F61</f>
        <v>684037</v>
      </c>
      <c r="G63" s="112">
        <f>G56-G61</f>
        <v>1016450</v>
      </c>
      <c r="H63" s="96">
        <f t="shared" ref="H63:H66" si="9">F63+G63</f>
        <v>1700487</v>
      </c>
    </row>
    <row r="64" spans="1:8" s="115" customFormat="1" ht="12.75" x14ac:dyDescent="0.2">
      <c r="A64" s="89">
        <v>39</v>
      </c>
      <c r="B64" s="75" t="s">
        <v>85</v>
      </c>
      <c r="C64" s="113"/>
      <c r="D64" s="113"/>
      <c r="E64" s="96">
        <f t="shared" si="5"/>
        <v>0</v>
      </c>
      <c r="F64" s="113"/>
      <c r="G64" s="113"/>
      <c r="H64" s="96">
        <f t="shared" si="9"/>
        <v>0</v>
      </c>
    </row>
    <row r="65" spans="1:8" s="114" customFormat="1" ht="12.75" x14ac:dyDescent="0.2">
      <c r="A65" s="80">
        <v>40</v>
      </c>
      <c r="B65" s="78" t="s">
        <v>86</v>
      </c>
      <c r="C65" s="97">
        <f>C63-C64</f>
        <v>582792</v>
      </c>
      <c r="D65" s="97">
        <f>D63-D64</f>
        <v>1151073</v>
      </c>
      <c r="E65" s="96">
        <f t="shared" si="5"/>
        <v>1733865</v>
      </c>
      <c r="F65" s="97">
        <f>F63-F64</f>
        <v>684037</v>
      </c>
      <c r="G65" s="97">
        <f>G63-G64</f>
        <v>1016450</v>
      </c>
      <c r="H65" s="96">
        <f t="shared" si="9"/>
        <v>1700487</v>
      </c>
    </row>
    <row r="66" spans="1:8" s="115" customFormat="1" ht="12.75" x14ac:dyDescent="0.2">
      <c r="A66" s="89">
        <v>41</v>
      </c>
      <c r="B66" s="75" t="s">
        <v>98</v>
      </c>
      <c r="C66" s="113"/>
      <c r="D66" s="113"/>
      <c r="E66" s="96">
        <f t="shared" si="5"/>
        <v>0</v>
      </c>
      <c r="F66" s="113"/>
      <c r="G66" s="113"/>
      <c r="H66" s="96">
        <f t="shared" si="9"/>
        <v>0</v>
      </c>
    </row>
    <row r="67" spans="1:8" s="114" customFormat="1" ht="12.75" x14ac:dyDescent="0.2">
      <c r="A67" s="90">
        <v>42</v>
      </c>
      <c r="B67" s="91" t="s">
        <v>65</v>
      </c>
      <c r="C67" s="104">
        <f>C65+C66</f>
        <v>582792</v>
      </c>
      <c r="D67" s="104">
        <f>D65+D66</f>
        <v>1151073</v>
      </c>
      <c r="E67" s="105">
        <f>C67+D67</f>
        <v>1733865</v>
      </c>
      <c r="F67" s="104">
        <f>F65+F66</f>
        <v>684037</v>
      </c>
      <c r="G67" s="104">
        <f>G65+G66</f>
        <v>1016450</v>
      </c>
      <c r="H67" s="105">
        <f>F67+G67</f>
        <v>1700487</v>
      </c>
    </row>
    <row r="68" spans="1:8" x14ac:dyDescent="0.3">
      <c r="A68" s="23"/>
      <c r="B68" s="25"/>
      <c r="C68" s="33"/>
      <c r="D68" s="33"/>
      <c r="E68" s="33"/>
    </row>
    <row r="69" spans="1:8" x14ac:dyDescent="0.3">
      <c r="A69" s="23"/>
      <c r="B69" s="3"/>
      <c r="C69" s="33"/>
      <c r="D69" s="33"/>
      <c r="E69" s="34"/>
    </row>
    <row r="70" spans="1:8" x14ac:dyDescent="0.3">
      <c r="A70" s="33" t="str">
        <f>'RC'!A42</f>
        <v>*</v>
      </c>
      <c r="B70" s="33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33"/>
      <c r="D70" s="33"/>
      <c r="E70" s="33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1"/>
  <sheetViews>
    <sheetView zoomScale="80" zoomScaleNormal="80" workbookViewId="0">
      <selection activeCell="N32" sqref="N32"/>
    </sheetView>
  </sheetViews>
  <sheetFormatPr defaultRowHeight="15" x14ac:dyDescent="0.3"/>
  <cols>
    <col min="1" max="1" width="8" style="26" bestFit="1" customWidth="1"/>
    <col min="2" max="2" width="87.28515625" style="26" bestFit="1" customWidth="1"/>
    <col min="3" max="3" width="14.85546875" style="26" bestFit="1" customWidth="1"/>
    <col min="4" max="4" width="17" style="26" customWidth="1"/>
    <col min="5" max="5" width="15.140625" style="26" bestFit="1" customWidth="1"/>
    <col min="6" max="6" width="17.7109375" style="26" customWidth="1"/>
    <col min="7" max="7" width="15.140625" style="26" bestFit="1" customWidth="1"/>
    <col min="8" max="8" width="15.42578125" style="26" bestFit="1" customWidth="1"/>
    <col min="9" max="16384" width="9.140625" style="26"/>
  </cols>
  <sheetData>
    <row r="1" spans="1:45" x14ac:dyDescent="0.3">
      <c r="A1" s="7" t="s">
        <v>120</v>
      </c>
      <c r="B1" s="3" t="str">
        <f>'RC'!B1</f>
        <v>სს ზირათ ბანკის თბილისის ფილიალი</v>
      </c>
      <c r="C1" s="3"/>
      <c r="D1" s="3"/>
      <c r="E1" s="3"/>
      <c r="F1" s="33"/>
      <c r="G1" s="33"/>
      <c r="H1" s="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5" x14ac:dyDescent="0.3">
      <c r="A2" s="7" t="s">
        <v>132</v>
      </c>
      <c r="B2" s="4">
        <f>'RC'!B2</f>
        <v>42643</v>
      </c>
      <c r="C2" s="3"/>
      <c r="D2" s="3"/>
      <c r="E2" s="3"/>
      <c r="F2" s="33"/>
      <c r="G2" s="33"/>
      <c r="H2" s="1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 ht="16.5" thickBot="1" x14ac:dyDescent="0.35">
      <c r="B3" s="36" t="s">
        <v>223</v>
      </c>
      <c r="C3" s="27"/>
      <c r="D3" s="27"/>
      <c r="E3" s="27"/>
      <c r="H3" s="31" t="s">
        <v>121</v>
      </c>
    </row>
    <row r="4" spans="1:45" ht="18" x14ac:dyDescent="0.35">
      <c r="A4" s="37"/>
      <c r="B4" s="32"/>
      <c r="C4" s="131" t="s">
        <v>135</v>
      </c>
      <c r="D4" s="135"/>
      <c r="E4" s="135"/>
      <c r="F4" s="131" t="s">
        <v>147</v>
      </c>
      <c r="G4" s="135"/>
      <c r="H4" s="136"/>
    </row>
    <row r="5" spans="1:45" s="39" customFormat="1" ht="12.75" x14ac:dyDescent="0.2">
      <c r="A5" s="119" t="s">
        <v>106</v>
      </c>
      <c r="B5" s="120"/>
      <c r="C5" s="14" t="s">
        <v>161</v>
      </c>
      <c r="D5" s="14" t="s">
        <v>162</v>
      </c>
      <c r="E5" s="14" t="s">
        <v>163</v>
      </c>
      <c r="F5" s="14" t="s">
        <v>161</v>
      </c>
      <c r="G5" s="14" t="s">
        <v>162</v>
      </c>
      <c r="H5" s="14" t="s">
        <v>163</v>
      </c>
      <c r="I5" s="38"/>
    </row>
    <row r="6" spans="1:45" x14ac:dyDescent="0.3">
      <c r="A6" s="119">
        <v>1</v>
      </c>
      <c r="B6" s="121" t="s">
        <v>99</v>
      </c>
      <c r="C6" s="116">
        <v>13192917</v>
      </c>
      <c r="D6" s="116">
        <v>55441527</v>
      </c>
      <c r="E6" s="116">
        <f t="shared" ref="E6" si="0">SUM(E7:E8)+E9+E12+E13+E26</f>
        <v>68634444</v>
      </c>
      <c r="F6" s="116">
        <f>SUM(F7:F8)+F9+F12+F13+F26</f>
        <v>20973470</v>
      </c>
      <c r="G6" s="116">
        <f t="shared" ref="G6:H6" si="1">SUM(G7:G8)+G9+G12+G13+G26</f>
        <v>21821097</v>
      </c>
      <c r="H6" s="116">
        <f t="shared" si="1"/>
        <v>42794567</v>
      </c>
      <c r="I6" s="33"/>
    </row>
    <row r="7" spans="1:45" x14ac:dyDescent="0.3">
      <c r="A7" s="119">
        <v>1.1000000000000001</v>
      </c>
      <c r="B7" s="128" t="s">
        <v>8</v>
      </c>
      <c r="C7" s="117"/>
      <c r="D7" s="117"/>
      <c r="E7" s="116">
        <f t="shared" ref="E7:E67" si="2">C7+D7</f>
        <v>0</v>
      </c>
      <c r="F7" s="117"/>
      <c r="G7" s="117"/>
      <c r="H7" s="116">
        <f t="shared" ref="H7:H67" si="3">F7+G7</f>
        <v>0</v>
      </c>
      <c r="I7" s="33"/>
    </row>
    <row r="8" spans="1:45" x14ac:dyDescent="0.3">
      <c r="A8" s="119">
        <v>1.2</v>
      </c>
      <c r="B8" s="128" t="s">
        <v>9</v>
      </c>
      <c r="C8" s="117">
        <v>298242</v>
      </c>
      <c r="D8" s="117">
        <v>8219076</v>
      </c>
      <c r="E8" s="116">
        <f t="shared" si="2"/>
        <v>8517318</v>
      </c>
      <c r="F8" s="117">
        <v>5872941</v>
      </c>
      <c r="G8" s="117">
        <v>4431454</v>
      </c>
      <c r="H8" s="116">
        <f t="shared" si="3"/>
        <v>10304395</v>
      </c>
      <c r="I8" s="33"/>
    </row>
    <row r="9" spans="1:45" x14ac:dyDescent="0.3">
      <c r="A9" s="119">
        <v>1.3</v>
      </c>
      <c r="B9" s="128" t="s">
        <v>219</v>
      </c>
      <c r="C9" s="116">
        <v>6167205</v>
      </c>
      <c r="D9" s="116">
        <v>31461730</v>
      </c>
      <c r="E9" s="116">
        <f t="shared" si="2"/>
        <v>37628935</v>
      </c>
      <c r="F9" s="116">
        <f>SUM(F10:F11)</f>
        <v>6759734</v>
      </c>
      <c r="G9" s="116">
        <f>SUM(G10:G11)</f>
        <v>316835</v>
      </c>
      <c r="H9" s="116">
        <f t="shared" si="3"/>
        <v>7076569</v>
      </c>
      <c r="I9" s="33"/>
    </row>
    <row r="10" spans="1:45" x14ac:dyDescent="0.3">
      <c r="A10" s="122" t="s">
        <v>181</v>
      </c>
      <c r="B10" s="123" t="s">
        <v>182</v>
      </c>
      <c r="C10" s="117">
        <v>6167205</v>
      </c>
      <c r="D10" s="117">
        <v>31387180</v>
      </c>
      <c r="E10" s="116">
        <f t="shared" si="2"/>
        <v>37554385</v>
      </c>
      <c r="F10" s="117">
        <v>6749334</v>
      </c>
      <c r="G10" s="117">
        <v>240624</v>
      </c>
      <c r="H10" s="116">
        <f t="shared" si="3"/>
        <v>6989958</v>
      </c>
      <c r="I10" s="33"/>
    </row>
    <row r="11" spans="1:45" x14ac:dyDescent="0.3">
      <c r="A11" s="122" t="s">
        <v>183</v>
      </c>
      <c r="B11" s="124" t="s">
        <v>184</v>
      </c>
      <c r="C11" s="117">
        <v>0</v>
      </c>
      <c r="D11" s="117">
        <v>74550</v>
      </c>
      <c r="E11" s="116">
        <f t="shared" si="2"/>
        <v>74550</v>
      </c>
      <c r="F11" s="117">
        <v>10400</v>
      </c>
      <c r="G11" s="117">
        <v>76211</v>
      </c>
      <c r="H11" s="116">
        <f t="shared" si="3"/>
        <v>86611</v>
      </c>
      <c r="I11" s="33"/>
    </row>
    <row r="12" spans="1:45" x14ac:dyDescent="0.3">
      <c r="A12" s="119">
        <v>1.4</v>
      </c>
      <c r="B12" s="129" t="s">
        <v>20</v>
      </c>
      <c r="C12" s="117"/>
      <c r="D12" s="117"/>
      <c r="E12" s="116">
        <f t="shared" si="2"/>
        <v>0</v>
      </c>
      <c r="F12" s="117"/>
      <c r="G12" s="117"/>
      <c r="H12" s="116">
        <f t="shared" si="3"/>
        <v>0</v>
      </c>
      <c r="I12" s="33"/>
    </row>
    <row r="13" spans="1:45" x14ac:dyDescent="0.3">
      <c r="A13" s="119">
        <v>1.5</v>
      </c>
      <c r="B13" s="129" t="s">
        <v>220</v>
      </c>
      <c r="C13" s="116">
        <v>6727470</v>
      </c>
      <c r="D13" s="116">
        <v>15760721</v>
      </c>
      <c r="E13" s="116">
        <f t="shared" si="2"/>
        <v>22488191</v>
      </c>
      <c r="F13" s="116">
        <f>SUM(F14:F16)+SUM(F22:F25)</f>
        <v>8340795</v>
      </c>
      <c r="G13" s="116">
        <f>SUM(G14:G16)+SUM(G22:G25)</f>
        <v>17072808</v>
      </c>
      <c r="H13" s="116">
        <f t="shared" si="3"/>
        <v>25413603</v>
      </c>
      <c r="I13" s="33"/>
    </row>
    <row r="14" spans="1:45" x14ac:dyDescent="0.3">
      <c r="A14" s="119" t="s">
        <v>185</v>
      </c>
      <c r="B14" s="125" t="s">
        <v>186</v>
      </c>
      <c r="C14" s="117">
        <v>25386</v>
      </c>
      <c r="D14" s="117">
        <v>49946</v>
      </c>
      <c r="E14" s="116">
        <f t="shared" si="2"/>
        <v>75332</v>
      </c>
      <c r="F14" s="117">
        <v>210356</v>
      </c>
      <c r="G14" s="117">
        <v>2703526</v>
      </c>
      <c r="H14" s="116">
        <f t="shared" si="3"/>
        <v>2913882</v>
      </c>
      <c r="I14" s="33"/>
    </row>
    <row r="15" spans="1:45" x14ac:dyDescent="0.3">
      <c r="A15" s="119" t="s">
        <v>187</v>
      </c>
      <c r="B15" s="125" t="s">
        <v>188</v>
      </c>
      <c r="C15" s="117"/>
      <c r="D15" s="117"/>
      <c r="E15" s="116">
        <f t="shared" si="2"/>
        <v>0</v>
      </c>
      <c r="F15" s="117"/>
      <c r="G15" s="117"/>
      <c r="H15" s="116">
        <f t="shared" si="3"/>
        <v>0</v>
      </c>
      <c r="I15" s="33"/>
    </row>
    <row r="16" spans="1:45" x14ac:dyDescent="0.3">
      <c r="A16" s="119" t="s">
        <v>189</v>
      </c>
      <c r="B16" s="125" t="s">
        <v>190</v>
      </c>
      <c r="C16" s="116">
        <v>6702084</v>
      </c>
      <c r="D16" s="116">
        <v>15710775</v>
      </c>
      <c r="E16" s="116">
        <f t="shared" si="2"/>
        <v>22412859</v>
      </c>
      <c r="F16" s="116">
        <f>SUM(F17:F21)</f>
        <v>8130439</v>
      </c>
      <c r="G16" s="116">
        <f>SUM(G17:G21)</f>
        <v>13792935</v>
      </c>
      <c r="H16" s="116">
        <f t="shared" si="3"/>
        <v>21923374</v>
      </c>
      <c r="I16" s="33"/>
    </row>
    <row r="17" spans="1:9" x14ac:dyDescent="0.3">
      <c r="A17" s="119" t="s">
        <v>191</v>
      </c>
      <c r="B17" s="124" t="s">
        <v>192</v>
      </c>
      <c r="C17" s="117">
        <v>3109768</v>
      </c>
      <c r="D17" s="117">
        <v>6986421</v>
      </c>
      <c r="E17" s="116">
        <f t="shared" si="2"/>
        <v>10096189</v>
      </c>
      <c r="F17" s="117">
        <v>4521102</v>
      </c>
      <c r="G17" s="117">
        <v>6254354</v>
      </c>
      <c r="H17" s="116">
        <f t="shared" si="3"/>
        <v>10775456</v>
      </c>
      <c r="I17" s="33"/>
    </row>
    <row r="18" spans="1:9" x14ac:dyDescent="0.3">
      <c r="A18" s="119" t="s">
        <v>193</v>
      </c>
      <c r="B18" s="124" t="s">
        <v>194</v>
      </c>
      <c r="C18" s="117">
        <v>305500</v>
      </c>
      <c r="D18" s="117">
        <v>6142254</v>
      </c>
      <c r="E18" s="116">
        <f t="shared" si="2"/>
        <v>6447754</v>
      </c>
      <c r="F18" s="117">
        <v>244321</v>
      </c>
      <c r="G18" s="117">
        <v>5832607</v>
      </c>
      <c r="H18" s="116">
        <f t="shared" si="3"/>
        <v>6076928</v>
      </c>
      <c r="I18" s="33"/>
    </row>
    <row r="19" spans="1:9" x14ac:dyDescent="0.3">
      <c r="A19" s="119" t="s">
        <v>195</v>
      </c>
      <c r="B19" s="126" t="s">
        <v>196</v>
      </c>
      <c r="C19" s="117">
        <v>2729000</v>
      </c>
      <c r="D19" s="117">
        <v>943773</v>
      </c>
      <c r="E19" s="116">
        <f t="shared" si="2"/>
        <v>3672773</v>
      </c>
      <c r="F19" s="117">
        <v>2757586</v>
      </c>
      <c r="G19" s="117">
        <v>737946</v>
      </c>
      <c r="H19" s="116">
        <f t="shared" si="3"/>
        <v>3495532</v>
      </c>
      <c r="I19" s="33"/>
    </row>
    <row r="20" spans="1:9" x14ac:dyDescent="0.3">
      <c r="A20" s="119" t="s">
        <v>197</v>
      </c>
      <c r="B20" s="124" t="s">
        <v>198</v>
      </c>
      <c r="C20" s="117">
        <v>557816</v>
      </c>
      <c r="D20" s="117">
        <v>1638327</v>
      </c>
      <c r="E20" s="116">
        <f t="shared" si="2"/>
        <v>2196143</v>
      </c>
      <c r="F20" s="117">
        <v>607430</v>
      </c>
      <c r="G20" s="117">
        <v>968028</v>
      </c>
      <c r="H20" s="116">
        <f t="shared" si="3"/>
        <v>1575458</v>
      </c>
      <c r="I20" s="33"/>
    </row>
    <row r="21" spans="1:9" x14ac:dyDescent="0.3">
      <c r="A21" s="119" t="s">
        <v>199</v>
      </c>
      <c r="B21" s="124" t="s">
        <v>200</v>
      </c>
      <c r="C21" s="117"/>
      <c r="D21" s="117"/>
      <c r="E21" s="116">
        <f t="shared" si="2"/>
        <v>0</v>
      </c>
      <c r="F21" s="117"/>
      <c r="G21" s="117"/>
      <c r="H21" s="116">
        <f t="shared" si="3"/>
        <v>0</v>
      </c>
      <c r="I21" s="33"/>
    </row>
    <row r="22" spans="1:9" x14ac:dyDescent="0.3">
      <c r="A22" s="119" t="s">
        <v>201</v>
      </c>
      <c r="B22" s="125" t="s">
        <v>202</v>
      </c>
      <c r="C22" s="117">
        <v>0</v>
      </c>
      <c r="D22" s="117">
        <v>0</v>
      </c>
      <c r="E22" s="116">
        <f t="shared" si="2"/>
        <v>0</v>
      </c>
      <c r="F22" s="117">
        <v>0</v>
      </c>
      <c r="G22" s="117">
        <v>576347</v>
      </c>
      <c r="H22" s="116">
        <f t="shared" si="3"/>
        <v>576347</v>
      </c>
      <c r="I22" s="33"/>
    </row>
    <row r="23" spans="1:9" x14ac:dyDescent="0.3">
      <c r="A23" s="119" t="s">
        <v>203</v>
      </c>
      <c r="B23" s="125" t="s">
        <v>204</v>
      </c>
      <c r="C23" s="117"/>
      <c r="D23" s="117"/>
      <c r="E23" s="116">
        <f t="shared" si="2"/>
        <v>0</v>
      </c>
      <c r="F23" s="117"/>
      <c r="G23" s="117"/>
      <c r="H23" s="116">
        <f t="shared" si="3"/>
        <v>0</v>
      </c>
      <c r="I23" s="33"/>
    </row>
    <row r="24" spans="1:9" x14ac:dyDescent="0.3">
      <c r="A24" s="119" t="s">
        <v>205</v>
      </c>
      <c r="B24" s="125" t="s">
        <v>206</v>
      </c>
      <c r="C24" s="117"/>
      <c r="D24" s="117"/>
      <c r="E24" s="116">
        <f t="shared" si="2"/>
        <v>0</v>
      </c>
      <c r="F24" s="117"/>
      <c r="G24" s="117"/>
      <c r="H24" s="116">
        <f t="shared" si="3"/>
        <v>0</v>
      </c>
      <c r="I24" s="33"/>
    </row>
    <row r="25" spans="1:9" x14ac:dyDescent="0.3">
      <c r="A25" s="119" t="s">
        <v>207</v>
      </c>
      <c r="B25" s="125" t="s">
        <v>208</v>
      </c>
      <c r="C25" s="117"/>
      <c r="D25" s="117"/>
      <c r="E25" s="116">
        <f t="shared" si="2"/>
        <v>0</v>
      </c>
      <c r="F25" s="117"/>
      <c r="G25" s="117"/>
      <c r="H25" s="116">
        <f t="shared" si="3"/>
        <v>0</v>
      </c>
      <c r="I25" s="33"/>
    </row>
    <row r="26" spans="1:9" x14ac:dyDescent="0.3">
      <c r="A26" s="119">
        <v>1.6</v>
      </c>
      <c r="B26" s="128" t="s">
        <v>21</v>
      </c>
      <c r="C26" s="117"/>
      <c r="D26" s="117"/>
      <c r="E26" s="116">
        <f t="shared" si="2"/>
        <v>0</v>
      </c>
      <c r="F26" s="117"/>
      <c r="G26" s="117"/>
      <c r="H26" s="116">
        <f t="shared" si="3"/>
        <v>0</v>
      </c>
      <c r="I26" s="33"/>
    </row>
    <row r="27" spans="1:9" x14ac:dyDescent="0.3">
      <c r="A27" s="119">
        <v>2</v>
      </c>
      <c r="B27" s="121" t="s">
        <v>102</v>
      </c>
      <c r="C27" s="116">
        <v>12000</v>
      </c>
      <c r="D27" s="116">
        <v>0</v>
      </c>
      <c r="E27" s="116">
        <f t="shared" si="2"/>
        <v>12000</v>
      </c>
      <c r="F27" s="116">
        <f>SUM(F28:F34)</f>
        <v>0</v>
      </c>
      <c r="G27" s="116">
        <f>SUM(G28:G34)</f>
        <v>0</v>
      </c>
      <c r="H27" s="116">
        <f t="shared" si="3"/>
        <v>0</v>
      </c>
      <c r="I27" s="33"/>
    </row>
    <row r="28" spans="1:9" x14ac:dyDescent="0.3">
      <c r="A28" s="119">
        <v>2.1</v>
      </c>
      <c r="B28" s="127" t="s">
        <v>105</v>
      </c>
      <c r="C28" s="117">
        <v>12000</v>
      </c>
      <c r="D28" s="117"/>
      <c r="E28" s="116">
        <f t="shared" si="2"/>
        <v>12000</v>
      </c>
      <c r="F28" s="117">
        <v>0</v>
      </c>
      <c r="G28" s="117">
        <v>0</v>
      </c>
      <c r="H28" s="116">
        <f t="shared" si="3"/>
        <v>0</v>
      </c>
      <c r="I28" s="33"/>
    </row>
    <row r="29" spans="1:9" x14ac:dyDescent="0.3">
      <c r="A29" s="119">
        <v>2.2000000000000002</v>
      </c>
      <c r="B29" s="127" t="s">
        <v>22</v>
      </c>
      <c r="C29" s="117"/>
      <c r="D29" s="117"/>
      <c r="E29" s="116">
        <f t="shared" si="2"/>
        <v>0</v>
      </c>
      <c r="F29" s="117"/>
      <c r="G29" s="117"/>
      <c r="H29" s="116">
        <f t="shared" si="3"/>
        <v>0</v>
      </c>
      <c r="I29" s="33"/>
    </row>
    <row r="30" spans="1:9" x14ac:dyDescent="0.3">
      <c r="A30" s="119">
        <v>2.2999999999999998</v>
      </c>
      <c r="B30" s="127" t="s">
        <v>0</v>
      </c>
      <c r="C30" s="117"/>
      <c r="D30" s="117"/>
      <c r="E30" s="116">
        <f t="shared" si="2"/>
        <v>0</v>
      </c>
      <c r="F30" s="117"/>
      <c r="G30" s="117"/>
      <c r="H30" s="116">
        <f t="shared" si="3"/>
        <v>0</v>
      </c>
      <c r="I30" s="33"/>
    </row>
    <row r="31" spans="1:9" s="41" customFormat="1" x14ac:dyDescent="0.2">
      <c r="A31" s="119">
        <v>2.4</v>
      </c>
      <c r="B31" s="127" t="s">
        <v>3</v>
      </c>
      <c r="C31" s="117"/>
      <c r="D31" s="117"/>
      <c r="E31" s="116">
        <f t="shared" si="2"/>
        <v>0</v>
      </c>
      <c r="F31" s="117"/>
      <c r="G31" s="117"/>
      <c r="H31" s="116">
        <f t="shared" si="3"/>
        <v>0</v>
      </c>
      <c r="I31" s="40"/>
    </row>
    <row r="32" spans="1:9" s="41" customFormat="1" x14ac:dyDescent="0.2">
      <c r="A32" s="119">
        <v>2.5</v>
      </c>
      <c r="B32" s="127" t="s">
        <v>10</v>
      </c>
      <c r="C32" s="117"/>
      <c r="D32" s="117"/>
      <c r="E32" s="116">
        <f t="shared" si="2"/>
        <v>0</v>
      </c>
      <c r="F32" s="117"/>
      <c r="G32" s="117"/>
      <c r="H32" s="116">
        <f t="shared" si="3"/>
        <v>0</v>
      </c>
      <c r="I32" s="40"/>
    </row>
    <row r="33" spans="1:9" x14ac:dyDescent="0.3">
      <c r="A33" s="119">
        <v>2.6</v>
      </c>
      <c r="B33" s="127" t="s">
        <v>11</v>
      </c>
      <c r="C33" s="117"/>
      <c r="D33" s="117"/>
      <c r="E33" s="116">
        <f t="shared" si="2"/>
        <v>0</v>
      </c>
      <c r="F33" s="117"/>
      <c r="G33" s="117"/>
      <c r="H33" s="116">
        <f t="shared" si="3"/>
        <v>0</v>
      </c>
      <c r="I33" s="33"/>
    </row>
    <row r="34" spans="1:9" x14ac:dyDescent="0.3">
      <c r="A34" s="119">
        <v>2.7</v>
      </c>
      <c r="B34" s="127" t="s">
        <v>5</v>
      </c>
      <c r="C34" s="117"/>
      <c r="D34" s="117"/>
      <c r="E34" s="116">
        <f t="shared" si="2"/>
        <v>0</v>
      </c>
      <c r="F34" s="117"/>
      <c r="G34" s="117"/>
      <c r="H34" s="116">
        <f t="shared" si="3"/>
        <v>0</v>
      </c>
      <c r="I34" s="33"/>
    </row>
    <row r="35" spans="1:9" x14ac:dyDescent="0.3">
      <c r="A35" s="119">
        <v>3</v>
      </c>
      <c r="B35" s="121" t="s">
        <v>160</v>
      </c>
      <c r="C35" s="116">
        <v>298242</v>
      </c>
      <c r="D35" s="116">
        <v>8219076</v>
      </c>
      <c r="E35" s="116">
        <f t="shared" si="2"/>
        <v>8517318</v>
      </c>
      <c r="F35" s="116">
        <f>SUM(F36:F38)</f>
        <v>5872941</v>
      </c>
      <c r="G35" s="116">
        <f>SUM(G36:G38)</f>
        <v>4431454</v>
      </c>
      <c r="H35" s="116">
        <f t="shared" si="3"/>
        <v>10304395</v>
      </c>
      <c r="I35" s="33"/>
    </row>
    <row r="36" spans="1:9" x14ac:dyDescent="0.3">
      <c r="A36" s="119">
        <v>3.1</v>
      </c>
      <c r="B36" s="127" t="s">
        <v>100</v>
      </c>
      <c r="C36" s="117"/>
      <c r="D36" s="117"/>
      <c r="E36" s="116">
        <f t="shared" si="2"/>
        <v>0</v>
      </c>
      <c r="F36" s="117"/>
      <c r="G36" s="117"/>
      <c r="H36" s="116">
        <f t="shared" si="3"/>
        <v>0</v>
      </c>
      <c r="I36" s="33"/>
    </row>
    <row r="37" spans="1:9" x14ac:dyDescent="0.3">
      <c r="A37" s="119">
        <v>3.2</v>
      </c>
      <c r="B37" s="127" t="s">
        <v>101</v>
      </c>
      <c r="C37" s="117">
        <v>298242</v>
      </c>
      <c r="D37" s="117">
        <v>8219076</v>
      </c>
      <c r="E37" s="116">
        <f t="shared" si="2"/>
        <v>8517318</v>
      </c>
      <c r="F37" s="117">
        <v>5872941</v>
      </c>
      <c r="G37" s="117">
        <v>4431454</v>
      </c>
      <c r="H37" s="116">
        <f t="shared" si="3"/>
        <v>10304395</v>
      </c>
      <c r="I37" s="33"/>
    </row>
    <row r="38" spans="1:9" x14ac:dyDescent="0.3">
      <c r="A38" s="119">
        <v>3.3</v>
      </c>
      <c r="B38" s="127" t="s">
        <v>23</v>
      </c>
      <c r="C38" s="117"/>
      <c r="D38" s="117"/>
      <c r="E38" s="116">
        <f t="shared" si="2"/>
        <v>0</v>
      </c>
      <c r="F38" s="117"/>
      <c r="G38" s="117"/>
      <c r="H38" s="116">
        <f t="shared" si="3"/>
        <v>0</v>
      </c>
      <c r="I38" s="33"/>
    </row>
    <row r="39" spans="1:9" x14ac:dyDescent="0.3">
      <c r="A39" s="119">
        <v>4</v>
      </c>
      <c r="B39" s="121" t="s">
        <v>209</v>
      </c>
      <c r="C39" s="116">
        <v>0</v>
      </c>
      <c r="D39" s="116">
        <v>0</v>
      </c>
      <c r="E39" s="116">
        <f t="shared" si="2"/>
        <v>0</v>
      </c>
      <c r="F39" s="116">
        <f>SUM(F40:F42)</f>
        <v>5</v>
      </c>
      <c r="G39" s="116">
        <f>SUM(G40:G42)</f>
        <v>0</v>
      </c>
      <c r="H39" s="116">
        <f t="shared" si="3"/>
        <v>5</v>
      </c>
      <c r="I39" s="33"/>
    </row>
    <row r="40" spans="1:9" x14ac:dyDescent="0.3">
      <c r="A40" s="119">
        <v>4.0999999999999996</v>
      </c>
      <c r="B40" s="127" t="s">
        <v>16</v>
      </c>
      <c r="C40" s="117"/>
      <c r="D40" s="117"/>
      <c r="E40" s="116">
        <f t="shared" si="2"/>
        <v>0</v>
      </c>
      <c r="F40" s="117"/>
      <c r="G40" s="117"/>
      <c r="H40" s="116">
        <f t="shared" si="3"/>
        <v>0</v>
      </c>
      <c r="I40" s="33"/>
    </row>
    <row r="41" spans="1:9" x14ac:dyDescent="0.3">
      <c r="A41" s="119">
        <v>4.2</v>
      </c>
      <c r="B41" s="127" t="s">
        <v>1</v>
      </c>
      <c r="C41" s="117"/>
      <c r="D41" s="117"/>
      <c r="E41" s="116">
        <f t="shared" si="2"/>
        <v>0</v>
      </c>
      <c r="F41" s="117"/>
      <c r="G41" s="117"/>
      <c r="H41" s="116">
        <f t="shared" si="3"/>
        <v>0</v>
      </c>
      <c r="I41" s="33"/>
    </row>
    <row r="42" spans="1:9" x14ac:dyDescent="0.3">
      <c r="A42" s="119">
        <v>4.3</v>
      </c>
      <c r="B42" s="127" t="s">
        <v>24</v>
      </c>
      <c r="C42" s="117"/>
      <c r="D42" s="117"/>
      <c r="E42" s="116">
        <f t="shared" si="2"/>
        <v>0</v>
      </c>
      <c r="F42" s="117">
        <v>5</v>
      </c>
      <c r="G42" s="117"/>
      <c r="H42" s="116">
        <f t="shared" si="3"/>
        <v>5</v>
      </c>
      <c r="I42" s="33"/>
    </row>
    <row r="43" spans="1:9" x14ac:dyDescent="0.3">
      <c r="A43" s="119">
        <v>5</v>
      </c>
      <c r="B43" s="121" t="s">
        <v>12</v>
      </c>
      <c r="C43" s="116">
        <v>0</v>
      </c>
      <c r="D43" s="116">
        <v>0</v>
      </c>
      <c r="E43" s="116">
        <f t="shared" si="2"/>
        <v>0</v>
      </c>
      <c r="F43" s="116">
        <f>SUM(F44:F47)</f>
        <v>0</v>
      </c>
      <c r="G43" s="116">
        <f>SUM(G44:G47)</f>
        <v>0</v>
      </c>
      <c r="H43" s="116">
        <f t="shared" si="3"/>
        <v>0</v>
      </c>
      <c r="I43" s="33"/>
    </row>
    <row r="44" spans="1:9" x14ac:dyDescent="0.3">
      <c r="A44" s="119">
        <v>5.0999999999999996</v>
      </c>
      <c r="B44" s="127" t="s">
        <v>210</v>
      </c>
      <c r="C44" s="117"/>
      <c r="D44" s="117"/>
      <c r="E44" s="116">
        <f t="shared" si="2"/>
        <v>0</v>
      </c>
      <c r="F44" s="117"/>
      <c r="G44" s="117"/>
      <c r="H44" s="116">
        <f t="shared" si="3"/>
        <v>0</v>
      </c>
      <c r="I44" s="33"/>
    </row>
    <row r="45" spans="1:9" x14ac:dyDescent="0.3">
      <c r="A45" s="119">
        <v>5.2</v>
      </c>
      <c r="B45" s="127" t="s">
        <v>103</v>
      </c>
      <c r="C45" s="117"/>
      <c r="D45" s="117"/>
      <c r="E45" s="116">
        <f t="shared" si="2"/>
        <v>0</v>
      </c>
      <c r="F45" s="117"/>
      <c r="G45" s="117"/>
      <c r="H45" s="116">
        <f t="shared" si="3"/>
        <v>0</v>
      </c>
      <c r="I45" s="33"/>
    </row>
    <row r="46" spans="1:9" x14ac:dyDescent="0.3">
      <c r="A46" s="119">
        <v>5.3</v>
      </c>
      <c r="B46" s="127" t="s">
        <v>211</v>
      </c>
      <c r="C46" s="117"/>
      <c r="D46" s="117"/>
      <c r="E46" s="116">
        <f t="shared" si="2"/>
        <v>0</v>
      </c>
      <c r="F46" s="117"/>
      <c r="G46" s="117"/>
      <c r="H46" s="116">
        <f t="shared" si="3"/>
        <v>0</v>
      </c>
      <c r="I46" s="33"/>
    </row>
    <row r="47" spans="1:9" x14ac:dyDescent="0.3">
      <c r="A47" s="119">
        <v>5.4</v>
      </c>
      <c r="B47" s="127" t="s">
        <v>13</v>
      </c>
      <c r="C47" s="117"/>
      <c r="D47" s="117"/>
      <c r="E47" s="116">
        <f t="shared" si="2"/>
        <v>0</v>
      </c>
      <c r="F47" s="117"/>
      <c r="G47" s="117"/>
      <c r="H47" s="116">
        <f t="shared" si="3"/>
        <v>0</v>
      </c>
      <c r="I47" s="33"/>
    </row>
    <row r="48" spans="1:9" x14ac:dyDescent="0.3">
      <c r="A48" s="119">
        <v>6</v>
      </c>
      <c r="B48" s="121" t="s">
        <v>25</v>
      </c>
      <c r="C48" s="116">
        <v>0</v>
      </c>
      <c r="D48" s="116">
        <v>0</v>
      </c>
      <c r="E48" s="116">
        <f t="shared" si="2"/>
        <v>0</v>
      </c>
      <c r="F48" s="116">
        <f>SUM(F49:F52)</f>
        <v>0</v>
      </c>
      <c r="G48" s="116">
        <f>SUM(G49:G52)</f>
        <v>0</v>
      </c>
      <c r="H48" s="116">
        <f t="shared" si="3"/>
        <v>0</v>
      </c>
      <c r="I48" s="33"/>
    </row>
    <row r="49" spans="1:9" x14ac:dyDescent="0.3">
      <c r="A49" s="119">
        <v>6.1</v>
      </c>
      <c r="B49" s="127" t="s">
        <v>26</v>
      </c>
      <c r="C49" s="117"/>
      <c r="D49" s="117"/>
      <c r="E49" s="116">
        <f t="shared" si="2"/>
        <v>0</v>
      </c>
      <c r="F49" s="117"/>
      <c r="G49" s="117"/>
      <c r="H49" s="116">
        <f t="shared" si="3"/>
        <v>0</v>
      </c>
      <c r="I49" s="33"/>
    </row>
    <row r="50" spans="1:9" x14ac:dyDescent="0.3">
      <c r="A50" s="119">
        <v>6.2</v>
      </c>
      <c r="B50" s="127" t="s">
        <v>104</v>
      </c>
      <c r="C50" s="117"/>
      <c r="D50" s="117"/>
      <c r="E50" s="116">
        <f t="shared" si="2"/>
        <v>0</v>
      </c>
      <c r="F50" s="117"/>
      <c r="G50" s="117"/>
      <c r="H50" s="116">
        <f t="shared" si="3"/>
        <v>0</v>
      </c>
      <c r="I50" s="33"/>
    </row>
    <row r="51" spans="1:9" x14ac:dyDescent="0.3">
      <c r="A51" s="119">
        <v>6.3</v>
      </c>
      <c r="B51" s="127" t="s">
        <v>6</v>
      </c>
      <c r="C51" s="117"/>
      <c r="D51" s="117"/>
      <c r="E51" s="116">
        <f t="shared" si="2"/>
        <v>0</v>
      </c>
      <c r="F51" s="117"/>
      <c r="G51" s="117"/>
      <c r="H51" s="116">
        <f t="shared" si="3"/>
        <v>0</v>
      </c>
      <c r="I51" s="33"/>
    </row>
    <row r="52" spans="1:9" x14ac:dyDescent="0.3">
      <c r="A52" s="119">
        <v>6.4</v>
      </c>
      <c r="B52" s="127" t="s">
        <v>13</v>
      </c>
      <c r="C52" s="117"/>
      <c r="D52" s="117"/>
      <c r="E52" s="116">
        <f t="shared" si="2"/>
        <v>0</v>
      </c>
      <c r="F52" s="117"/>
      <c r="G52" s="117"/>
      <c r="H52" s="116">
        <f t="shared" si="3"/>
        <v>0</v>
      </c>
      <c r="I52" s="33"/>
    </row>
    <row r="53" spans="1:9" x14ac:dyDescent="0.3">
      <c r="A53" s="119">
        <v>7</v>
      </c>
      <c r="B53" s="121" t="s">
        <v>2</v>
      </c>
      <c r="C53" s="118">
        <v>203719075</v>
      </c>
      <c r="D53" s="118">
        <v>0</v>
      </c>
      <c r="E53" s="116">
        <f t="shared" si="2"/>
        <v>203719075</v>
      </c>
      <c r="F53" s="118">
        <f>SUM(F54:F56)</f>
        <v>190095048</v>
      </c>
      <c r="G53" s="118">
        <f>SUM(G54:G56)</f>
        <v>0</v>
      </c>
      <c r="H53" s="116">
        <f t="shared" si="3"/>
        <v>190095048</v>
      </c>
      <c r="I53" s="33"/>
    </row>
    <row r="54" spans="1:9" x14ac:dyDescent="0.3">
      <c r="A54" s="119" t="s">
        <v>107</v>
      </c>
      <c r="B54" s="127" t="s">
        <v>27</v>
      </c>
      <c r="C54" s="117">
        <v>203719075</v>
      </c>
      <c r="D54" s="117"/>
      <c r="E54" s="116">
        <f t="shared" si="2"/>
        <v>203719075</v>
      </c>
      <c r="F54" s="117">
        <v>190095048</v>
      </c>
      <c r="G54" s="117"/>
      <c r="H54" s="116">
        <f t="shared" si="3"/>
        <v>190095048</v>
      </c>
      <c r="I54" s="33"/>
    </row>
    <row r="55" spans="1:9" x14ac:dyDescent="0.3">
      <c r="A55" s="119" t="s">
        <v>108</v>
      </c>
      <c r="B55" s="127" t="s">
        <v>4</v>
      </c>
      <c r="C55" s="117"/>
      <c r="D55" s="117"/>
      <c r="E55" s="116">
        <f t="shared" si="2"/>
        <v>0</v>
      </c>
      <c r="F55" s="117"/>
      <c r="G55" s="117"/>
      <c r="H55" s="116">
        <f t="shared" si="3"/>
        <v>0</v>
      </c>
      <c r="I55" s="33"/>
    </row>
    <row r="56" spans="1:9" x14ac:dyDescent="0.3">
      <c r="A56" s="119" t="s">
        <v>109</v>
      </c>
      <c r="B56" s="127" t="s">
        <v>17</v>
      </c>
      <c r="C56" s="117"/>
      <c r="D56" s="117"/>
      <c r="E56" s="116">
        <f t="shared" si="2"/>
        <v>0</v>
      </c>
      <c r="F56" s="117"/>
      <c r="G56" s="117"/>
      <c r="H56" s="116">
        <f t="shared" si="3"/>
        <v>0</v>
      </c>
      <c r="I56" s="33"/>
    </row>
    <row r="57" spans="1:9" x14ac:dyDescent="0.3">
      <c r="A57" s="119">
        <v>8</v>
      </c>
      <c r="B57" s="121" t="s">
        <v>18</v>
      </c>
      <c r="C57" s="118">
        <v>13984</v>
      </c>
      <c r="D57" s="118">
        <v>393861</v>
      </c>
      <c r="E57" s="116">
        <f t="shared" si="2"/>
        <v>407845</v>
      </c>
      <c r="F57" s="118">
        <f>SUM(F58:F62)</f>
        <v>18165</v>
      </c>
      <c r="G57" s="118">
        <f>SUM(G58:G62)</f>
        <v>390815</v>
      </c>
      <c r="H57" s="116">
        <f t="shared" si="3"/>
        <v>408980</v>
      </c>
      <c r="I57" s="33"/>
    </row>
    <row r="58" spans="1:9" x14ac:dyDescent="0.3">
      <c r="A58" s="119" t="s">
        <v>110</v>
      </c>
      <c r="B58" s="127" t="s">
        <v>212</v>
      </c>
      <c r="C58" s="117"/>
      <c r="D58" s="117"/>
      <c r="E58" s="116">
        <f t="shared" si="2"/>
        <v>0</v>
      </c>
      <c r="F58" s="117"/>
      <c r="G58" s="117"/>
      <c r="H58" s="116">
        <f t="shared" si="3"/>
        <v>0</v>
      </c>
      <c r="I58" s="33"/>
    </row>
    <row r="59" spans="1:9" x14ac:dyDescent="0.3">
      <c r="A59" s="119" t="s">
        <v>111</v>
      </c>
      <c r="B59" s="127" t="s">
        <v>213</v>
      </c>
      <c r="C59" s="117">
        <v>3577</v>
      </c>
      <c r="D59" s="117">
        <v>152909</v>
      </c>
      <c r="E59" s="116">
        <f t="shared" si="2"/>
        <v>156486</v>
      </c>
      <c r="F59" s="117">
        <v>7758</v>
      </c>
      <c r="G59" s="117">
        <v>137232</v>
      </c>
      <c r="H59" s="116">
        <f t="shared" si="3"/>
        <v>144990</v>
      </c>
    </row>
    <row r="60" spans="1:9" x14ac:dyDescent="0.3">
      <c r="A60" s="119" t="s">
        <v>112</v>
      </c>
      <c r="B60" s="127" t="s">
        <v>19</v>
      </c>
      <c r="C60" s="117"/>
      <c r="D60" s="117"/>
      <c r="E60" s="116">
        <f t="shared" si="2"/>
        <v>0</v>
      </c>
      <c r="F60" s="117"/>
      <c r="G60" s="117"/>
      <c r="H60" s="116">
        <f t="shared" si="3"/>
        <v>0</v>
      </c>
    </row>
    <row r="61" spans="1:9" x14ac:dyDescent="0.3">
      <c r="A61" s="119" t="s">
        <v>113</v>
      </c>
      <c r="B61" s="127" t="s">
        <v>214</v>
      </c>
      <c r="C61" s="117"/>
      <c r="D61" s="117">
        <v>240952</v>
      </c>
      <c r="E61" s="116">
        <f t="shared" si="2"/>
        <v>240952</v>
      </c>
      <c r="F61" s="117">
        <v>0</v>
      </c>
      <c r="G61" s="117">
        <v>253583</v>
      </c>
      <c r="H61" s="116">
        <f t="shared" si="3"/>
        <v>253583</v>
      </c>
    </row>
    <row r="62" spans="1:9" x14ac:dyDescent="0.3">
      <c r="A62" s="119" t="s">
        <v>114</v>
      </c>
      <c r="B62" s="127" t="s">
        <v>28</v>
      </c>
      <c r="C62" s="117">
        <v>10407</v>
      </c>
      <c r="D62" s="117"/>
      <c r="E62" s="116">
        <f t="shared" si="2"/>
        <v>10407</v>
      </c>
      <c r="F62" s="117">
        <v>10407</v>
      </c>
      <c r="G62" s="117">
        <v>0</v>
      </c>
      <c r="H62" s="116">
        <f t="shared" si="3"/>
        <v>10407</v>
      </c>
    </row>
    <row r="63" spans="1:9" x14ac:dyDescent="0.3">
      <c r="A63" s="119">
        <v>9</v>
      </c>
      <c r="B63" s="121" t="s">
        <v>29</v>
      </c>
      <c r="C63" s="118">
        <v>8280</v>
      </c>
      <c r="D63" s="118">
        <v>0</v>
      </c>
      <c r="E63" s="116">
        <f t="shared" si="2"/>
        <v>8280</v>
      </c>
      <c r="F63" s="118">
        <f>SUM(F64:F67)</f>
        <v>6844</v>
      </c>
      <c r="G63" s="118">
        <f>SUM(G64:G67)</f>
        <v>0</v>
      </c>
      <c r="H63" s="116">
        <f t="shared" si="3"/>
        <v>6844</v>
      </c>
    </row>
    <row r="64" spans="1:9" x14ac:dyDescent="0.3">
      <c r="A64" s="119" t="s">
        <v>115</v>
      </c>
      <c r="B64" s="127" t="s">
        <v>7</v>
      </c>
      <c r="C64" s="117"/>
      <c r="D64" s="117"/>
      <c r="E64" s="116">
        <f t="shared" si="2"/>
        <v>0</v>
      </c>
      <c r="F64" s="117"/>
      <c r="G64" s="117"/>
      <c r="H64" s="116">
        <f t="shared" si="3"/>
        <v>0</v>
      </c>
    </row>
    <row r="65" spans="1:8" x14ac:dyDescent="0.3">
      <c r="A65" s="119" t="s">
        <v>116</v>
      </c>
      <c r="B65" s="127" t="s">
        <v>14</v>
      </c>
      <c r="C65" s="117">
        <v>2178</v>
      </c>
      <c r="D65" s="117"/>
      <c r="E65" s="116">
        <f t="shared" si="2"/>
        <v>2178</v>
      </c>
      <c r="F65" s="117">
        <v>2178</v>
      </c>
      <c r="G65" s="117"/>
      <c r="H65" s="116">
        <f t="shared" si="3"/>
        <v>2178</v>
      </c>
    </row>
    <row r="66" spans="1:8" x14ac:dyDescent="0.3">
      <c r="A66" s="119" t="s">
        <v>117</v>
      </c>
      <c r="B66" s="127" t="s">
        <v>30</v>
      </c>
      <c r="C66" s="117">
        <v>6102</v>
      </c>
      <c r="D66" s="117"/>
      <c r="E66" s="116">
        <f t="shared" si="2"/>
        <v>6102</v>
      </c>
      <c r="F66" s="117">
        <v>4666</v>
      </c>
      <c r="G66" s="117"/>
      <c r="H66" s="116">
        <f t="shared" si="3"/>
        <v>4666</v>
      </c>
    </row>
    <row r="67" spans="1:8" x14ac:dyDescent="0.3">
      <c r="A67" s="119" t="s">
        <v>118</v>
      </c>
      <c r="B67" s="127" t="s">
        <v>15</v>
      </c>
      <c r="C67" s="117"/>
      <c r="D67" s="117"/>
      <c r="E67" s="116">
        <f t="shared" si="2"/>
        <v>0</v>
      </c>
      <c r="F67" s="117"/>
      <c r="G67" s="117"/>
      <c r="H67" s="116">
        <f t="shared" si="3"/>
        <v>0</v>
      </c>
    </row>
    <row r="68" spans="1:8" x14ac:dyDescent="0.3">
      <c r="A68" s="119">
        <v>10</v>
      </c>
      <c r="B68" s="121" t="s">
        <v>163</v>
      </c>
      <c r="C68" s="118">
        <v>217244498</v>
      </c>
      <c r="D68" s="118">
        <v>64054464</v>
      </c>
      <c r="E68" s="116">
        <f>C68+D68</f>
        <v>281298962</v>
      </c>
      <c r="F68" s="118">
        <f>F6+F27+F35+F39+F43+F48+F53+F57+F63</f>
        <v>216966473</v>
      </c>
      <c r="G68" s="118">
        <f>G6+G27+G35+G39+G43+G48+G53+G57+G63</f>
        <v>26643366</v>
      </c>
      <c r="H68" s="116">
        <f>F68+G68</f>
        <v>243609839</v>
      </c>
    </row>
    <row r="70" spans="1:8" x14ac:dyDescent="0.3">
      <c r="A70" s="26" t="str">
        <f>'RC'!A42</f>
        <v>*</v>
      </c>
      <c r="B70" s="26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8" x14ac:dyDescent="0.3">
      <c r="A71" s="26" t="s">
        <v>221</v>
      </c>
      <c r="B71" s="26" t="s">
        <v>222</v>
      </c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="80" zoomScaleNormal="80" workbookViewId="0">
      <selection activeCell="E39" sqref="E39"/>
    </sheetView>
  </sheetViews>
  <sheetFormatPr defaultRowHeight="15" x14ac:dyDescent="0.3"/>
  <cols>
    <col min="1" max="1" width="5.28515625" style="25" customWidth="1"/>
    <col min="2" max="2" width="59.7109375" style="25" customWidth="1"/>
    <col min="3" max="4" width="17.7109375" style="25" customWidth="1"/>
    <col min="5" max="5" width="98.7109375" style="25" customWidth="1"/>
    <col min="6" max="16384" width="9.140625" style="25"/>
  </cols>
  <sheetData>
    <row r="2" spans="1:4" x14ac:dyDescent="0.3">
      <c r="A2" s="7" t="s">
        <v>120</v>
      </c>
      <c r="B2" s="3" t="str">
        <f>'RC'!B1</f>
        <v>სს ზირათ ბანკის თბილისის ფილიალი</v>
      </c>
      <c r="C2" s="3"/>
      <c r="D2" s="42"/>
    </row>
    <row r="3" spans="1:4" x14ac:dyDescent="0.3">
      <c r="A3" s="7" t="s">
        <v>132</v>
      </c>
      <c r="B3" s="4">
        <f>'RC'!B2</f>
        <v>42643</v>
      </c>
      <c r="C3" s="3"/>
      <c r="D3" s="43"/>
    </row>
    <row r="4" spans="1:4" ht="16.5" thickBot="1" x14ac:dyDescent="0.35">
      <c r="B4" s="44" t="s">
        <v>224</v>
      </c>
      <c r="C4" s="3"/>
      <c r="D4" s="45"/>
    </row>
    <row r="5" spans="1:4" ht="54" x14ac:dyDescent="0.35">
      <c r="A5" s="46"/>
      <c r="B5" s="47"/>
      <c r="C5" s="48" t="s">
        <v>135</v>
      </c>
      <c r="D5" s="49" t="s">
        <v>147</v>
      </c>
    </row>
    <row r="6" spans="1:4" x14ac:dyDescent="0.3">
      <c r="A6" s="50"/>
      <c r="B6" s="51" t="s">
        <v>33</v>
      </c>
      <c r="C6" s="52"/>
      <c r="D6" s="53"/>
    </row>
    <row r="7" spans="1:4" x14ac:dyDescent="0.3">
      <c r="A7" s="50">
        <v>1</v>
      </c>
      <c r="B7" s="54" t="s">
        <v>179</v>
      </c>
      <c r="C7" s="55">
        <v>0.45390000000000003</v>
      </c>
      <c r="D7" s="56">
        <v>0.47139999999999999</v>
      </c>
    </row>
    <row r="8" spans="1:4" x14ac:dyDescent="0.3">
      <c r="A8" s="50">
        <v>2</v>
      </c>
      <c r="B8" s="54" t="s">
        <v>180</v>
      </c>
      <c r="C8" s="55">
        <v>0.50060000000000004</v>
      </c>
      <c r="D8" s="56">
        <v>0.52500000000000002</v>
      </c>
    </row>
    <row r="9" spans="1:4" x14ac:dyDescent="0.3">
      <c r="A9" s="50">
        <v>3</v>
      </c>
      <c r="B9" s="57" t="s">
        <v>41</v>
      </c>
      <c r="C9" s="55">
        <v>0.42420000000000002</v>
      </c>
      <c r="D9" s="56">
        <v>0.50570000000000004</v>
      </c>
    </row>
    <row r="10" spans="1:4" x14ac:dyDescent="0.3">
      <c r="A10" s="50">
        <v>4</v>
      </c>
      <c r="B10" s="57" t="s">
        <v>37</v>
      </c>
      <c r="C10" s="55">
        <v>0</v>
      </c>
      <c r="D10" s="56">
        <v>0</v>
      </c>
    </row>
    <row r="11" spans="1:4" x14ac:dyDescent="0.3">
      <c r="A11" s="50"/>
      <c r="B11" s="58" t="s">
        <v>31</v>
      </c>
      <c r="C11" s="55"/>
      <c r="D11" s="56"/>
    </row>
    <row r="12" spans="1:4" ht="30" x14ac:dyDescent="0.3">
      <c r="A12" s="50">
        <v>5</v>
      </c>
      <c r="B12" s="57" t="s">
        <v>38</v>
      </c>
      <c r="C12" s="55">
        <v>4.7100000000000003E-2</v>
      </c>
      <c r="D12" s="56">
        <v>4.2099999999999999E-2</v>
      </c>
    </row>
    <row r="13" spans="1:4" x14ac:dyDescent="0.3">
      <c r="A13" s="50">
        <v>6</v>
      </c>
      <c r="B13" s="57" t="s">
        <v>50</v>
      </c>
      <c r="C13" s="55">
        <v>3.3E-3</v>
      </c>
      <c r="D13" s="56">
        <v>5.4999999999999997E-3</v>
      </c>
    </row>
    <row r="14" spans="1:4" x14ac:dyDescent="0.3">
      <c r="A14" s="50">
        <v>7</v>
      </c>
      <c r="B14" s="57" t="s">
        <v>39</v>
      </c>
      <c r="C14" s="55">
        <v>3.78E-2</v>
      </c>
      <c r="D14" s="56">
        <v>3.4099999999999998E-2</v>
      </c>
    </row>
    <row r="15" spans="1:4" x14ac:dyDescent="0.3">
      <c r="A15" s="50">
        <v>8</v>
      </c>
      <c r="B15" s="57" t="s">
        <v>40</v>
      </c>
      <c r="C15" s="55">
        <v>4.3799999999999999E-2</v>
      </c>
      <c r="D15" s="56">
        <v>3.6600000000000001E-2</v>
      </c>
    </row>
    <row r="16" spans="1:4" x14ac:dyDescent="0.3">
      <c r="A16" s="50">
        <v>9</v>
      </c>
      <c r="B16" s="57" t="s">
        <v>35</v>
      </c>
      <c r="C16" s="59">
        <v>3.27E-2</v>
      </c>
      <c r="D16" s="56">
        <v>3.2500000000000001E-2</v>
      </c>
    </row>
    <row r="17" spans="1:4" x14ac:dyDescent="0.3">
      <c r="A17" s="50">
        <v>10</v>
      </c>
      <c r="B17" s="57" t="s">
        <v>36</v>
      </c>
      <c r="C17" s="59">
        <v>0.1129</v>
      </c>
      <c r="D17" s="56">
        <v>0.1225</v>
      </c>
    </row>
    <row r="18" spans="1:4" x14ac:dyDescent="0.3">
      <c r="A18" s="50"/>
      <c r="B18" s="58" t="s">
        <v>42</v>
      </c>
      <c r="C18" s="55"/>
      <c r="D18" s="56"/>
    </row>
    <row r="19" spans="1:4" x14ac:dyDescent="0.3">
      <c r="A19" s="50">
        <v>11</v>
      </c>
      <c r="B19" s="57" t="s">
        <v>43</v>
      </c>
      <c r="C19" s="55">
        <v>3.32E-2</v>
      </c>
      <c r="D19" s="56">
        <v>0.03</v>
      </c>
    </row>
    <row r="20" spans="1:4" x14ac:dyDescent="0.3">
      <c r="A20" s="50">
        <v>12</v>
      </c>
      <c r="B20" s="57" t="s">
        <v>44</v>
      </c>
      <c r="C20" s="55">
        <v>3.9600000000000003E-2</v>
      </c>
      <c r="D20" s="56">
        <v>2.87E-2</v>
      </c>
    </row>
    <row r="21" spans="1:4" x14ac:dyDescent="0.3">
      <c r="A21" s="50">
        <v>13</v>
      </c>
      <c r="B21" s="57" t="s">
        <v>45</v>
      </c>
      <c r="C21" s="55">
        <v>0.61760000000000004</v>
      </c>
      <c r="D21" s="56">
        <v>0.57609999999999995</v>
      </c>
    </row>
    <row r="22" spans="1:4" x14ac:dyDescent="0.3">
      <c r="A22" s="50">
        <v>14</v>
      </c>
      <c r="B22" s="57" t="s">
        <v>46</v>
      </c>
      <c r="C22" s="55">
        <v>0.66479999999999995</v>
      </c>
      <c r="D22" s="56">
        <v>0.63739999999999997</v>
      </c>
    </row>
    <row r="23" spans="1:4" x14ac:dyDescent="0.3">
      <c r="A23" s="50">
        <v>15</v>
      </c>
      <c r="B23" s="57" t="s">
        <v>47</v>
      </c>
      <c r="C23" s="55">
        <v>-3.2500000000000001E-2</v>
      </c>
      <c r="D23" s="56">
        <v>0.2293</v>
      </c>
    </row>
    <row r="24" spans="1:4" x14ac:dyDescent="0.3">
      <c r="A24" s="50"/>
      <c r="B24" s="58" t="s">
        <v>32</v>
      </c>
      <c r="C24" s="55"/>
      <c r="D24" s="56"/>
    </row>
    <row r="25" spans="1:4" x14ac:dyDescent="0.3">
      <c r="A25" s="50">
        <v>16</v>
      </c>
      <c r="B25" s="57" t="s">
        <v>34</v>
      </c>
      <c r="C25" s="55">
        <v>0.78249999999999997</v>
      </c>
      <c r="D25" s="56">
        <v>0.64139999999999997</v>
      </c>
    </row>
    <row r="26" spans="1:4" ht="30" x14ac:dyDescent="0.3">
      <c r="A26" s="50">
        <v>17</v>
      </c>
      <c r="B26" s="57" t="s">
        <v>48</v>
      </c>
      <c r="C26" s="55">
        <v>0.84899999999999998</v>
      </c>
      <c r="D26" s="56">
        <v>0.86639999999999995</v>
      </c>
    </row>
    <row r="27" spans="1:4" ht="30.75" thickBot="1" x14ac:dyDescent="0.35">
      <c r="A27" s="60">
        <v>18</v>
      </c>
      <c r="B27" s="61" t="s">
        <v>49</v>
      </c>
      <c r="C27" s="62">
        <v>0.71740000000000004</v>
      </c>
      <c r="D27" s="63">
        <v>0.51090000000000002</v>
      </c>
    </row>
    <row r="28" spans="1:4" x14ac:dyDescent="0.3">
      <c r="A28" s="64"/>
      <c r="B28" s="65"/>
      <c r="C28" s="64"/>
      <c r="D28" s="64"/>
    </row>
    <row r="29" spans="1:4" x14ac:dyDescent="0.3">
      <c r="A29" s="25" t="str">
        <f>'RC'!A42</f>
        <v>*</v>
      </c>
      <c r="B29" s="25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64"/>
    </row>
    <row r="30" spans="1:4" x14ac:dyDescent="0.3">
      <c r="A30" s="64"/>
      <c r="B30" s="23"/>
      <c r="C30" s="64"/>
      <c r="D30" s="64"/>
    </row>
    <row r="31" spans="1:4" x14ac:dyDescent="0.3">
      <c r="A31" s="64"/>
      <c r="B31" s="23"/>
      <c r="C31" s="66"/>
      <c r="D31" s="64"/>
    </row>
    <row r="32" spans="1:4" x14ac:dyDescent="0.3">
      <c r="A32" s="64"/>
      <c r="B32" s="65"/>
      <c r="C32" s="64"/>
      <c r="D32" s="64"/>
    </row>
    <row r="33" spans="1:5" x14ac:dyDescent="0.3">
      <c r="A33" s="64"/>
      <c r="B33" s="65"/>
      <c r="C33" s="64"/>
      <c r="D33" s="64"/>
    </row>
    <row r="34" spans="1:5" x14ac:dyDescent="0.3">
      <c r="A34" s="64"/>
      <c r="B34" s="65"/>
      <c r="C34" s="64"/>
      <c r="D34" s="64"/>
    </row>
    <row r="35" spans="1:5" x14ac:dyDescent="0.3">
      <c r="A35" s="64"/>
      <c r="B35" s="65"/>
      <c r="C35" s="64"/>
      <c r="D35" s="64"/>
    </row>
    <row r="36" spans="1:5" x14ac:dyDescent="0.3">
      <c r="A36" s="64"/>
      <c r="B36" s="65"/>
      <c r="C36" s="64"/>
      <c r="D36" s="64"/>
    </row>
    <row r="37" spans="1:5" x14ac:dyDescent="0.3">
      <c r="A37" s="64"/>
      <c r="B37" s="65"/>
      <c r="C37" s="66"/>
      <c r="D37" s="64"/>
    </row>
    <row r="38" spans="1:5" x14ac:dyDescent="0.3">
      <c r="C38" s="64"/>
      <c r="D38" s="64"/>
      <c r="E38" s="64"/>
    </row>
    <row r="39" spans="1:5" x14ac:dyDescent="0.3">
      <c r="C39" s="66"/>
      <c r="D39" s="64"/>
      <c r="E39" s="64"/>
    </row>
    <row r="40" spans="1:5" x14ac:dyDescent="0.3">
      <c r="C40" s="64"/>
      <c r="D40" s="64"/>
      <c r="E40" s="64"/>
    </row>
    <row r="41" spans="1:5" x14ac:dyDescent="0.3">
      <c r="B41" s="67"/>
      <c r="C41" s="66"/>
      <c r="D41" s="64"/>
      <c r="E41" s="64"/>
    </row>
    <row r="42" spans="1:5" x14ac:dyDescent="0.3">
      <c r="B42" s="68"/>
      <c r="C42" s="64"/>
      <c r="D42" s="64"/>
      <c r="E42" s="64"/>
    </row>
    <row r="43" spans="1:5" x14ac:dyDescent="0.3">
      <c r="C43" s="64"/>
      <c r="D43" s="64"/>
      <c r="E43" s="64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G39" sqref="G39"/>
    </sheetView>
  </sheetViews>
  <sheetFormatPr defaultRowHeight="15" x14ac:dyDescent="0.3"/>
  <cols>
    <col min="1" max="1" width="7.7109375" style="25" bestFit="1" customWidth="1"/>
    <col min="2" max="2" width="55" style="25" customWidth="1"/>
    <col min="3" max="3" width="21.85546875" style="25" customWidth="1"/>
    <col min="4" max="16384" width="9.140625" style="25"/>
  </cols>
  <sheetData>
    <row r="1" spans="1:3" x14ac:dyDescent="0.3">
      <c r="A1" s="7" t="s">
        <v>120</v>
      </c>
      <c r="B1" s="3" t="str">
        <f>'RC'!B1</f>
        <v>სს ზირათ ბანკის თბილისის ფილიალი</v>
      </c>
      <c r="C1" s="28"/>
    </row>
    <row r="2" spans="1:3" x14ac:dyDescent="0.3">
      <c r="A2" s="7" t="s">
        <v>132</v>
      </c>
      <c r="B2" s="4">
        <f>'RC'!B2</f>
        <v>42643</v>
      </c>
      <c r="C2" s="35"/>
    </row>
    <row r="3" spans="1:3" ht="31.5" thickBot="1" x14ac:dyDescent="0.35">
      <c r="A3" s="65"/>
      <c r="B3" s="69" t="s">
        <v>54</v>
      </c>
      <c r="C3" s="70"/>
    </row>
    <row r="4" spans="1:3" x14ac:dyDescent="0.3">
      <c r="A4" s="46"/>
      <c r="B4" s="141" t="s">
        <v>52</v>
      </c>
      <c r="C4" s="142"/>
    </row>
    <row r="5" spans="1:3" x14ac:dyDescent="0.3">
      <c r="A5" s="153">
        <v>1</v>
      </c>
      <c r="B5" s="154" t="s">
        <v>226</v>
      </c>
      <c r="C5" s="155"/>
    </row>
    <row r="6" spans="1:3" x14ac:dyDescent="0.3">
      <c r="A6" s="153">
        <v>2</v>
      </c>
      <c r="B6" s="154" t="s">
        <v>227</v>
      </c>
      <c r="C6" s="155"/>
    </row>
    <row r="7" spans="1:3" x14ac:dyDescent="0.3">
      <c r="A7" s="153">
        <v>3</v>
      </c>
      <c r="B7" s="154" t="s">
        <v>228</v>
      </c>
      <c r="C7" s="155"/>
    </row>
    <row r="8" spans="1:3" x14ac:dyDescent="0.3">
      <c r="A8" s="153">
        <v>4</v>
      </c>
      <c r="B8" s="154" t="s">
        <v>229</v>
      </c>
      <c r="C8" s="155"/>
    </row>
    <row r="9" spans="1:3" x14ac:dyDescent="0.3">
      <c r="A9" s="153">
        <v>5</v>
      </c>
      <c r="B9" s="154" t="s">
        <v>230</v>
      </c>
      <c r="C9" s="155"/>
    </row>
    <row r="10" spans="1:3" x14ac:dyDescent="0.3">
      <c r="A10" s="153">
        <v>6</v>
      </c>
      <c r="B10" s="154" t="s">
        <v>231</v>
      </c>
      <c r="C10" s="155"/>
    </row>
    <row r="11" spans="1:3" x14ac:dyDescent="0.3">
      <c r="A11" s="153">
        <v>7</v>
      </c>
      <c r="B11" s="154" t="s">
        <v>232</v>
      </c>
      <c r="C11" s="155"/>
    </row>
    <row r="12" spans="1:3" x14ac:dyDescent="0.3">
      <c r="A12" s="153">
        <v>8</v>
      </c>
      <c r="B12" s="154" t="s">
        <v>233</v>
      </c>
      <c r="C12" s="155"/>
    </row>
    <row r="13" spans="1:3" x14ac:dyDescent="0.3">
      <c r="A13" s="153">
        <v>9</v>
      </c>
      <c r="B13" s="154" t="s">
        <v>234</v>
      </c>
      <c r="C13" s="155"/>
    </row>
    <row r="14" spans="1:3" x14ac:dyDescent="0.3">
      <c r="A14" s="153">
        <v>10</v>
      </c>
      <c r="B14" s="154" t="s">
        <v>235</v>
      </c>
      <c r="C14" s="155"/>
    </row>
    <row r="15" spans="1:3" x14ac:dyDescent="0.3">
      <c r="A15" s="153">
        <v>11</v>
      </c>
      <c r="B15" s="154" t="s">
        <v>236</v>
      </c>
      <c r="C15" s="155"/>
    </row>
    <row r="16" spans="1:3" x14ac:dyDescent="0.3">
      <c r="A16" s="153"/>
      <c r="B16" s="154"/>
      <c r="C16" s="155"/>
    </row>
    <row r="17" spans="1:3" x14ac:dyDescent="0.3">
      <c r="A17" s="153"/>
      <c r="B17" s="137" t="s">
        <v>53</v>
      </c>
      <c r="C17" s="140"/>
    </row>
    <row r="18" spans="1:3" x14ac:dyDescent="0.3">
      <c r="A18" s="153">
        <v>1</v>
      </c>
      <c r="B18" s="139" t="s">
        <v>237</v>
      </c>
      <c r="C18" s="140"/>
    </row>
    <row r="19" spans="1:3" x14ac:dyDescent="0.3">
      <c r="A19" s="153">
        <v>2</v>
      </c>
      <c r="B19" s="139" t="s">
        <v>238</v>
      </c>
      <c r="C19" s="140"/>
    </row>
    <row r="20" spans="1:3" x14ac:dyDescent="0.3">
      <c r="A20" s="153">
        <v>3</v>
      </c>
      <c r="B20" s="139" t="s">
        <v>239</v>
      </c>
      <c r="C20" s="140"/>
    </row>
    <row r="21" spans="1:3" x14ac:dyDescent="0.3">
      <c r="A21" s="153">
        <v>4</v>
      </c>
      <c r="B21" s="139" t="s">
        <v>240</v>
      </c>
      <c r="C21" s="140"/>
    </row>
    <row r="22" spans="1:3" x14ac:dyDescent="0.3">
      <c r="A22" s="153"/>
      <c r="B22" s="156"/>
      <c r="C22" s="157"/>
    </row>
    <row r="23" spans="1:3" x14ac:dyDescent="0.3">
      <c r="A23" s="153"/>
      <c r="B23" s="158" t="s">
        <v>51</v>
      </c>
      <c r="C23" s="159"/>
    </row>
    <row r="24" spans="1:3" x14ac:dyDescent="0.3">
      <c r="A24" s="153">
        <v>1</v>
      </c>
      <c r="B24" s="154" t="s">
        <v>241</v>
      </c>
      <c r="C24" s="155"/>
    </row>
    <row r="25" spans="1:3" x14ac:dyDescent="0.3">
      <c r="A25" s="153"/>
      <c r="B25" s="154"/>
      <c r="C25" s="155"/>
    </row>
    <row r="26" spans="1:3" x14ac:dyDescent="0.3">
      <c r="A26" s="153"/>
      <c r="B26" s="158" t="s">
        <v>119</v>
      </c>
      <c r="C26" s="159"/>
    </row>
    <row r="27" spans="1:3" x14ac:dyDescent="0.3">
      <c r="A27" s="153">
        <v>1</v>
      </c>
      <c r="B27" s="154" t="s">
        <v>241</v>
      </c>
      <c r="C27" s="155"/>
    </row>
    <row r="28" spans="1:3" ht="15.75" thickBot="1" x14ac:dyDescent="0.35">
      <c r="A28" s="60"/>
      <c r="B28" s="160"/>
      <c r="C28" s="161"/>
    </row>
    <row r="30" spans="1:3" ht="24" customHeight="1" x14ac:dyDescent="0.3">
      <c r="B30" s="138"/>
      <c r="C30" s="138"/>
    </row>
  </sheetData>
  <mergeCells count="26">
    <mergeCell ref="B27:C27"/>
    <mergeCell ref="B28:C28"/>
    <mergeCell ref="B4:C4"/>
    <mergeCell ref="B5:C5"/>
    <mergeCell ref="B6:C6"/>
    <mergeCell ref="B7:C7"/>
    <mergeCell ref="B12:C12"/>
    <mergeCell ref="B10:C10"/>
    <mergeCell ref="B9:C9"/>
    <mergeCell ref="B8:C8"/>
    <mergeCell ref="B11:C11"/>
    <mergeCell ref="B19:C19"/>
    <mergeCell ref="B25:C25"/>
    <mergeCell ref="B30:C30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26:C26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hmAirc5J7Fl5xJd86DXYQ/NyFPQ=</DigestValue>
    </Reference>
    <Reference URI="#idOfficeObject" Type="http://www.w3.org/2000/09/xmldsig#Object">
      <DigestMethod Algorithm="http://www.w3.org/2000/09/xmldsig#sha1"/>
      <DigestValue>1goYrEsCcSsqFkfogpwEOQs4jDI=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OXaWMkisY2rwZGJtbIDm+Q2lQRk=</DigestValue>
    </Reference>
  </SignedInfo>
  <SignatureValue>NhtptRbfAhFz6x6RPwutpiq2DrdI4KpP5aGYuOneq/ft12bUYQx4h1+o5PmtvQU+huCgMh5x3w3W
wb8+cTpE0hRjAz+/CpEmMV5prlYbeuD+fiDgHHVlSQiyFjKX9FE8GHizF0S9sjKMXBttxWmb74hV
3Dac+noUzXsf0eZLtJFENQAyQkb2O62EWWXA9sfpJXxR1v76XEJEcC24LZvN6vy4kEbmu5rxXlkh
Zml8YgnoWpn6qeM+wkGtteK7dgjufglZ96LDckjtOtGx0fJzu9i6Jp4g/xMKZ8HHhe+j+k08tYzw
ulMbSKtbvhJlh4T1ibBDiG1bNlf4KRW3P26Fdw==</SignatureValue>
  <KeyInfo>
    <X509Data>
      <X509Certificate>MIIGRjCCBS6gAwIBAgIKMw6/ogABAAAUdTANBgkqhkiG9w0BAQUFADBKMRIwEAYKCZImiZPyLGQB
GRYCZ2UxEzARBgoJkiaJk/IsZAEZFgNuYmcxHzAdBgNVBAMTFk5CRyBDbGFzcyAyIElOVCBTdWIg
Q0EwHhcNMTYwMzA5MDcxNDE2WhcNMTcwMjEyMDkxOTIzWjBEMSMwIQYDVQQKExpaSVJBQVQgQkFO
SyBUQklMSVNJIEJSQU5DSDEdMBsGA1UEAxMUQlpCIC0gRGF2aXQgS2lzdGF1cmkwggEiMA0GCSqG
SIb3DQEBAQUAA4IBDwAwggEKAoIBAQDi1JPC+Ur/M9kpAwXdd8NM8BtxrAsf2od7W+7ivnPM5Xys
dQhT6GVjQtPoEuVnGvdUlO+0dvqceixHuHpOo8v+PhiujyKmRSDro0JSGLWIKczaar0GxXrsxDKE
qflcRU9c8tKPRbFUxax8lLcX+vWCi/ZJrGEuXrgH6SCWYnZ6Z5F3QVM62gHQVyWeHT94RYdO5wt+
EtvdbuLIhIyC4JkWnndqaay/A3hCfnLKqOIZP/x77/4sOEIL65gqptWqhASKnmtVzHA74MNybPw1
vNYkHb6CsoupBCCJArXcGHsBqZxK26o0wZl1S8m7lAVxZgsTD7C5gDgamqF07d+3bOUFAgMBAAGj
ggMyMIIDLjA8BgkrBgEEAYI3FQcELzAtBiUrBgEEAYI3FQjmsmCDjfVEhoGZCYO4oUqDvoRxBIHP
kBGGr54RAgFkAgEbMB0GA1UdJQQWMBQGCCsGAQUFBwMCBggrBgEFBQcDBDALBgNVHQ8EBAMCB4Aw
JwYJKwYBBAGCNxUKBBowGDAKBggrBgEFBQcDAjAKBggrBgEFBQcDBDAdBgNVHQ4EFgQUOoHNLyX/
Uvm55bTWdjg4q8Jz4mwwHwYDVR0jBBgwFoAUwy7SL/BMLxnCJ4L89i6sarBJz8EwggElBgNVHR8E
ggEcMIIBGDCCARSgggEQoIIBDIaBx2xkYXA6Ly8vQ049TkJHJTIwQ2xhc3MlMjAyJTIwSU5UJTIw
U3ViJTIwQ0EoMSksQ049bmJnLXN1YkNBLENOPUNEUCxDTj1QdWJsaWMlMjBLZXklMjBTZXJ2aWNl
cyxDTj1TZXJ2aWNlcyxDTj1Db25maWd1cmF0aW9uLERDPW5iZyxEQz1nZT9jZXJ0aWZpY2F0ZVJl
dm9jYXRpb25MaXN0P2Jhc2U/b2JqZWN0Q2xhc3M9Y1JMRGlzdHJpYnV0aW9uUG9pbnSGQGh0dHA6
Ly9jcmwubmJnLmdvdi5nZS9jYS9OQkclMjBDbGFzcyUyMDIlMjBJTlQlMjBTdWIlMjBDQSgxKS5j
cmwwggEuBggrBgEFBQcBAQSCASAwggEcMIG6BggrBgEFBQcwAoaBrWxkYXA6Ly8vQ049TkJHJTIw
Q2xhc3MlMjAyJTIwSU5UJTIwU3ViJTIwQ0EsQ049QUlBLENOPVB1YmxpYyUyMEtleSUyMFNlcnZp
Y2VzLENOPVNlcnZpY2VzLENOPUNvbmZpZ3VyYXRpb24sREM9bmJnLERDPWdlP2NBQ2VydGlmaWNh
dGU/YmFzZT9vYmplY3RDbGFzcz1jZXJ0aWZpY2F0aW9uQXV0aG9yaXR5MF0GCCsGAQUFBzAChlFo
dHRwOi8vY3JsLm5iZy5nb3YuZ2UvY2EvbmJnLXN1YkNBLm5iZy5nZV9OQkclMjBDbGFzcyUyMDIl
MjBJTlQlMjBTdWIlMjBDQSgxKS5jcnQwDQYJKoZIhvcNAQEFBQADggEBACB2jZIu8SOgdokDI98H
77eWZYXyLCTBHGReydj58926Oxibe5DshhSLF7OjIfxjxk4Ba3lfrlYiu2HoxrLVJ4UM1cdmqc/l
iMl96N4XSG1Z7Rc30qYCwpd0h1eZD3/O74n3yXmv4ZAcbLvYVwGLsvhvykWfiR7FelkAuz6kY8vU
49ciJ9obVC0r6gknNJSN6nC63XxMHO9ele2a1hTLm9iFzVJR4+P8KjRB4MG+CWuaxYkeUiUYZAxj
LiC3snjXfcb5KGpueP5ml8XlYxOsAdUzXgC2oIDPvIo/gOvSL7B8jsC57UKU8h8R43HgW6qBVC8F
B4IRmFbsj2U72rrvmeM=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fsY/UH+bl52RhWLx9LF+2ymUINY=</DigestValue>
      </Reference>
      <Reference URI="/xl/worksheets/sheet5.xml?ContentType=application/vnd.openxmlformats-officedocument.spreadsheetml.worksheet+xml">
        <DigestMethod Algorithm="http://www.w3.org/2000/09/xmldsig#sha1"/>
        <DigestValue>E1s+KFXGEi+Zpavt1RrrsOxDfyk=</DigestValue>
      </Reference>
      <Reference URI="/xl/sharedStrings.xml?ContentType=application/vnd.openxmlformats-officedocument.spreadsheetml.sharedStrings+xml">
        <DigestMethod Algorithm="http://www.w3.org/2000/09/xmldsig#sha1"/>
        <DigestValue>pgmk3Pc6haSqXNwzGkqC9hDNCkI=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V2hspQXK5FdWY/+LTrCGam89LJ0=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styles.xml?ContentType=application/vnd.openxmlformats-officedocument.spreadsheetml.styles+xml">
        <DigestMethod Algorithm="http://www.w3.org/2000/09/xmldsig#sha1"/>
        <DigestValue>T8wACCpq22l0ljON+1MhxElpHak=</DigestValue>
      </Reference>
      <Reference URI="/xl/worksheets/sheet1.xml?ContentType=application/vnd.openxmlformats-officedocument.spreadsheetml.worksheet+xml">
        <DigestMethod Algorithm="http://www.w3.org/2000/09/xmldsig#sha1"/>
        <DigestValue>gRcvHLjLCDU6uIIhKkRwVHIMrd0=</DigestValue>
      </Reference>
      <Reference URI="/xl/worksheets/sheet2.xml?ContentType=application/vnd.openxmlformats-officedocument.spreadsheetml.worksheet+xml">
        <DigestMethod Algorithm="http://www.w3.org/2000/09/xmldsig#sha1"/>
        <DigestValue>FqA/sRMnkqVaedOwikjfTPhfb4s=</DigestValue>
      </Reference>
      <Reference URI="/xl/worksheets/sheet4.xml?ContentType=application/vnd.openxmlformats-officedocument.spreadsheetml.worksheet+xml">
        <DigestMethod Algorithm="http://www.w3.org/2000/09/xmldsig#sha1"/>
        <DigestValue>7RO+mqYpWNROq1EtLSa6JJW3hwo=</DigestValue>
      </Reference>
      <Reference URI="/xl/worksheets/sheet3.xml?ContentType=application/vnd.openxmlformats-officedocument.spreadsheetml.worksheet+xml">
        <DigestMethod Algorithm="http://www.w3.org/2000/09/xmldsig#sha1"/>
        <DigestValue>YzIrw7cPvhy4UlS659Cillt8xoY=</DigestValue>
      </Reference>
      <Reference URI="/xl/workbook.xml?ContentType=application/vnd.openxmlformats-officedocument.spreadsheetml.sheet.main+xml">
        <DigestMethod Algorithm="http://www.w3.org/2000/09/xmldsig#sha1"/>
        <DigestValue>hP2UBNrXPNxx3Z4KC0YnMTNrrMI=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htY6y+Lwsl+D+20yVRWK4Ye8XwA=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</Manifest>
    <SignatureProperties>
      <SignatureProperty Id="idSignatureTime" Target="#idPackageSignature">
        <mdssi:SignatureTime>
          <mdssi:Format>YYYY-MM-DDThh:mm:ssTZD</mdssi:Format>
          <mdssi:Value>2016-10-21T11:57:27Z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2</SignatureComments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2016-10-21T11:57:27Z</xd:SigningTime>
          <xd:SigningCertificate>
            <xd:Cert>
              <xd:CertDigest>
                <DigestMethod Algorithm="http://www.w3.org/2000/09/xmldsig#sha1"/>
                <DigestValue>7N9KlEpE1peCPlJIXNjapffboGE=</DigestValue>
              </xd:CertDigest>
              <xd:IssuerSerial>
                <X509IssuerName>CN=NBG Class 2 INT Sub CA, DC=nbg, DC=ge</X509IssuerName>
                <X509SerialNumber>241112753642795605955701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yKkRhQbwXTI9sdYlIapffRF7XiI=</DigestValue>
    </Reference>
    <Reference URI="#idOfficeObject" Type="http://www.w3.org/2000/09/xmldsig#Object">
      <DigestMethod Algorithm="http://www.w3.org/2000/09/xmldsig#sha1"/>
      <DigestValue>XyIaxx5R7Etz9/9DnxIhVKCZkVw=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3qIjCSd6LMHAo+zQ/frXwsbSZEE=</DigestValue>
    </Reference>
  </SignedInfo>
  <SignatureValue>kO9kLQJ61vGZstGu2Oj+tew1/bhnAfv00xJeVjSpmEp45ZfPS9pWXWMiUqrH+psi+v6/Zs51aKxV
aDxGqGSDSowAX+oUoqjeRMA/pqPkGzdhCqGzPbWd0VpLIbDDnleFxJsedWsjI2yJSMUTk+Nraoyx
giwbwaisvjWmr1LC1ZpYBolHpw41kxV07YGt5vw7S9N+IcnDfwC3A9cpZ1tdnwhVfOPWB+Wu0noi
XMXIVv7L6zKhof6eqkc2KXZ4WfvNXaMGeWyUzPWN+C2FcPYi462af8kwM/H5+0dlT64m9+TKmllc
2nJzkPIbSbHQ2exiTFHcN3IiJMJhXtueztC/bQ==</SignatureValue>
  <KeyInfo>
    <X509Data>
      <X509Certificate>MIIGQzCCBSugAwIBAgIKODan3wABAAAR8TANBgkqhkiG9w0BAQUFADBKMRIwEAYKCZImiZPyLGQB
GRYCZ2UxEzARBgoJkiaJk/IsZAEZFgNuYmcxHzAdBgNVBAMTFk5CRyBDbGFzcyAyIElOVCBTdWIg
Q0EwHhcNMTUwODE5MDgyNTUyWhcNMTcwMjEyMDkxOTIzWjBBMSMwIQYDVQQKExpaSVJBQVQgQkFO
SyBUQklMSVNJIEJSQU5DSDEaMBgGA1UEAxMRQlpCIC0gTWVobWV0IFVjYXIwggEiMA0GCSqGSIb3
DQEBAQUAA4IBDwAwggEKAoIBAQDbsB5wNWIpIouIVfhoH+8qMPqLg+K1E5TnPb8HrkYFhZBTq9ud
+9eZF9mxJHc/rb9JPY4hYl/wocEr0W+Lu2HME7yGlptfVATg0JLYenKLxBLjPZAqXCLGp3Hv2oPr
cUksN78/i6IB0HhVK1ml1K2uVoEhrB+fk43ZTRyjl/qMsvusWhcixpL2+crpkRscA6MhiC0iApsU
hLXaebRJEu5cPrWRA1+7ZObFPevK63RsG+Ar45J6rMBErziGxuSe4v2OqzmKlA1hLKb9YX/07l1e
BIw0NjBHfW+7qRz8+P5LJLbj6R8849ZIz+Pg52V9q5M0alrKjJDIxZdjLp1CQJLlAgMBAAGjggMy
MIIDLjA8BgkrBgEEAYI3FQcELzAtBiUrBgEEAYI3FQjmsmCDjfVEhoGZCYO4oUqDvoRxBIHPkBGG
r54RAgFkAgEbMB0GA1UdJQQWMBQGCCsGAQUFBwMCBggrBgEFBQcDBDALBgNVHQ8EBAMCB4AwJwYJ
KwYBBAGCNxUKBBowGDAKBggrBgEFBQcDAjAKBggrBgEFBQcDBDAdBgNVHQ4EFgQULcBeTqGqX0OU
5ncJkA8gALd3ZYcwHwYDVR0jBBgwFoAUwy7SL/BMLxnCJ4L89i6sarBJz8EwggElBgNVHR8EggEc
MIIBGDCCARSgggEQoIIBDIaBx2xkYXA6Ly8vQ049TkJHJTIwQ2xhc3MlMjAyJTIwSU5UJTIwU3Vi
JTIwQ0EoMSksQ049bmJnLXN1YkNBLENOPUNEUCxDTj1QdWJsaWMlMjBLZXklMjBTZXJ2aWNlcyxD
Tj1TZXJ2aWNlcyxDTj1Db25maWd1cmF0aW9uLERDPW5iZyxEQz1nZT9jZXJ0aWZpY2F0ZVJldm9j
YXRpb25MaXN0P2Jhc2U/b2JqZWN0Q2xhc3M9Y1JMRGlzdHJpYnV0aW9uUG9pbnSGQGh0dHA6Ly9j
cmwubmJnLmdvdi5nZS9jYS9OQkclMjBDbGFzcyUyMDIlMjBJTlQlMjBTdWIlMjBDQSgxKS5jcmww
ggEuBggrBgEFBQcBAQSCASAwggEcMIG6BggrBgEFBQcwAoaBrWxkYXA6Ly8vQ049TkJHJTIwQ2xh
c3MlMjAyJTIwSU5UJTIwU3ViJTIwQ0EsQ049QUlBLENOPVB1YmxpYyUyMEtleSUyMFNlcnZpY2Vz
LENOPVNlcnZpY2VzLENOPUNvbmZpZ3VyYXRpb24sREM9bmJnLERDPWdlP2NBQ2VydGlmaWNhdGU/
YmFzZT9vYmplY3RDbGFzcz1jZXJ0aWZpY2F0aW9uQXV0aG9yaXR5MF0GCCsGAQUFBzAChlFodHRw
Oi8vY3JsLm5iZy5nb3YuZ2UvY2EvbmJnLXN1YkNBLm5iZy5nZV9OQkclMjBDbGFzcyUyMDIlMjBJ
TlQlMjBTdWIlMjBDQSgxKS5jcnQwDQYJKoZIhvcNAQEFBQADggEBAI/XQJmQBaExhLOfB+a0xCJj
cZu+HWlsxi5AHgQrxOdlbCmo/0iI6Zi7Rf/dDZO8MgeY+ezt8Lrpr8UxadqmGVOh9xHmK3v9ulAE
JfPiPOhdiwVK+PhI+UMv/k7lfKfBxNPnNqen6/CYXT9OqQLeFcd9/Iyx+kBHfoQ5Rw6Ayp+/5xqp
ESY5w57nHcTiFCNBEC3nMGJkWF3jXl9+5iFpQCHFJyFz9lUhIEqkcAupTBonwjsaFG1fOhA6glkO
fP9SuN6MXJyHdjN572ei7TcFUOShw/gRjspmH1jkncHwyJcKCWfzxMFPZ8nN975egoI5d7KRMHJ3
0C9eM7JdCHNRo/c=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fsY/UH+bl52RhWLx9LF+2ymUINY=</DigestValue>
      </Reference>
      <Reference URI="/xl/worksheets/sheet5.xml?ContentType=application/vnd.openxmlformats-officedocument.spreadsheetml.worksheet+xml">
        <DigestMethod Algorithm="http://www.w3.org/2000/09/xmldsig#sha1"/>
        <DigestValue>E1s+KFXGEi+Zpavt1RrrsOxDfyk=</DigestValue>
      </Reference>
      <Reference URI="/xl/sharedStrings.xml?ContentType=application/vnd.openxmlformats-officedocument.spreadsheetml.sharedStrings+xml">
        <DigestMethod Algorithm="http://www.w3.org/2000/09/xmldsig#sha1"/>
        <DigestValue>pgmk3Pc6haSqXNwzGkqC9hDNCkI=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V2hspQXK5FdWY/+LTrCGam89LJ0=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styles.xml?ContentType=application/vnd.openxmlformats-officedocument.spreadsheetml.styles+xml">
        <DigestMethod Algorithm="http://www.w3.org/2000/09/xmldsig#sha1"/>
        <DigestValue>T8wACCpq22l0ljON+1MhxElpHak=</DigestValue>
      </Reference>
      <Reference URI="/xl/worksheets/sheet1.xml?ContentType=application/vnd.openxmlformats-officedocument.spreadsheetml.worksheet+xml">
        <DigestMethod Algorithm="http://www.w3.org/2000/09/xmldsig#sha1"/>
        <DigestValue>gRcvHLjLCDU6uIIhKkRwVHIMrd0=</DigestValue>
      </Reference>
      <Reference URI="/xl/worksheets/sheet2.xml?ContentType=application/vnd.openxmlformats-officedocument.spreadsheetml.worksheet+xml">
        <DigestMethod Algorithm="http://www.w3.org/2000/09/xmldsig#sha1"/>
        <DigestValue>FqA/sRMnkqVaedOwikjfTPhfb4s=</DigestValue>
      </Reference>
      <Reference URI="/xl/worksheets/sheet4.xml?ContentType=application/vnd.openxmlformats-officedocument.spreadsheetml.worksheet+xml">
        <DigestMethod Algorithm="http://www.w3.org/2000/09/xmldsig#sha1"/>
        <DigestValue>7RO+mqYpWNROq1EtLSa6JJW3hwo=</DigestValue>
      </Reference>
      <Reference URI="/xl/worksheets/sheet3.xml?ContentType=application/vnd.openxmlformats-officedocument.spreadsheetml.worksheet+xml">
        <DigestMethod Algorithm="http://www.w3.org/2000/09/xmldsig#sha1"/>
        <DigestValue>YzIrw7cPvhy4UlS659Cillt8xoY=</DigestValue>
      </Reference>
      <Reference URI="/xl/workbook.xml?ContentType=application/vnd.openxmlformats-officedocument.spreadsheetml.sheet.main+xml">
        <DigestMethod Algorithm="http://www.w3.org/2000/09/xmldsig#sha1"/>
        <DigestValue>hP2UBNrXPNxx3Z4KC0YnMTNrrMI=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htY6y+Lwsl+D+20yVRWK4Ye8XwA=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</Manifest>
    <SignatureProperties>
      <SignatureProperty Id="idSignatureTime" Target="#idPackageSignature">
        <mdssi:SignatureTime>
          <mdssi:Format>YYYY-MM-DDThh:mm:ssTZD</mdssi:Format>
          <mdssi:Value>2016-10-21T11:57:46Z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2016-10-21T11:57:46Z</xd:SigningTime>
          <xd:SigningCertificate>
            <xd:Cert>
              <xd:CertDigest>
                <DigestMethod Algorithm="http://www.w3.org/2000/09/xmldsig#sha1"/>
                <DigestValue>sLjSNbOvPRYNoJvQieFHJIC99oE=</DigestValue>
              </xd:CertDigest>
              <xd:IssuerSerial>
                <X509IssuerName>CN=NBG Class 2 INT Sub CA, DC=nbg, DC=ge</X509IssuerName>
                <X509SerialNumber>265460743607808883167729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David Kistauri</cp:lastModifiedBy>
  <cp:lastPrinted>2009-04-27T12:27:12Z</cp:lastPrinted>
  <dcterms:created xsi:type="dcterms:W3CDTF">2006-03-24T12:21:33Z</dcterms:created>
  <dcterms:modified xsi:type="dcterms:W3CDTF">2016-10-21T11:54:47Z</dcterms:modified>
  <cp:category>Banking Supervision</cp:category>
</cp:coreProperties>
</file>