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H66" i="3" l="1"/>
  <c r="H64" i="3"/>
  <c r="F61" i="3"/>
  <c r="H61" i="3" s="1"/>
  <c r="H60" i="3"/>
  <c r="H59" i="3"/>
  <c r="H58" i="3"/>
  <c r="G53" i="3"/>
  <c r="F53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G34" i="3"/>
  <c r="G45" i="3" s="1"/>
  <c r="F34" i="3"/>
  <c r="F45" i="3" s="1"/>
  <c r="G30" i="3"/>
  <c r="F30" i="3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G9" i="3"/>
  <c r="G22" i="3" s="1"/>
  <c r="F9" i="3"/>
  <c r="H9" i="3" s="1"/>
  <c r="H8" i="3"/>
  <c r="E66" i="3"/>
  <c r="E64" i="3"/>
  <c r="C61" i="3"/>
  <c r="E61" i="3" s="1"/>
  <c r="E60" i="3"/>
  <c r="E59" i="3"/>
  <c r="E58" i="3"/>
  <c r="D53" i="3"/>
  <c r="C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D34" i="3"/>
  <c r="D45" i="3" s="1"/>
  <c r="C34" i="3"/>
  <c r="C45" i="3" s="1"/>
  <c r="D30" i="3"/>
  <c r="C30" i="3"/>
  <c r="E30" i="3" s="1"/>
  <c r="E29" i="3"/>
  <c r="E28" i="3"/>
  <c r="E27" i="3"/>
  <c r="E26" i="3"/>
  <c r="E25" i="3"/>
  <c r="E24" i="3"/>
  <c r="E21" i="3"/>
  <c r="E20" i="3"/>
  <c r="E19" i="3"/>
  <c r="E18" i="3"/>
  <c r="E17" i="3"/>
  <c r="E16" i="3"/>
  <c r="E15" i="3"/>
  <c r="E14" i="3"/>
  <c r="E13" i="3"/>
  <c r="E12" i="3"/>
  <c r="E11" i="3"/>
  <c r="E10" i="3"/>
  <c r="D9" i="3"/>
  <c r="D22" i="3" s="1"/>
  <c r="C9" i="3"/>
  <c r="C22" i="3" s="1"/>
  <c r="E8" i="3"/>
  <c r="G31" i="3" l="1"/>
  <c r="G56" i="3" s="1"/>
  <c r="G63" i="3" s="1"/>
  <c r="G65" i="3" s="1"/>
  <c r="G67" i="3" s="1"/>
  <c r="H30" i="3"/>
  <c r="E53" i="3"/>
  <c r="C54" i="3"/>
  <c r="F54" i="3"/>
  <c r="D31" i="3"/>
  <c r="G54" i="3"/>
  <c r="F22" i="3"/>
  <c r="F31" i="3" s="1"/>
  <c r="H53" i="3"/>
  <c r="H34" i="3"/>
  <c r="H45" i="3"/>
  <c r="D54" i="3"/>
  <c r="E54" i="3" s="1"/>
  <c r="E45" i="3"/>
  <c r="C31" i="3"/>
  <c r="E22" i="3"/>
  <c r="E9" i="3"/>
  <c r="E34" i="3"/>
  <c r="F56" i="3" l="1"/>
  <c r="H56" i="3" s="1"/>
  <c r="D56" i="3"/>
  <c r="D63" i="3" s="1"/>
  <c r="D65" i="3" s="1"/>
  <c r="D67" i="3" s="1"/>
  <c r="H54" i="3"/>
  <c r="H31" i="3"/>
  <c r="H22" i="3"/>
  <c r="C56" i="3"/>
  <c r="E31" i="3"/>
  <c r="F63" i="3" l="1"/>
  <c r="H63" i="3" s="1"/>
  <c r="E56" i="3"/>
  <c r="C63" i="3"/>
  <c r="F65" i="3" l="1"/>
  <c r="H65" i="3" s="1"/>
  <c r="E63" i="3"/>
  <c r="C65" i="3"/>
  <c r="F67" i="3" l="1"/>
  <c r="H67" i="3" s="1"/>
  <c r="E65" i="3"/>
  <c r="C67" i="3"/>
  <c r="E67" i="3" s="1"/>
</calcChain>
</file>

<file path=xl/sharedStrings.xml><?xml version="1.0" encoding="utf-8"?>
<sst xmlns="http://schemas.openxmlformats.org/spreadsheetml/2006/main" count="278" uniqueCount="212">
  <si>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</si>
  <si>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</si>
  <si>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</si>
  <si>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</si>
  <si>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</si>
  <si>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</si>
  <si>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</si>
  <si>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</si>
  <si>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</si>
  <si>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</si>
  <si>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</si>
  <si>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</si>
  <si>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</si>
  <si>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</si>
  <si>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</si>
  <si>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</si>
  <si>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</si>
  <si>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</si>
  <si>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</si>
  <si>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</si>
  <si>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</si>
  <si>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</si>
  <si>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</si>
  <si>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</si>
  <si>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</si>
  <si>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</si>
  <si>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</si>
  <si>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</si>
  <si>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</si>
  <si>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</si>
  <si>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</si>
  <si>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</si>
  <si>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</si>
  <si>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</si>
  <si>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</si>
  <si>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</si>
  <si>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</si>
  <si>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</si>
  <si>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</si>
  <si>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</si>
  <si>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</si>
  <si>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</si>
  <si>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</si>
  <si>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</si>
  <si>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</si>
  <si>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</si>
  <si>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</si>
  <si>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</si>
  <si>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</si>
  <si>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</si>
  <si>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</si>
  <si>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</si>
  <si>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</si>
  <si>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</si>
  <si>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</si>
  <si>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</si>
  <si>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</si>
  <si>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</si>
  <si>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</si>
  <si>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</si>
  <si>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</si>
  <si>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</si>
  <si>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</si>
  <si>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</si>
  <si>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</si>
  <si>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</si>
  <si>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</si>
  <si>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</si>
  <si>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</si>
  <si>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</si>
  <si>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</si>
  <si>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</si>
  <si>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</si>
  <si>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</si>
  <si>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</si>
  <si>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</si>
  <si>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</si>
  <si>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</si>
  <si>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</si>
  <si>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</si>
  <si>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</si>
  <si>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</si>
  <si>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</si>
  <si>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</si>
  <si>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</si>
  <si>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</si>
  <si>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</si>
  <si>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</si>
  <si>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</si>
  <si>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</si>
  <si>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</si>
  <si>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</si>
  <si>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</si>
  <si>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</si>
  <si>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</si>
  <si>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</si>
  <si>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</si>
  <si>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</si>
  <si>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</si>
  <si>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</si>
  <si>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</si>
  <si>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</si>
  <si>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</si>
  <si>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</si>
  <si>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</si>
  <si>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</si>
  <si>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</si>
  <si>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</si>
  <si>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</si>
  <si>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</si>
  <si>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</si>
  <si>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</si>
  <si>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</si>
  <si>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</si>
  <si>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</si>
  <si>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</si>
  <si>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</si>
  <si>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</si>
  <si>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</si>
  <si>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</si>
  <si>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</si>
  <si>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</si>
  <si>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</si>
  <si>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</si>
  <si>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</si>
  <si>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</si>
  <si>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</si>
  <si>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</si>
  <si>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</si>
  <si>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</si>
  <si>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</si>
  <si>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</si>
  <si>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</si>
  <si>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</si>
  <si>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</si>
  <si>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</si>
  <si>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</si>
  <si>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</si>
  <si>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</si>
  <si>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</si>
  <si>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</si>
  <si>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</si>
  <si>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</si>
  <si>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</si>
  <si>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</si>
  <si>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</si>
  <si>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</si>
  <si>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</si>
  <si>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</si>
  <si>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</si>
  <si>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</si>
  <si>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</si>
  <si>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</si>
  <si>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</si>
  <si>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</si>
  <si>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</si>
  <si>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</si>
  <si>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</si>
  <si>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</si>
  <si>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</si>
  <si>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</si>
  <si>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</si>
  <si>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</si>
  <si>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</si>
  <si>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</si>
  <si>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</si>
  <si>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</si>
  <si>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</si>
  <si>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</si>
  <si>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</si>
  <si>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</si>
  <si>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</si>
  <si>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</si>
  <si>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</si>
  <si>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</si>
  <si>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</si>
  <si>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</si>
  <si>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</si>
  <si>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</si>
  <si>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</si>
  <si>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</si>
  <si>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</si>
  <si>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</si>
  <si>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</si>
  <si>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</si>
  <si>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</si>
  <si>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</si>
  <si>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</si>
  <si>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</si>
  <si>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</si>
  <si>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</si>
  <si>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</si>
  <si>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</si>
  <si>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</si>
  <si>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</si>
  <si>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ÓÓ "ÅÉÈÉÁÉ ÁÀÍÊÉ ãÏÒãÉÀ"</t>
  </si>
  <si>
    <t>ვასილი ტიტოვი</t>
  </si>
  <si>
    <t>სერგეი ცარიოვი</t>
  </si>
  <si>
    <t>გრიგოლ ლომიძე</t>
  </si>
  <si>
    <t>ვსევოლოდ სმაკოვი</t>
  </si>
  <si>
    <t>მიხეილ ოსეევსკი</t>
  </si>
  <si>
    <t>ტატიანა მუხინა</t>
  </si>
  <si>
    <t>არჩილ კონცელიძე</t>
  </si>
  <si>
    <t>მამუკა მენთეშაშვილი</t>
  </si>
  <si>
    <t>ნიკო ჩხეტიანი</t>
  </si>
  <si>
    <t>ვალერიან გაბუნია</t>
  </si>
  <si>
    <t>ვლადიმერ რობაქიძე</t>
  </si>
  <si>
    <t>ირაკლი დოლიძე</t>
  </si>
  <si>
    <t>ღსს "ვითიბი ბანკი"</t>
  </si>
  <si>
    <t>შპს "ლაკარპა ენტერპრაიზის ლიმიტედი"</t>
  </si>
  <si>
    <t>რუსეთის ფედერაცია</t>
  </si>
  <si>
    <t>მარია სკოკოვა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</si>
</sst>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dd/mm/yy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Geo_Arial"/>
      <family val="2"/>
    </font>
    <font>
      <sz val="11"/>
      <name val="Geo_Arial"/>
      <family val="2"/>
    </font>
    <font>
      <sz val="11"/>
      <color theme="1"/>
      <name val="Geo_Arial"/>
      <family val="2"/>
    </font>
    <font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9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2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0" borderId="25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 applyProtection="1">
      <alignment horizontal="right"/>
    </xf>
    <xf numFmtId="38" fontId="14" fillId="3" borderId="25" xfId="0" applyNumberFormat="1" applyFont="1" applyFill="1" applyBorder="1" applyAlignment="1" applyProtection="1">
      <alignment horizontal="right"/>
      <protection locked="0"/>
    </xf>
    <xf numFmtId="38" fontId="14" fillId="2" borderId="18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 applyProtection="1">
      <alignment horizontal="right"/>
      <protection locked="0"/>
    </xf>
    <xf numFmtId="38" fontId="14" fillId="0" borderId="20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2" borderId="22" xfId="0" applyNumberFormat="1" applyFont="1" applyFill="1" applyBorder="1" applyAlignment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8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>
      <alignment horizontal="right"/>
    </xf>
    <xf numFmtId="38" fontId="14" fillId="0" borderId="25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Protection="1">
      <protection locked="0"/>
    </xf>
    <xf numFmtId="165" fontId="16" fillId="0" borderId="0" xfId="0" applyNumberFormat="1" applyFont="1" applyFill="1" applyBorder="1" applyAlignment="1" applyProtection="1">
      <alignment horizontal="left"/>
      <protection locked="0"/>
    </xf>
    <xf numFmtId="0" fontId="4" fillId="0" borderId="6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19" fillId="0" borderId="0" xfId="0" applyFont="1"/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6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9" fillId="0" borderId="7" xfId="0" applyFont="1" applyBorder="1" applyAlignment="1">
      <alignment wrapText="1"/>
    </xf>
    <xf numFmtId="0" fontId="4" fillId="0" borderId="9" xfId="0" applyFont="1" applyBorder="1" applyAlignment="1"/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8" fillId="0" borderId="6" xfId="0" applyFont="1" applyFill="1" applyBorder="1" applyAlignment="1">
      <alignment wrapText="1"/>
    </xf>
    <xf numFmtId="0" fontId="17" fillId="0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6" fillId="0" borderId="0" xfId="0" applyFont="1" applyFill="1" applyBorder="1" applyAlignment="1" applyProtection="1">
      <alignment horizontal="left"/>
    </xf>
    <xf numFmtId="0" fontId="18" fillId="0" borderId="29" xfId="0" applyFont="1" applyFill="1" applyBorder="1" applyAlignment="1">
      <alignment horizontal="left" wrapText="1"/>
    </xf>
    <xf numFmtId="0" fontId="18" fillId="0" borderId="29" xfId="0" applyFont="1" applyFill="1" applyBorder="1" applyAlignment="1">
      <alignment wrapText="1"/>
    </xf>
    <xf numFmtId="0" fontId="17" fillId="0" borderId="29" xfId="0" applyFont="1" applyFill="1" applyBorder="1" applyAlignment="1">
      <alignment wrapText="1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zoomScaleNormal="100" workbookViewId="0">
      <selection activeCell="B43" sqref="B43"/>
    </sheetView>
  </sheetViews>
  <sheetFormatPr defaultRowHeight="15" x14ac:dyDescent="0.3"/>
  <cols>
    <col min="1" max="1" width="5.7109375" style="1" customWidth="1"/>
    <col min="2" max="2" width="52.85546875" style="1" customWidth="1"/>
    <col min="3" max="3" width="14.140625" style="1" customWidth="1"/>
    <col min="4" max="4" width="15.5703125" style="1" customWidth="1"/>
    <col min="5" max="5" width="24.7109375" style="1" customWidth="1"/>
    <col min="6" max="6" width="14.85546875" style="1" bestFit="1" customWidth="1"/>
    <col min="7" max="7" width="14.42578125" style="1" bestFit="1" customWidth="1"/>
    <col min="8" max="8" width="22" style="1" customWidth="1"/>
    <col min="9" max="16384" width="9.140625" style="1"/>
  </cols>
  <sheetData>
    <row r="1" spans="1:26" ht="19.5" x14ac:dyDescent="0.35">
      <c r="B1" s="151"/>
      <c r="C1" s="151"/>
      <c r="D1" s="151"/>
      <c r="E1" s="151"/>
      <c r="F1" s="151"/>
      <c r="G1" s="151"/>
      <c r="H1" s="151"/>
    </row>
    <row r="2" spans="1:26" x14ac:dyDescent="0.3">
      <c r="A2" s="2" t="s">
        <v>133</v>
      </c>
      <c r="B2" s="143" t="s">
        <v>195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144">
        <v>42460</v>
      </c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6"/>
      <c r="B4" s="7" t="s">
        <v>160</v>
      </c>
      <c r="D4" s="5"/>
      <c r="E4" s="5"/>
      <c r="F4" s="3"/>
      <c r="G4" s="3"/>
      <c r="H4" s="8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9"/>
      <c r="B5" s="10"/>
      <c r="C5" s="148" t="s">
        <v>148</v>
      </c>
      <c r="D5" s="148"/>
      <c r="E5" s="148"/>
      <c r="F5" s="149" t="s">
        <v>161</v>
      </c>
      <c r="G5" s="149"/>
      <c r="H5" s="15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1" t="s">
        <v>118</v>
      </c>
      <c r="B6" s="12" t="s">
        <v>142</v>
      </c>
      <c r="C6" s="13" t="s">
        <v>175</v>
      </c>
      <c r="D6" s="13" t="s">
        <v>176</v>
      </c>
      <c r="E6" s="13" t="s">
        <v>177</v>
      </c>
      <c r="F6" s="13" t="s">
        <v>175</v>
      </c>
      <c r="G6" s="13" t="s">
        <v>176</v>
      </c>
      <c r="H6" s="13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1</v>
      </c>
      <c r="B7" s="14" t="s">
        <v>146</v>
      </c>
      <c r="C7" s="15">
        <v>21576495</v>
      </c>
      <c r="D7" s="15">
        <v>21510578</v>
      </c>
      <c r="E7" s="16">
        <v>43087073</v>
      </c>
      <c r="F7" s="17">
        <v>18532315</v>
      </c>
      <c r="G7" s="15">
        <v>21874541</v>
      </c>
      <c r="H7" s="18">
        <v>40406856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2</v>
      </c>
      <c r="B8" s="14" t="s">
        <v>164</v>
      </c>
      <c r="C8" s="15">
        <v>43398592</v>
      </c>
      <c r="D8" s="15">
        <v>78452395</v>
      </c>
      <c r="E8" s="16">
        <v>121850987</v>
      </c>
      <c r="F8" s="17">
        <v>49158071</v>
      </c>
      <c r="G8" s="15">
        <v>80997303</v>
      </c>
      <c r="H8" s="18">
        <v>130155374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3</v>
      </c>
      <c r="B9" s="14" t="s">
        <v>165</v>
      </c>
      <c r="C9" s="15">
        <v>2392341</v>
      </c>
      <c r="D9" s="15">
        <v>221599500</v>
      </c>
      <c r="E9" s="16">
        <v>223991841</v>
      </c>
      <c r="F9" s="17">
        <v>5245255</v>
      </c>
      <c r="G9" s="15">
        <v>96799119</v>
      </c>
      <c r="H9" s="18">
        <v>102044374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4</v>
      </c>
      <c r="B10" s="14" t="s">
        <v>150</v>
      </c>
      <c r="C10" s="15">
        <v>0</v>
      </c>
      <c r="D10" s="15">
        <v>0</v>
      </c>
      <c r="E10" s="16">
        <v>0</v>
      </c>
      <c r="F10" s="17">
        <v>0</v>
      </c>
      <c r="G10" s="15">
        <v>0</v>
      </c>
      <c r="H10" s="1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5</v>
      </c>
      <c r="B11" s="14" t="s">
        <v>151</v>
      </c>
      <c r="C11" s="15">
        <v>70424324</v>
      </c>
      <c r="D11" s="15">
        <v>0</v>
      </c>
      <c r="E11" s="16">
        <v>70424324</v>
      </c>
      <c r="F11" s="17">
        <v>106020061</v>
      </c>
      <c r="G11" s="15">
        <v>0</v>
      </c>
      <c r="H11" s="18">
        <v>106020061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6.1</v>
      </c>
      <c r="B12" s="19" t="s">
        <v>166</v>
      </c>
      <c r="C12" s="15">
        <v>289965844.16229683</v>
      </c>
      <c r="D12" s="15">
        <v>530524989.8659727</v>
      </c>
      <c r="E12" s="16">
        <v>820490834.02826953</v>
      </c>
      <c r="F12" s="17">
        <v>247463783.69999969</v>
      </c>
      <c r="G12" s="15">
        <v>473455586.90083694</v>
      </c>
      <c r="H12" s="18">
        <v>720919370.60083663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6.2</v>
      </c>
      <c r="B13" s="19" t="s">
        <v>167</v>
      </c>
      <c r="C13" s="15">
        <v>-15106584.497399993</v>
      </c>
      <c r="D13" s="15">
        <v>-38760756.353945509</v>
      </c>
      <c r="E13" s="16">
        <v>-53867340.851345502</v>
      </c>
      <c r="F13" s="17">
        <v>-11756815.199999999</v>
      </c>
      <c r="G13" s="15">
        <v>-32596989.785638679</v>
      </c>
      <c r="H13" s="18">
        <v>-44353804.985638678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6</v>
      </c>
      <c r="B14" s="14" t="s">
        <v>168</v>
      </c>
      <c r="C14" s="15">
        <v>274859259.66489685</v>
      </c>
      <c r="D14" s="15">
        <v>491764233.5120272</v>
      </c>
      <c r="E14" s="16">
        <v>766623493.17692399</v>
      </c>
      <c r="F14" s="17">
        <v>235706968.4999997</v>
      </c>
      <c r="G14" s="15">
        <v>440858597.11519825</v>
      </c>
      <c r="H14" s="18">
        <v>676565565.6151979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7</v>
      </c>
      <c r="B15" s="14" t="s">
        <v>169</v>
      </c>
      <c r="C15" s="15">
        <v>3729494</v>
      </c>
      <c r="D15" s="15">
        <v>2614456</v>
      </c>
      <c r="E15" s="16">
        <v>6343950</v>
      </c>
      <c r="F15" s="17">
        <v>3191338</v>
      </c>
      <c r="G15" s="15">
        <v>2657624</v>
      </c>
      <c r="H15" s="18">
        <v>5848962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8</v>
      </c>
      <c r="B16" s="14" t="s">
        <v>158</v>
      </c>
      <c r="C16" s="15">
        <v>9995330.561999999</v>
      </c>
      <c r="D16" s="15" t="s">
        <v>192</v>
      </c>
      <c r="E16" s="16">
        <v>9995330.561999999</v>
      </c>
      <c r="F16" s="17">
        <v>9304800.2860000022</v>
      </c>
      <c r="G16" s="15" t="s">
        <v>192</v>
      </c>
      <c r="H16" s="18">
        <v>9304800.2860000022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9</v>
      </c>
      <c r="B17" s="14" t="s">
        <v>162</v>
      </c>
      <c r="C17" s="15">
        <v>54000</v>
      </c>
      <c r="D17" s="15">
        <v>0</v>
      </c>
      <c r="E17" s="16">
        <v>54000</v>
      </c>
      <c r="F17" s="17">
        <v>54200</v>
      </c>
      <c r="G17" s="15">
        <v>0</v>
      </c>
      <c r="H17" s="18">
        <v>54200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10</v>
      </c>
      <c r="B18" s="14" t="s">
        <v>159</v>
      </c>
      <c r="C18" s="15">
        <v>37870965</v>
      </c>
      <c r="D18" s="15" t="s">
        <v>192</v>
      </c>
      <c r="E18" s="16">
        <v>37870965</v>
      </c>
      <c r="F18" s="17">
        <v>33822186</v>
      </c>
      <c r="G18" s="15" t="s">
        <v>192</v>
      </c>
      <c r="H18" s="18">
        <v>33822186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11</v>
      </c>
      <c r="B19" s="14" t="s">
        <v>170</v>
      </c>
      <c r="C19" s="15">
        <v>11857585.82</v>
      </c>
      <c r="D19" s="15">
        <v>7779091.4573999997</v>
      </c>
      <c r="E19" s="16">
        <v>19636677.277400002</v>
      </c>
      <c r="F19" s="17">
        <v>12223985.529999999</v>
      </c>
      <c r="G19" s="15">
        <v>8252482.8700000001</v>
      </c>
      <c r="H19" s="18">
        <v>20476468.399999999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1">
        <v>12</v>
      </c>
      <c r="B20" s="20" t="s">
        <v>143</v>
      </c>
      <c r="C20" s="15">
        <v>476158387.04689682</v>
      </c>
      <c r="D20" s="15">
        <v>823720253.96942723</v>
      </c>
      <c r="E20" s="16">
        <v>1299878641.016324</v>
      </c>
      <c r="F20" s="17">
        <v>473259180.31599969</v>
      </c>
      <c r="G20" s="15">
        <v>651439666.98519826</v>
      </c>
      <c r="H20" s="18">
        <v>1124698847.301198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1"/>
      <c r="B21" s="12" t="s">
        <v>139</v>
      </c>
      <c r="C21" s="21"/>
      <c r="D21" s="21"/>
      <c r="E21" s="22"/>
      <c r="F21" s="23"/>
      <c r="G21" s="21"/>
      <c r="H21" s="2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13</v>
      </c>
      <c r="B22" s="14" t="s">
        <v>136</v>
      </c>
      <c r="C22" s="15">
        <v>3188679</v>
      </c>
      <c r="D22" s="15">
        <v>83706713</v>
      </c>
      <c r="E22" s="16">
        <v>86895392</v>
      </c>
      <c r="F22" s="17">
        <v>29257912</v>
      </c>
      <c r="G22" s="15">
        <v>30178274</v>
      </c>
      <c r="H22" s="18">
        <v>59436186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14</v>
      </c>
      <c r="B23" s="14" t="s">
        <v>149</v>
      </c>
      <c r="C23" s="15">
        <v>201268848</v>
      </c>
      <c r="D23" s="15">
        <v>167778943</v>
      </c>
      <c r="E23" s="16">
        <v>369047791</v>
      </c>
      <c r="F23" s="17">
        <v>198790475</v>
      </c>
      <c r="G23" s="15">
        <v>129640920</v>
      </c>
      <c r="H23" s="18">
        <v>328431395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15</v>
      </c>
      <c r="B24" s="14" t="s">
        <v>171</v>
      </c>
      <c r="C24" s="15">
        <v>23613790</v>
      </c>
      <c r="D24" s="15">
        <v>63867571</v>
      </c>
      <c r="E24" s="16">
        <v>87481361</v>
      </c>
      <c r="F24" s="17">
        <v>21527840</v>
      </c>
      <c r="G24" s="15">
        <v>52219248</v>
      </c>
      <c r="H24" s="18">
        <v>73747088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16</v>
      </c>
      <c r="B25" s="14" t="s">
        <v>137</v>
      </c>
      <c r="C25" s="15">
        <v>65861978</v>
      </c>
      <c r="D25" s="15">
        <v>248365955.06999999</v>
      </c>
      <c r="E25" s="16">
        <v>314227933.06999999</v>
      </c>
      <c r="F25" s="17">
        <v>80008951</v>
      </c>
      <c r="G25" s="15">
        <v>226588296.89999998</v>
      </c>
      <c r="H25" s="18">
        <v>306597247.89999998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17</v>
      </c>
      <c r="B26" s="14" t="s">
        <v>147</v>
      </c>
      <c r="C26" s="21"/>
      <c r="D26" s="21"/>
      <c r="E26" s="16">
        <v>0</v>
      </c>
      <c r="F26" s="23">
        <v>0</v>
      </c>
      <c r="G26" s="21">
        <v>0</v>
      </c>
      <c r="H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18</v>
      </c>
      <c r="B27" s="14" t="s">
        <v>172</v>
      </c>
      <c r="C27" s="15">
        <v>4885422.4800000004</v>
      </c>
      <c r="D27" s="15">
        <v>237774761.42999998</v>
      </c>
      <c r="E27" s="16">
        <v>242660183.90999997</v>
      </c>
      <c r="F27" s="17">
        <v>6106778.1000000006</v>
      </c>
      <c r="G27" s="15">
        <v>186430935.06000003</v>
      </c>
      <c r="H27" s="18">
        <v>192537713.16000003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19</v>
      </c>
      <c r="B28" s="14" t="s">
        <v>173</v>
      </c>
      <c r="C28" s="15">
        <v>3061958</v>
      </c>
      <c r="D28" s="15">
        <v>4377065</v>
      </c>
      <c r="E28" s="16">
        <v>7439023</v>
      </c>
      <c r="F28" s="17">
        <v>2586859</v>
      </c>
      <c r="G28" s="15">
        <v>5053100</v>
      </c>
      <c r="H28" s="18">
        <v>7639959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20</v>
      </c>
      <c r="B29" s="14" t="s">
        <v>174</v>
      </c>
      <c r="C29" s="15">
        <v>12692507.200000001</v>
      </c>
      <c r="D29" s="15">
        <v>4321053.4399999995</v>
      </c>
      <c r="E29" s="16">
        <v>17013560.640000001</v>
      </c>
      <c r="F29" s="17">
        <v>10386221.019999988</v>
      </c>
      <c r="G29" s="15">
        <v>4322349.8599999994</v>
      </c>
      <c r="H29" s="18">
        <v>14708570.879999988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21</v>
      </c>
      <c r="B30" s="14" t="s">
        <v>140</v>
      </c>
      <c r="C30" s="15">
        <v>0</v>
      </c>
      <c r="D30" s="15">
        <v>32837030.399999999</v>
      </c>
      <c r="E30" s="16">
        <v>32837030.399999999</v>
      </c>
      <c r="F30" s="17">
        <v>0</v>
      </c>
      <c r="G30" s="15">
        <v>31592228.800000001</v>
      </c>
      <c r="H30" s="18">
        <v>31592228.800000001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1">
        <v>22</v>
      </c>
      <c r="B31" s="20" t="s">
        <v>141</v>
      </c>
      <c r="C31" s="15">
        <v>314573182.68000001</v>
      </c>
      <c r="D31" s="15">
        <v>843029092.33999991</v>
      </c>
      <c r="E31" s="16">
        <v>1157602275.02</v>
      </c>
      <c r="F31" s="17">
        <v>348665036.12</v>
      </c>
      <c r="G31" s="15">
        <v>666025352.62</v>
      </c>
      <c r="H31" s="18">
        <v>1014690388.74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1"/>
      <c r="B32" s="12" t="s">
        <v>152</v>
      </c>
      <c r="C32" s="21"/>
      <c r="D32" s="21"/>
      <c r="E32" s="22"/>
      <c r="F32" s="23"/>
      <c r="G32" s="21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23</v>
      </c>
      <c r="B33" s="14" t="s">
        <v>153</v>
      </c>
      <c r="C33" s="15">
        <v>191292701</v>
      </c>
      <c r="D33" s="25" t="s">
        <v>192</v>
      </c>
      <c r="E33" s="16">
        <v>191292701</v>
      </c>
      <c r="F33" s="17">
        <v>171292701</v>
      </c>
      <c r="G33" s="25" t="s">
        <v>192</v>
      </c>
      <c r="H33" s="18">
        <v>171292701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24</v>
      </c>
      <c r="B34" s="14" t="s">
        <v>154</v>
      </c>
      <c r="C34" s="15">
        <v>0</v>
      </c>
      <c r="D34" s="25" t="s">
        <v>192</v>
      </c>
      <c r="E34" s="16">
        <v>0</v>
      </c>
      <c r="F34" s="17">
        <v>0</v>
      </c>
      <c r="G34" s="25" t="s">
        <v>192</v>
      </c>
      <c r="H34" s="18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25</v>
      </c>
      <c r="B35" s="19" t="s">
        <v>155</v>
      </c>
      <c r="C35" s="15">
        <v>0</v>
      </c>
      <c r="D35" s="25" t="s">
        <v>192</v>
      </c>
      <c r="E35" s="16">
        <v>0</v>
      </c>
      <c r="F35" s="17">
        <v>0</v>
      </c>
      <c r="G35" s="25" t="s">
        <v>192</v>
      </c>
      <c r="H35" s="18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26</v>
      </c>
      <c r="B36" s="14" t="s">
        <v>138</v>
      </c>
      <c r="C36" s="15">
        <v>0</v>
      </c>
      <c r="D36" s="25" t="s">
        <v>192</v>
      </c>
      <c r="E36" s="16">
        <v>0</v>
      </c>
      <c r="F36" s="17">
        <v>0</v>
      </c>
      <c r="G36" s="25" t="s">
        <v>192</v>
      </c>
      <c r="H36" s="18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27</v>
      </c>
      <c r="B37" s="14" t="s">
        <v>135</v>
      </c>
      <c r="C37" s="15">
        <v>0</v>
      </c>
      <c r="D37" s="25" t="s">
        <v>192</v>
      </c>
      <c r="E37" s="16">
        <v>0</v>
      </c>
      <c r="F37" s="17">
        <v>0</v>
      </c>
      <c r="G37" s="25" t="s">
        <v>192</v>
      </c>
      <c r="H37" s="18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28</v>
      </c>
      <c r="B38" s="14" t="s">
        <v>163</v>
      </c>
      <c r="C38" s="15">
        <v>-51733806</v>
      </c>
      <c r="D38" s="25" t="s">
        <v>192</v>
      </c>
      <c r="E38" s="16">
        <v>-51733806</v>
      </c>
      <c r="F38" s="17">
        <v>-62196092</v>
      </c>
      <c r="G38" s="25" t="s">
        <v>192</v>
      </c>
      <c r="H38" s="18">
        <v>-62196092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29</v>
      </c>
      <c r="B39" s="14" t="s">
        <v>144</v>
      </c>
      <c r="C39" s="15">
        <v>2717471</v>
      </c>
      <c r="D39" s="25" t="s">
        <v>192</v>
      </c>
      <c r="E39" s="16">
        <v>2717471</v>
      </c>
      <c r="F39" s="17">
        <v>911849</v>
      </c>
      <c r="G39" s="25" t="s">
        <v>192</v>
      </c>
      <c r="H39" s="18">
        <v>911849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1">
        <v>30</v>
      </c>
      <c r="B40" s="20" t="s">
        <v>156</v>
      </c>
      <c r="C40" s="15">
        <v>142276366</v>
      </c>
      <c r="D40" s="25" t="s">
        <v>192</v>
      </c>
      <c r="E40" s="16">
        <v>142276366</v>
      </c>
      <c r="F40" s="17">
        <v>110008458</v>
      </c>
      <c r="G40" s="25" t="s">
        <v>192</v>
      </c>
      <c r="H40" s="18">
        <v>110008458</v>
      </c>
    </row>
    <row r="41" spans="1:58" ht="15.75" thickBot="1" x14ac:dyDescent="0.35">
      <c r="A41" s="26">
        <v>31</v>
      </c>
      <c r="B41" s="27" t="s">
        <v>157</v>
      </c>
      <c r="C41" s="28">
        <v>456849548.68000001</v>
      </c>
      <c r="D41" s="28">
        <v>843029092.33999991</v>
      </c>
      <c r="E41" s="29">
        <v>1299878641.02</v>
      </c>
      <c r="F41" s="30">
        <v>458673494.12</v>
      </c>
      <c r="G41" s="28">
        <v>666025352.62</v>
      </c>
      <c r="H41" s="31">
        <v>1124698846.74</v>
      </c>
    </row>
    <row r="42" spans="1:58" x14ac:dyDescent="0.3">
      <c r="A42" s="32"/>
      <c r="B42" s="3"/>
      <c r="C42" s="3"/>
      <c r="D42" s="3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2"/>
      <c r="B43" s="147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58" zoomScaleNormal="100" workbookViewId="0">
      <selection activeCell="B68" sqref="B68"/>
    </sheetView>
  </sheetViews>
  <sheetFormatPr defaultRowHeight="15" x14ac:dyDescent="0.3"/>
  <cols>
    <col min="1" max="1" width="7.7109375" style="35" bestFit="1" customWidth="1"/>
    <col min="2" max="2" width="49.42578125" style="35" customWidth="1"/>
    <col min="3" max="3" width="13.42578125" style="35" bestFit="1" customWidth="1"/>
    <col min="4" max="4" width="12.7109375" style="35" bestFit="1" customWidth="1"/>
    <col min="5" max="5" width="13.42578125" style="35" bestFit="1" customWidth="1"/>
    <col min="6" max="6" width="12.5703125" style="36" bestFit="1" customWidth="1"/>
    <col min="7" max="7" width="12.7109375" style="36" bestFit="1" customWidth="1"/>
    <col min="8" max="8" width="13.28515625" style="36" bestFit="1" customWidth="1"/>
    <col min="9" max="16384" width="9.140625" style="36"/>
  </cols>
  <sheetData>
    <row r="1" spans="1:8" x14ac:dyDescent="0.3">
      <c r="D1" s="152"/>
      <c r="E1" s="153"/>
      <c r="F1" s="153"/>
      <c r="G1" s="153"/>
      <c r="H1" s="153"/>
    </row>
    <row r="2" spans="1:8" x14ac:dyDescent="0.3">
      <c r="A2" s="6" t="s">
        <v>133</v>
      </c>
      <c r="B2" s="143" t="s">
        <v>195</v>
      </c>
      <c r="C2" s="3"/>
      <c r="D2" s="3"/>
      <c r="E2" s="3"/>
      <c r="H2" s="3"/>
    </row>
    <row r="3" spans="1:8" x14ac:dyDescent="0.3">
      <c r="A3" s="6" t="s">
        <v>145</v>
      </c>
      <c r="B3" s="144">
        <v>42460</v>
      </c>
      <c r="C3" s="3"/>
      <c r="D3" s="3"/>
      <c r="E3" s="3"/>
      <c r="H3" s="1"/>
    </row>
    <row r="4" spans="1:8" ht="15.75" thickBot="1" x14ac:dyDescent="0.35">
      <c r="A4" s="37"/>
      <c r="B4" s="38" t="s">
        <v>72</v>
      </c>
      <c r="C4" s="3"/>
      <c r="D4" s="3"/>
      <c r="E4" s="3"/>
      <c r="H4" s="39" t="s">
        <v>134</v>
      </c>
    </row>
    <row r="5" spans="1:8" ht="18" x14ac:dyDescent="0.35">
      <c r="A5" s="98"/>
      <c r="B5" s="99"/>
      <c r="C5" s="149" t="s">
        <v>148</v>
      </c>
      <c r="D5" s="154"/>
      <c r="E5" s="154"/>
      <c r="F5" s="149" t="s">
        <v>161</v>
      </c>
      <c r="G5" s="154"/>
      <c r="H5" s="155"/>
    </row>
    <row r="6" spans="1:8" s="141" customFormat="1" ht="12.75" x14ac:dyDescent="0.2">
      <c r="A6" s="98" t="s">
        <v>118</v>
      </c>
      <c r="B6" s="99"/>
      <c r="C6" s="119" t="s">
        <v>175</v>
      </c>
      <c r="D6" s="119" t="s">
        <v>191</v>
      </c>
      <c r="E6" s="120" t="s">
        <v>177</v>
      </c>
      <c r="F6" s="119" t="s">
        <v>175</v>
      </c>
      <c r="G6" s="119" t="s">
        <v>191</v>
      </c>
      <c r="H6" s="120" t="s">
        <v>177</v>
      </c>
    </row>
    <row r="7" spans="1:8" s="141" customFormat="1" ht="12.75" x14ac:dyDescent="0.2">
      <c r="A7" s="100"/>
      <c r="B7" s="101" t="s">
        <v>67</v>
      </c>
      <c r="C7" s="121"/>
      <c r="D7" s="121"/>
      <c r="E7" s="122"/>
      <c r="F7" s="121"/>
      <c r="G7" s="121"/>
      <c r="H7" s="122"/>
    </row>
    <row r="8" spans="1:8" s="141" customFormat="1" ht="25.5" x14ac:dyDescent="0.2">
      <c r="A8" s="100">
        <v>1</v>
      </c>
      <c r="B8" s="102" t="s">
        <v>77</v>
      </c>
      <c r="C8" s="121">
        <v>978754</v>
      </c>
      <c r="D8" s="121">
        <v>6755</v>
      </c>
      <c r="E8" s="123">
        <f t="shared" ref="E8:E21" si="0">C8+D8</f>
        <v>985509</v>
      </c>
      <c r="F8" s="121">
        <v>401476</v>
      </c>
      <c r="G8" s="121">
        <v>2667</v>
      </c>
      <c r="H8" s="123">
        <f t="shared" ref="H8:H18" si="1">F8+G8</f>
        <v>404143</v>
      </c>
    </row>
    <row r="9" spans="1:8" s="141" customFormat="1" ht="12.75" x14ac:dyDescent="0.2">
      <c r="A9" s="100">
        <v>2</v>
      </c>
      <c r="B9" s="102" t="s">
        <v>78</v>
      </c>
      <c r="C9" s="124">
        <f>SUM(C10:C18)</f>
        <v>10188636</v>
      </c>
      <c r="D9" s="124">
        <f>SUM(D10:D18)</f>
        <v>13226998</v>
      </c>
      <c r="E9" s="123">
        <f t="shared" si="0"/>
        <v>23415634</v>
      </c>
      <c r="F9" s="124">
        <f>SUM(F10:F18)</f>
        <v>8111298</v>
      </c>
      <c r="G9" s="124">
        <f>SUM(G10:G18)</f>
        <v>12073843</v>
      </c>
      <c r="H9" s="123">
        <f t="shared" si="1"/>
        <v>20185141</v>
      </c>
    </row>
    <row r="10" spans="1:8" s="141" customFormat="1" ht="12.75" x14ac:dyDescent="0.2">
      <c r="A10" s="100">
        <v>2.1</v>
      </c>
      <c r="B10" s="103" t="s">
        <v>79</v>
      </c>
      <c r="C10" s="121">
        <v>100598</v>
      </c>
      <c r="D10" s="121">
        <v>0</v>
      </c>
      <c r="E10" s="123">
        <f t="shared" si="0"/>
        <v>100598</v>
      </c>
      <c r="F10" s="121">
        <v>140834</v>
      </c>
      <c r="G10" s="121">
        <v>0</v>
      </c>
      <c r="H10" s="123">
        <f t="shared" si="1"/>
        <v>140834</v>
      </c>
    </row>
    <row r="11" spans="1:8" s="141" customFormat="1" ht="25.5" x14ac:dyDescent="0.2">
      <c r="A11" s="100">
        <v>2.2000000000000002</v>
      </c>
      <c r="B11" s="103" t="s">
        <v>178</v>
      </c>
      <c r="C11" s="121">
        <v>2008466.7199999995</v>
      </c>
      <c r="D11" s="121">
        <v>5160186.49</v>
      </c>
      <c r="E11" s="123">
        <f t="shared" si="0"/>
        <v>7168653.21</v>
      </c>
      <c r="F11" s="121">
        <v>1243803.6499999999</v>
      </c>
      <c r="G11" s="121">
        <v>4421621.59</v>
      </c>
      <c r="H11" s="123">
        <f t="shared" si="1"/>
        <v>5665425.2400000002</v>
      </c>
    </row>
    <row r="12" spans="1:8" s="141" customFormat="1" ht="12.75" x14ac:dyDescent="0.2">
      <c r="A12" s="100">
        <v>2.2999999999999998</v>
      </c>
      <c r="B12" s="103" t="s">
        <v>80</v>
      </c>
      <c r="C12" s="121">
        <v>43337.15</v>
      </c>
      <c r="D12" s="121">
        <v>227476.87999999998</v>
      </c>
      <c r="E12" s="123">
        <f t="shared" si="0"/>
        <v>270814.02999999997</v>
      </c>
      <c r="F12" s="121">
        <v>70779.38</v>
      </c>
      <c r="G12" s="121">
        <v>68469.799999999988</v>
      </c>
      <c r="H12" s="123">
        <f t="shared" si="1"/>
        <v>139249.18</v>
      </c>
    </row>
    <row r="13" spans="1:8" s="141" customFormat="1" ht="25.5" x14ac:dyDescent="0.2">
      <c r="A13" s="100">
        <v>2.4</v>
      </c>
      <c r="B13" s="103" t="s">
        <v>179</v>
      </c>
      <c r="C13" s="121">
        <v>311290.77</v>
      </c>
      <c r="D13" s="121">
        <v>1031239.7600000001</v>
      </c>
      <c r="E13" s="123">
        <f t="shared" si="0"/>
        <v>1342530.5300000003</v>
      </c>
      <c r="F13" s="121">
        <v>65308.639999999999</v>
      </c>
      <c r="G13" s="121">
        <v>325695.23000000004</v>
      </c>
      <c r="H13" s="123">
        <f t="shared" si="1"/>
        <v>391003.87000000005</v>
      </c>
    </row>
    <row r="14" spans="1:8" s="141" customFormat="1" ht="12.75" x14ac:dyDescent="0.2">
      <c r="A14" s="100">
        <v>2.5</v>
      </c>
      <c r="B14" s="103" t="s">
        <v>81</v>
      </c>
      <c r="C14" s="121">
        <v>114743.57</v>
      </c>
      <c r="D14" s="121">
        <v>892095.27</v>
      </c>
      <c r="E14" s="123">
        <f t="shared" si="0"/>
        <v>1006838.8400000001</v>
      </c>
      <c r="F14" s="121">
        <v>41166.39</v>
      </c>
      <c r="G14" s="121">
        <v>1339973.8899999999</v>
      </c>
      <c r="H14" s="123">
        <f t="shared" si="1"/>
        <v>1381140.2799999998</v>
      </c>
    </row>
    <row r="15" spans="1:8" s="141" customFormat="1" ht="25.5" x14ac:dyDescent="0.2">
      <c r="A15" s="100">
        <v>2.6</v>
      </c>
      <c r="B15" s="103" t="s">
        <v>82</v>
      </c>
      <c r="C15" s="121">
        <v>487317.40999999992</v>
      </c>
      <c r="D15" s="121">
        <v>1061064.7799999998</v>
      </c>
      <c r="E15" s="123">
        <f t="shared" si="0"/>
        <v>1548382.1899999997</v>
      </c>
      <c r="F15" s="121">
        <v>181898.86</v>
      </c>
      <c r="G15" s="121">
        <v>477984.48</v>
      </c>
      <c r="H15" s="123">
        <f t="shared" si="1"/>
        <v>659883.34</v>
      </c>
    </row>
    <row r="16" spans="1:8" s="141" customFormat="1" ht="25.5" x14ac:dyDescent="0.2">
      <c r="A16" s="100">
        <v>2.7</v>
      </c>
      <c r="B16" s="103" t="s">
        <v>83</v>
      </c>
      <c r="C16" s="121">
        <v>40663.040000000001</v>
      </c>
      <c r="D16" s="121">
        <v>230818.91999999998</v>
      </c>
      <c r="E16" s="123">
        <f t="shared" si="0"/>
        <v>271481.95999999996</v>
      </c>
      <c r="F16" s="121">
        <v>25514.560000000001</v>
      </c>
      <c r="G16" s="121">
        <v>142701.91999999998</v>
      </c>
      <c r="H16" s="123">
        <f t="shared" si="1"/>
        <v>168216.47999999998</v>
      </c>
    </row>
    <row r="17" spans="1:8" s="141" customFormat="1" ht="12.75" x14ac:dyDescent="0.2">
      <c r="A17" s="100">
        <v>2.8</v>
      </c>
      <c r="B17" s="103" t="s">
        <v>84</v>
      </c>
      <c r="C17" s="121">
        <v>6779594</v>
      </c>
      <c r="D17" s="121">
        <v>3878485</v>
      </c>
      <c r="E17" s="123">
        <f t="shared" si="0"/>
        <v>10658079</v>
      </c>
      <c r="F17" s="121">
        <v>5639648</v>
      </c>
      <c r="G17" s="121">
        <v>3716771</v>
      </c>
      <c r="H17" s="123">
        <f t="shared" si="1"/>
        <v>9356419</v>
      </c>
    </row>
    <row r="18" spans="1:8" s="141" customFormat="1" ht="12.75" x14ac:dyDescent="0.2">
      <c r="A18" s="100">
        <v>2.9</v>
      </c>
      <c r="B18" s="103" t="s">
        <v>85</v>
      </c>
      <c r="C18" s="121">
        <v>302625.33999999892</v>
      </c>
      <c r="D18" s="121">
        <v>745630.90000000037</v>
      </c>
      <c r="E18" s="123">
        <f t="shared" si="0"/>
        <v>1048256.2399999993</v>
      </c>
      <c r="F18" s="121">
        <v>702344.52000000048</v>
      </c>
      <c r="G18" s="121">
        <v>1580625.0899999999</v>
      </c>
      <c r="H18" s="123">
        <f t="shared" si="1"/>
        <v>2282969.6100000003</v>
      </c>
    </row>
    <row r="19" spans="1:8" s="141" customFormat="1" ht="25.5" x14ac:dyDescent="0.2">
      <c r="A19" s="100">
        <v>3</v>
      </c>
      <c r="B19" s="102" t="s">
        <v>180</v>
      </c>
      <c r="C19" s="121"/>
      <c r="D19" s="121"/>
      <c r="E19" s="123">
        <f>C19+D19</f>
        <v>0</v>
      </c>
      <c r="F19" s="121"/>
      <c r="G19" s="121"/>
      <c r="H19" s="123">
        <f>F19+G19</f>
        <v>0</v>
      </c>
    </row>
    <row r="20" spans="1:8" s="141" customFormat="1" ht="25.5" x14ac:dyDescent="0.2">
      <c r="A20" s="100">
        <v>4</v>
      </c>
      <c r="B20" s="102" t="s">
        <v>68</v>
      </c>
      <c r="C20" s="121">
        <v>1474821</v>
      </c>
      <c r="D20" s="121">
        <v>0</v>
      </c>
      <c r="E20" s="123">
        <f t="shared" si="0"/>
        <v>1474821</v>
      </c>
      <c r="F20" s="121">
        <v>922942</v>
      </c>
      <c r="G20" s="121">
        <v>0</v>
      </c>
      <c r="H20" s="123">
        <f t="shared" ref="H20:H21" si="2">F20+G20</f>
        <v>922942</v>
      </c>
    </row>
    <row r="21" spans="1:8" s="141" customFormat="1" ht="12.75" x14ac:dyDescent="0.2">
      <c r="A21" s="100">
        <v>5</v>
      </c>
      <c r="B21" s="102" t="s">
        <v>86</v>
      </c>
      <c r="C21" s="121">
        <v>142496.47</v>
      </c>
      <c r="D21" s="121">
        <v>118527</v>
      </c>
      <c r="E21" s="123">
        <f t="shared" si="0"/>
        <v>261023.47</v>
      </c>
      <c r="F21" s="121">
        <v>97792.68</v>
      </c>
      <c r="G21" s="121">
        <v>112002.86</v>
      </c>
      <c r="H21" s="123">
        <f t="shared" si="2"/>
        <v>209795.53999999998</v>
      </c>
    </row>
    <row r="22" spans="1:8" s="141" customFormat="1" ht="12.75" x14ac:dyDescent="0.2">
      <c r="A22" s="100">
        <v>6</v>
      </c>
      <c r="B22" s="104" t="s">
        <v>181</v>
      </c>
      <c r="C22" s="124">
        <f>C8+C9+C20+C21+C19</f>
        <v>12784707.470000001</v>
      </c>
      <c r="D22" s="124">
        <f>D8+D9+D20+D21+D19</f>
        <v>13352280</v>
      </c>
      <c r="E22" s="123">
        <f>C22+D22</f>
        <v>26136987.469999999</v>
      </c>
      <c r="F22" s="124">
        <f>F8+F9+F20+F21+F19</f>
        <v>9533508.6799999997</v>
      </c>
      <c r="G22" s="124">
        <f>G8+G9+G20+G21+G19</f>
        <v>12188512.859999999</v>
      </c>
      <c r="H22" s="123">
        <f>F22+G22</f>
        <v>21722021.539999999</v>
      </c>
    </row>
    <row r="23" spans="1:8" s="141" customFormat="1" ht="12.75" x14ac:dyDescent="0.2">
      <c r="A23" s="100"/>
      <c r="B23" s="101" t="s">
        <v>98</v>
      </c>
      <c r="C23" s="121"/>
      <c r="D23" s="121"/>
      <c r="E23" s="122"/>
      <c r="F23" s="121"/>
      <c r="G23" s="121"/>
      <c r="H23" s="122"/>
    </row>
    <row r="24" spans="1:8" s="141" customFormat="1" ht="25.5" x14ac:dyDescent="0.2">
      <c r="A24" s="100">
        <v>7</v>
      </c>
      <c r="B24" s="102" t="s">
        <v>87</v>
      </c>
      <c r="C24" s="121">
        <v>5290339.92</v>
      </c>
      <c r="D24" s="121">
        <v>937905.88</v>
      </c>
      <c r="E24" s="125">
        <f t="shared" ref="E24:E29" si="3">C24+D24</f>
        <v>6228245.7999999998</v>
      </c>
      <c r="F24" s="121">
        <v>2331207.52</v>
      </c>
      <c r="G24" s="121">
        <v>895316.02</v>
      </c>
      <c r="H24" s="125">
        <f t="shared" ref="H24:H29" si="4">F24+G24</f>
        <v>3226523.54</v>
      </c>
    </row>
    <row r="25" spans="1:8" s="141" customFormat="1" ht="12.75" x14ac:dyDescent="0.2">
      <c r="A25" s="100">
        <v>8</v>
      </c>
      <c r="B25" s="102" t="s">
        <v>88</v>
      </c>
      <c r="C25" s="121">
        <v>1291290.08</v>
      </c>
      <c r="D25" s="121">
        <v>2880693.12</v>
      </c>
      <c r="E25" s="125">
        <f t="shared" si="3"/>
        <v>4171983.2</v>
      </c>
      <c r="F25" s="121">
        <v>1128697.48</v>
      </c>
      <c r="G25" s="121">
        <v>2277760.98</v>
      </c>
      <c r="H25" s="125">
        <f t="shared" si="4"/>
        <v>3406458.46</v>
      </c>
    </row>
    <row r="26" spans="1:8" s="141" customFormat="1" ht="12.75" x14ac:dyDescent="0.2">
      <c r="A26" s="100">
        <v>9</v>
      </c>
      <c r="B26" s="102" t="s">
        <v>182</v>
      </c>
      <c r="C26" s="121">
        <v>27432</v>
      </c>
      <c r="D26" s="121">
        <v>244895</v>
      </c>
      <c r="E26" s="125">
        <f t="shared" si="3"/>
        <v>272327</v>
      </c>
      <c r="F26" s="121">
        <v>3895</v>
      </c>
      <c r="G26" s="121">
        <v>2149</v>
      </c>
      <c r="H26" s="125">
        <f t="shared" si="4"/>
        <v>6044</v>
      </c>
    </row>
    <row r="27" spans="1:8" s="141" customFormat="1" ht="25.5" x14ac:dyDescent="0.2">
      <c r="A27" s="100">
        <v>10</v>
      </c>
      <c r="B27" s="102" t="s">
        <v>183</v>
      </c>
      <c r="C27" s="121">
        <v>0</v>
      </c>
      <c r="D27" s="121">
        <v>0</v>
      </c>
      <c r="E27" s="125">
        <f t="shared" si="3"/>
        <v>0</v>
      </c>
      <c r="F27" s="121">
        <v>0</v>
      </c>
      <c r="G27" s="121">
        <v>0</v>
      </c>
      <c r="H27" s="125">
        <f t="shared" si="4"/>
        <v>0</v>
      </c>
    </row>
    <row r="28" spans="1:8" s="141" customFormat="1" ht="12.75" x14ac:dyDescent="0.2">
      <c r="A28" s="100">
        <v>11</v>
      </c>
      <c r="B28" s="102" t="s">
        <v>89</v>
      </c>
      <c r="C28" s="121">
        <v>231899</v>
      </c>
      <c r="D28" s="121">
        <v>2357363</v>
      </c>
      <c r="E28" s="125">
        <f t="shared" si="3"/>
        <v>2589262</v>
      </c>
      <c r="F28" s="121">
        <v>88151</v>
      </c>
      <c r="G28" s="121">
        <v>2761986</v>
      </c>
      <c r="H28" s="125">
        <f t="shared" si="4"/>
        <v>2850137</v>
      </c>
    </row>
    <row r="29" spans="1:8" s="141" customFormat="1" ht="12.75" x14ac:dyDescent="0.2">
      <c r="A29" s="100">
        <v>12</v>
      </c>
      <c r="B29" s="102" t="s">
        <v>99</v>
      </c>
      <c r="C29" s="121">
        <v>7428</v>
      </c>
      <c r="D29" s="121">
        <v>0</v>
      </c>
      <c r="E29" s="125">
        <f t="shared" si="3"/>
        <v>7428</v>
      </c>
      <c r="F29" s="121">
        <v>11413</v>
      </c>
      <c r="G29" s="121">
        <v>422895</v>
      </c>
      <c r="H29" s="125">
        <f t="shared" si="4"/>
        <v>434308</v>
      </c>
    </row>
    <row r="30" spans="1:8" s="141" customFormat="1" ht="12.75" x14ac:dyDescent="0.2">
      <c r="A30" s="100">
        <v>13</v>
      </c>
      <c r="B30" s="105" t="s">
        <v>100</v>
      </c>
      <c r="C30" s="124">
        <f>SUM(C24:C29)</f>
        <v>6848389</v>
      </c>
      <c r="D30" s="124">
        <f>SUM(D24:D29)</f>
        <v>6420857</v>
      </c>
      <c r="E30" s="125">
        <f>C30+D30</f>
        <v>13269246</v>
      </c>
      <c r="F30" s="124">
        <f>SUM(F24:F29)</f>
        <v>3563364</v>
      </c>
      <c r="G30" s="124">
        <f>SUM(G24:G29)</f>
        <v>6360107</v>
      </c>
      <c r="H30" s="125">
        <f>F30+G30</f>
        <v>9923471</v>
      </c>
    </row>
    <row r="31" spans="1:8" s="141" customFormat="1" ht="12.75" x14ac:dyDescent="0.2">
      <c r="A31" s="100">
        <v>14</v>
      </c>
      <c r="B31" s="105" t="s">
        <v>73</v>
      </c>
      <c r="C31" s="124">
        <f>C22-C30</f>
        <v>5936318.4700000007</v>
      </c>
      <c r="D31" s="124">
        <f>D22-D30</f>
        <v>6931423</v>
      </c>
      <c r="E31" s="123">
        <f>C31+D31</f>
        <v>12867741.470000001</v>
      </c>
      <c r="F31" s="124">
        <f>F22-F30</f>
        <v>5970144.6799999997</v>
      </c>
      <c r="G31" s="124">
        <f>G22-G30</f>
        <v>5828405.8599999994</v>
      </c>
      <c r="H31" s="123">
        <f>F31+G31</f>
        <v>11798550.539999999</v>
      </c>
    </row>
    <row r="32" spans="1:8" s="141" customFormat="1" ht="12.75" x14ac:dyDescent="0.2">
      <c r="A32" s="100"/>
      <c r="B32" s="101"/>
      <c r="C32" s="121"/>
      <c r="D32" s="121"/>
      <c r="E32" s="122"/>
      <c r="F32" s="121"/>
      <c r="G32" s="121"/>
      <c r="H32" s="122"/>
    </row>
    <row r="33" spans="1:8" s="141" customFormat="1" ht="12.75" x14ac:dyDescent="0.2">
      <c r="A33" s="100"/>
      <c r="B33" s="101" t="s">
        <v>69</v>
      </c>
      <c r="C33" s="121"/>
      <c r="D33" s="121"/>
      <c r="E33" s="126"/>
      <c r="F33" s="121"/>
      <c r="G33" s="121"/>
      <c r="H33" s="126"/>
    </row>
    <row r="34" spans="1:8" s="141" customFormat="1" ht="12.75" x14ac:dyDescent="0.2">
      <c r="A34" s="100">
        <v>15</v>
      </c>
      <c r="B34" s="106" t="s">
        <v>184</v>
      </c>
      <c r="C34" s="127">
        <f>C35-C36</f>
        <v>2926303.96</v>
      </c>
      <c r="D34" s="127">
        <f>D35-D36</f>
        <v>652549.94999999995</v>
      </c>
      <c r="E34" s="128">
        <f>C34+D34</f>
        <v>3578853.91</v>
      </c>
      <c r="F34" s="127">
        <f>F35-F36</f>
        <v>2827397.68</v>
      </c>
      <c r="G34" s="127">
        <f>G35-G36</f>
        <v>407953.89</v>
      </c>
      <c r="H34" s="128">
        <f>F34+G34</f>
        <v>3235351.5700000003</v>
      </c>
    </row>
    <row r="35" spans="1:8" s="141" customFormat="1" ht="25.5" x14ac:dyDescent="0.2">
      <c r="A35" s="100">
        <v>15.1</v>
      </c>
      <c r="B35" s="103" t="s">
        <v>185</v>
      </c>
      <c r="C35" s="121">
        <v>3399490.96</v>
      </c>
      <c r="D35" s="121">
        <v>1698840</v>
      </c>
      <c r="E35" s="128">
        <f>C35+D35</f>
        <v>5098330.96</v>
      </c>
      <c r="F35" s="121">
        <v>3113144.68</v>
      </c>
      <c r="G35" s="121">
        <v>1194036</v>
      </c>
      <c r="H35" s="128">
        <f>F35+G35</f>
        <v>4307180.68</v>
      </c>
    </row>
    <row r="36" spans="1:8" s="141" customFormat="1" ht="25.5" x14ac:dyDescent="0.2">
      <c r="A36" s="100">
        <v>15.2</v>
      </c>
      <c r="B36" s="103" t="s">
        <v>186</v>
      </c>
      <c r="C36" s="121">
        <v>473187</v>
      </c>
      <c r="D36" s="121">
        <v>1046290.05</v>
      </c>
      <c r="E36" s="128">
        <f>C36+D36</f>
        <v>1519477.05</v>
      </c>
      <c r="F36" s="121">
        <v>285747</v>
      </c>
      <c r="G36" s="121">
        <v>786082.11</v>
      </c>
      <c r="H36" s="128">
        <f>F36+G36</f>
        <v>1071829.1099999999</v>
      </c>
    </row>
    <row r="37" spans="1:8" s="141" customFormat="1" ht="12.75" x14ac:dyDescent="0.2">
      <c r="A37" s="100">
        <v>16</v>
      </c>
      <c r="B37" s="102" t="s">
        <v>65</v>
      </c>
      <c r="C37" s="121">
        <v>678</v>
      </c>
      <c r="D37" s="121">
        <v>0</v>
      </c>
      <c r="E37" s="123">
        <f t="shared" ref="E37:E66" si="5">C37+D37</f>
        <v>678</v>
      </c>
      <c r="F37" s="121">
        <v>19000</v>
      </c>
      <c r="G37" s="121">
        <v>0</v>
      </c>
      <c r="H37" s="123">
        <f t="shared" ref="H37:H45" si="6">F37+G37</f>
        <v>19000</v>
      </c>
    </row>
    <row r="38" spans="1:8" s="141" customFormat="1" ht="25.5" x14ac:dyDescent="0.2">
      <c r="A38" s="100">
        <v>17</v>
      </c>
      <c r="B38" s="102" t="s">
        <v>66</v>
      </c>
      <c r="C38" s="121">
        <v>0</v>
      </c>
      <c r="D38" s="121">
        <v>0</v>
      </c>
      <c r="E38" s="123">
        <f t="shared" si="5"/>
        <v>0</v>
      </c>
      <c r="F38" s="121">
        <v>0</v>
      </c>
      <c r="G38" s="121">
        <v>0</v>
      </c>
      <c r="H38" s="123">
        <f t="shared" si="6"/>
        <v>0</v>
      </c>
    </row>
    <row r="39" spans="1:8" s="141" customFormat="1" ht="25.5" x14ac:dyDescent="0.2">
      <c r="A39" s="100">
        <v>18</v>
      </c>
      <c r="B39" s="102" t="s">
        <v>70</v>
      </c>
      <c r="C39" s="121">
        <v>0</v>
      </c>
      <c r="D39" s="121">
        <v>0</v>
      </c>
      <c r="E39" s="123">
        <f t="shared" si="5"/>
        <v>0</v>
      </c>
      <c r="F39" s="121">
        <v>0</v>
      </c>
      <c r="G39" s="121">
        <v>0</v>
      </c>
      <c r="H39" s="123">
        <f t="shared" si="6"/>
        <v>0</v>
      </c>
    </row>
    <row r="40" spans="1:8" s="141" customFormat="1" ht="25.5" x14ac:dyDescent="0.2">
      <c r="A40" s="100">
        <v>19</v>
      </c>
      <c r="B40" s="102" t="s">
        <v>187</v>
      </c>
      <c r="C40" s="121">
        <v>2900701</v>
      </c>
      <c r="D40" s="121">
        <v>0</v>
      </c>
      <c r="E40" s="123">
        <f t="shared" si="5"/>
        <v>2900701</v>
      </c>
      <c r="F40" s="121">
        <v>-1484947</v>
      </c>
      <c r="G40" s="121">
        <v>0</v>
      </c>
      <c r="H40" s="123">
        <f t="shared" si="6"/>
        <v>-1484947</v>
      </c>
    </row>
    <row r="41" spans="1:8" s="141" customFormat="1" ht="25.5" x14ac:dyDescent="0.2">
      <c r="A41" s="100">
        <v>20</v>
      </c>
      <c r="B41" s="102" t="s">
        <v>90</v>
      </c>
      <c r="C41" s="121">
        <v>-1392273</v>
      </c>
      <c r="D41" s="121">
        <v>0</v>
      </c>
      <c r="E41" s="123">
        <f t="shared" si="5"/>
        <v>-1392273</v>
      </c>
      <c r="F41" s="121">
        <v>4851896</v>
      </c>
      <c r="G41" s="121">
        <v>0</v>
      </c>
      <c r="H41" s="123">
        <f t="shared" si="6"/>
        <v>4851896</v>
      </c>
    </row>
    <row r="42" spans="1:8" s="141" customFormat="1" ht="12.75" x14ac:dyDescent="0.2">
      <c r="A42" s="100">
        <v>21</v>
      </c>
      <c r="B42" s="102" t="s">
        <v>188</v>
      </c>
      <c r="C42" s="121">
        <v>-10130</v>
      </c>
      <c r="D42" s="121">
        <v>0</v>
      </c>
      <c r="E42" s="123">
        <f t="shared" si="5"/>
        <v>-10130</v>
      </c>
      <c r="F42" s="121">
        <v>24</v>
      </c>
      <c r="G42" s="121">
        <v>0</v>
      </c>
      <c r="H42" s="123">
        <f t="shared" si="6"/>
        <v>24</v>
      </c>
    </row>
    <row r="43" spans="1:8" s="141" customFormat="1" ht="25.5" x14ac:dyDescent="0.2">
      <c r="A43" s="100">
        <v>22</v>
      </c>
      <c r="B43" s="102" t="s">
        <v>189</v>
      </c>
      <c r="C43" s="121">
        <v>167601.57</v>
      </c>
      <c r="D43" s="121">
        <v>0</v>
      </c>
      <c r="E43" s="123">
        <f t="shared" si="5"/>
        <v>167601.57</v>
      </c>
      <c r="F43" s="121">
        <v>134289.32</v>
      </c>
      <c r="G43" s="121">
        <v>0</v>
      </c>
      <c r="H43" s="123">
        <f t="shared" si="6"/>
        <v>134289.32</v>
      </c>
    </row>
    <row r="44" spans="1:8" s="141" customFormat="1" ht="12.75" x14ac:dyDescent="0.2">
      <c r="A44" s="107">
        <v>23</v>
      </c>
      <c r="B44" s="108" t="s">
        <v>91</v>
      </c>
      <c r="C44" s="129">
        <v>917411</v>
      </c>
      <c r="D44" s="129">
        <v>553563</v>
      </c>
      <c r="E44" s="130">
        <f t="shared" si="5"/>
        <v>1470974</v>
      </c>
      <c r="F44" s="129">
        <v>879428.32</v>
      </c>
      <c r="G44" s="129">
        <v>693616.14</v>
      </c>
      <c r="H44" s="130">
        <f t="shared" si="6"/>
        <v>1573044.46</v>
      </c>
    </row>
    <row r="45" spans="1:8" s="141" customFormat="1" ht="12.75" x14ac:dyDescent="0.2">
      <c r="A45" s="109">
        <v>24</v>
      </c>
      <c r="B45" s="110" t="s">
        <v>71</v>
      </c>
      <c r="C45" s="131">
        <f>C34+C37+C38+C39+C40+C41+C42+C43+C44</f>
        <v>5510292.5300000003</v>
      </c>
      <c r="D45" s="131">
        <f>D34+D37+D38+D39+D40+D41+D42+D43+D44</f>
        <v>1206112.95</v>
      </c>
      <c r="E45" s="132">
        <f t="shared" si="5"/>
        <v>6716405.4800000004</v>
      </c>
      <c r="F45" s="131">
        <f>F34+F37+F38+F39+F40+F41+F42+F43+F44</f>
        <v>7227088.3200000003</v>
      </c>
      <c r="G45" s="131">
        <f>G34+G37+G38+G39+G40+G41+G42+G43+G44</f>
        <v>1101570.03</v>
      </c>
      <c r="H45" s="132">
        <f t="shared" si="6"/>
        <v>8328658.3500000006</v>
      </c>
    </row>
    <row r="46" spans="1:8" s="141" customFormat="1" ht="12.75" x14ac:dyDescent="0.2">
      <c r="A46" s="111"/>
      <c r="B46" s="112" t="s">
        <v>101</v>
      </c>
      <c r="C46" s="133"/>
      <c r="D46" s="133"/>
      <c r="E46" s="134"/>
      <c r="F46" s="133"/>
      <c r="G46" s="133"/>
      <c r="H46" s="134"/>
    </row>
    <row r="47" spans="1:8" s="141" customFormat="1" ht="25.5" x14ac:dyDescent="0.2">
      <c r="A47" s="100">
        <v>25</v>
      </c>
      <c r="B47" s="113" t="s">
        <v>102</v>
      </c>
      <c r="C47" s="135">
        <v>839368</v>
      </c>
      <c r="D47" s="135">
        <v>301632.95</v>
      </c>
      <c r="E47" s="136">
        <f t="shared" si="5"/>
        <v>1141000.95</v>
      </c>
      <c r="F47" s="135">
        <v>703447</v>
      </c>
      <c r="G47" s="135">
        <v>482585.89</v>
      </c>
      <c r="H47" s="136">
        <f t="shared" ref="H47:H54" si="7">F47+G47</f>
        <v>1186032.8900000001</v>
      </c>
    </row>
    <row r="48" spans="1:8" s="141" customFormat="1" ht="25.5" x14ac:dyDescent="0.2">
      <c r="A48" s="100">
        <v>26</v>
      </c>
      <c r="B48" s="102" t="s">
        <v>103</v>
      </c>
      <c r="C48" s="121">
        <v>781072</v>
      </c>
      <c r="D48" s="121">
        <v>205295</v>
      </c>
      <c r="E48" s="123">
        <f t="shared" si="5"/>
        <v>986367</v>
      </c>
      <c r="F48" s="121">
        <v>656841</v>
      </c>
      <c r="G48" s="121">
        <v>178602</v>
      </c>
      <c r="H48" s="123">
        <f t="shared" si="7"/>
        <v>835443</v>
      </c>
    </row>
    <row r="49" spans="1:8" s="141" customFormat="1" ht="12.75" x14ac:dyDescent="0.2">
      <c r="A49" s="100">
        <v>27</v>
      </c>
      <c r="B49" s="102" t="s">
        <v>104</v>
      </c>
      <c r="C49" s="121">
        <v>8554199</v>
      </c>
      <c r="D49" s="121">
        <v>0</v>
      </c>
      <c r="E49" s="123">
        <f t="shared" si="5"/>
        <v>8554199</v>
      </c>
      <c r="F49" s="121">
        <v>7863758</v>
      </c>
      <c r="G49" s="121">
        <v>0</v>
      </c>
      <c r="H49" s="123">
        <f t="shared" si="7"/>
        <v>7863758</v>
      </c>
    </row>
    <row r="50" spans="1:8" s="141" customFormat="1" ht="25.5" x14ac:dyDescent="0.2">
      <c r="A50" s="100">
        <v>28</v>
      </c>
      <c r="B50" s="102" t="s">
        <v>105</v>
      </c>
      <c r="C50" s="121">
        <v>107333</v>
      </c>
      <c r="D50" s="121">
        <v>0</v>
      </c>
      <c r="E50" s="123">
        <f t="shared" si="5"/>
        <v>107333</v>
      </c>
      <c r="F50" s="121">
        <v>100765</v>
      </c>
      <c r="G50" s="121">
        <v>0</v>
      </c>
      <c r="H50" s="123">
        <f t="shared" si="7"/>
        <v>100765</v>
      </c>
    </row>
    <row r="51" spans="1:8" s="141" customFormat="1" ht="12.75" x14ac:dyDescent="0.2">
      <c r="A51" s="100">
        <v>29</v>
      </c>
      <c r="B51" s="102" t="s">
        <v>106</v>
      </c>
      <c r="C51" s="121">
        <v>1076380</v>
      </c>
      <c r="D51" s="121">
        <v>0</v>
      </c>
      <c r="E51" s="123">
        <f t="shared" si="5"/>
        <v>1076380</v>
      </c>
      <c r="F51" s="121">
        <v>910108</v>
      </c>
      <c r="G51" s="121">
        <v>0</v>
      </c>
      <c r="H51" s="123">
        <f t="shared" si="7"/>
        <v>910108</v>
      </c>
    </row>
    <row r="52" spans="1:8" s="141" customFormat="1" ht="12.75" x14ac:dyDescent="0.2">
      <c r="A52" s="100">
        <v>30</v>
      </c>
      <c r="B52" s="102" t="s">
        <v>107</v>
      </c>
      <c r="C52" s="121">
        <v>1286482</v>
      </c>
      <c r="D52" s="121">
        <v>28210</v>
      </c>
      <c r="E52" s="123">
        <f t="shared" si="5"/>
        <v>1314692</v>
      </c>
      <c r="F52" s="121">
        <v>1108236</v>
      </c>
      <c r="G52" s="121">
        <v>24988</v>
      </c>
      <c r="H52" s="123">
        <f t="shared" si="7"/>
        <v>1133224</v>
      </c>
    </row>
    <row r="53" spans="1:8" s="141" customFormat="1" ht="12.75" x14ac:dyDescent="0.2">
      <c r="A53" s="100">
        <v>31</v>
      </c>
      <c r="B53" s="105" t="s">
        <v>108</v>
      </c>
      <c r="C53" s="124">
        <f>SUM(C47:C52)</f>
        <v>12644834</v>
      </c>
      <c r="D53" s="124">
        <f>SUM(D47:D52)</f>
        <v>535137.94999999995</v>
      </c>
      <c r="E53" s="123">
        <f t="shared" si="5"/>
        <v>13179971.949999999</v>
      </c>
      <c r="F53" s="124">
        <f>SUM(F47:F52)</f>
        <v>11343155</v>
      </c>
      <c r="G53" s="124">
        <f>SUM(G47:G52)</f>
        <v>686175.89</v>
      </c>
      <c r="H53" s="123">
        <f t="shared" si="7"/>
        <v>12029330.890000001</v>
      </c>
    </row>
    <row r="54" spans="1:8" s="141" customFormat="1" ht="12.75" x14ac:dyDescent="0.2">
      <c r="A54" s="100">
        <v>32</v>
      </c>
      <c r="B54" s="105" t="s">
        <v>74</v>
      </c>
      <c r="C54" s="124">
        <f>C45-C53</f>
        <v>-7134541.4699999997</v>
      </c>
      <c r="D54" s="124">
        <f>D45-D53</f>
        <v>670975</v>
      </c>
      <c r="E54" s="123">
        <f t="shared" si="5"/>
        <v>-6463566.4699999997</v>
      </c>
      <c r="F54" s="124">
        <f>F45-F53</f>
        <v>-4116066.6799999997</v>
      </c>
      <c r="G54" s="124">
        <f>G45-G53</f>
        <v>415394.14</v>
      </c>
      <c r="H54" s="123">
        <f t="shared" si="7"/>
        <v>-3700672.5399999996</v>
      </c>
    </row>
    <row r="55" spans="1:8" s="141" customFormat="1" ht="12.75" x14ac:dyDescent="0.2">
      <c r="A55" s="100"/>
      <c r="B55" s="101"/>
      <c r="C55" s="137"/>
      <c r="D55" s="137"/>
      <c r="E55" s="138"/>
      <c r="F55" s="137"/>
      <c r="G55" s="137"/>
      <c r="H55" s="138"/>
    </row>
    <row r="56" spans="1:8" s="141" customFormat="1" ht="12.75" x14ac:dyDescent="0.2">
      <c r="A56" s="100">
        <v>33</v>
      </c>
      <c r="B56" s="105" t="s">
        <v>75</v>
      </c>
      <c r="C56" s="124">
        <f>C31+C54</f>
        <v>-1198222.9999999991</v>
      </c>
      <c r="D56" s="124">
        <f>D31+D54</f>
        <v>7602398</v>
      </c>
      <c r="E56" s="123">
        <f t="shared" si="5"/>
        <v>6404175.0000000009</v>
      </c>
      <c r="F56" s="124">
        <f>F31+F54</f>
        <v>1854078</v>
      </c>
      <c r="G56" s="124">
        <f>G31+G54</f>
        <v>6243799.9999999991</v>
      </c>
      <c r="H56" s="123">
        <f t="shared" ref="H56" si="8">F56+G56</f>
        <v>8097877.9999999991</v>
      </c>
    </row>
    <row r="57" spans="1:8" s="141" customFormat="1" ht="12.75" x14ac:dyDescent="0.2">
      <c r="A57" s="100"/>
      <c r="B57" s="101"/>
      <c r="C57" s="137"/>
      <c r="D57" s="137"/>
      <c r="E57" s="138"/>
      <c r="F57" s="137"/>
      <c r="G57" s="137"/>
      <c r="H57" s="138"/>
    </row>
    <row r="58" spans="1:8" s="141" customFormat="1" ht="25.5" x14ac:dyDescent="0.2">
      <c r="A58" s="100">
        <v>34</v>
      </c>
      <c r="B58" s="102" t="s">
        <v>92</v>
      </c>
      <c r="C58" s="121">
        <v>2945194</v>
      </c>
      <c r="D58" s="121" t="s">
        <v>192</v>
      </c>
      <c r="E58" s="123">
        <f>C58</f>
        <v>2945194</v>
      </c>
      <c r="F58" s="121">
        <v>6513784</v>
      </c>
      <c r="G58" s="121" t="s">
        <v>192</v>
      </c>
      <c r="H58" s="123">
        <f>F58</f>
        <v>6513784</v>
      </c>
    </row>
    <row r="59" spans="1:8" s="141" customFormat="1" ht="25.5" x14ac:dyDescent="0.2">
      <c r="A59" s="100">
        <v>35</v>
      </c>
      <c r="B59" s="102" t="s">
        <v>93</v>
      </c>
      <c r="C59" s="121">
        <v>0</v>
      </c>
      <c r="D59" s="121" t="s">
        <v>192</v>
      </c>
      <c r="E59" s="123">
        <f>C59</f>
        <v>0</v>
      </c>
      <c r="F59" s="121">
        <v>0</v>
      </c>
      <c r="G59" s="121" t="s">
        <v>192</v>
      </c>
      <c r="H59" s="123">
        <f>F59</f>
        <v>0</v>
      </c>
    </row>
    <row r="60" spans="1:8" s="141" customFormat="1" ht="25.5" x14ac:dyDescent="0.2">
      <c r="A60" s="100">
        <v>36</v>
      </c>
      <c r="B60" s="102" t="s">
        <v>94</v>
      </c>
      <c r="C60" s="121">
        <v>-265797</v>
      </c>
      <c r="D60" s="121" t="s">
        <v>192</v>
      </c>
      <c r="E60" s="123">
        <f>C60</f>
        <v>-265797</v>
      </c>
      <c r="F60" s="121">
        <v>278077</v>
      </c>
      <c r="G60" s="121" t="s">
        <v>192</v>
      </c>
      <c r="H60" s="123">
        <f>F60</f>
        <v>278077</v>
      </c>
    </row>
    <row r="61" spans="1:8" s="141" customFormat="1" ht="12.75" x14ac:dyDescent="0.2">
      <c r="A61" s="100">
        <v>37</v>
      </c>
      <c r="B61" s="105" t="s">
        <v>95</v>
      </c>
      <c r="C61" s="124">
        <f>SUM(C58:C60)</f>
        <v>2679397</v>
      </c>
      <c r="D61" s="124">
        <v>0</v>
      </c>
      <c r="E61" s="123">
        <f>C61</f>
        <v>2679397</v>
      </c>
      <c r="F61" s="124">
        <f>SUM(F58:F60)</f>
        <v>6791861</v>
      </c>
      <c r="G61" s="124">
        <v>0</v>
      </c>
      <c r="H61" s="123">
        <f>F61</f>
        <v>6791861</v>
      </c>
    </row>
    <row r="62" spans="1:8" s="141" customFormat="1" ht="12.75" x14ac:dyDescent="0.2">
      <c r="A62" s="100"/>
      <c r="B62" s="114"/>
      <c r="C62" s="121"/>
      <c r="D62" s="121"/>
      <c r="E62" s="126"/>
      <c r="F62" s="121"/>
      <c r="G62" s="121"/>
      <c r="H62" s="126"/>
    </row>
    <row r="63" spans="1:8" s="141" customFormat="1" ht="25.5" x14ac:dyDescent="0.2">
      <c r="A63" s="107">
        <v>38</v>
      </c>
      <c r="B63" s="115" t="s">
        <v>190</v>
      </c>
      <c r="C63" s="139">
        <f>C56-C61</f>
        <v>-3877619.9999999991</v>
      </c>
      <c r="D63" s="139">
        <f>D56-D61</f>
        <v>7602398</v>
      </c>
      <c r="E63" s="123">
        <f t="shared" si="5"/>
        <v>3724778.0000000009</v>
      </c>
      <c r="F63" s="139">
        <f>F56-F61</f>
        <v>-4937783</v>
      </c>
      <c r="G63" s="139">
        <f>G56-G61</f>
        <v>6243799.9999999991</v>
      </c>
      <c r="H63" s="123">
        <f t="shared" ref="H63:H66" si="9">F63+G63</f>
        <v>1306016.9999999991</v>
      </c>
    </row>
    <row r="64" spans="1:8" s="142" customFormat="1" ht="12.75" x14ac:dyDescent="0.2">
      <c r="A64" s="116">
        <v>39</v>
      </c>
      <c r="B64" s="102" t="s">
        <v>96</v>
      </c>
      <c r="C64" s="140">
        <v>233970</v>
      </c>
      <c r="D64" s="140"/>
      <c r="E64" s="123">
        <f t="shared" si="5"/>
        <v>233970</v>
      </c>
      <c r="F64" s="140">
        <v>16685</v>
      </c>
      <c r="G64" s="140"/>
      <c r="H64" s="123">
        <f t="shared" si="9"/>
        <v>16685</v>
      </c>
    </row>
    <row r="65" spans="1:8" s="141" customFormat="1" ht="12.75" x14ac:dyDescent="0.2">
      <c r="A65" s="107">
        <v>40</v>
      </c>
      <c r="B65" s="105" t="s">
        <v>97</v>
      </c>
      <c r="C65" s="124">
        <f>C63-C64</f>
        <v>-4111589.9999999991</v>
      </c>
      <c r="D65" s="124">
        <f>D63-D64</f>
        <v>7602398</v>
      </c>
      <c r="E65" s="123">
        <f t="shared" si="5"/>
        <v>3490808.0000000009</v>
      </c>
      <c r="F65" s="124">
        <f>F63-F64</f>
        <v>-4954468</v>
      </c>
      <c r="G65" s="124">
        <f>G63-G64</f>
        <v>6243799.9999999991</v>
      </c>
      <c r="H65" s="123">
        <f t="shared" si="9"/>
        <v>1289331.9999999991</v>
      </c>
    </row>
    <row r="66" spans="1:8" s="142" customFormat="1" ht="12.75" x14ac:dyDescent="0.2">
      <c r="A66" s="116">
        <v>41</v>
      </c>
      <c r="B66" s="102" t="s">
        <v>109</v>
      </c>
      <c r="C66" s="140"/>
      <c r="D66" s="140"/>
      <c r="E66" s="123">
        <f t="shared" si="5"/>
        <v>0</v>
      </c>
      <c r="F66" s="140"/>
      <c r="G66" s="140"/>
      <c r="H66" s="123">
        <f t="shared" si="9"/>
        <v>0</v>
      </c>
    </row>
    <row r="67" spans="1:8" s="141" customFormat="1" ht="12.75" x14ac:dyDescent="0.2">
      <c r="A67" s="117">
        <v>42</v>
      </c>
      <c r="B67" s="118" t="s">
        <v>76</v>
      </c>
      <c r="C67" s="131">
        <f>C65+C66</f>
        <v>-4111589.9999999991</v>
      </c>
      <c r="D67" s="131">
        <f>D65+D66</f>
        <v>7602398</v>
      </c>
      <c r="E67" s="132">
        <f>C67+D67</f>
        <v>3490808.0000000009</v>
      </c>
      <c r="F67" s="131">
        <f>F65+F66</f>
        <v>-4954468</v>
      </c>
      <c r="G67" s="131">
        <f>G65+G66</f>
        <v>6243799.9999999991</v>
      </c>
      <c r="H67" s="132">
        <f>F67+G67</f>
        <v>1289331.9999999991</v>
      </c>
    </row>
    <row r="68" spans="1:8" x14ac:dyDescent="0.3">
      <c r="A68" s="32"/>
      <c r="B68" s="147" t="s">
        <v>132</v>
      </c>
      <c r="C68" s="46"/>
      <c r="D68" s="46"/>
      <c r="E68" s="46"/>
    </row>
    <row r="69" spans="1:8" x14ac:dyDescent="0.3">
      <c r="A69" s="32"/>
      <c r="B69" s="3"/>
      <c r="C69" s="46"/>
      <c r="D69" s="46"/>
      <c r="E69" s="47"/>
    </row>
    <row r="70" spans="1:8" x14ac:dyDescent="0.3">
      <c r="A70" s="46"/>
      <c r="B70" s="46"/>
      <c r="C70" s="46"/>
      <c r="D70" s="46"/>
      <c r="E70" s="46"/>
    </row>
  </sheetData>
  <mergeCells count="3">
    <mergeCell ref="D1:H1"/>
    <mergeCell ref="C5:E5"/>
    <mergeCell ref="F5:H5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A40" zoomScaleNormal="100" workbookViewId="0">
      <selection activeCell="B56" sqref="B56"/>
    </sheetView>
  </sheetViews>
  <sheetFormatPr defaultRowHeight="15" x14ac:dyDescent="0.3"/>
  <cols>
    <col min="1" max="1" width="8" style="35" customWidth="1"/>
    <col min="2" max="2" width="47.28515625" style="35" customWidth="1"/>
    <col min="3" max="3" width="14.85546875" style="35" bestFit="1" customWidth="1"/>
    <col min="4" max="4" width="17" style="35" customWidth="1"/>
    <col min="5" max="5" width="15.140625" style="35" bestFit="1" customWidth="1"/>
    <col min="6" max="6" width="14" style="35" bestFit="1" customWidth="1"/>
    <col min="7" max="7" width="15.140625" style="35" bestFit="1" customWidth="1"/>
    <col min="8" max="8" width="15.42578125" style="35" bestFit="1" customWidth="1"/>
    <col min="9" max="16384" width="9.140625" style="35"/>
  </cols>
  <sheetData>
    <row r="1" spans="1:48" x14ac:dyDescent="0.3">
      <c r="A1" s="6" t="s">
        <v>133</v>
      </c>
      <c r="B1" s="143" t="s">
        <v>195</v>
      </c>
      <c r="C1" s="3"/>
      <c r="D1" s="3"/>
      <c r="E1" s="3"/>
      <c r="F1" s="46"/>
      <c r="G1" s="46"/>
      <c r="H1" s="3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</row>
    <row r="2" spans="1:48" x14ac:dyDescent="0.3">
      <c r="A2" s="6" t="s">
        <v>145</v>
      </c>
      <c r="B2" s="144">
        <v>42460</v>
      </c>
      <c r="C2" s="3"/>
      <c r="D2" s="3"/>
      <c r="E2" s="3"/>
      <c r="F2" s="46"/>
      <c r="G2" s="46"/>
      <c r="H2" s="1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</row>
    <row r="3" spans="1:48" ht="16.5" thickBot="1" x14ac:dyDescent="0.35">
      <c r="B3" s="48" t="s">
        <v>18</v>
      </c>
      <c r="C3" s="36"/>
      <c r="D3" s="36"/>
      <c r="E3" s="36"/>
      <c r="H3" s="39" t="s">
        <v>134</v>
      </c>
    </row>
    <row r="4" spans="1:48" ht="18" x14ac:dyDescent="0.35">
      <c r="A4" s="49"/>
      <c r="B4" s="40"/>
      <c r="C4" s="149" t="s">
        <v>148</v>
      </c>
      <c r="D4" s="154"/>
      <c r="E4" s="154"/>
      <c r="F4" s="149" t="s">
        <v>161</v>
      </c>
      <c r="G4" s="154"/>
      <c r="H4" s="155"/>
    </row>
    <row r="5" spans="1:48" s="52" customFormat="1" ht="11.25" x14ac:dyDescent="0.2">
      <c r="A5" s="42" t="s">
        <v>118</v>
      </c>
      <c r="B5" s="50"/>
      <c r="C5" s="13" t="s">
        <v>175</v>
      </c>
      <c r="D5" s="13" t="s">
        <v>176</v>
      </c>
      <c r="E5" s="13" t="s">
        <v>177</v>
      </c>
      <c r="F5" s="13" t="s">
        <v>175</v>
      </c>
      <c r="G5" s="13" t="s">
        <v>176</v>
      </c>
      <c r="H5" s="13" t="s">
        <v>177</v>
      </c>
      <c r="I5" s="51"/>
      <c r="J5" s="51"/>
      <c r="K5" s="51"/>
      <c r="L5" s="51"/>
    </row>
    <row r="6" spans="1:48" x14ac:dyDescent="0.3">
      <c r="A6" s="42">
        <v>1</v>
      </c>
      <c r="B6" s="53" t="s">
        <v>110</v>
      </c>
      <c r="C6" s="15">
        <v>390313380</v>
      </c>
      <c r="D6" s="15">
        <v>18637305030</v>
      </c>
      <c r="E6" s="15">
        <v>19027618410</v>
      </c>
      <c r="F6" s="15">
        <v>323026772</v>
      </c>
      <c r="G6" s="15">
        <v>12729866864</v>
      </c>
      <c r="H6" s="44">
        <v>13052893636</v>
      </c>
      <c r="I6" s="46"/>
      <c r="J6" s="46"/>
      <c r="K6" s="46"/>
      <c r="L6" s="46"/>
    </row>
    <row r="7" spans="1:48" x14ac:dyDescent="0.3">
      <c r="A7" s="42">
        <v>1.1000000000000001</v>
      </c>
      <c r="B7" s="54" t="s">
        <v>9</v>
      </c>
      <c r="C7" s="21">
        <v>0</v>
      </c>
      <c r="D7" s="21">
        <v>0</v>
      </c>
      <c r="E7" s="15">
        <v>0</v>
      </c>
      <c r="F7" s="21">
        <v>0</v>
      </c>
      <c r="G7" s="21">
        <v>0</v>
      </c>
      <c r="H7" s="44">
        <v>0</v>
      </c>
      <c r="I7" s="46"/>
      <c r="J7" s="46"/>
      <c r="K7" s="46"/>
      <c r="L7" s="46"/>
    </row>
    <row r="8" spans="1:48" x14ac:dyDescent="0.3">
      <c r="A8" s="42">
        <v>1.2</v>
      </c>
      <c r="B8" s="54" t="s">
        <v>10</v>
      </c>
      <c r="C8" s="21">
        <v>32858490</v>
      </c>
      <c r="D8" s="21">
        <v>46512604</v>
      </c>
      <c r="E8" s="15">
        <v>79371094</v>
      </c>
      <c r="F8" s="21">
        <v>26123530</v>
      </c>
      <c r="G8" s="21">
        <v>26142204</v>
      </c>
      <c r="H8" s="44">
        <v>52265734</v>
      </c>
      <c r="I8" s="46"/>
      <c r="J8" s="46"/>
      <c r="K8" s="46"/>
      <c r="L8" s="46"/>
    </row>
    <row r="9" spans="1:48" x14ac:dyDescent="0.3">
      <c r="A9" s="42">
        <v>1.3</v>
      </c>
      <c r="B9" s="54" t="s">
        <v>116</v>
      </c>
      <c r="C9" s="21">
        <v>284911830</v>
      </c>
      <c r="D9" s="21">
        <v>15988843155</v>
      </c>
      <c r="E9" s="15">
        <v>16273754985</v>
      </c>
      <c r="F9" s="21">
        <v>227178384</v>
      </c>
      <c r="G9" s="21">
        <v>10456390854</v>
      </c>
      <c r="H9" s="44">
        <v>10683569238</v>
      </c>
      <c r="I9" s="46"/>
      <c r="J9" s="46"/>
      <c r="K9" s="46"/>
      <c r="L9" s="46"/>
    </row>
    <row r="10" spans="1:48" x14ac:dyDescent="0.3">
      <c r="A10" s="42">
        <v>1.4</v>
      </c>
      <c r="B10" s="54" t="s">
        <v>23</v>
      </c>
      <c r="C10" s="21">
        <v>4095000</v>
      </c>
      <c r="D10" s="21">
        <v>0</v>
      </c>
      <c r="E10" s="15">
        <v>4095000</v>
      </c>
      <c r="F10" s="21">
        <v>4149000</v>
      </c>
      <c r="G10" s="21">
        <v>0</v>
      </c>
      <c r="H10" s="44">
        <v>4149000</v>
      </c>
      <c r="I10" s="46"/>
      <c r="J10" s="46"/>
      <c r="K10" s="46"/>
      <c r="L10" s="46"/>
    </row>
    <row r="11" spans="1:48" x14ac:dyDescent="0.3">
      <c r="A11" s="42">
        <v>1.5</v>
      </c>
      <c r="B11" s="54" t="s">
        <v>24</v>
      </c>
      <c r="C11" s="21">
        <v>66903617</v>
      </c>
      <c r="D11" s="21">
        <v>2601949271</v>
      </c>
      <c r="E11" s="15">
        <v>2668852888</v>
      </c>
      <c r="F11" s="21">
        <v>65575858</v>
      </c>
      <c r="G11" s="21">
        <v>2247333806</v>
      </c>
      <c r="H11" s="44">
        <v>2312909664</v>
      </c>
      <c r="I11" s="46"/>
      <c r="J11" s="46"/>
      <c r="K11" s="46"/>
      <c r="L11" s="46"/>
    </row>
    <row r="12" spans="1:48" x14ac:dyDescent="0.3">
      <c r="A12" s="42">
        <v>1.6</v>
      </c>
      <c r="B12" s="54" t="s">
        <v>25</v>
      </c>
      <c r="C12" s="21">
        <v>1544443</v>
      </c>
      <c r="D12" s="21">
        <v>0</v>
      </c>
      <c r="E12" s="15">
        <v>1544443</v>
      </c>
      <c r="F12" s="21">
        <v>0</v>
      </c>
      <c r="G12" s="21">
        <v>0</v>
      </c>
      <c r="H12" s="44">
        <v>0</v>
      </c>
      <c r="I12" s="46"/>
      <c r="J12" s="46"/>
      <c r="K12" s="46"/>
      <c r="L12" s="46"/>
    </row>
    <row r="13" spans="1:48" x14ac:dyDescent="0.3">
      <c r="A13" s="42">
        <v>2</v>
      </c>
      <c r="B13" s="53" t="s">
        <v>113</v>
      </c>
      <c r="C13" s="15">
        <v>47922184</v>
      </c>
      <c r="D13" s="15">
        <v>126629178</v>
      </c>
      <c r="E13" s="15">
        <v>174551362</v>
      </c>
      <c r="F13" s="15">
        <v>37082409</v>
      </c>
      <c r="G13" s="15">
        <v>172238174</v>
      </c>
      <c r="H13" s="44">
        <v>209320583</v>
      </c>
      <c r="I13" s="46"/>
      <c r="J13" s="46"/>
      <c r="K13" s="46"/>
      <c r="L13" s="46"/>
    </row>
    <row r="14" spans="1:48" x14ac:dyDescent="0.3">
      <c r="A14" s="42">
        <v>2.1</v>
      </c>
      <c r="B14" s="54" t="s">
        <v>117</v>
      </c>
      <c r="C14" s="21">
        <v>47660384</v>
      </c>
      <c r="D14" s="21">
        <v>45847330</v>
      </c>
      <c r="E14" s="15">
        <v>93507714</v>
      </c>
      <c r="F14" s="21">
        <v>25949574</v>
      </c>
      <c r="G14" s="21">
        <v>62082673</v>
      </c>
      <c r="H14" s="44">
        <v>88032247</v>
      </c>
      <c r="I14" s="46"/>
      <c r="J14" s="46"/>
      <c r="K14" s="46"/>
      <c r="L14" s="46"/>
    </row>
    <row r="15" spans="1:48" x14ac:dyDescent="0.3">
      <c r="A15" s="42">
        <v>2.2000000000000002</v>
      </c>
      <c r="B15" s="54" t="s">
        <v>26</v>
      </c>
      <c r="C15" s="21">
        <v>0</v>
      </c>
      <c r="D15" s="21">
        <v>27544599</v>
      </c>
      <c r="E15" s="15">
        <v>27544599</v>
      </c>
      <c r="F15" s="21">
        <v>0</v>
      </c>
      <c r="G15" s="21">
        <v>72177050</v>
      </c>
      <c r="H15" s="44">
        <v>72177050</v>
      </c>
      <c r="I15" s="46"/>
      <c r="J15" s="46"/>
      <c r="K15" s="46"/>
      <c r="L15" s="46"/>
    </row>
    <row r="16" spans="1:48" x14ac:dyDescent="0.3">
      <c r="A16" s="42">
        <v>2.2999999999999998</v>
      </c>
      <c r="B16" s="54" t="s">
        <v>0</v>
      </c>
      <c r="C16" s="21">
        <v>0</v>
      </c>
      <c r="D16" s="21">
        <v>7820</v>
      </c>
      <c r="E16" s="15">
        <v>7820</v>
      </c>
      <c r="F16" s="21">
        <v>0</v>
      </c>
      <c r="G16" s="21">
        <v>8102</v>
      </c>
      <c r="H16" s="44">
        <v>8102</v>
      </c>
      <c r="I16" s="46"/>
      <c r="J16" s="46"/>
      <c r="K16" s="46"/>
      <c r="L16" s="46"/>
    </row>
    <row r="17" spans="1:12" x14ac:dyDescent="0.3">
      <c r="A17" s="42">
        <v>2.4</v>
      </c>
      <c r="B17" s="54" t="s">
        <v>3</v>
      </c>
      <c r="C17" s="21">
        <v>0</v>
      </c>
      <c r="D17" s="21">
        <v>0</v>
      </c>
      <c r="E17" s="15">
        <v>0</v>
      </c>
      <c r="F17" s="21">
        <v>0</v>
      </c>
      <c r="G17" s="21">
        <v>0</v>
      </c>
      <c r="H17" s="44">
        <v>0</v>
      </c>
      <c r="I17" s="46"/>
      <c r="J17" s="46"/>
      <c r="K17" s="46"/>
      <c r="L17" s="46"/>
    </row>
    <row r="18" spans="1:12" x14ac:dyDescent="0.3">
      <c r="A18" s="42">
        <v>2.5</v>
      </c>
      <c r="B18" s="54" t="s">
        <v>11</v>
      </c>
      <c r="C18" s="21">
        <v>261800</v>
      </c>
      <c r="D18" s="21">
        <v>26795000</v>
      </c>
      <c r="E18" s="15">
        <v>27056800</v>
      </c>
      <c r="F18" s="21">
        <v>11132835</v>
      </c>
      <c r="G18" s="21">
        <v>13309965</v>
      </c>
      <c r="H18" s="44">
        <v>24442800</v>
      </c>
      <c r="I18" s="46"/>
      <c r="J18" s="46"/>
      <c r="K18" s="46"/>
      <c r="L18" s="46"/>
    </row>
    <row r="19" spans="1:12" x14ac:dyDescent="0.3">
      <c r="A19" s="42">
        <v>2.6</v>
      </c>
      <c r="B19" s="54" t="s">
        <v>12</v>
      </c>
      <c r="C19" s="21">
        <v>0</v>
      </c>
      <c r="D19" s="21">
        <v>26434429</v>
      </c>
      <c r="E19" s="15">
        <v>26434429</v>
      </c>
      <c r="F19" s="21">
        <v>0</v>
      </c>
      <c r="G19" s="21">
        <v>24660384</v>
      </c>
      <c r="H19" s="44">
        <v>24660384</v>
      </c>
      <c r="I19" s="46"/>
      <c r="J19" s="46"/>
      <c r="K19" s="46"/>
      <c r="L19" s="46"/>
    </row>
    <row r="20" spans="1:12" x14ac:dyDescent="0.3">
      <c r="A20" s="42">
        <v>2.7</v>
      </c>
      <c r="B20" s="54" t="s">
        <v>5</v>
      </c>
      <c r="C20" s="21">
        <v>0</v>
      </c>
      <c r="D20" s="21">
        <v>0</v>
      </c>
      <c r="E20" s="15">
        <v>0</v>
      </c>
      <c r="F20" s="21">
        <v>0</v>
      </c>
      <c r="G20" s="21">
        <v>0</v>
      </c>
      <c r="H20" s="44">
        <v>0</v>
      </c>
      <c r="I20" s="46"/>
      <c r="J20" s="46"/>
      <c r="K20" s="46"/>
      <c r="L20" s="46"/>
    </row>
    <row r="21" spans="1:12" x14ac:dyDescent="0.3">
      <c r="A21" s="42">
        <v>3</v>
      </c>
      <c r="B21" s="53" t="s">
        <v>27</v>
      </c>
      <c r="C21" s="15">
        <v>32858490</v>
      </c>
      <c r="D21" s="15">
        <v>46512604</v>
      </c>
      <c r="E21" s="15">
        <v>79371094</v>
      </c>
      <c r="F21" s="15">
        <v>26123530</v>
      </c>
      <c r="G21" s="15">
        <v>26142204</v>
      </c>
      <c r="H21" s="44">
        <v>52265734</v>
      </c>
      <c r="I21" s="46"/>
      <c r="J21" s="46"/>
      <c r="K21" s="46"/>
      <c r="L21" s="46"/>
    </row>
    <row r="22" spans="1:12" x14ac:dyDescent="0.3">
      <c r="A22" s="42">
        <v>3.1</v>
      </c>
      <c r="B22" s="54" t="s">
        <v>111</v>
      </c>
      <c r="C22" s="21">
        <v>0</v>
      </c>
      <c r="D22" s="21">
        <v>0</v>
      </c>
      <c r="E22" s="15">
        <v>0</v>
      </c>
      <c r="F22" s="21">
        <v>0</v>
      </c>
      <c r="G22" s="21">
        <v>0</v>
      </c>
      <c r="H22" s="44">
        <v>0</v>
      </c>
      <c r="I22" s="46"/>
      <c r="J22" s="46"/>
      <c r="K22" s="46"/>
      <c r="L22" s="46"/>
    </row>
    <row r="23" spans="1:12" x14ac:dyDescent="0.3">
      <c r="A23" s="42">
        <v>3.2</v>
      </c>
      <c r="B23" s="54" t="s">
        <v>112</v>
      </c>
      <c r="C23" s="21">
        <v>32858490</v>
      </c>
      <c r="D23" s="21">
        <v>46512604</v>
      </c>
      <c r="E23" s="15">
        <v>79371094</v>
      </c>
      <c r="F23" s="21">
        <v>26123530</v>
      </c>
      <c r="G23" s="21">
        <v>26142204</v>
      </c>
      <c r="H23" s="44">
        <v>52265734</v>
      </c>
      <c r="I23" s="46"/>
      <c r="J23" s="46"/>
      <c r="K23" s="46"/>
      <c r="L23" s="46"/>
    </row>
    <row r="24" spans="1:12" x14ac:dyDescent="0.3">
      <c r="A24" s="42">
        <v>3.3</v>
      </c>
      <c r="B24" s="54" t="s">
        <v>28</v>
      </c>
      <c r="C24" s="21">
        <v>0</v>
      </c>
      <c r="D24" s="21">
        <v>0</v>
      </c>
      <c r="E24" s="15">
        <v>0</v>
      </c>
      <c r="F24" s="21">
        <v>0</v>
      </c>
      <c r="G24" s="21">
        <v>0</v>
      </c>
      <c r="H24" s="44">
        <v>0</v>
      </c>
      <c r="I24" s="46"/>
      <c r="J24" s="46"/>
      <c r="K24" s="46"/>
      <c r="L24" s="46"/>
    </row>
    <row r="25" spans="1:12" ht="30" x14ac:dyDescent="0.3">
      <c r="A25" s="42">
        <v>4</v>
      </c>
      <c r="B25" s="55" t="s">
        <v>29</v>
      </c>
      <c r="C25" s="15">
        <v>25732</v>
      </c>
      <c r="D25" s="15">
        <v>326608</v>
      </c>
      <c r="E25" s="15">
        <v>352340</v>
      </c>
      <c r="F25" s="15">
        <v>23143</v>
      </c>
      <c r="G25" s="15">
        <v>307312</v>
      </c>
      <c r="H25" s="44">
        <v>330455</v>
      </c>
      <c r="I25" s="46"/>
      <c r="J25" s="46"/>
      <c r="K25" s="46"/>
      <c r="L25" s="46"/>
    </row>
    <row r="26" spans="1:12" x14ac:dyDescent="0.3">
      <c r="A26" s="42">
        <v>4.0999999999999996</v>
      </c>
      <c r="B26" s="54" t="s">
        <v>17</v>
      </c>
      <c r="C26" s="21">
        <v>0</v>
      </c>
      <c r="D26" s="21">
        <v>0</v>
      </c>
      <c r="E26" s="15">
        <v>0</v>
      </c>
      <c r="F26" s="21">
        <v>0</v>
      </c>
      <c r="G26" s="21">
        <v>0</v>
      </c>
      <c r="H26" s="44">
        <v>0</v>
      </c>
      <c r="I26" s="46"/>
      <c r="J26" s="46"/>
      <c r="K26" s="46"/>
      <c r="L26" s="46"/>
    </row>
    <row r="27" spans="1:12" x14ac:dyDescent="0.3">
      <c r="A27" s="42">
        <v>4.2</v>
      </c>
      <c r="B27" s="54" t="s">
        <v>1</v>
      </c>
      <c r="C27" s="21">
        <v>266</v>
      </c>
      <c r="D27" s="21">
        <v>0</v>
      </c>
      <c r="E27" s="15">
        <v>266</v>
      </c>
      <c r="F27" s="21">
        <v>266</v>
      </c>
      <c r="G27" s="21">
        <v>0</v>
      </c>
      <c r="H27" s="44">
        <v>266</v>
      </c>
      <c r="I27" s="46"/>
      <c r="J27" s="46"/>
      <c r="K27" s="46"/>
      <c r="L27" s="46"/>
    </row>
    <row r="28" spans="1:12" x14ac:dyDescent="0.3">
      <c r="A28" s="42">
        <v>4.3</v>
      </c>
      <c r="B28" s="54" t="s">
        <v>30</v>
      </c>
      <c r="C28" s="21">
        <v>25466</v>
      </c>
      <c r="D28" s="21">
        <v>326608</v>
      </c>
      <c r="E28" s="15">
        <v>352074</v>
      </c>
      <c r="F28" s="21">
        <v>22877</v>
      </c>
      <c r="G28" s="21">
        <v>307312</v>
      </c>
      <c r="H28" s="44">
        <v>330189</v>
      </c>
      <c r="I28" s="46"/>
      <c r="J28" s="46"/>
      <c r="K28" s="46"/>
      <c r="L28" s="46"/>
    </row>
    <row r="29" spans="1:12" x14ac:dyDescent="0.3">
      <c r="A29" s="42">
        <v>5</v>
      </c>
      <c r="B29" s="53" t="s">
        <v>13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44">
        <v>0</v>
      </c>
      <c r="I29" s="46"/>
      <c r="J29" s="46"/>
      <c r="K29" s="46"/>
      <c r="L29" s="46"/>
    </row>
    <row r="30" spans="1:12" x14ac:dyDescent="0.3">
      <c r="A30" s="42">
        <v>5.0999999999999996</v>
      </c>
      <c r="B30" s="54" t="s">
        <v>31</v>
      </c>
      <c r="C30" s="21"/>
      <c r="D30" s="21"/>
      <c r="E30" s="15">
        <v>0</v>
      </c>
      <c r="F30" s="21">
        <v>0</v>
      </c>
      <c r="G30" s="21">
        <v>0</v>
      </c>
      <c r="H30" s="44">
        <v>0</v>
      </c>
      <c r="I30" s="46"/>
      <c r="J30" s="46"/>
      <c r="K30" s="46"/>
      <c r="L30" s="46"/>
    </row>
    <row r="31" spans="1:12" s="61" customFormat="1" ht="30" x14ac:dyDescent="0.2">
      <c r="A31" s="41">
        <v>5.2</v>
      </c>
      <c r="B31" s="56" t="s">
        <v>114</v>
      </c>
      <c r="C31" s="57"/>
      <c r="D31" s="57"/>
      <c r="E31" s="58">
        <v>0</v>
      </c>
      <c r="F31" s="57">
        <v>0</v>
      </c>
      <c r="G31" s="57">
        <v>0</v>
      </c>
      <c r="H31" s="59">
        <v>0</v>
      </c>
      <c r="I31" s="60"/>
      <c r="J31" s="60"/>
      <c r="K31" s="60"/>
      <c r="L31" s="60"/>
    </row>
    <row r="32" spans="1:12" s="61" customFormat="1" ht="30" x14ac:dyDescent="0.2">
      <c r="A32" s="41">
        <v>5.3</v>
      </c>
      <c r="B32" s="56" t="s">
        <v>6</v>
      </c>
      <c r="C32" s="57"/>
      <c r="D32" s="57"/>
      <c r="E32" s="58">
        <v>0</v>
      </c>
      <c r="F32" s="57">
        <v>0</v>
      </c>
      <c r="G32" s="57">
        <v>0</v>
      </c>
      <c r="H32" s="59">
        <v>0</v>
      </c>
      <c r="I32" s="60"/>
      <c r="J32" s="60"/>
      <c r="K32" s="60"/>
      <c r="L32" s="60"/>
    </row>
    <row r="33" spans="1:12" x14ac:dyDescent="0.3">
      <c r="A33" s="42">
        <v>5.4</v>
      </c>
      <c r="B33" s="54" t="s">
        <v>14</v>
      </c>
      <c r="C33" s="21"/>
      <c r="D33" s="21"/>
      <c r="E33" s="15">
        <v>0</v>
      </c>
      <c r="F33" s="21">
        <v>0</v>
      </c>
      <c r="G33" s="21">
        <v>0</v>
      </c>
      <c r="H33" s="44">
        <v>0</v>
      </c>
      <c r="I33" s="46"/>
      <c r="J33" s="46"/>
      <c r="K33" s="46"/>
      <c r="L33" s="46"/>
    </row>
    <row r="34" spans="1:12" ht="30" x14ac:dyDescent="0.3">
      <c r="A34" s="42">
        <v>6</v>
      </c>
      <c r="B34" s="55" t="s">
        <v>32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44">
        <v>0</v>
      </c>
      <c r="I34" s="46"/>
      <c r="J34" s="46"/>
      <c r="K34" s="46"/>
      <c r="L34" s="46"/>
    </row>
    <row r="35" spans="1:12" x14ac:dyDescent="0.3">
      <c r="A35" s="42">
        <v>6.1</v>
      </c>
      <c r="B35" s="54" t="s">
        <v>33</v>
      </c>
      <c r="C35" s="21"/>
      <c r="D35" s="21"/>
      <c r="E35" s="15">
        <v>0</v>
      </c>
      <c r="F35" s="21">
        <v>0</v>
      </c>
      <c r="G35" s="21">
        <v>0</v>
      </c>
      <c r="H35" s="44">
        <v>0</v>
      </c>
      <c r="I35" s="46"/>
      <c r="J35" s="46"/>
      <c r="K35" s="46"/>
      <c r="L35" s="46"/>
    </row>
    <row r="36" spans="1:12" x14ac:dyDescent="0.3">
      <c r="A36" s="42">
        <v>6.2</v>
      </c>
      <c r="B36" s="54" t="s">
        <v>115</v>
      </c>
      <c r="C36" s="21"/>
      <c r="D36" s="21"/>
      <c r="E36" s="15">
        <v>0</v>
      </c>
      <c r="F36" s="21">
        <v>0</v>
      </c>
      <c r="G36" s="21">
        <v>0</v>
      </c>
      <c r="H36" s="44">
        <v>0</v>
      </c>
      <c r="I36" s="46"/>
      <c r="J36" s="46"/>
      <c r="K36" s="46"/>
      <c r="L36" s="46"/>
    </row>
    <row r="37" spans="1:12" x14ac:dyDescent="0.3">
      <c r="A37" s="42">
        <v>6.3</v>
      </c>
      <c r="B37" s="54" t="s">
        <v>7</v>
      </c>
      <c r="C37" s="21"/>
      <c r="D37" s="21"/>
      <c r="E37" s="15">
        <v>0</v>
      </c>
      <c r="F37" s="21">
        <v>0</v>
      </c>
      <c r="G37" s="21">
        <v>0</v>
      </c>
      <c r="H37" s="44">
        <v>0</v>
      </c>
      <c r="I37" s="46"/>
      <c r="J37" s="46"/>
      <c r="K37" s="46"/>
      <c r="L37" s="46"/>
    </row>
    <row r="38" spans="1:12" x14ac:dyDescent="0.3">
      <c r="A38" s="42">
        <v>6.4</v>
      </c>
      <c r="B38" s="54" t="s">
        <v>14</v>
      </c>
      <c r="C38" s="21"/>
      <c r="D38" s="21"/>
      <c r="E38" s="15">
        <v>0</v>
      </c>
      <c r="F38" s="21">
        <v>0</v>
      </c>
      <c r="G38" s="21">
        <v>0</v>
      </c>
      <c r="H38" s="44">
        <v>0</v>
      </c>
      <c r="I38" s="46"/>
      <c r="J38" s="46"/>
      <c r="K38" s="46"/>
      <c r="L38" s="46"/>
    </row>
    <row r="39" spans="1:12" x14ac:dyDescent="0.3">
      <c r="A39" s="42">
        <v>7</v>
      </c>
      <c r="B39" s="53" t="s">
        <v>2</v>
      </c>
      <c r="C39" s="43">
        <v>497998571</v>
      </c>
      <c r="D39" s="43">
        <v>17076022</v>
      </c>
      <c r="E39" s="15">
        <v>515074593</v>
      </c>
      <c r="F39" s="43">
        <v>432624056</v>
      </c>
      <c r="G39" s="43">
        <v>387135</v>
      </c>
      <c r="H39" s="44">
        <v>433011191</v>
      </c>
      <c r="I39" s="46"/>
      <c r="J39" s="46"/>
      <c r="K39" s="46"/>
      <c r="L39" s="46"/>
    </row>
    <row r="40" spans="1:12" x14ac:dyDescent="0.3">
      <c r="A40" s="42" t="s">
        <v>119</v>
      </c>
      <c r="B40" s="54" t="s">
        <v>34</v>
      </c>
      <c r="C40" s="21">
        <v>497998571</v>
      </c>
      <c r="D40" s="21">
        <v>17076022</v>
      </c>
      <c r="E40" s="15">
        <v>515074593</v>
      </c>
      <c r="F40" s="21">
        <v>432624056</v>
      </c>
      <c r="G40" s="21">
        <v>387135</v>
      </c>
      <c r="H40" s="44">
        <v>433011191</v>
      </c>
      <c r="I40" s="46"/>
      <c r="J40" s="46"/>
      <c r="K40" s="46"/>
      <c r="L40" s="46"/>
    </row>
    <row r="41" spans="1:12" x14ac:dyDescent="0.3">
      <c r="A41" s="42" t="s">
        <v>120</v>
      </c>
      <c r="B41" s="54" t="s">
        <v>4</v>
      </c>
      <c r="C41" s="21">
        <v>0</v>
      </c>
      <c r="D41" s="21">
        <v>0</v>
      </c>
      <c r="E41" s="15">
        <v>0</v>
      </c>
      <c r="F41" s="21">
        <v>0</v>
      </c>
      <c r="G41" s="21">
        <v>0</v>
      </c>
      <c r="H41" s="44">
        <v>0</v>
      </c>
      <c r="I41" s="46"/>
      <c r="J41" s="46"/>
      <c r="K41" s="46"/>
      <c r="L41" s="46"/>
    </row>
    <row r="42" spans="1:12" x14ac:dyDescent="0.3">
      <c r="A42" s="42" t="s">
        <v>121</v>
      </c>
      <c r="B42" s="54" t="s">
        <v>19</v>
      </c>
      <c r="C42" s="21">
        <v>0</v>
      </c>
      <c r="D42" s="21">
        <v>0</v>
      </c>
      <c r="E42" s="15">
        <v>0</v>
      </c>
      <c r="F42" s="21">
        <v>0</v>
      </c>
      <c r="G42" s="21">
        <v>0</v>
      </c>
      <c r="H42" s="44">
        <v>0</v>
      </c>
      <c r="I42" s="46"/>
      <c r="J42" s="46"/>
      <c r="K42" s="46"/>
      <c r="L42" s="46"/>
    </row>
    <row r="43" spans="1:12" x14ac:dyDescent="0.3">
      <c r="A43" s="42">
        <v>8</v>
      </c>
      <c r="B43" s="53" t="s">
        <v>20</v>
      </c>
      <c r="C43" s="43">
        <v>16513927</v>
      </c>
      <c r="D43" s="43">
        <v>22680151</v>
      </c>
      <c r="E43" s="15">
        <v>39194078</v>
      </c>
      <c r="F43" s="43">
        <v>17509322</v>
      </c>
      <c r="G43" s="43">
        <v>54590489</v>
      </c>
      <c r="H43" s="44">
        <v>72099811</v>
      </c>
      <c r="I43" s="46"/>
      <c r="J43" s="46"/>
      <c r="K43" s="46"/>
      <c r="L43" s="46"/>
    </row>
    <row r="44" spans="1:12" x14ac:dyDescent="0.3">
      <c r="A44" s="42" t="s">
        <v>122</v>
      </c>
      <c r="B44" s="54" t="s">
        <v>35</v>
      </c>
      <c r="C44" s="21">
        <v>7767</v>
      </c>
      <c r="D44" s="21">
        <v>54649</v>
      </c>
      <c r="E44" s="15">
        <v>62416</v>
      </c>
      <c r="F44" s="21">
        <v>14791</v>
      </c>
      <c r="G44" s="21">
        <v>54425</v>
      </c>
      <c r="H44" s="44">
        <v>69216</v>
      </c>
      <c r="I44" s="46"/>
      <c r="J44" s="46"/>
      <c r="K44" s="46"/>
      <c r="L44" s="46"/>
    </row>
    <row r="45" spans="1:12" x14ac:dyDescent="0.3">
      <c r="A45" s="42" t="s">
        <v>123</v>
      </c>
      <c r="B45" s="54" t="s">
        <v>36</v>
      </c>
      <c r="C45" s="21">
        <v>1718675</v>
      </c>
      <c r="D45" s="21">
        <v>7239427</v>
      </c>
      <c r="E45" s="15">
        <v>8958102</v>
      </c>
      <c r="F45" s="21">
        <v>1135346</v>
      </c>
      <c r="G45" s="21">
        <v>8574527</v>
      </c>
      <c r="H45" s="44">
        <v>9709873</v>
      </c>
      <c r="I45" s="46"/>
      <c r="J45" s="46"/>
      <c r="K45" s="46"/>
      <c r="L45" s="46"/>
    </row>
    <row r="46" spans="1:12" x14ac:dyDescent="0.3">
      <c r="A46" s="42" t="s">
        <v>124</v>
      </c>
      <c r="B46" s="54" t="s">
        <v>21</v>
      </c>
      <c r="C46" s="21">
        <v>0</v>
      </c>
      <c r="D46" s="21">
        <v>0</v>
      </c>
      <c r="E46" s="15">
        <v>0</v>
      </c>
      <c r="F46" s="21">
        <v>0</v>
      </c>
      <c r="G46" s="21">
        <v>0</v>
      </c>
      <c r="H46" s="44">
        <v>0</v>
      </c>
      <c r="I46" s="46"/>
      <c r="J46" s="46"/>
      <c r="K46" s="46"/>
      <c r="L46" s="46"/>
    </row>
    <row r="47" spans="1:12" x14ac:dyDescent="0.3">
      <c r="A47" s="42" t="s">
        <v>125</v>
      </c>
      <c r="B47" s="54" t="s">
        <v>22</v>
      </c>
      <c r="C47" s="21">
        <v>4445192</v>
      </c>
      <c r="D47" s="21">
        <v>15006522</v>
      </c>
      <c r="E47" s="15">
        <v>19451714</v>
      </c>
      <c r="F47" s="21">
        <v>5546698</v>
      </c>
      <c r="G47" s="21">
        <v>45654170</v>
      </c>
      <c r="H47" s="44">
        <v>51200868</v>
      </c>
      <c r="I47" s="46"/>
      <c r="J47" s="46"/>
      <c r="K47" s="46"/>
      <c r="L47" s="46"/>
    </row>
    <row r="48" spans="1:12" x14ac:dyDescent="0.3">
      <c r="A48" s="42" t="s">
        <v>126</v>
      </c>
      <c r="B48" s="54" t="s">
        <v>37</v>
      </c>
      <c r="C48" s="21">
        <v>10342293</v>
      </c>
      <c r="D48" s="21">
        <v>379553</v>
      </c>
      <c r="E48" s="15">
        <v>10721846</v>
      </c>
      <c r="F48" s="21">
        <v>10812487</v>
      </c>
      <c r="G48" s="21">
        <v>307367</v>
      </c>
      <c r="H48" s="44">
        <v>11119854</v>
      </c>
      <c r="I48" s="46"/>
      <c r="J48" s="46"/>
      <c r="K48" s="46"/>
      <c r="L48" s="46"/>
    </row>
    <row r="49" spans="1:12" x14ac:dyDescent="0.3">
      <c r="A49" s="42">
        <v>9</v>
      </c>
      <c r="B49" s="53" t="s">
        <v>38</v>
      </c>
      <c r="C49" s="43">
        <v>406375</v>
      </c>
      <c r="D49" s="43">
        <v>4062</v>
      </c>
      <c r="E49" s="15">
        <v>410437</v>
      </c>
      <c r="F49" s="43">
        <v>388502</v>
      </c>
      <c r="G49" s="43">
        <v>3773</v>
      </c>
      <c r="H49" s="44">
        <v>392275</v>
      </c>
      <c r="I49" s="46"/>
      <c r="J49" s="46"/>
      <c r="K49" s="46"/>
      <c r="L49" s="46"/>
    </row>
    <row r="50" spans="1:12" x14ac:dyDescent="0.3">
      <c r="A50" s="42" t="s">
        <v>127</v>
      </c>
      <c r="B50" s="54" t="s">
        <v>8</v>
      </c>
      <c r="C50" s="21">
        <v>36</v>
      </c>
      <c r="D50" s="21">
        <v>0</v>
      </c>
      <c r="E50" s="15">
        <v>36</v>
      </c>
      <c r="F50" s="21">
        <v>8</v>
      </c>
      <c r="G50" s="21">
        <v>0</v>
      </c>
      <c r="H50" s="44">
        <v>8</v>
      </c>
      <c r="I50" s="46"/>
      <c r="J50" s="46"/>
      <c r="K50" s="46"/>
      <c r="L50" s="46"/>
    </row>
    <row r="51" spans="1:12" x14ac:dyDescent="0.3">
      <c r="A51" s="42" t="s">
        <v>128</v>
      </c>
      <c r="B51" s="54" t="s">
        <v>15</v>
      </c>
      <c r="C51" s="21">
        <v>361946</v>
      </c>
      <c r="D51" s="21">
        <v>0</v>
      </c>
      <c r="E51" s="15">
        <v>361946</v>
      </c>
      <c r="F51" s="21">
        <v>310401</v>
      </c>
      <c r="G51" s="21">
        <v>0</v>
      </c>
      <c r="H51" s="44">
        <v>310401</v>
      </c>
      <c r="I51" s="46"/>
      <c r="J51" s="46"/>
      <c r="K51" s="46"/>
      <c r="L51" s="46"/>
    </row>
    <row r="52" spans="1:12" x14ac:dyDescent="0.3">
      <c r="A52" s="42" t="s">
        <v>129</v>
      </c>
      <c r="B52" s="54" t="s">
        <v>39</v>
      </c>
      <c r="C52" s="21">
        <v>44393</v>
      </c>
      <c r="D52" s="21">
        <v>4062</v>
      </c>
      <c r="E52" s="15">
        <v>48455</v>
      </c>
      <c r="F52" s="21">
        <v>78093</v>
      </c>
      <c r="G52" s="21">
        <v>3773</v>
      </c>
      <c r="H52" s="44">
        <v>81866</v>
      </c>
      <c r="I52" s="46"/>
      <c r="J52" s="46"/>
      <c r="K52" s="46"/>
      <c r="L52" s="46"/>
    </row>
    <row r="53" spans="1:12" x14ac:dyDescent="0.3">
      <c r="A53" s="42" t="s">
        <v>130</v>
      </c>
      <c r="B53" s="54" t="s">
        <v>16</v>
      </c>
      <c r="C53" s="21">
        <v>0</v>
      </c>
      <c r="D53" s="21">
        <v>0</v>
      </c>
      <c r="E53" s="15">
        <v>0</v>
      </c>
      <c r="F53" s="21">
        <v>0</v>
      </c>
      <c r="G53" s="21">
        <v>0</v>
      </c>
      <c r="H53" s="44">
        <v>0</v>
      </c>
      <c r="I53" s="46"/>
      <c r="J53" s="46"/>
      <c r="K53" s="46"/>
      <c r="L53" s="46"/>
    </row>
    <row r="54" spans="1:12" ht="15.75" thickBot="1" x14ac:dyDescent="0.35">
      <c r="A54" s="62">
        <v>10</v>
      </c>
      <c r="B54" s="63" t="s">
        <v>177</v>
      </c>
      <c r="C54" s="45">
        <v>986038659</v>
      </c>
      <c r="D54" s="45">
        <v>18850533655</v>
      </c>
      <c r="E54" s="28">
        <v>19836572314</v>
      </c>
      <c r="F54" s="45">
        <v>836777734</v>
      </c>
      <c r="G54" s="45">
        <v>12983535951</v>
      </c>
      <c r="H54" s="64">
        <v>13820313685</v>
      </c>
      <c r="I54" s="46"/>
      <c r="J54" s="46"/>
      <c r="K54" s="46"/>
      <c r="L54" s="46"/>
    </row>
    <row r="55" spans="1:12" x14ac:dyDescent="0.3">
      <c r="A55" s="32"/>
      <c r="B55" s="3"/>
      <c r="C55" s="46"/>
      <c r="D55" s="46"/>
      <c r="E55" s="46"/>
      <c r="F55" s="46"/>
      <c r="G55" s="46"/>
      <c r="H55" s="46"/>
      <c r="I55" s="46"/>
    </row>
    <row r="56" spans="1:12" x14ac:dyDescent="0.3">
      <c r="A56" s="32"/>
      <c r="B56" s="147" t="s">
        <v>132</v>
      </c>
      <c r="C56" s="46"/>
      <c r="D56" s="46"/>
      <c r="E56" s="46"/>
      <c r="F56" s="46"/>
      <c r="G56" s="46"/>
      <c r="H56" s="46"/>
      <c r="I56" s="46"/>
    </row>
    <row r="57" spans="1:12" x14ac:dyDescent="0.3">
      <c r="A57" s="46"/>
      <c r="B57" s="46"/>
      <c r="C57" s="46"/>
      <c r="D57" s="46"/>
      <c r="E57" s="46"/>
      <c r="F57" s="46"/>
      <c r="G57" s="46"/>
      <c r="H57" s="46"/>
      <c r="I57" s="46"/>
    </row>
    <row r="58" spans="1:12" x14ac:dyDescent="0.3">
      <c r="A58" s="46"/>
      <c r="B58" s="46"/>
      <c r="C58" s="46"/>
      <c r="D58" s="46"/>
      <c r="E58" s="46"/>
      <c r="F58" s="46"/>
      <c r="G58" s="46"/>
      <c r="H58" s="46"/>
      <c r="I58" s="46"/>
    </row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>
      <selection activeCell="A29" sqref="A29"/>
    </sheetView>
  </sheetViews>
  <sheetFormatPr defaultRowHeight="15" x14ac:dyDescent="0.3"/>
  <cols>
    <col min="1" max="1" width="5.28515625" style="34" customWidth="1"/>
    <col min="2" max="2" width="59.7109375" style="34" customWidth="1"/>
    <col min="3" max="4" width="17.7109375" style="34" customWidth="1"/>
    <col min="5" max="5" width="98.7109375" style="34" customWidth="1"/>
    <col min="6" max="16384" width="9.140625" style="34"/>
  </cols>
  <sheetData>
    <row r="2" spans="1:4" x14ac:dyDescent="0.3">
      <c r="A2" s="6" t="s">
        <v>133</v>
      </c>
      <c r="B2" s="143" t="s">
        <v>195</v>
      </c>
      <c r="C2" s="3"/>
      <c r="D2" s="65"/>
    </row>
    <row r="3" spans="1:4" x14ac:dyDescent="0.3">
      <c r="A3" s="6" t="s">
        <v>145</v>
      </c>
      <c r="B3" s="144">
        <v>42460</v>
      </c>
      <c r="C3" s="3"/>
      <c r="D3" s="66"/>
    </row>
    <row r="4" spans="1:4" ht="16.5" thickBot="1" x14ac:dyDescent="0.35">
      <c r="B4" s="67" t="s">
        <v>46</v>
      </c>
      <c r="C4" s="3"/>
      <c r="D4" s="68"/>
    </row>
    <row r="5" spans="1:4" ht="54" x14ac:dyDescent="0.35">
      <c r="A5" s="69"/>
      <c r="B5" s="70"/>
      <c r="C5" s="71" t="s">
        <v>148</v>
      </c>
      <c r="D5" s="72" t="s">
        <v>161</v>
      </c>
    </row>
    <row r="6" spans="1:4" x14ac:dyDescent="0.3">
      <c r="A6" s="73"/>
      <c r="B6" s="74" t="s">
        <v>42</v>
      </c>
      <c r="C6" s="75"/>
      <c r="D6" s="76"/>
    </row>
    <row r="7" spans="1:4" x14ac:dyDescent="0.3">
      <c r="A7" s="73">
        <v>1</v>
      </c>
      <c r="B7" s="77" t="s">
        <v>193</v>
      </c>
      <c r="C7" s="78">
        <v>9.8132601856129834E-2</v>
      </c>
      <c r="D7" s="79">
        <v>9.3110375695094699E-2</v>
      </c>
    </row>
    <row r="8" spans="1:4" x14ac:dyDescent="0.3">
      <c r="A8" s="73">
        <v>2</v>
      </c>
      <c r="B8" s="77" t="s">
        <v>194</v>
      </c>
      <c r="C8" s="78">
        <v>0.12608548863942537</v>
      </c>
      <c r="D8" s="79">
        <v>0.12758669195823</v>
      </c>
    </row>
    <row r="9" spans="1:4" x14ac:dyDescent="0.3">
      <c r="A9" s="73">
        <v>3</v>
      </c>
      <c r="B9" s="80" t="s">
        <v>51</v>
      </c>
      <c r="C9" s="78">
        <v>1.0489916641575339</v>
      </c>
      <c r="D9" s="79">
        <v>1.0174030660801632</v>
      </c>
    </row>
    <row r="10" spans="1:4" x14ac:dyDescent="0.3">
      <c r="A10" s="73">
        <v>4</v>
      </c>
      <c r="B10" s="80" t="s">
        <v>47</v>
      </c>
      <c r="C10" s="78"/>
      <c r="D10" s="79"/>
    </row>
    <row r="11" spans="1:4" x14ac:dyDescent="0.3">
      <c r="A11" s="73"/>
      <c r="B11" s="81" t="s">
        <v>40</v>
      </c>
      <c r="C11" s="78"/>
      <c r="D11" s="79"/>
    </row>
    <row r="12" spans="1:4" ht="30" x14ac:dyDescent="0.3">
      <c r="A12" s="73">
        <v>5</v>
      </c>
      <c r="B12" s="80" t="s">
        <v>48</v>
      </c>
      <c r="C12" s="78">
        <v>8.5962313887660444E-2</v>
      </c>
      <c r="D12" s="79">
        <v>8.116276466001561E-2</v>
      </c>
    </row>
    <row r="13" spans="1:4" x14ac:dyDescent="0.3">
      <c r="A13" s="73">
        <v>6</v>
      </c>
      <c r="B13" s="80" t="s">
        <v>60</v>
      </c>
      <c r="C13" s="78">
        <v>4.3641413954604566E-2</v>
      </c>
      <c r="D13" s="79">
        <v>3.7078332691105956E-2</v>
      </c>
    </row>
    <row r="14" spans="1:4" x14ac:dyDescent="0.3">
      <c r="A14" s="73">
        <v>7</v>
      </c>
      <c r="B14" s="80" t="s">
        <v>49</v>
      </c>
      <c r="C14" s="78">
        <v>2.5675166627170013E-2</v>
      </c>
      <c r="D14" s="79">
        <v>1.2128287634977411E-2</v>
      </c>
    </row>
    <row r="15" spans="1:4" x14ac:dyDescent="0.3">
      <c r="A15" s="73">
        <v>8</v>
      </c>
      <c r="B15" s="80" t="s">
        <v>50</v>
      </c>
      <c r="C15" s="78">
        <v>4.2320899933055878E-2</v>
      </c>
      <c r="D15" s="79">
        <v>4.4084431968909654E-2</v>
      </c>
    </row>
    <row r="16" spans="1:4" x14ac:dyDescent="0.3">
      <c r="A16" s="73">
        <v>9</v>
      </c>
      <c r="B16" s="80" t="s">
        <v>44</v>
      </c>
      <c r="C16" s="82">
        <v>1.1480968622033634E-2</v>
      </c>
      <c r="D16" s="79">
        <v>4.8174958988935418E-3</v>
      </c>
    </row>
    <row r="17" spans="1:4" x14ac:dyDescent="0.3">
      <c r="A17" s="73">
        <v>10</v>
      </c>
      <c r="B17" s="80" t="s">
        <v>45</v>
      </c>
      <c r="C17" s="82">
        <v>9.9014774335938763E-2</v>
      </c>
      <c r="D17" s="79">
        <v>4.7398804848560822E-2</v>
      </c>
    </row>
    <row r="18" spans="1:4" x14ac:dyDescent="0.3">
      <c r="A18" s="73"/>
      <c r="B18" s="81" t="s">
        <v>52</v>
      </c>
      <c r="C18" s="78"/>
      <c r="D18" s="79"/>
    </row>
    <row r="19" spans="1:4" x14ac:dyDescent="0.3">
      <c r="A19" s="73">
        <v>11</v>
      </c>
      <c r="B19" s="80" t="s">
        <v>53</v>
      </c>
      <c r="C19" s="78">
        <v>6.7984543066057113E-2</v>
      </c>
      <c r="D19" s="79">
        <v>5.8846480785559804E-2</v>
      </c>
    </row>
    <row r="20" spans="1:4" x14ac:dyDescent="0.3">
      <c r="A20" s="73">
        <v>12</v>
      </c>
      <c r="B20" s="80" t="s">
        <v>54</v>
      </c>
      <c r="C20" s="78">
        <v>6.5652580890976212E-2</v>
      </c>
      <c r="D20" s="79">
        <v>6.152394677462035E-2</v>
      </c>
    </row>
    <row r="21" spans="1:4" x14ac:dyDescent="0.3">
      <c r="A21" s="73">
        <v>13</v>
      </c>
      <c r="B21" s="80" t="s">
        <v>55</v>
      </c>
      <c r="C21" s="78">
        <v>0.64659465756773316</v>
      </c>
      <c r="D21" s="79">
        <v>0.65673861212280138</v>
      </c>
    </row>
    <row r="22" spans="1:4" x14ac:dyDescent="0.3">
      <c r="A22" s="73">
        <v>14</v>
      </c>
      <c r="B22" s="80" t="s">
        <v>56</v>
      </c>
      <c r="C22" s="78">
        <v>0.63369012150656823</v>
      </c>
      <c r="D22" s="79">
        <v>0.57921253191321231</v>
      </c>
    </row>
    <row r="23" spans="1:4" x14ac:dyDescent="0.3">
      <c r="A23" s="73">
        <v>15</v>
      </c>
      <c r="B23" s="80" t="s">
        <v>57</v>
      </c>
      <c r="C23" s="78">
        <v>5.5443335877125188E-2</v>
      </c>
      <c r="D23" s="79">
        <v>0.14203731112790277</v>
      </c>
    </row>
    <row r="24" spans="1:4" x14ac:dyDescent="0.3">
      <c r="A24" s="73"/>
      <c r="B24" s="81" t="s">
        <v>41</v>
      </c>
      <c r="C24" s="78"/>
      <c r="D24" s="79"/>
    </row>
    <row r="25" spans="1:4" x14ac:dyDescent="0.3">
      <c r="A25" s="73">
        <v>16</v>
      </c>
      <c r="B25" s="80" t="s">
        <v>43</v>
      </c>
      <c r="C25" s="78">
        <v>0.28930633765716079</v>
      </c>
      <c r="D25" s="79">
        <v>0.28290217578109605</v>
      </c>
    </row>
    <row r="26" spans="1:4" ht="30" x14ac:dyDescent="0.3">
      <c r="A26" s="73">
        <v>17</v>
      </c>
      <c r="B26" s="80" t="s">
        <v>58</v>
      </c>
      <c r="C26" s="78">
        <v>0.72825452275949853</v>
      </c>
      <c r="D26" s="79">
        <v>0.65638283363168781</v>
      </c>
    </row>
    <row r="27" spans="1:4" ht="15.75" thickBot="1" x14ac:dyDescent="0.35">
      <c r="A27" s="83">
        <v>18</v>
      </c>
      <c r="B27" s="84" t="s">
        <v>59</v>
      </c>
      <c r="C27" s="85">
        <v>0.35120905721095452</v>
      </c>
      <c r="D27" s="86">
        <v>0.35758770800295425</v>
      </c>
    </row>
    <row r="28" spans="1:4" x14ac:dyDescent="0.3">
      <c r="A28" s="87"/>
      <c r="B28" s="88"/>
      <c r="C28" s="87"/>
      <c r="D28" s="87"/>
    </row>
    <row r="29" spans="1:4" x14ac:dyDescent="0.3">
      <c r="A29" s="147" t="s">
        <v>132</v>
      </c>
      <c r="B29" s="87"/>
      <c r="C29" s="87"/>
    </row>
    <row r="30" spans="1:4" x14ac:dyDescent="0.3">
      <c r="A30" s="87"/>
      <c r="B30" s="32"/>
      <c r="C30" s="87"/>
      <c r="D30" s="87"/>
    </row>
    <row r="31" spans="1:4" x14ac:dyDescent="0.3">
      <c r="A31" s="87"/>
      <c r="B31" s="32"/>
      <c r="C31" s="89"/>
      <c r="D31" s="87"/>
    </row>
    <row r="32" spans="1:4" x14ac:dyDescent="0.3">
      <c r="A32" s="87"/>
      <c r="B32" s="88"/>
      <c r="C32" s="87"/>
      <c r="D32" s="87"/>
    </row>
    <row r="33" spans="1:5" x14ac:dyDescent="0.3">
      <c r="A33" s="87"/>
      <c r="B33" s="88"/>
      <c r="C33" s="87"/>
      <c r="D33" s="87"/>
    </row>
    <row r="34" spans="1:5" x14ac:dyDescent="0.3">
      <c r="A34" s="87"/>
      <c r="B34" s="88"/>
      <c r="C34" s="87"/>
      <c r="D34" s="87"/>
    </row>
    <row r="35" spans="1:5" x14ac:dyDescent="0.3">
      <c r="A35" s="87"/>
      <c r="B35" s="88"/>
      <c r="C35" s="87"/>
      <c r="D35" s="87"/>
    </row>
    <row r="36" spans="1:5" x14ac:dyDescent="0.3">
      <c r="A36" s="87"/>
      <c r="B36" s="88"/>
      <c r="C36" s="87"/>
      <c r="D36" s="87"/>
    </row>
    <row r="37" spans="1:5" x14ac:dyDescent="0.3">
      <c r="A37" s="87"/>
      <c r="B37" s="88"/>
      <c r="C37" s="89"/>
      <c r="D37" s="87"/>
    </row>
    <row r="38" spans="1:5" x14ac:dyDescent="0.3">
      <c r="C38" s="87"/>
      <c r="D38" s="87"/>
      <c r="E38" s="87"/>
    </row>
    <row r="39" spans="1:5" x14ac:dyDescent="0.3">
      <c r="C39" s="89"/>
      <c r="D39" s="87"/>
      <c r="E39" s="87"/>
    </row>
    <row r="40" spans="1:5" x14ac:dyDescent="0.3">
      <c r="C40" s="87"/>
      <c r="D40" s="87"/>
      <c r="E40" s="87"/>
    </row>
    <row r="41" spans="1:5" x14ac:dyDescent="0.3">
      <c r="B41" s="90"/>
      <c r="C41" s="89"/>
      <c r="D41" s="87"/>
      <c r="E41" s="87"/>
    </row>
    <row r="42" spans="1:5" x14ac:dyDescent="0.3">
      <c r="B42" s="91"/>
      <c r="C42" s="87"/>
      <c r="D42" s="87"/>
      <c r="E42" s="87"/>
    </row>
    <row r="43" spans="1:5" x14ac:dyDescent="0.3">
      <c r="C43" s="87"/>
      <c r="D43" s="87"/>
      <c r="E43" s="87"/>
    </row>
  </sheetData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100" workbookViewId="0">
      <selection activeCell="G21" sqref="G21"/>
    </sheetView>
  </sheetViews>
  <sheetFormatPr defaultRowHeight="15" x14ac:dyDescent="0.3"/>
  <cols>
    <col min="1" max="1" width="5.28515625" style="34" customWidth="1"/>
    <col min="2" max="2" width="55" style="34" customWidth="1"/>
    <col min="3" max="3" width="36.85546875" style="34" customWidth="1"/>
    <col min="4" max="16384" width="9.140625" style="34"/>
  </cols>
  <sheetData>
    <row r="1" spans="1:3" x14ac:dyDescent="0.3">
      <c r="B1" s="170" t="s">
        <v>133</v>
      </c>
      <c r="C1" s="143" t="s">
        <v>195</v>
      </c>
    </row>
    <row r="2" spans="1:3" x14ac:dyDescent="0.3">
      <c r="B2" s="170" t="s">
        <v>145</v>
      </c>
      <c r="C2" s="144">
        <v>42460</v>
      </c>
    </row>
    <row r="3" spans="1:3" ht="31.5" thickBot="1" x14ac:dyDescent="0.35">
      <c r="A3" s="88"/>
      <c r="B3" s="92" t="s">
        <v>64</v>
      </c>
      <c r="C3" s="93"/>
    </row>
    <row r="4" spans="1:3" x14ac:dyDescent="0.3">
      <c r="A4" s="69"/>
      <c r="B4" s="156" t="s">
        <v>62</v>
      </c>
      <c r="C4" s="157"/>
    </row>
    <row r="5" spans="1:3" x14ac:dyDescent="0.3">
      <c r="A5" s="73">
        <v>1</v>
      </c>
      <c r="B5" s="158" t="s">
        <v>196</v>
      </c>
      <c r="C5" s="159"/>
    </row>
    <row r="6" spans="1:3" x14ac:dyDescent="0.3">
      <c r="A6" s="73">
        <v>2</v>
      </c>
      <c r="B6" s="158" t="s">
        <v>211</v>
      </c>
      <c r="C6" s="159"/>
    </row>
    <row r="7" spans="1:3" x14ac:dyDescent="0.3">
      <c r="A7" s="73">
        <v>3</v>
      </c>
      <c r="B7" s="158" t="s">
        <v>197</v>
      </c>
      <c r="C7" s="159"/>
    </row>
    <row r="8" spans="1:3" x14ac:dyDescent="0.3">
      <c r="A8" s="73">
        <v>4</v>
      </c>
      <c r="B8" s="158" t="s">
        <v>198</v>
      </c>
      <c r="C8" s="159"/>
    </row>
    <row r="9" spans="1:3" x14ac:dyDescent="0.3">
      <c r="A9" s="73">
        <v>5</v>
      </c>
      <c r="B9" s="158" t="s">
        <v>199</v>
      </c>
      <c r="C9" s="159"/>
    </row>
    <row r="10" spans="1:3" x14ac:dyDescent="0.3">
      <c r="A10" s="73">
        <v>6</v>
      </c>
      <c r="B10" s="158" t="s">
        <v>200</v>
      </c>
      <c r="C10" s="159"/>
    </row>
    <row r="11" spans="1:3" x14ac:dyDescent="0.3">
      <c r="A11" s="73">
        <v>7</v>
      </c>
      <c r="B11" s="158" t="s">
        <v>201</v>
      </c>
      <c r="C11" s="159"/>
    </row>
    <row r="12" spans="1:3" x14ac:dyDescent="0.3">
      <c r="A12" s="73"/>
      <c r="B12" s="145"/>
      <c r="C12" s="146"/>
    </row>
    <row r="13" spans="1:3" x14ac:dyDescent="0.3">
      <c r="A13" s="73"/>
      <c r="B13" s="161" t="s">
        <v>63</v>
      </c>
      <c r="C13" s="162"/>
    </row>
    <row r="14" spans="1:3" ht="15.75" x14ac:dyDescent="0.3">
      <c r="A14" s="73">
        <v>1</v>
      </c>
      <c r="B14" s="160" t="s">
        <v>202</v>
      </c>
      <c r="C14" s="171"/>
    </row>
    <row r="15" spans="1:3" ht="15.75" x14ac:dyDescent="0.3">
      <c r="A15" s="73">
        <v>2</v>
      </c>
      <c r="B15" s="160" t="s">
        <v>203</v>
      </c>
      <c r="C15" s="171"/>
    </row>
    <row r="16" spans="1:3" ht="15.75" x14ac:dyDescent="0.3">
      <c r="A16" s="73">
        <v>3</v>
      </c>
      <c r="B16" s="160" t="s">
        <v>204</v>
      </c>
      <c r="C16" s="171"/>
    </row>
    <row r="17" spans="1:3" ht="15.75" x14ac:dyDescent="0.3">
      <c r="A17" s="73">
        <v>4</v>
      </c>
      <c r="B17" s="167" t="s">
        <v>205</v>
      </c>
      <c r="C17" s="172"/>
    </row>
    <row r="18" spans="1:3" ht="15.75" x14ac:dyDescent="0.3">
      <c r="A18" s="73">
        <v>5</v>
      </c>
      <c r="B18" s="168" t="s">
        <v>206</v>
      </c>
      <c r="C18" s="173"/>
    </row>
    <row r="19" spans="1:3" ht="15.75" x14ac:dyDescent="0.3">
      <c r="A19" s="73">
        <v>6</v>
      </c>
      <c r="B19" s="168" t="s">
        <v>207</v>
      </c>
      <c r="C19" s="173"/>
    </row>
    <row r="20" spans="1:3" x14ac:dyDescent="0.3">
      <c r="A20" s="73"/>
      <c r="B20" s="169"/>
      <c r="C20" s="162"/>
    </row>
    <row r="21" spans="1:3" x14ac:dyDescent="0.3">
      <c r="A21" s="73"/>
      <c r="B21" s="169"/>
      <c r="C21" s="162"/>
    </row>
    <row r="22" spans="1:3" ht="36.75" customHeight="1" x14ac:dyDescent="0.3">
      <c r="A22" s="73"/>
      <c r="B22" s="161" t="s">
        <v>61</v>
      </c>
      <c r="C22" s="163"/>
    </row>
    <row r="23" spans="1:3" x14ac:dyDescent="0.3">
      <c r="A23" s="73">
        <v>1</v>
      </c>
      <c r="B23" s="94" t="s">
        <v>208</v>
      </c>
      <c r="C23" s="95">
        <v>0.97142084370485204</v>
      </c>
    </row>
    <row r="24" spans="1:3" x14ac:dyDescent="0.3">
      <c r="A24" s="73">
        <v>2</v>
      </c>
      <c r="B24" s="94" t="s">
        <v>209</v>
      </c>
      <c r="C24" s="95">
        <v>1.6091581037375808E-2</v>
      </c>
    </row>
    <row r="25" spans="1:3" x14ac:dyDescent="0.3">
      <c r="A25" s="73"/>
      <c r="B25" s="94"/>
      <c r="C25" s="95"/>
    </row>
    <row r="26" spans="1:3" x14ac:dyDescent="0.3">
      <c r="A26" s="73"/>
      <c r="B26" s="94"/>
      <c r="C26" s="95"/>
    </row>
    <row r="27" spans="1:3" x14ac:dyDescent="0.3">
      <c r="A27" s="73"/>
      <c r="B27" s="94"/>
      <c r="C27" s="95"/>
    </row>
    <row r="28" spans="1:3" x14ac:dyDescent="0.3">
      <c r="A28" s="73"/>
      <c r="B28" s="94"/>
      <c r="C28" s="95"/>
    </row>
    <row r="29" spans="1:3" ht="51.75" customHeight="1" x14ac:dyDescent="0.3">
      <c r="A29" s="73"/>
      <c r="B29" s="164" t="s">
        <v>131</v>
      </c>
      <c r="C29" s="165"/>
    </row>
    <row r="30" spans="1:3" x14ac:dyDescent="0.3">
      <c r="A30" s="73">
        <v>1</v>
      </c>
      <c r="B30" s="94" t="s">
        <v>210</v>
      </c>
      <c r="C30" s="95">
        <v>0.59193334826986421</v>
      </c>
    </row>
    <row r="31" spans="1:3" x14ac:dyDescent="0.3">
      <c r="A31" s="73"/>
      <c r="B31" s="94"/>
      <c r="C31" s="95"/>
    </row>
    <row r="32" spans="1:3" ht="15.75" thickBot="1" x14ac:dyDescent="0.35">
      <c r="A32" s="83"/>
      <c r="B32" s="96"/>
      <c r="C32" s="97"/>
    </row>
    <row r="34" spans="2:3" ht="24" customHeight="1" x14ac:dyDescent="0.3">
      <c r="B34" s="166"/>
      <c r="C34" s="166"/>
    </row>
  </sheetData>
  <mergeCells count="20">
    <mergeCell ref="B22:C22"/>
    <mergeCell ref="B29:C29"/>
    <mergeCell ref="B34:C34"/>
    <mergeCell ref="B16:C16"/>
    <mergeCell ref="B17:C17"/>
    <mergeCell ref="B18:C18"/>
    <mergeCell ref="B19:C19"/>
    <mergeCell ref="B20:C20"/>
    <mergeCell ref="B21:C21"/>
    <mergeCell ref="B4:C4"/>
    <mergeCell ref="B5:C5"/>
    <mergeCell ref="B6:C6"/>
    <mergeCell ref="B7:C7"/>
    <mergeCell ref="B15:C15"/>
    <mergeCell ref="B13:C13"/>
    <mergeCell ref="B11:C11"/>
    <mergeCell ref="B8:C8"/>
    <mergeCell ref="B14:C14"/>
    <mergeCell ref="B9:C9"/>
    <mergeCell ref="B10:C10"/>
  </mergeCells>
  <phoneticPr fontId="2" type="noConversion"/>
  <dataValidations count="1">
    <dataValidation type="date" operator="greaterThanOrEqual" allowBlank="1" showInputMessage="1" showErrorMessage="1" error="Date" promptTitle="Reporting Period" sqref="C2">
      <formula1>36526</formula1>
    </dataValidation>
  </dataValidations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0KofYbPuo2N2pKDhn3TkN402yzY=</DigestValue>
    </Reference>
    <Reference URI="#idOfficeObject" Type="http://www.w3.org/2000/09/xmldsig#Object">
      <DigestMethod Algorithm="http://www.w3.org/2000/09/xmldsig#sha1"/>
      <DigestValue>O0hioaDn+XO4rorCvDRFYxEMpXI=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5ZrbrN1aTN7ocZRo3Hbasl8elfI=</DigestValue>
    </Reference>
  </SignedInfo>
  <SignatureValue>ZGj3F1Go6CCrnSmLvXhjHl1TTKE7GpjNSkVl/FSNYqOKHafWrWNNc34PW7nAmi+gdNdYDtVV42Kd
29+7PkrqYLD3s58+Kp5oN8Sm2sqSN7QzYi8NfLv+U7GCudmPSH1yh4Zw9FxWtXKlk7mwzR9sSjY9
d1Hjp5aLFERdAz9l9NJhboEE3r2YZFJdRSAWUBZFKhBU6XWnPp7q5p90D+QnMyce0EttpPRcu30r
aqSU6h7l+KSPbnpXeIj1IBbpZ8Paq0wZHcB5CsRtQZfcPUFkC7Q1vA1f1EwGbYprGTqXIEDttYXt
IyJD0DdVIoTOwb0nVIuuz1waJ05zo7VRxvWHJA==</SignatureValue>
  <KeyInfo>
    <X509Data>
      <X509Certificate>MIIGRjCCBS6gAwIBAgIKQScp2AABAAAMCjANBgkqhkiG9w0BAQUFADBKMRIwEAYKCZImiZPyLGQB
GRYCZ2UxEzARBgoJkiaJk/IsZAEZFgNuYmcxHzAdBgNVBAMTFk5CRyBDbGFzcyAyIElOVCBTdWIg
Q0EwHhcNMTQwNDIzMTIzNjE4WhcNMTYwNDIyMTIzNjE4WjBEMR0wGwYDVQQKExRKU0MgVlRCIEJh
bmsgR2VvcmdpYTEjMCEGA1UEAxMaQlZUIC0gSXJha2xpIENoYWtobmFzaHZpbGkwggEiMA0GCSqG
SIb3DQEBAQUAA4IBDwAwggEKAoIBAQDFeirah+55BsGCyGR1d0pyDGRoszerRpkoHOAU71rmkxM2
d+PScIrjjlqL+R7QpHVHqsufAC+SPqt10W7/hNV5tm8HoksroX46pFlVPyyWas5lMaSY7hSNVVlp
KVbAM3w2+Nj4o/G4iyp1POjE+VvYBvS/DWm8W3f/H1d8Aom5xD5/Mjy5od75bNE7ym9eDXsrlwNq
0Nj35cZViWvHLQcovPh74C7S7lTzijTpUniY3qgzo9lJzORlvEY2++jxmfdXFxZm9VYlzDHmsKpz
etjTCh5O+V0jTN1UuCoLp3rEMRjv/0JNnKyVwMzxw6Y/QIT+fF+XiQ/pJZcZH6T186K9AgMBAAGj
ggMyMIIDLjA8BgkrBgEEAYI3FQcELzAtBiUrBgEEAYI3FQjmsmCDjfVEhoGZCYO4oUqDvoRxBIHP
kBGGr54RAgFkAgEbMB0GA1UdJQQWMBQGCCsGAQUFBwMCBggrBgEFBQcDBDALBgNVHQ8EBAMCB4Aw
JwYJKwYBBAGCNxUKBBowGDAKBggrBgEFBQcDAjAKBggrBgEFBQcDBDAdBgNVHQ4EFgQUn0H0179s
5NfwvSfEg1baoVN9mLowHwYDVR0jBBgwFoAUwy7SL/BMLxnCJ4L89i6sarBJz8EwggElBgNVHR8E
ggEcMIIBGDCCARSgggEQoIIBDIaBx2xkYXA6Ly8vQ049TkJHJTIwQ2xhc3MlMjAyJTIwSU5UJTIw
U3ViJTIwQ0EoMSksQ049bmJnLXN1YkNBLENOPUNEUCxDTj1QdWJsaWMlMjBLZXklMjBTZXJ2aWNl
cyxDTj1TZXJ2aWNlcyxDTj1Db25maWd1cmF0aW9uLERDPW5iZyxEQz1nZT9jZXJ0aWZpY2F0ZVJl
dm9jYXRpb25MaXN0P2Jhc2U/b2JqZWN0Q2xhc3M9Y1JMRGlzdHJpYnV0aW9uUG9pbnSGQGh0dHA6
Ly9jcmwubmJnLmdvdi5nZS9jYS9OQkclMjBDbGFzcyUyMDIlMjBJTlQlMjBTdWIlMjBDQSgxKS5j
cmwwggEuBggrBgEFBQcBAQSCASAwggEcMIG6BggrBgEFBQcwAoaBrWxkYXA6Ly8vQ049TkJHJTIw
Q2xhc3MlMjAyJTIwSU5UJTIwU3ViJTIwQ0EsQ049QUlBLENOPVB1YmxpYyUyMEtleSUyMFNlcnZp
Y2VzLENOPVNlcnZpY2VzLENOPUNvbmZpZ3VyYXRpb24sREM9bmJnLERDPWdlP2NBQ2VydGlmaWNh
dGU/YmFzZT9vYmplY3RDbGFzcz1jZXJ0aWZpY2F0aW9uQXV0aG9yaXR5MF0GCCsGAQUFBzAChlFo
dHRwOi8vY3JsLm5iZy5nb3YuZ2UvY2EvbmJnLXN1YkNBLm5iZy5nZV9OQkclMjBDbGFzcyUyMDIl
MjBJTlQlMjBTdWIlMjBDQSgxKS5jcnQwDQYJKoZIhvcNAQEFBQADggEBAD8Qjw+kTrL8swUpiK7g
eHxb/sl2PCy/Q+FVF0pf/UT0JCxV+TcE+v4ArCLFepwZv8HAyqy/ziP/faohJVO+ySL2kQElR623
A74UF5s33XiI7JWZDhghVDwv/Gfl12bYkcyCD91tCRncJFrf64CFz1s7UkboR64r7026nlndngKU
uXnOkqzm/cU9NpzECLxmthgmupqUnTVXKiwOxWSuU7e+SVrb/h9fbVbnKry8HODNCursW3ZJVRgp
OcafjRQ5M4KaqCnha2nIoF+cmBTPVqx39ToCVbVyxBCXpy7hUZuw3MGEz2r8i4u8oJgHly6UNq61
467wyOaDrBNthgrPmnQ=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MeKad21o0X/WtfqTCj+vZ+gdbLU=</DigestValue>
      </Reference>
      <Reference URI="/xl/worksheets/sheet1.xml?ContentType=application/vnd.openxmlformats-officedocument.spreadsheetml.worksheet+xml">
        <DigestMethod Algorithm="http://www.w3.org/2000/09/xmldsig#sha1"/>
        <DigestValue>7zAOlHE90Xurqz40hSwlsNi/hYM=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K7qzeth1zIt/vHP1CoZ1RJtd1W4=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hdQzQ/p5BM+lll13Scl3aRuhFtY=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kzcvfGSR6RZfEDs2QIlHqoELOQI=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KxK6Ug7n+WAWUbDaiqJWoe1C2GY=</DigestValue>
      </Reference>
      <Reference URI="/xl/calcChain.xml?ContentType=application/vnd.openxmlformats-officedocument.spreadsheetml.calcChain+xml">
        <DigestMethod Algorithm="http://www.w3.org/2000/09/xmldsig#sha1"/>
        <DigestValue>VRlP2VATUDby13TduW8tV0fQuac=</DigestValue>
      </Reference>
      <Reference URI="/xl/worksheets/sheet4.xml?ContentType=application/vnd.openxmlformats-officedocument.spreadsheetml.worksheet+xml">
        <DigestMethod Algorithm="http://www.w3.org/2000/09/xmldsig#sha1"/>
        <DigestValue>zM00RzH4Y0IP7ThyDE5RcDIRQWo=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CqmscOVRySC2nY0JLN0bLoW5nQo=</DigestValue>
      </Reference>
      <Reference URI="/xl/worksheets/sheet2.xml?ContentType=application/vnd.openxmlformats-officedocument.spreadsheetml.worksheet+xml">
        <DigestMethod Algorithm="http://www.w3.org/2000/09/xmldsig#sha1"/>
        <DigestValue>a0OGKl3hdsztzd1yS7DioEo6eZg=</DigestValue>
      </Reference>
      <Reference URI="/xl/sharedStrings.xml?ContentType=application/vnd.openxmlformats-officedocument.spreadsheetml.sharedStrings+xml">
        <DigestMethod Algorithm="http://www.w3.org/2000/09/xmldsig#sha1"/>
        <DigestValue>0a4mTY12Rkd2sAMX9c2lILMqJkE=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2016-04-22T08:07:46Z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სანაშთო ბალანსის ციფრული ხელმოწერა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2016-04-22T08:07:46Z</xd:SigningTime>
          <xd:SigningCertificate>
            <xd:Cert>
              <xd:CertDigest>
                <DigestMethod Algorithm="http://www.w3.org/2000/09/xmldsig#sha1"/>
                <DigestValue>8tqVjx9oyUWTrXAuVOh/9bOThXY=</DigestValue>
              </xd:CertDigest>
              <xd:IssuerSerial>
                <X509IssuerName>CN=NBG Class 2 INT Sub CA, DC=nbg, DC=ge</X509IssuerName>
                <X509SerialNumber>307676259565356430920714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SxOw9wQGDZ0ZkGKnRdvUzdhUEbU=</DigestValue>
    </Reference>
    <Reference URI="#idOfficeObject" Type="http://www.w3.org/2000/09/xmldsig#Object">
      <DigestMethod Algorithm="http://www.w3.org/2000/09/xmldsig#sha1"/>
      <DigestValue>nxNbVU50PMv+/Us4chaM/HY1Joc=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wmgZF9bPgjwBomsJRqLupy49xOM=</DigestValue>
    </Reference>
  </SignedInfo>
  <SignatureValue>i/EeiDaTovV5GrduUTC+EioIwqQjziQJKU/AFo5uxXd+GTrKQbL8zlIL+kM+CMlv48ErsO/8fcAA
Ih8RvlQRtyBTM5dkxaaGOznsJbdutvvDDN4OcGom7zUdBi9k0/D2PwAWbAa2r37vdPE2NsQZ45mo
/gZD+yxXaEwNBai/TR6nRleAVbkAc9BoM8+QmqBvJGqXzNoEr+SWRku0rYMQDrphDaHW5bcNlEzF
jPehe+Dc9GC8Pk/hmaH/1w8y4bbOLsjy4pljSQw3c6YnhrfeQvD0sJnn1DVvTQBO3dg6pJDH5Kr+
jtyyhjhIPFyjvE6pam9wOOMB6lJVe/wVKbYjZg==</SignatureValue>
  <KeyInfo>
    <X509Data>
      <X509Certificate>MIIGRzCCBS+gAwIBAgIKVwyb7AABAAAUkjANBgkqhkiG9w0BAQUFADBKMRIwEAYKCZImiZPyLGQB
GRYCZ2UxEzARBgoJkiaJk/IsZAEZFgNuYmcxHzAdBgNVBAMTFk5CRyBDbGFzcyAyIElOVCBTdWIg
Q0EwHhcNMTYwMzE2MDY1ODIzWhcNMTcwMjEyMDkxOTIzWjBFMR0wGwYDVQQKExRKU0MgVlRCIEJh
bmsgR2VvcmdpYTEkMCIGA1UEAxMbQlZUIC0gTWFtdWthIE1lbnRlc2hhc2h2aWxpMIIBIjANBgkq
hkiG9w0BAQEFAAOCAQ8AMIIBCgKCAQEA4t0Fn5rimex31ufq/jL2E451rfDY1yhZy04Q+HvPVwUG
eQv/LHaj+J+ZiEcOvlr9v2OHqjPmxJTLtDjOb7hbVoM5DORNSn8cyuLYUKj70AMb5TETY4+Kr6qi
YsBuMHZDS+uqXgER1z7vgJM2yQ6udtqAo/GzVsupSYs80AU61GIB7L8ok+kuGtxLlQmVnBpq1HMY
Elgxgdwd77amBUxYlKZ8Fr66CF0I3zuMnPtj/1+MS8XJz7M6YgigATT31j0EtkSHE9BIoaLCCSzI
iHpBYsiz57/JfIJdyJzAt1nb+tE8n5oOsGqTBRAS5sDHCMWaw1DbdVH/6ZY9+n6kQuwn1QIDAQAB
o4IDMjCCAy4wPAYJKwYBBAGCNxUHBC8wLQYlKwYBBAGCNxUI5rJgg431RIaBmQmDuKFKg76EcQSB
z5ARhq+eEQIBZAIBGzAdBgNVHSUEFjAUBggrBgEFBQcDAgYIKwYBBQUHAwQwCwYDVR0PBAQDAgeA
MCcGCSsGAQQBgjcVCgQaMBgwCgYIKwYBBQUHAwIwCgYIKwYBBQUHAwQwHQYDVR0OBBYEFAyEKA7K
Eolb8J6dEcyaUDNZnBprMB8GA1UdIwQYMBaAFMMu0i/wTC8ZwieC/PYurGqwSc/BMIIBJQYDVR0f
BIIBHDCCARgwggEUoIIBEKCCAQyGgcdsZGFwOi8vL0NOPU5CRyUyMENsYXNzJTIwMiUyMElOVCUy
MFN1YiUyMENBKDEpLENOPW5iZy1zdWJDQSxDTj1DRFAsQ049UHVibGljJTIwS2V5JTIwU2Vydmlj
ZXMsQ049U2VydmljZXMsQ049Q29uZmlndXJhdGlvbixEQz1uYmcsREM9Z2U/Y2VydGlmaWNhdGVS
ZXZvY2F0aW9uTGlzdD9iYXNlP29iamVjdENsYXNzPWNSTERpc3RyaWJ1dGlvblBvaW50hkBodHRw
Oi8vY3JsLm5iZy5nb3YuZ2UvY2EvTkJHJTIwQ2xhc3MlMjAyJTIwSU5UJTIwU3ViJTIwQ0EoMSku
Y3JsMIIBLgYIKwYBBQUHAQEEggEgMIIBHDCBugYIKwYBBQUHMAKGga1sZGFwOi8vL0NOPU5CRyUy
MENsYXNzJTIwMiUyMElOVCUyMFN1YiUyMENBLENOPUFJQSxDTj1QdWJsaWMlMjBLZXklMjBTZXJ2
aWNlcyxDTj1TZXJ2aWNlcyxDTj1Db25maWd1cmF0aW9uLERDPW5iZyxEQz1nZT9jQUNlcnRpZmlj
YXRlP2Jhc2U/b2JqZWN0Q2xhc3M9Y2VydGlmaWNhdGlvbkF1dGhvcml0eTBdBggrBgEFBQcwAoZR
aHR0cDovL2NybC5uYmcuZ292LmdlL2NhL25iZy1zdWJDQS5uYmcuZ2VfTkJHJTIwQ2xhc3MlMjAy
JTIwSU5UJTIwU3ViJTIwQ0EoMSkuY3J0MA0GCSqGSIb3DQEBBQUAA4IBAQB26pD9aG1uc+tzjLVH
RnEpHdsmt4Q9VVCVoIDAovD8e0ImFgtGYMeWWqDUjN0yBM8ShaKTewGNllzv0lMIZlmDJg0VPwjd
V9XivsWDEYeUobePp560QO80w4veFJFJlN6VHyxq+DkmOcUSxTQHLPEB3Kv2jsgEFOVIBG+51/lV
4cUs1Z7NmHY6SmBRTOv4Zu7txdre7V1q2M2AGtlGuZ+ojkV5/KzRQgrftFRJfXNBYR4ZDOSfN1BF
sm5NlXEYDmMymWlwky3j6mtNYQwC7fvJA5Z/bcADBNQkJl4Y4KpRgNQBnuAUU8/45qxd4ZlZBk+4
UORRbBVd7hAyHD6gLqpi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MeKad21o0X/WtfqTCj+vZ+gdbLU=</DigestValue>
      </Reference>
      <Reference URI="/xl/worksheets/sheet1.xml?ContentType=application/vnd.openxmlformats-officedocument.spreadsheetml.worksheet+xml">
        <DigestMethod Algorithm="http://www.w3.org/2000/09/xmldsig#sha1"/>
        <DigestValue>7zAOlHE90Xurqz40hSwlsNi/hYM=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K7qzeth1zIt/vHP1CoZ1RJtd1W4=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hdQzQ/p5BM+lll13Scl3aRuhFtY=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kzcvfGSR6RZfEDs2QIlHqoELOQI=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KxK6Ug7n+WAWUbDaiqJWoe1C2GY=</DigestValue>
      </Reference>
      <Reference URI="/xl/calcChain.xml?ContentType=application/vnd.openxmlformats-officedocument.spreadsheetml.calcChain+xml">
        <DigestMethod Algorithm="http://www.w3.org/2000/09/xmldsig#sha1"/>
        <DigestValue>VRlP2VATUDby13TduW8tV0fQuac=</DigestValue>
      </Reference>
      <Reference URI="/xl/worksheets/sheet4.xml?ContentType=application/vnd.openxmlformats-officedocument.spreadsheetml.worksheet+xml">
        <DigestMethod Algorithm="http://www.w3.org/2000/09/xmldsig#sha1"/>
        <DigestValue>zM00RzH4Y0IP7ThyDE5RcDIRQWo=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CqmscOVRySC2nY0JLN0bLoW5nQo=</DigestValue>
      </Reference>
      <Reference URI="/xl/worksheets/sheet2.xml?ContentType=application/vnd.openxmlformats-officedocument.spreadsheetml.worksheet+xml">
        <DigestMethod Algorithm="http://www.w3.org/2000/09/xmldsig#sha1"/>
        <DigestValue>a0OGKl3hdsztzd1yS7DioEo6eZg=</DigestValue>
      </Reference>
      <Reference URI="/xl/sharedStrings.xml?ContentType=application/vnd.openxmlformats-officedocument.spreadsheetml.sharedStrings+xml">
        <DigestMethod Algorithm="http://www.w3.org/2000/09/xmldsig#sha1"/>
        <DigestValue>0a4mTY12Rkd2sAMX9c2lILMqJkE=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2016-04-22T10:16:24Z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2016-04-22T10:16:24Z</xd:SigningTime>
          <xd:SigningCertificate>
            <xd:Cert>
              <xd:CertDigest>
                <DigestMethod Algorithm="http://www.w3.org/2000/09/xmldsig#sha1"/>
                <DigestValue>OfSnUrnSuTbQ174xhMbWWnm14sw=</DigestValue>
              </xd:CertDigest>
              <xd:IssuerSerial>
                <X509IssuerName>CN=NBG Class 2 INT Sub CA, DC=nbg, DC=ge</X509IssuerName>
                <X509SerialNumber>411078480293718325728402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Irakli Chakhnashvili</cp:lastModifiedBy>
  <cp:lastPrinted>2009-04-27T12:27:12Z</cp:lastPrinted>
  <dcterms:created xsi:type="dcterms:W3CDTF">2006-03-24T12:21:33Z</dcterms:created>
  <dcterms:modified xsi:type="dcterms:W3CDTF">2016-04-22T08:03:56Z</dcterms:modified>
  <cp:category>Banking Supervision</cp:category>
</cp:coreProperties>
</file>