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b-server\PUBLIC_DIRECTORY\ACCOUNT DEP\SAERTO\NBG REPORTING\Safinanso Zedamxedveloba\QUARTERLY REPORTS\Decree\2017\"/>
    </mc:Choice>
  </mc:AlternateContent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B2" i="5" l="1"/>
  <c r="B1" i="5"/>
  <c r="B3" i="4"/>
  <c r="B2" i="4"/>
  <c r="B3" i="2"/>
  <c r="B2" i="2"/>
  <c r="B3" i="3"/>
  <c r="B2" i="3"/>
  <c r="B29" i="4"/>
  <c r="A29" i="4"/>
  <c r="B71" i="2"/>
  <c r="A71" i="2"/>
  <c r="B70" i="3"/>
  <c r="A70" i="3"/>
  <c r="H68" i="2"/>
  <c r="H67" i="2"/>
  <c r="H66" i="2"/>
  <c r="H65" i="2"/>
  <c r="G64" i="2"/>
  <c r="F64" i="2"/>
  <c r="H63" i="2"/>
  <c r="H62" i="2"/>
  <c r="H61" i="2"/>
  <c r="H60" i="2"/>
  <c r="H59" i="2"/>
  <c r="G58" i="2"/>
  <c r="F58" i="2"/>
  <c r="H57" i="2"/>
  <c r="H56" i="2"/>
  <c r="H55" i="2"/>
  <c r="G54" i="2"/>
  <c r="F54" i="2"/>
  <c r="H53" i="2"/>
  <c r="H52" i="2"/>
  <c r="H51" i="2"/>
  <c r="H50" i="2"/>
  <c r="G49" i="2"/>
  <c r="F49" i="2"/>
  <c r="H48" i="2"/>
  <c r="H47" i="2"/>
  <c r="H46" i="2"/>
  <c r="H45" i="2"/>
  <c r="G44" i="2"/>
  <c r="F44" i="2"/>
  <c r="H43" i="2"/>
  <c r="H42" i="2"/>
  <c r="H41" i="2"/>
  <c r="G40" i="2"/>
  <c r="F40" i="2"/>
  <c r="H39" i="2"/>
  <c r="H38" i="2"/>
  <c r="H37" i="2"/>
  <c r="G36" i="2"/>
  <c r="F36" i="2"/>
  <c r="H35" i="2"/>
  <c r="H34" i="2"/>
  <c r="H33" i="2"/>
  <c r="H32" i="2"/>
  <c r="H31" i="2"/>
  <c r="H30" i="2"/>
  <c r="H29" i="2"/>
  <c r="G28" i="2"/>
  <c r="F28" i="2"/>
  <c r="H27" i="2"/>
  <c r="H26" i="2"/>
  <c r="H25" i="2"/>
  <c r="H24" i="2"/>
  <c r="H23" i="2"/>
  <c r="H22" i="2"/>
  <c r="H21" i="2"/>
  <c r="H20" i="2"/>
  <c r="H19" i="2"/>
  <c r="H18" i="2"/>
  <c r="H16" i="2"/>
  <c r="H15" i="2"/>
  <c r="H13" i="2"/>
  <c r="H12" i="2"/>
  <c r="H11" i="2"/>
  <c r="G10" i="2"/>
  <c r="F10" i="2"/>
  <c r="H9" i="2"/>
  <c r="H8" i="2"/>
  <c r="E68" i="2"/>
  <c r="E67" i="2"/>
  <c r="E66" i="2"/>
  <c r="E65" i="2"/>
  <c r="D64" i="2"/>
  <c r="C64" i="2"/>
  <c r="E63" i="2"/>
  <c r="E62" i="2"/>
  <c r="E61" i="2"/>
  <c r="E60" i="2"/>
  <c r="E59" i="2"/>
  <c r="D58" i="2"/>
  <c r="C58" i="2"/>
  <c r="E57" i="2"/>
  <c r="E56" i="2"/>
  <c r="E55" i="2"/>
  <c r="D54" i="2"/>
  <c r="C54" i="2"/>
  <c r="E53" i="2"/>
  <c r="E52" i="2"/>
  <c r="E51" i="2"/>
  <c r="E50" i="2"/>
  <c r="D49" i="2"/>
  <c r="C49" i="2"/>
  <c r="E48" i="2"/>
  <c r="E47" i="2"/>
  <c r="E46" i="2"/>
  <c r="E45" i="2"/>
  <c r="D44" i="2"/>
  <c r="C44" i="2"/>
  <c r="E43" i="2"/>
  <c r="E42" i="2"/>
  <c r="E41" i="2"/>
  <c r="D40" i="2"/>
  <c r="C40" i="2"/>
  <c r="E39" i="2"/>
  <c r="E38" i="2"/>
  <c r="E37" i="2"/>
  <c r="D36" i="2"/>
  <c r="C36" i="2"/>
  <c r="E35" i="2"/>
  <c r="E34" i="2"/>
  <c r="E33" i="2"/>
  <c r="E32" i="2"/>
  <c r="E31" i="2"/>
  <c r="E30" i="2"/>
  <c r="E29" i="2"/>
  <c r="D28" i="2"/>
  <c r="C28" i="2"/>
  <c r="E27" i="2"/>
  <c r="E26" i="2"/>
  <c r="E25" i="2"/>
  <c r="E24" i="2"/>
  <c r="E23" i="2"/>
  <c r="E22" i="2"/>
  <c r="E21" i="2"/>
  <c r="E20" i="2"/>
  <c r="E19" i="2"/>
  <c r="E18" i="2"/>
  <c r="D14" i="2"/>
  <c r="C14" i="2"/>
  <c r="E16" i="2"/>
  <c r="E15" i="2"/>
  <c r="E13" i="2"/>
  <c r="E12" i="2"/>
  <c r="E11" i="2"/>
  <c r="D10" i="2"/>
  <c r="C10" i="2"/>
  <c r="E9" i="2"/>
  <c r="E8" i="2"/>
  <c r="H66" i="3"/>
  <c r="H64" i="3"/>
  <c r="F61" i="3"/>
  <c r="H61" i="3" s="1"/>
  <c r="H60" i="3"/>
  <c r="H59" i="3"/>
  <c r="H58" i="3"/>
  <c r="G53" i="3"/>
  <c r="F53" i="3"/>
  <c r="H53" i="3" s="1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5" i="3"/>
  <c r="G34" i="3"/>
  <c r="G45" i="3"/>
  <c r="F34" i="3"/>
  <c r="F45" i="3" s="1"/>
  <c r="G30" i="3"/>
  <c r="F30" i="3"/>
  <c r="H29" i="3"/>
  <c r="H28" i="3"/>
  <c r="H27" i="3"/>
  <c r="H26" i="3"/>
  <c r="H25" i="3"/>
  <c r="H24" i="3"/>
  <c r="H21" i="3"/>
  <c r="H20" i="3"/>
  <c r="H19" i="3"/>
  <c r="H18" i="3"/>
  <c r="H17" i="3"/>
  <c r="H16" i="3"/>
  <c r="H15" i="3"/>
  <c r="H14" i="3"/>
  <c r="H13" i="3"/>
  <c r="H12" i="3"/>
  <c r="H11" i="3"/>
  <c r="H10" i="3"/>
  <c r="G9" i="3"/>
  <c r="G22" i="3" s="1"/>
  <c r="G31" i="3" s="1"/>
  <c r="F9" i="3"/>
  <c r="F22" i="3" s="1"/>
  <c r="H8" i="3"/>
  <c r="E66" i="3"/>
  <c r="E64" i="3"/>
  <c r="C61" i="3"/>
  <c r="E61" i="3" s="1"/>
  <c r="E60" i="3"/>
  <c r="E59" i="3"/>
  <c r="E58" i="3"/>
  <c r="D53" i="3"/>
  <c r="C53" i="3"/>
  <c r="E53" i="3" s="1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D34" i="3"/>
  <c r="D45" i="3" s="1"/>
  <c r="C34" i="3"/>
  <c r="C45" i="3" s="1"/>
  <c r="C54" i="3" s="1"/>
  <c r="D30" i="3"/>
  <c r="E30" i="3" s="1"/>
  <c r="C30" i="3"/>
  <c r="E29" i="3"/>
  <c r="E28" i="3"/>
  <c r="E27" i="3"/>
  <c r="E26" i="3"/>
  <c r="E25" i="3"/>
  <c r="E24" i="3"/>
  <c r="E21" i="3"/>
  <c r="E20" i="3"/>
  <c r="E19" i="3"/>
  <c r="E18" i="3"/>
  <c r="E17" i="3"/>
  <c r="E16" i="3"/>
  <c r="E15" i="3"/>
  <c r="E14" i="3"/>
  <c r="E13" i="3"/>
  <c r="E12" i="3"/>
  <c r="E11" i="3"/>
  <c r="E10" i="3"/>
  <c r="D9" i="3"/>
  <c r="D22" i="3" s="1"/>
  <c r="D31" i="3" s="1"/>
  <c r="C9" i="3"/>
  <c r="C22" i="3"/>
  <c r="C31" i="3" s="1"/>
  <c r="E8" i="3"/>
  <c r="E40" i="2" l="1"/>
  <c r="H54" i="2"/>
  <c r="H64" i="2"/>
  <c r="E14" i="2"/>
  <c r="E10" i="2"/>
  <c r="E64" i="2"/>
  <c r="H44" i="2"/>
  <c r="E36" i="2"/>
  <c r="H49" i="2"/>
  <c r="H58" i="2"/>
  <c r="E58" i="2"/>
  <c r="H28" i="2"/>
  <c r="D7" i="2"/>
  <c r="D69" i="2" s="1"/>
  <c r="E54" i="2"/>
  <c r="E49" i="2"/>
  <c r="H36" i="2"/>
  <c r="E28" i="2"/>
  <c r="E44" i="2"/>
  <c r="H40" i="2"/>
  <c r="H10" i="2"/>
  <c r="G14" i="2"/>
  <c r="F14" i="2"/>
  <c r="C7" i="2"/>
  <c r="C69" i="2" s="1"/>
  <c r="D54" i="3"/>
  <c r="H9" i="3"/>
  <c r="E34" i="3"/>
  <c r="E31" i="3"/>
  <c r="E22" i="3"/>
  <c r="G54" i="3"/>
  <c r="G56" i="3" s="1"/>
  <c r="G63" i="3" s="1"/>
  <c r="G65" i="3" s="1"/>
  <c r="G67" i="3" s="1"/>
  <c r="H30" i="3"/>
  <c r="C56" i="3"/>
  <c r="E54" i="3"/>
  <c r="D56" i="3"/>
  <c r="D63" i="3" s="1"/>
  <c r="D65" i="3" s="1"/>
  <c r="D67" i="3" s="1"/>
  <c r="F54" i="3"/>
  <c r="H45" i="3"/>
  <c r="F31" i="3"/>
  <c r="H22" i="3"/>
  <c r="E9" i="3"/>
  <c r="E45" i="3"/>
  <c r="H34" i="3"/>
  <c r="E7" i="2" l="1"/>
  <c r="E69" i="2"/>
  <c r="G7" i="2"/>
  <c r="H14" i="2"/>
  <c r="F7" i="2"/>
  <c r="H54" i="3"/>
  <c r="C63" i="3"/>
  <c r="E56" i="3"/>
  <c r="F56" i="3"/>
  <c r="H31" i="3"/>
  <c r="H7" i="2" l="1"/>
  <c r="G69" i="2"/>
  <c r="F69" i="2"/>
  <c r="E63" i="3"/>
  <c r="C65" i="3"/>
  <c r="F63" i="3"/>
  <c r="H56" i="3"/>
  <c r="H69" i="2" l="1"/>
  <c r="F65" i="3"/>
  <c r="H63" i="3"/>
  <c r="E65" i="3"/>
  <c r="C67" i="3"/>
  <c r="E67" i="3" s="1"/>
  <c r="F67" i="3" l="1"/>
  <c r="H67" i="3" s="1"/>
  <c r="H65" i="3"/>
</calcChain>
</file>

<file path=xl/comments1.xml><?xml version="1.0" encoding="utf-8"?>
<comments xmlns="http://schemas.openxmlformats.org/spreadsheetml/2006/main">
  <authors>
    <author>Maia Kacharava</author>
  </authors>
  <commentList>
    <comment ref="C23" authorId="0" shapeId="0">
      <text>
        <r>
          <rPr>
            <sz val="9"/>
            <color indexed="81"/>
            <rFont val="Tahoma"/>
            <family val="2"/>
          </rPr>
          <t xml:space="preserve">2017 წლის 31 მარტის სასესხო პორტფელი შეიცავს ფაქტორინგს და ეს იწვევს წლის ბოლოსთან შედარებით  სასესხო პორტფელის ზრდას: 7.18%. ფაქტორინგის ეფექტის გარეშე იქნებოდა კლება: -2.31%
</t>
        </r>
      </text>
    </comment>
  </commentList>
</comments>
</file>

<file path=xl/sharedStrings.xml><?xml version="1.0" encoding="utf-8"?>
<sst xmlns="http://schemas.openxmlformats.org/spreadsheetml/2006/main" count="300" uniqueCount="237">
  <si>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</si>
  <si>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</si>
  <si>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</si>
  <si>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</si>
  <si>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</si>
  <si>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</si>
  <si>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</si>
  <si>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</si>
  <si>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</si>
  <si>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</si>
  <si>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</si>
  <si>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</si>
  <si>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</si>
  <si>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</si>
  <si>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</si>
  <si>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</si>
  <si>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</si>
  <si>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</si>
  <si>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</si>
  <si>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</si>
  <si>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</si>
  <si>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</si>
  <si>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</si>
  <si>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</si>
  <si>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</si>
  <si>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</si>
  <si>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</si>
  <si>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</si>
  <si>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</si>
  <si>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</si>
  <si>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</si>
  <si>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</si>
  <si>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</si>
  <si>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</si>
  <si>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</si>
  <si>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</si>
  <si>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</si>
  <si>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</si>
  <si>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</si>
  <si>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</si>
  <si>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</si>
  <si>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</si>
  <si>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</si>
  <si>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</si>
  <si>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</si>
  <si>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</si>
  <si>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</si>
  <si>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</si>
  <si>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</si>
  <si>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</si>
  <si>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</si>
  <si>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</si>
  <si>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</si>
  <si>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</si>
  <si>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</si>
  <si>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</si>
  <si>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</si>
  <si>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</si>
  <si>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</si>
  <si>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</si>
  <si>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</si>
  <si>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</si>
  <si>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</si>
  <si>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</si>
  <si>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</si>
  <si>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</si>
  <si>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</si>
  <si>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</si>
  <si>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</si>
  <si>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</si>
  <si>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</si>
  <si>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</si>
  <si>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</si>
  <si>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</si>
  <si>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</si>
  <si>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</si>
  <si>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</si>
  <si>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</si>
  <si>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</si>
  <si>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</si>
  <si>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</si>
  <si>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</si>
  <si>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</si>
  <si>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</si>
  <si>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</si>
  <si>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</si>
  <si>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</si>
  <si>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</si>
  <si>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</si>
  <si>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</si>
  <si>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</si>
  <si>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</si>
  <si>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</si>
  <si>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</si>
  <si>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</si>
  <si>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</si>
  <si>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</si>
  <si>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</si>
  <si>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</si>
  <si>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</si>
  <si>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</si>
  <si>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</si>
  <si>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</si>
  <si>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</si>
  <si>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</si>
  <si>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</si>
  <si>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</si>
  <si>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</si>
  <si>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</si>
  <si>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</si>
  <si>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</si>
  <si>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</si>
  <si>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</si>
  <si>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</si>
  <si>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</si>
  <si>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</si>
  <si>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</si>
  <si>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</si>
  <si>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</si>
  <si>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</si>
  <si>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</si>
  <si>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</si>
  <si>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</si>
  <si>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</si>
  <si>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</si>
  <si>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</si>
  <si>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</si>
  <si>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</si>
  <si>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</si>
  <si>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</si>
  <si>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</si>
  <si>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</si>
  <si>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</si>
  <si>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</si>
  <si>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</si>
  <si>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</si>
  <si>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</si>
  <si>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</si>
  <si>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</si>
  <si>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</si>
  <si>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</si>
  <si>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</si>
  <si>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</si>
  <si>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</si>
  <si>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</si>
  <si>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</si>
  <si>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</si>
  <si>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</si>
  <si>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</si>
  <si>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</si>
  <si>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</si>
  <si>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</si>
  <si>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</si>
  <si>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</si>
  <si>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</si>
  <si>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</si>
  <si>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</si>
  <si>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</si>
  <si>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</si>
  <si>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</si>
  <si>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</si>
  <si>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</si>
  <si>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</si>
  <si>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</si>
  <si>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</si>
  <si>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</si>
  <si>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</si>
  <si>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</si>
  <si>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</si>
  <si>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</si>
  <si>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</si>
  <si>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</si>
  <si>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</si>
  <si>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</si>
  <si>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</si>
  <si>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</si>
  <si>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</si>
  <si>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</si>
  <si>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</si>
  <si>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</si>
  <si>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</si>
  <si>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</si>
  <si>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</si>
  <si>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</si>
  <si>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</si>
  <si>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</si>
  <si>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</si>
  <si>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</si>
  <si>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</si>
  <si>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</si>
  <si>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</si>
  <si>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</si>
  <si>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</si>
  <si>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</si>
  <si>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</si>
  <si>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</si>
  <si>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</si>
  <si>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</si>
  <si>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</si>
  <si>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</si>
  <si>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</si>
  <si>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</si>
  <si>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</si>
  <si>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</si>
  <si>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</si>
  <si>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</si>
  <si>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</si>
  <si>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</si>
  <si>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</si>
  <si>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</si>
  <si>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</si>
  <si>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</si>
  <si>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</si>
  <si>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</si>
  <si>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</si>
  <si>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</si>
  <si>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</si>
  <si>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</si>
  <si>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</si>
  <si>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</si>
  <si>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</si>
  <si>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</si>
  <si>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</si>
  <si>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”სს ბაზისბანკი”</t>
  </si>
  <si>
    <t>ჯანგ ძუნი</t>
  </si>
  <si>
    <t>ჟუ ნინგი</t>
  </si>
  <si>
    <t>ზაიქი მი</t>
  </si>
  <si>
    <t>ცაავა დავით</t>
  </si>
  <si>
    <t>ხვეი ლი</t>
  </si>
  <si>
    <t>ასლანიკაშვილი ლია</t>
  </si>
  <si>
    <t>კაკაბაძე დავით</t>
  </si>
  <si>
    <t>გარდაფხაძე ლევან</t>
  </si>
  <si>
    <t>შპს "Xinjiang HuaLing Industry &amp; Trade (Group) Co"</t>
  </si>
  <si>
    <t>მი ზაიქი</t>
  </si>
  <si>
    <t>მი ენხვა</t>
  </si>
  <si>
    <t>პირველადი კაპიტალის კოეფიციენტი ≥ 6.4%</t>
  </si>
  <si>
    <t>საზედამხედველო კაპიტალის კოეფიციენტი ≥ 9.6%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</si>
</sst>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/dd/yy"/>
    <numFmt numFmtId="165" formatCode="#,##0;[Red]#,##0"/>
    <numFmt numFmtId="166" formatCode="m/d/yy;@"/>
    <numFmt numFmtId="167" formatCode="_(* #,##0_);_(* \(#,##0\);_(* &quot;-&quot;??_);_(@_)"/>
    <numFmt numFmtId="171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2" fillId="0" borderId="15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 indent="1"/>
    </xf>
    <xf numFmtId="0" fontId="12" fillId="0" borderId="18" xfId="0" applyFont="1" applyFill="1" applyBorder="1" applyAlignment="1">
      <alignment horizontal="left" wrapText="1" indent="2"/>
    </xf>
    <xf numFmtId="0" fontId="13" fillId="0" borderId="18" xfId="0" applyFont="1" applyFill="1" applyBorder="1" applyAlignment="1"/>
    <xf numFmtId="0" fontId="13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left" indent="1"/>
    </xf>
    <xf numFmtId="0" fontId="12" fillId="0" borderId="20" xfId="0" applyFont="1" applyFill="1" applyBorder="1" applyAlignment="1">
      <alignment horizontal="left" wrapText="1" indent="1"/>
    </xf>
    <xf numFmtId="0" fontId="12" fillId="0" borderId="21" xfId="0" applyFont="1" applyFill="1" applyBorder="1" applyAlignment="1">
      <alignment horizontal="left" indent="1"/>
    </xf>
    <xf numFmtId="0" fontId="13" fillId="0" borderId="2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indent="1"/>
    </xf>
    <xf numFmtId="0" fontId="13" fillId="0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0" fontId="13" fillId="0" borderId="22" xfId="0" applyFont="1" applyFill="1" applyBorder="1" applyAlignment="1"/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8" fontId="12" fillId="0" borderId="18" xfId="0" applyNumberFormat="1" applyFont="1" applyFill="1" applyBorder="1" applyAlignment="1" applyProtection="1">
      <alignment horizontal="right"/>
      <protection locked="0"/>
    </xf>
    <xf numFmtId="38" fontId="12" fillId="0" borderId="25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>
      <alignment horizontal="right"/>
    </xf>
    <xf numFmtId="38" fontId="12" fillId="2" borderId="18" xfId="0" applyNumberFormat="1" applyFont="1" applyFill="1" applyBorder="1" applyAlignment="1">
      <alignment horizontal="right"/>
    </xf>
    <xf numFmtId="38" fontId="12" fillId="2" borderId="25" xfId="0" applyNumberFormat="1" applyFont="1" applyFill="1" applyBorder="1" applyAlignment="1" applyProtection="1">
      <alignment horizontal="right"/>
    </xf>
    <xf numFmtId="38" fontId="12" fillId="3" borderId="25" xfId="0" applyNumberFormat="1" applyFont="1" applyFill="1" applyBorder="1" applyAlignment="1" applyProtection="1">
      <alignment horizontal="right"/>
      <protection locked="0"/>
    </xf>
    <xf numFmtId="38" fontId="12" fillId="2" borderId="18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 applyProtection="1">
      <alignment horizontal="right"/>
      <protection locked="0"/>
    </xf>
    <xf numFmtId="38" fontId="12" fillId="0" borderId="20" xfId="0" applyNumberFormat="1" applyFont="1" applyFill="1" applyBorder="1" applyAlignment="1" applyProtection="1">
      <alignment horizontal="right"/>
      <protection locked="0"/>
    </xf>
    <xf numFmtId="38" fontId="12" fillId="2" borderId="26" xfId="0" applyNumberFormat="1" applyFont="1" applyFill="1" applyBorder="1" applyAlignment="1">
      <alignment horizontal="right"/>
    </xf>
    <xf numFmtId="38" fontId="12" fillId="2" borderId="22" xfId="0" applyNumberFormat="1" applyFont="1" applyFill="1" applyBorder="1" applyAlignment="1">
      <alignment horizontal="right"/>
    </xf>
    <xf numFmtId="38" fontId="12" fillId="2" borderId="27" xfId="0" applyNumberFormat="1" applyFont="1" applyFill="1" applyBorder="1" applyAlignment="1">
      <alignment horizontal="right"/>
    </xf>
    <xf numFmtId="38" fontId="12" fillId="0" borderId="16" xfId="0" applyNumberFormat="1" applyFont="1" applyFill="1" applyBorder="1" applyAlignment="1" applyProtection="1">
      <alignment horizontal="right"/>
      <protection locked="0"/>
    </xf>
    <xf numFmtId="38" fontId="12" fillId="3" borderId="24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2" borderId="28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>
      <alignment horizontal="right"/>
    </xf>
    <xf numFmtId="38" fontId="12" fillId="0" borderId="25" xfId="0" applyNumberFormat="1" applyFont="1" applyFill="1" applyBorder="1" applyAlignment="1">
      <alignment horizontal="right"/>
    </xf>
    <xf numFmtId="38" fontId="12" fillId="2" borderId="20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38" fontId="12" fillId="2" borderId="7" xfId="0" applyNumberFormat="1" applyFont="1" applyFill="1" applyBorder="1" applyAlignment="1" applyProtection="1">
      <alignment horizontal="right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>
      <alignment horizontal="left" indent="1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14" fontId="4" fillId="0" borderId="0" xfId="0" applyNumberFormat="1" applyFont="1" applyFill="1" applyBorder="1" applyAlignment="1" applyProtection="1">
      <alignment horizontal="left"/>
    </xf>
    <xf numFmtId="14" fontId="4" fillId="0" borderId="0" xfId="0" applyNumberFormat="1" applyFont="1" applyAlignment="1">
      <alignment horizontal="left"/>
    </xf>
    <xf numFmtId="0" fontId="5" fillId="0" borderId="9" xfId="0" applyFont="1" applyFill="1" applyBorder="1" applyAlignment="1" applyProtection="1">
      <alignment horizontal="center" vertical="center" wrapText="1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4" xfId="0" applyNumberFormat="1" applyFont="1" applyFill="1" applyBorder="1" applyAlignment="1" applyProtection="1">
      <alignment horizontal="right"/>
    </xf>
    <xf numFmtId="38" fontId="4" fillId="0" borderId="7" xfId="0" applyNumberFormat="1" applyFont="1" applyFill="1" applyBorder="1" applyAlignment="1" applyProtection="1">
      <alignment horizontal="right"/>
    </xf>
    <xf numFmtId="38" fontId="4" fillId="0" borderId="9" xfId="0" applyNumberFormat="1" applyFont="1" applyFill="1" applyBorder="1" applyAlignment="1" applyProtection="1">
      <alignment horizontal="right"/>
    </xf>
    <xf numFmtId="167" fontId="4" fillId="0" borderId="0" xfId="4" applyNumberFormat="1" applyFont="1" applyFill="1" applyProtection="1">
      <protection locked="0"/>
    </xf>
    <xf numFmtId="167" fontId="4" fillId="0" borderId="0" xfId="0" applyNumberFormat="1" applyFont="1" applyFill="1" applyBorder="1" applyProtection="1">
      <protection locked="0"/>
    </xf>
    <xf numFmtId="167" fontId="4" fillId="0" borderId="0" xfId="4" applyNumberFormat="1" applyFont="1" applyFill="1" applyBorder="1" applyProtection="1"/>
    <xf numFmtId="167" fontId="4" fillId="0" borderId="0" xfId="0" applyNumberFormat="1" applyFont="1" applyFill="1" applyProtection="1">
      <protection locked="0"/>
    </xf>
    <xf numFmtId="43" fontId="4" fillId="0" borderId="0" xfId="0" applyNumberFormat="1" applyFont="1" applyFill="1" applyProtection="1">
      <protection locked="0"/>
    </xf>
    <xf numFmtId="43" fontId="4" fillId="0" borderId="0" xfId="0" applyNumberFormat="1" applyFont="1" applyFill="1"/>
    <xf numFmtId="0" fontId="6" fillId="0" borderId="0" xfId="0" applyFont="1" applyFill="1" applyBorder="1" applyAlignment="1">
      <alignment horizontal="center" vertical="center" wrapText="1"/>
    </xf>
    <xf numFmtId="10" fontId="4" fillId="0" borderId="9" xfId="3" applyNumberFormat="1" applyFont="1" applyFill="1" applyBorder="1" applyAlignment="1"/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10" fontId="4" fillId="0" borderId="12" xfId="3" applyNumberFormat="1" applyFont="1" applyFill="1" applyBorder="1"/>
    <xf numFmtId="9" fontId="4" fillId="0" borderId="0" xfId="3" applyFont="1" applyFill="1"/>
    <xf numFmtId="38" fontId="4" fillId="0" borderId="0" xfId="0" applyNumberFormat="1" applyFont="1" applyFill="1"/>
    <xf numFmtId="171" fontId="4" fillId="0" borderId="0" xfId="3" applyNumberFormat="1" applyFont="1" applyFill="1"/>
    <xf numFmtId="10" fontId="4" fillId="0" borderId="0" xfId="3" applyNumberFormat="1" applyFont="1" applyFill="1"/>
  </cellXfs>
  <cellStyles count="5">
    <cellStyle name="Comma" xfId="4" builtinId="3"/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tabSelected="1" zoomScaleNormal="100" workbookViewId="0">
      <selection activeCell="B1" sqref="B1"/>
    </sheetView>
  </sheetViews>
  <sheetFormatPr defaultRowHeight="15" x14ac:dyDescent="0.3"/>
  <cols>
    <col min="1" max="1" width="5.7109375" style="1" customWidth="1"/>
    <col min="2" max="2" width="55.5703125" style="1" bestFit="1" customWidth="1"/>
    <col min="3" max="3" width="14.140625" style="1" customWidth="1"/>
    <col min="4" max="4" width="15.5703125" style="1" customWidth="1"/>
    <col min="5" max="5" width="15.7109375" style="1" customWidth="1"/>
    <col min="6" max="6" width="14.85546875" style="1" bestFit="1" customWidth="1"/>
    <col min="7" max="7" width="14.42578125" style="1" bestFit="1" customWidth="1"/>
    <col min="8" max="8" width="16" style="1" customWidth="1"/>
    <col min="9" max="16384" width="9.140625" style="1"/>
  </cols>
  <sheetData>
    <row r="1" spans="1:19" x14ac:dyDescent="0.3">
      <c r="A1" s="2" t="s">
        <v>120</v>
      </c>
      <c r="B1" s="3" t="s">
        <v>223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3">
      <c r="A2" s="2" t="s">
        <v>132</v>
      </c>
      <c r="B2" s="4">
        <v>42825</v>
      </c>
      <c r="C2" s="3"/>
      <c r="D2" s="5"/>
      <c r="E2" s="5"/>
      <c r="F2" s="6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thickBot="1" x14ac:dyDescent="0.35">
      <c r="A3" s="7"/>
      <c r="B3" s="8" t="s">
        <v>214</v>
      </c>
      <c r="D3" s="6"/>
      <c r="E3" s="6"/>
      <c r="F3" s="3"/>
      <c r="G3" s="3"/>
      <c r="H3" s="9" t="s">
        <v>121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" x14ac:dyDescent="0.35">
      <c r="A4" s="10"/>
      <c r="B4" s="11"/>
      <c r="C4" s="149" t="s">
        <v>135</v>
      </c>
      <c r="D4" s="149"/>
      <c r="E4" s="149"/>
      <c r="F4" s="150" t="s">
        <v>147</v>
      </c>
      <c r="G4" s="150"/>
      <c r="H4" s="151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 x14ac:dyDescent="0.3">
      <c r="A5" s="12" t="s">
        <v>106</v>
      </c>
      <c r="B5" s="13" t="s">
        <v>129</v>
      </c>
      <c r="C5" s="14" t="s">
        <v>161</v>
      </c>
      <c r="D5" s="14" t="s">
        <v>162</v>
      </c>
      <c r="E5" s="14" t="s">
        <v>163</v>
      </c>
      <c r="F5" s="14" t="s">
        <v>161</v>
      </c>
      <c r="G5" s="14" t="s">
        <v>162</v>
      </c>
      <c r="H5" s="136" t="s">
        <v>163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3">
      <c r="A6" s="12">
        <v>1</v>
      </c>
      <c r="B6" s="15" t="s">
        <v>133</v>
      </c>
      <c r="C6" s="16">
        <v>10512133.439999999</v>
      </c>
      <c r="D6" s="16">
        <v>14148907.3095</v>
      </c>
      <c r="E6" s="16">
        <v>24661040.749499999</v>
      </c>
      <c r="F6" s="17">
        <v>10390729.439999999</v>
      </c>
      <c r="G6" s="16">
        <v>11944515.2027</v>
      </c>
      <c r="H6" s="137">
        <v>22335244.642700002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3">
      <c r="A7" s="12">
        <v>2</v>
      </c>
      <c r="B7" s="15" t="s">
        <v>150</v>
      </c>
      <c r="C7" s="16">
        <v>7049444.3899999997</v>
      </c>
      <c r="D7" s="16">
        <v>101671053.58239999</v>
      </c>
      <c r="E7" s="16">
        <v>108720497.97239999</v>
      </c>
      <c r="F7" s="17">
        <v>9707638.7400000002</v>
      </c>
      <c r="G7" s="16">
        <v>56341011.554800004</v>
      </c>
      <c r="H7" s="137">
        <v>66048650.294800006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3">
      <c r="A8" s="12">
        <v>3</v>
      </c>
      <c r="B8" s="15" t="s">
        <v>151</v>
      </c>
      <c r="C8" s="16">
        <v>239006.35</v>
      </c>
      <c r="D8" s="16">
        <v>47938493.553999998</v>
      </c>
      <c r="E8" s="16">
        <v>48177499.903999999</v>
      </c>
      <c r="F8" s="17">
        <v>3864069.37</v>
      </c>
      <c r="G8" s="16">
        <v>63299872.617399998</v>
      </c>
      <c r="H8" s="137">
        <v>67163941.987399995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3">
      <c r="A9" s="12">
        <v>4</v>
      </c>
      <c r="B9" s="15" t="s">
        <v>137</v>
      </c>
      <c r="C9" s="16">
        <v>0</v>
      </c>
      <c r="D9" s="16">
        <v>0</v>
      </c>
      <c r="E9" s="16">
        <v>0</v>
      </c>
      <c r="F9" s="17">
        <v>0</v>
      </c>
      <c r="G9" s="16">
        <v>0</v>
      </c>
      <c r="H9" s="137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3">
      <c r="A10" s="12">
        <v>5</v>
      </c>
      <c r="B10" s="15" t="s">
        <v>138</v>
      </c>
      <c r="C10" s="16">
        <v>118505114.56999999</v>
      </c>
      <c r="D10" s="16">
        <v>0</v>
      </c>
      <c r="E10" s="16">
        <v>118505114.56999999</v>
      </c>
      <c r="F10" s="17">
        <v>92229845.189999998</v>
      </c>
      <c r="G10" s="16">
        <v>0</v>
      </c>
      <c r="H10" s="137">
        <v>92229845.189999998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3">
      <c r="A11" s="12">
        <v>6.1</v>
      </c>
      <c r="B11" s="18" t="s">
        <v>152</v>
      </c>
      <c r="C11" s="16">
        <v>176443442.18000001</v>
      </c>
      <c r="D11" s="16">
        <v>416411077.4878</v>
      </c>
      <c r="E11" s="16">
        <v>592854519.66779995</v>
      </c>
      <c r="F11" s="17">
        <v>170982969.56999999</v>
      </c>
      <c r="G11" s="16">
        <v>279768229.65300006</v>
      </c>
      <c r="H11" s="137">
        <v>450751199.22300005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3">
      <c r="A12" s="12">
        <v>6.2</v>
      </c>
      <c r="B12" s="18" t="s">
        <v>153</v>
      </c>
      <c r="C12" s="16">
        <v>-5542949.9066000003</v>
      </c>
      <c r="D12" s="16">
        <v>-20731209.974180002</v>
      </c>
      <c r="E12" s="16">
        <v>-26274159.880780004</v>
      </c>
      <c r="F12" s="17">
        <v>-5208935.7842643</v>
      </c>
      <c r="G12" s="16">
        <v>-14773374.061307101</v>
      </c>
      <c r="H12" s="137">
        <v>-19982309.845571399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3">
      <c r="A13" s="12">
        <v>6</v>
      </c>
      <c r="B13" s="15" t="s">
        <v>154</v>
      </c>
      <c r="C13" s="16">
        <v>170900492.27340001</v>
      </c>
      <c r="D13" s="16">
        <v>395679867.51362002</v>
      </c>
      <c r="E13" s="16">
        <v>566580359.78701997</v>
      </c>
      <c r="F13" s="17">
        <v>165774033.7857357</v>
      </c>
      <c r="G13" s="16">
        <v>264994855.59169295</v>
      </c>
      <c r="H13" s="137">
        <v>430768889.37742865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3">
      <c r="A14" s="12">
        <v>7</v>
      </c>
      <c r="B14" s="15" t="s">
        <v>155</v>
      </c>
      <c r="C14" s="16">
        <v>3156546.4400000004</v>
      </c>
      <c r="D14" s="16">
        <v>2129091.81</v>
      </c>
      <c r="E14" s="16">
        <v>5285638.25</v>
      </c>
      <c r="F14" s="17">
        <v>2546083.69</v>
      </c>
      <c r="G14" s="16">
        <v>1726556.1487</v>
      </c>
      <c r="H14" s="137">
        <v>4272639.8387000002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3">
      <c r="A15" s="12">
        <v>8</v>
      </c>
      <c r="B15" s="15" t="s">
        <v>145</v>
      </c>
      <c r="C15" s="16">
        <v>4517589.5719999997</v>
      </c>
      <c r="D15" s="16" t="s">
        <v>178</v>
      </c>
      <c r="E15" s="16">
        <v>4517589.5719999997</v>
      </c>
      <c r="F15" s="17">
        <v>4548679.0719999997</v>
      </c>
      <c r="G15" s="16" t="s">
        <v>178</v>
      </c>
      <c r="H15" s="137">
        <v>4548679.0719999997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3">
      <c r="A16" s="12">
        <v>9</v>
      </c>
      <c r="B16" s="15" t="s">
        <v>148</v>
      </c>
      <c r="C16" s="16">
        <v>3859355.1</v>
      </c>
      <c r="D16" s="16">
        <v>0</v>
      </c>
      <c r="E16" s="16">
        <v>3859355.1</v>
      </c>
      <c r="F16" s="17">
        <v>5259355.1000000006</v>
      </c>
      <c r="G16" s="16">
        <v>0</v>
      </c>
      <c r="H16" s="137">
        <v>5259355.1000000006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3">
      <c r="A17" s="12">
        <v>10</v>
      </c>
      <c r="B17" s="15" t="s">
        <v>146</v>
      </c>
      <c r="C17" s="16">
        <v>21793352.129999999</v>
      </c>
      <c r="D17" s="16" t="s">
        <v>178</v>
      </c>
      <c r="E17" s="16">
        <v>21793352.129999999</v>
      </c>
      <c r="F17" s="17">
        <v>23133999.530000001</v>
      </c>
      <c r="G17" s="16" t="s">
        <v>178</v>
      </c>
      <c r="H17" s="137">
        <v>23133999.530000001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3">
      <c r="A18" s="12">
        <v>11</v>
      </c>
      <c r="B18" s="15" t="s">
        <v>156</v>
      </c>
      <c r="C18" s="16">
        <v>3258971.7970000003</v>
      </c>
      <c r="D18" s="16">
        <v>218570.39809999999</v>
      </c>
      <c r="E18" s="16">
        <v>3477542.1951000001</v>
      </c>
      <c r="F18" s="17">
        <v>3193289.8579999995</v>
      </c>
      <c r="G18" s="16">
        <v>5086371.1689999998</v>
      </c>
      <c r="H18" s="137">
        <v>8279661.0269999988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3">
      <c r="A19" s="12">
        <v>12</v>
      </c>
      <c r="B19" s="19" t="s">
        <v>130</v>
      </c>
      <c r="C19" s="16">
        <v>343792006.06240004</v>
      </c>
      <c r="D19" s="16">
        <v>561785984.16761994</v>
      </c>
      <c r="E19" s="16">
        <v>905577990.23002005</v>
      </c>
      <c r="F19" s="17">
        <v>320647723.77573568</v>
      </c>
      <c r="G19" s="16">
        <v>403393182.28429294</v>
      </c>
      <c r="H19" s="137">
        <v>724040906.06002855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75" x14ac:dyDescent="0.3">
      <c r="A20" s="12"/>
      <c r="B20" s="13" t="s">
        <v>126</v>
      </c>
      <c r="C20" s="20"/>
      <c r="D20" s="21"/>
      <c r="E20" s="139"/>
      <c r="F20" s="21"/>
      <c r="G20" s="20"/>
      <c r="H20" s="14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3">
      <c r="A21" s="12">
        <v>13</v>
      </c>
      <c r="B21" s="15" t="s">
        <v>123</v>
      </c>
      <c r="C21" s="16">
        <v>13001144.460000001</v>
      </c>
      <c r="D21" s="16">
        <v>15049856.3364</v>
      </c>
      <c r="E21" s="16">
        <v>28051000.796400003</v>
      </c>
      <c r="F21" s="17">
        <v>7027487.6699999999</v>
      </c>
      <c r="G21" s="16">
        <v>3719231.1616000002</v>
      </c>
      <c r="H21" s="137">
        <v>10746718.831599999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3">
      <c r="A22" s="12">
        <v>14</v>
      </c>
      <c r="B22" s="15" t="s">
        <v>136</v>
      </c>
      <c r="C22" s="16">
        <v>47341597.240000002</v>
      </c>
      <c r="D22" s="16">
        <v>80423918.438199997</v>
      </c>
      <c r="E22" s="16">
        <v>127765515.67820001</v>
      </c>
      <c r="F22" s="17">
        <v>43534067.199999996</v>
      </c>
      <c r="G22" s="16">
        <v>42484851.114099994</v>
      </c>
      <c r="H22" s="137">
        <v>86018918.314099997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3">
      <c r="A23" s="12">
        <v>15</v>
      </c>
      <c r="B23" s="15" t="s">
        <v>157</v>
      </c>
      <c r="C23" s="16">
        <v>29535848.969999999</v>
      </c>
      <c r="D23" s="16">
        <v>91398245.971000001</v>
      </c>
      <c r="E23" s="16">
        <v>120934094.941</v>
      </c>
      <c r="F23" s="17">
        <v>17876974.18</v>
      </c>
      <c r="G23" s="16">
        <v>41628278.614399999</v>
      </c>
      <c r="H23" s="137">
        <v>59505252.794399999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3">
      <c r="A24" s="12">
        <v>16</v>
      </c>
      <c r="B24" s="15" t="s">
        <v>124</v>
      </c>
      <c r="C24" s="16">
        <v>22605572.77</v>
      </c>
      <c r="D24" s="16">
        <v>280940477.22870004</v>
      </c>
      <c r="E24" s="16">
        <v>303546049.99870002</v>
      </c>
      <c r="F24" s="17">
        <v>40623452.18</v>
      </c>
      <c r="G24" s="16">
        <v>254658994.48189998</v>
      </c>
      <c r="H24" s="137">
        <v>295282446.66189998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3">
      <c r="A25" s="12">
        <v>17</v>
      </c>
      <c r="B25" s="15" t="s">
        <v>134</v>
      </c>
      <c r="C25" s="16"/>
      <c r="D25" s="16"/>
      <c r="E25" s="16">
        <v>0</v>
      </c>
      <c r="F25" s="16"/>
      <c r="G25" s="16"/>
      <c r="H25" s="137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3">
      <c r="A26" s="12">
        <v>18</v>
      </c>
      <c r="B26" s="15" t="s">
        <v>158</v>
      </c>
      <c r="C26" s="16">
        <v>30405053.43</v>
      </c>
      <c r="D26" s="16">
        <v>107588799.99959998</v>
      </c>
      <c r="E26" s="16">
        <v>137993853.42959997</v>
      </c>
      <c r="F26" s="17">
        <v>33438167.050000001</v>
      </c>
      <c r="G26" s="16">
        <v>59467326.372600004</v>
      </c>
      <c r="H26" s="137">
        <v>92905493.422600001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12">
        <v>19</v>
      </c>
      <c r="B27" s="15" t="s">
        <v>159</v>
      </c>
      <c r="C27" s="16">
        <v>520544.52</v>
      </c>
      <c r="D27" s="16">
        <v>6471511.0180000002</v>
      </c>
      <c r="E27" s="16">
        <v>6992055.5380000006</v>
      </c>
      <c r="F27" s="17">
        <v>507039.78</v>
      </c>
      <c r="G27" s="16">
        <v>5689606.2911</v>
      </c>
      <c r="H27" s="137">
        <v>6196646.0711000003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3">
      <c r="A28" s="12">
        <v>20</v>
      </c>
      <c r="B28" s="15" t="s">
        <v>160</v>
      </c>
      <c r="C28" s="16">
        <v>6272762.7312000003</v>
      </c>
      <c r="D28" s="16">
        <v>984182.32980200008</v>
      </c>
      <c r="E28" s="16">
        <v>7256945.0610020002</v>
      </c>
      <c r="F28" s="17">
        <v>7358719.8122000005</v>
      </c>
      <c r="G28" s="16">
        <v>5786879.898186001</v>
      </c>
      <c r="H28" s="137">
        <v>13145599.710386001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3">
      <c r="A29" s="12">
        <v>21</v>
      </c>
      <c r="B29" s="15" t="s">
        <v>127</v>
      </c>
      <c r="C29" s="16">
        <v>0</v>
      </c>
      <c r="D29" s="16">
        <v>0</v>
      </c>
      <c r="E29" s="16">
        <v>0</v>
      </c>
      <c r="F29" s="17">
        <v>0</v>
      </c>
      <c r="G29" s="16">
        <v>4735800</v>
      </c>
      <c r="H29" s="137">
        <v>4735800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3">
      <c r="A30" s="12">
        <v>22</v>
      </c>
      <c r="B30" s="19" t="s">
        <v>128</v>
      </c>
      <c r="C30" s="16">
        <v>149682524.12120003</v>
      </c>
      <c r="D30" s="16">
        <v>582856991.321702</v>
      </c>
      <c r="E30" s="16">
        <v>732539515.44290209</v>
      </c>
      <c r="F30" s="17">
        <v>150365907.87220001</v>
      </c>
      <c r="G30" s="16">
        <v>418170967.93388605</v>
      </c>
      <c r="H30" s="137">
        <v>568536875.80608606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.75" x14ac:dyDescent="0.3">
      <c r="A31" s="12"/>
      <c r="B31" s="13" t="s">
        <v>139</v>
      </c>
      <c r="C31" s="20"/>
      <c r="D31" s="21"/>
      <c r="E31" s="139"/>
      <c r="F31" s="21"/>
      <c r="G31" s="20"/>
      <c r="H31" s="14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3">
      <c r="A32" s="12">
        <v>23</v>
      </c>
      <c r="B32" s="15" t="s">
        <v>140</v>
      </c>
      <c r="C32" s="16">
        <v>16057277</v>
      </c>
      <c r="D32" s="16" t="s">
        <v>178</v>
      </c>
      <c r="E32" s="16">
        <v>16057277</v>
      </c>
      <c r="F32" s="17">
        <v>16013147</v>
      </c>
      <c r="G32" s="22" t="s">
        <v>178</v>
      </c>
      <c r="H32" s="137">
        <v>16013147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51" x14ac:dyDescent="0.3">
      <c r="A33" s="12">
        <v>24</v>
      </c>
      <c r="B33" s="15" t="s">
        <v>141</v>
      </c>
      <c r="C33" s="16">
        <v>0</v>
      </c>
      <c r="D33" s="16" t="s">
        <v>178</v>
      </c>
      <c r="E33" s="16">
        <v>0</v>
      </c>
      <c r="F33" s="17">
        <v>0</v>
      </c>
      <c r="G33" s="22" t="s">
        <v>178</v>
      </c>
      <c r="H33" s="137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51" x14ac:dyDescent="0.3">
      <c r="A34" s="12">
        <v>25</v>
      </c>
      <c r="B34" s="18" t="s">
        <v>142</v>
      </c>
      <c r="C34" s="16">
        <v>0</v>
      </c>
      <c r="D34" s="16" t="s">
        <v>178</v>
      </c>
      <c r="E34" s="16">
        <v>0</v>
      </c>
      <c r="F34" s="17">
        <v>0</v>
      </c>
      <c r="G34" s="22" t="s">
        <v>178</v>
      </c>
      <c r="H34" s="137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51" x14ac:dyDescent="0.3">
      <c r="A35" s="12">
        <v>26</v>
      </c>
      <c r="B35" s="15" t="s">
        <v>125</v>
      </c>
      <c r="C35" s="16">
        <v>74865296.099999994</v>
      </c>
      <c r="D35" s="16" t="s">
        <v>178</v>
      </c>
      <c r="E35" s="16">
        <v>74865296.099999994</v>
      </c>
      <c r="F35" s="17">
        <v>74477812.650000006</v>
      </c>
      <c r="G35" s="22" t="s">
        <v>178</v>
      </c>
      <c r="H35" s="137">
        <v>74477812.650000006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51" x14ac:dyDescent="0.3">
      <c r="A36" s="12">
        <v>27</v>
      </c>
      <c r="B36" s="15" t="s">
        <v>122</v>
      </c>
      <c r="C36" s="16">
        <v>65529804.509999998</v>
      </c>
      <c r="D36" s="16" t="s">
        <v>178</v>
      </c>
      <c r="E36" s="16">
        <v>65529804.509999998</v>
      </c>
      <c r="F36" s="17">
        <v>35303002.939999998</v>
      </c>
      <c r="G36" s="22" t="s">
        <v>178</v>
      </c>
      <c r="H36" s="137">
        <v>35303002.939999998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51" x14ac:dyDescent="0.3">
      <c r="A37" s="12">
        <v>28</v>
      </c>
      <c r="B37" s="15" t="s">
        <v>149</v>
      </c>
      <c r="C37" s="16">
        <v>7984441.9871180765</v>
      </c>
      <c r="D37" s="16" t="s">
        <v>178</v>
      </c>
      <c r="E37" s="16">
        <v>7984441.9871180765</v>
      </c>
      <c r="F37" s="17">
        <v>21108412.473942496</v>
      </c>
      <c r="G37" s="22" t="s">
        <v>178</v>
      </c>
      <c r="H37" s="137">
        <v>21108412.473942496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51" x14ac:dyDescent="0.3">
      <c r="A38" s="12">
        <v>29</v>
      </c>
      <c r="B38" s="15" t="s">
        <v>131</v>
      </c>
      <c r="C38" s="16">
        <v>8601655.1899999995</v>
      </c>
      <c r="D38" s="16" t="s">
        <v>178</v>
      </c>
      <c r="E38" s="16">
        <v>8601655.1899999995</v>
      </c>
      <c r="F38" s="17">
        <v>8601655.1899999995</v>
      </c>
      <c r="G38" s="22" t="s">
        <v>178</v>
      </c>
      <c r="H38" s="137">
        <v>8601655.1899999995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51" x14ac:dyDescent="0.3">
      <c r="A39" s="12">
        <v>30</v>
      </c>
      <c r="B39" s="19" t="s">
        <v>143</v>
      </c>
      <c r="C39" s="16">
        <v>173038474.78711805</v>
      </c>
      <c r="D39" s="16" t="s">
        <v>178</v>
      </c>
      <c r="E39" s="16">
        <v>173038474.78711805</v>
      </c>
      <c r="F39" s="17">
        <v>155504030.25394249</v>
      </c>
      <c r="G39" s="22" t="s">
        <v>178</v>
      </c>
      <c r="H39" s="137">
        <v>155504030.25394249</v>
      </c>
    </row>
    <row r="40" spans="1:51" ht="15.75" thickBot="1" x14ac:dyDescent="0.35">
      <c r="A40" s="23">
        <v>31</v>
      </c>
      <c r="B40" s="24" t="s">
        <v>144</v>
      </c>
      <c r="C40" s="25">
        <v>322720998.90831804</v>
      </c>
      <c r="D40" s="25">
        <v>582856991.321702</v>
      </c>
      <c r="E40" s="25">
        <v>905577990.23002005</v>
      </c>
      <c r="F40" s="26">
        <v>305869938.1261425</v>
      </c>
      <c r="G40" s="25">
        <v>418170967.93388605</v>
      </c>
      <c r="H40" s="138">
        <v>724040906.06002855</v>
      </c>
    </row>
    <row r="41" spans="1:51" x14ac:dyDescent="0.3">
      <c r="A41" s="27"/>
      <c r="B41" s="3"/>
      <c r="C41" s="3"/>
      <c r="D41" s="28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x14ac:dyDescent="0.3">
      <c r="A42" s="27" t="s">
        <v>215</v>
      </c>
      <c r="B42" s="27" t="s">
        <v>213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x14ac:dyDescent="0.3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37" zoomScaleNormal="100" workbookViewId="0">
      <selection activeCell="C8" sqref="C8:H67"/>
    </sheetView>
  </sheetViews>
  <sheetFormatPr defaultRowHeight="15" x14ac:dyDescent="0.3"/>
  <cols>
    <col min="1" max="1" width="7.7109375" style="30" bestFit="1" customWidth="1"/>
    <col min="2" max="2" width="49.42578125" style="30" customWidth="1"/>
    <col min="3" max="3" width="13.42578125" style="30" bestFit="1" customWidth="1"/>
    <col min="4" max="4" width="12.7109375" style="30" bestFit="1" customWidth="1"/>
    <col min="5" max="5" width="13.42578125" style="30" bestFit="1" customWidth="1"/>
    <col min="6" max="6" width="12.5703125" style="31" bestFit="1" customWidth="1"/>
    <col min="7" max="7" width="12.7109375" style="31" bestFit="1" customWidth="1"/>
    <col min="8" max="8" width="13.28515625" style="31" bestFit="1" customWidth="1"/>
    <col min="9" max="16384" width="9.140625" style="31"/>
  </cols>
  <sheetData>
    <row r="1" spans="1:8" x14ac:dyDescent="0.3">
      <c r="D1" s="152"/>
      <c r="E1" s="153"/>
      <c r="F1" s="153"/>
      <c r="G1" s="153"/>
      <c r="H1" s="153"/>
    </row>
    <row r="2" spans="1:8" x14ac:dyDescent="0.3">
      <c r="A2" s="7" t="s">
        <v>120</v>
      </c>
      <c r="B2" s="32" t="str">
        <f>'RC'!B1</f>
        <v>”სს ბაზისბანკი”</v>
      </c>
      <c r="C2" s="3"/>
      <c r="D2" s="3"/>
      <c r="E2" s="3"/>
      <c r="H2" s="3"/>
    </row>
    <row r="3" spans="1:8" x14ac:dyDescent="0.3">
      <c r="A3" s="7" t="s">
        <v>132</v>
      </c>
      <c r="B3" s="134">
        <f>'RC'!B2</f>
        <v>42825</v>
      </c>
      <c r="C3" s="3"/>
      <c r="D3" s="3"/>
      <c r="E3" s="3"/>
      <c r="H3" s="1"/>
    </row>
    <row r="4" spans="1:8" ht="15.75" thickBot="1" x14ac:dyDescent="0.35">
      <c r="A4" s="33"/>
      <c r="B4" s="34" t="s">
        <v>216</v>
      </c>
      <c r="C4" s="3"/>
      <c r="D4" s="3"/>
      <c r="E4" s="3"/>
      <c r="H4" s="35" t="s">
        <v>121</v>
      </c>
    </row>
    <row r="5" spans="1:8" ht="18" x14ac:dyDescent="0.35">
      <c r="A5" s="75"/>
      <c r="B5" s="76"/>
      <c r="C5" s="150" t="s">
        <v>135</v>
      </c>
      <c r="D5" s="154"/>
      <c r="E5" s="154"/>
      <c r="F5" s="150" t="s">
        <v>147</v>
      </c>
      <c r="G5" s="154"/>
      <c r="H5" s="155"/>
    </row>
    <row r="6" spans="1:8" s="118" customFormat="1" ht="12.75" x14ac:dyDescent="0.2">
      <c r="A6" s="75" t="s">
        <v>106</v>
      </c>
      <c r="B6" s="76"/>
      <c r="C6" s="96" t="s">
        <v>161</v>
      </c>
      <c r="D6" s="96" t="s">
        <v>177</v>
      </c>
      <c r="E6" s="97" t="s">
        <v>163</v>
      </c>
      <c r="F6" s="96" t="s">
        <v>161</v>
      </c>
      <c r="G6" s="96" t="s">
        <v>177</v>
      </c>
      <c r="H6" s="97" t="s">
        <v>163</v>
      </c>
    </row>
    <row r="7" spans="1:8" s="118" customFormat="1" ht="12.75" x14ac:dyDescent="0.2">
      <c r="A7" s="77"/>
      <c r="B7" s="78" t="s">
        <v>57</v>
      </c>
      <c r="C7" s="98"/>
      <c r="D7" s="98"/>
      <c r="E7" s="99"/>
      <c r="F7" s="98"/>
      <c r="G7" s="98"/>
      <c r="H7" s="99"/>
    </row>
    <row r="8" spans="1:8" s="118" customFormat="1" ht="25.5" x14ac:dyDescent="0.2">
      <c r="A8" s="77">
        <v>1</v>
      </c>
      <c r="B8" s="79" t="s">
        <v>66</v>
      </c>
      <c r="C8" s="98">
        <v>136851.56</v>
      </c>
      <c r="D8" s="98">
        <v>63317.39</v>
      </c>
      <c r="E8" s="100">
        <f t="shared" ref="E8:E21" si="0">C8+D8</f>
        <v>200168.95</v>
      </c>
      <c r="F8" s="98">
        <v>245376.83</v>
      </c>
      <c r="G8" s="98">
        <v>233667.48</v>
      </c>
      <c r="H8" s="100">
        <f t="shared" ref="H8:H18" si="1">F8+G8</f>
        <v>479044.31</v>
      </c>
    </row>
    <row r="9" spans="1:8" s="118" customFormat="1" ht="12.75" x14ac:dyDescent="0.2">
      <c r="A9" s="77">
        <v>2</v>
      </c>
      <c r="B9" s="79" t="s">
        <v>67</v>
      </c>
      <c r="C9" s="101">
        <f>SUM(C10:C18)</f>
        <v>4309007.6774000004</v>
      </c>
      <c r="D9" s="101">
        <f>SUM(D10:D18)</f>
        <v>9296913.7256000005</v>
      </c>
      <c r="E9" s="100">
        <f t="shared" si="0"/>
        <v>13605921.403000001</v>
      </c>
      <c r="F9" s="101">
        <f>SUM(F10:F18)</f>
        <v>5185508.3599999994</v>
      </c>
      <c r="G9" s="101">
        <f>SUM(G10:G18)</f>
        <v>7936534.9613000005</v>
      </c>
      <c r="H9" s="100">
        <f t="shared" si="1"/>
        <v>13122043.3213</v>
      </c>
    </row>
    <row r="10" spans="1:8" s="118" customFormat="1" ht="12.75" x14ac:dyDescent="0.2">
      <c r="A10" s="77">
        <v>2.1</v>
      </c>
      <c r="B10" s="80" t="s">
        <v>68</v>
      </c>
      <c r="C10" s="98">
        <v>18410.139899999998</v>
      </c>
      <c r="D10" s="98"/>
      <c r="E10" s="100">
        <f t="shared" si="0"/>
        <v>18410.139899999998</v>
      </c>
      <c r="F10" s="98"/>
      <c r="G10" s="98"/>
      <c r="H10" s="100">
        <f t="shared" si="1"/>
        <v>0</v>
      </c>
    </row>
    <row r="11" spans="1:8" s="118" customFormat="1" ht="25.5" x14ac:dyDescent="0.2">
      <c r="A11" s="77">
        <v>2.2000000000000002</v>
      </c>
      <c r="B11" s="80" t="s">
        <v>164</v>
      </c>
      <c r="C11" s="98">
        <v>949121.89489999996</v>
      </c>
      <c r="D11" s="98">
        <v>3194279.8119999999</v>
      </c>
      <c r="E11" s="100">
        <f t="shared" si="0"/>
        <v>4143401.7068999996</v>
      </c>
      <c r="F11" s="98">
        <v>1104124.0900000001</v>
      </c>
      <c r="G11" s="98">
        <v>2572675.8755000001</v>
      </c>
      <c r="H11" s="100">
        <f t="shared" si="1"/>
        <v>3676799.9654999999</v>
      </c>
    </row>
    <row r="12" spans="1:8" s="118" customFormat="1" ht="12.75" x14ac:dyDescent="0.2">
      <c r="A12" s="77">
        <v>2.2999999999999998</v>
      </c>
      <c r="B12" s="80" t="s">
        <v>69</v>
      </c>
      <c r="C12" s="98">
        <v>53714.4398</v>
      </c>
      <c r="D12" s="98">
        <v>2959.3733000000002</v>
      </c>
      <c r="E12" s="100">
        <f t="shared" si="0"/>
        <v>56673.813099999999</v>
      </c>
      <c r="F12" s="98">
        <v>68902.92</v>
      </c>
      <c r="G12" s="98">
        <v>1842.5639000000001</v>
      </c>
      <c r="H12" s="100">
        <f t="shared" si="1"/>
        <v>70745.483899999992</v>
      </c>
    </row>
    <row r="13" spans="1:8" s="118" customFormat="1" ht="25.5" x14ac:dyDescent="0.2">
      <c r="A13" s="77">
        <v>2.4</v>
      </c>
      <c r="B13" s="80" t="s">
        <v>165</v>
      </c>
      <c r="C13" s="98">
        <v>123023.7261</v>
      </c>
      <c r="D13" s="98">
        <v>161273.30249999999</v>
      </c>
      <c r="E13" s="100">
        <f t="shared" si="0"/>
        <v>284297.02859999996</v>
      </c>
      <c r="F13" s="98">
        <v>131266.28</v>
      </c>
      <c r="G13" s="98">
        <v>260833.73670000001</v>
      </c>
      <c r="H13" s="100">
        <f t="shared" si="1"/>
        <v>392100.01670000004</v>
      </c>
    </row>
    <row r="14" spans="1:8" s="118" customFormat="1" ht="12.75" x14ac:dyDescent="0.2">
      <c r="A14" s="77">
        <v>2.5</v>
      </c>
      <c r="B14" s="80" t="s">
        <v>70</v>
      </c>
      <c r="C14" s="98">
        <v>193509.7683</v>
      </c>
      <c r="D14" s="98">
        <v>997312.96770000004</v>
      </c>
      <c r="E14" s="100">
        <f t="shared" si="0"/>
        <v>1190822.736</v>
      </c>
      <c r="F14" s="98">
        <v>236744.43</v>
      </c>
      <c r="G14" s="98">
        <v>942650.40599999996</v>
      </c>
      <c r="H14" s="100">
        <f t="shared" si="1"/>
        <v>1179394.8359999999</v>
      </c>
    </row>
    <row r="15" spans="1:8" s="118" customFormat="1" ht="25.5" x14ac:dyDescent="0.2">
      <c r="A15" s="77">
        <v>2.6</v>
      </c>
      <c r="B15" s="80" t="s">
        <v>71</v>
      </c>
      <c r="C15" s="98">
        <v>195911.46</v>
      </c>
      <c r="D15" s="98">
        <v>231890.3414</v>
      </c>
      <c r="E15" s="100">
        <f t="shared" si="0"/>
        <v>427801.8014</v>
      </c>
      <c r="F15" s="98">
        <v>298054.82</v>
      </c>
      <c r="G15" s="98">
        <v>303922.9866</v>
      </c>
      <c r="H15" s="100">
        <f t="shared" si="1"/>
        <v>601977.80660000001</v>
      </c>
    </row>
    <row r="16" spans="1:8" s="118" customFormat="1" ht="25.5" x14ac:dyDescent="0.2">
      <c r="A16" s="77">
        <v>2.7</v>
      </c>
      <c r="B16" s="80" t="s">
        <v>72</v>
      </c>
      <c r="C16" s="98">
        <v>5.7690999999999999</v>
      </c>
      <c r="D16" s="98">
        <v>11672.3087</v>
      </c>
      <c r="E16" s="100">
        <f t="shared" si="0"/>
        <v>11678.077799999999</v>
      </c>
      <c r="F16" s="98">
        <v>21.46</v>
      </c>
      <c r="G16" s="98">
        <v>18305.308199999999</v>
      </c>
      <c r="H16" s="100">
        <f t="shared" si="1"/>
        <v>18326.768199999999</v>
      </c>
    </row>
    <row r="17" spans="1:8" s="118" customFormat="1" ht="12.75" x14ac:dyDescent="0.2">
      <c r="A17" s="77">
        <v>2.8</v>
      </c>
      <c r="B17" s="80" t="s">
        <v>73</v>
      </c>
      <c r="C17" s="98">
        <v>1867414.78</v>
      </c>
      <c r="D17" s="98">
        <v>3693106.3139</v>
      </c>
      <c r="E17" s="100">
        <f t="shared" si="0"/>
        <v>5560521.0938999997</v>
      </c>
      <c r="F17" s="98">
        <v>2066377.18</v>
      </c>
      <c r="G17" s="98">
        <v>3589687.2864000001</v>
      </c>
      <c r="H17" s="100">
        <f t="shared" si="1"/>
        <v>5656064.4664000003</v>
      </c>
    </row>
    <row r="18" spans="1:8" s="118" customFormat="1" ht="12.75" x14ac:dyDescent="0.2">
      <c r="A18" s="77">
        <v>2.9</v>
      </c>
      <c r="B18" s="80" t="s">
        <v>74</v>
      </c>
      <c r="C18" s="98">
        <v>907895.69929999998</v>
      </c>
      <c r="D18" s="98">
        <v>1004419.3061</v>
      </c>
      <c r="E18" s="100">
        <f t="shared" si="0"/>
        <v>1912315.0054000001</v>
      </c>
      <c r="F18" s="98">
        <v>1280017.18</v>
      </c>
      <c r="G18" s="98">
        <v>246616.79800000001</v>
      </c>
      <c r="H18" s="100">
        <f t="shared" si="1"/>
        <v>1526633.9779999999</v>
      </c>
    </row>
    <row r="19" spans="1:8" s="118" customFormat="1" ht="25.5" x14ac:dyDescent="0.2">
      <c r="A19" s="77">
        <v>3</v>
      </c>
      <c r="B19" s="79" t="s">
        <v>166</v>
      </c>
      <c r="C19" s="98">
        <v>47514.94</v>
      </c>
      <c r="D19" s="98">
        <v>191268.71</v>
      </c>
      <c r="E19" s="100">
        <f>C19+D19</f>
        <v>238783.65</v>
      </c>
      <c r="F19" s="98">
        <v>78445.490000000005</v>
      </c>
      <c r="G19" s="98">
        <v>263711</v>
      </c>
      <c r="H19" s="100">
        <f>F19+G19</f>
        <v>342156.49</v>
      </c>
    </row>
    <row r="20" spans="1:8" s="118" customFormat="1" ht="25.5" x14ac:dyDescent="0.2">
      <c r="A20" s="77">
        <v>4</v>
      </c>
      <c r="B20" s="79" t="s">
        <v>58</v>
      </c>
      <c r="C20" s="98">
        <v>2481834.27</v>
      </c>
      <c r="D20" s="98"/>
      <c r="E20" s="100">
        <f t="shared" si="0"/>
        <v>2481834.27</v>
      </c>
      <c r="F20" s="98">
        <v>2139398.14</v>
      </c>
      <c r="G20" s="98"/>
      <c r="H20" s="100">
        <f t="shared" ref="H20:H21" si="2">F20+G20</f>
        <v>2139398.14</v>
      </c>
    </row>
    <row r="21" spans="1:8" s="118" customFormat="1" ht="12.75" x14ac:dyDescent="0.2">
      <c r="A21" s="77">
        <v>5</v>
      </c>
      <c r="B21" s="79" t="s">
        <v>75</v>
      </c>
      <c r="C21" s="98">
        <v>174671.27</v>
      </c>
      <c r="D21" s="98">
        <v>1080911.1599999999</v>
      </c>
      <c r="E21" s="100">
        <f t="shared" si="0"/>
        <v>1255582.43</v>
      </c>
      <c r="F21" s="98">
        <v>183959.49</v>
      </c>
      <c r="G21" s="98">
        <v>64456.51</v>
      </c>
      <c r="H21" s="100">
        <f t="shared" si="2"/>
        <v>248416</v>
      </c>
    </row>
    <row r="22" spans="1:8" s="118" customFormat="1" ht="12.75" x14ac:dyDescent="0.2">
      <c r="A22" s="77">
        <v>6</v>
      </c>
      <c r="B22" s="81" t="s">
        <v>167</v>
      </c>
      <c r="C22" s="101">
        <f>C8+C9+C20+C21+C19</f>
        <v>7149879.7174000004</v>
      </c>
      <c r="D22" s="101">
        <f>D8+D9+D20+D21+D19</f>
        <v>10632410.985600002</v>
      </c>
      <c r="E22" s="100">
        <f>C22+D22</f>
        <v>17782290.703000002</v>
      </c>
      <c r="F22" s="101">
        <f>F8+F9+F20+F21+F19</f>
        <v>7832688.3100000005</v>
      </c>
      <c r="G22" s="101">
        <f>G8+G9+G20+G21+G19</f>
        <v>8498369.9513000008</v>
      </c>
      <c r="H22" s="100">
        <f>F22+G22</f>
        <v>16331058.261300001</v>
      </c>
    </row>
    <row r="23" spans="1:8" s="118" customFormat="1" ht="12.75" x14ac:dyDescent="0.2">
      <c r="A23" s="77"/>
      <c r="B23" s="78" t="s">
        <v>87</v>
      </c>
      <c r="C23" s="98"/>
      <c r="D23" s="98"/>
      <c r="E23" s="99"/>
      <c r="F23" s="98"/>
      <c r="G23" s="98"/>
      <c r="H23" s="99"/>
    </row>
    <row r="24" spans="1:8" s="118" customFormat="1" ht="25.5" x14ac:dyDescent="0.2">
      <c r="A24" s="77">
        <v>7</v>
      </c>
      <c r="B24" s="79" t="s">
        <v>76</v>
      </c>
      <c r="C24" s="98">
        <v>892333.95600000001</v>
      </c>
      <c r="D24" s="98">
        <v>537216.98089999997</v>
      </c>
      <c r="E24" s="102">
        <f t="shared" ref="E24:E29" si="3">C24+D24</f>
        <v>1429550.9369000001</v>
      </c>
      <c r="F24" s="98">
        <v>712112.5</v>
      </c>
      <c r="G24" s="98">
        <v>321684.95679999999</v>
      </c>
      <c r="H24" s="102">
        <f t="shared" ref="H24:H29" si="4">F24+G24</f>
        <v>1033797.4568</v>
      </c>
    </row>
    <row r="25" spans="1:8" s="118" customFormat="1" ht="12.75" x14ac:dyDescent="0.2">
      <c r="A25" s="77">
        <v>8</v>
      </c>
      <c r="B25" s="79" t="s">
        <v>77</v>
      </c>
      <c r="C25" s="98">
        <v>504714.17330000002</v>
      </c>
      <c r="D25" s="98">
        <v>2478590.6808000002</v>
      </c>
      <c r="E25" s="102">
        <f t="shared" si="3"/>
        <v>2983304.8541000001</v>
      </c>
      <c r="F25" s="98">
        <v>565530.64</v>
      </c>
      <c r="G25" s="98">
        <v>2739212.8476</v>
      </c>
      <c r="H25" s="102">
        <f t="shared" si="4"/>
        <v>3304743.4876000001</v>
      </c>
    </row>
    <row r="26" spans="1:8" s="118" customFormat="1" ht="12.75" x14ac:dyDescent="0.2">
      <c r="A26" s="77">
        <v>9</v>
      </c>
      <c r="B26" s="79" t="s">
        <v>168</v>
      </c>
      <c r="C26" s="98">
        <v>67215.03</v>
      </c>
      <c r="D26" s="98">
        <v>117643.63</v>
      </c>
      <c r="E26" s="102">
        <f t="shared" si="3"/>
        <v>184858.66</v>
      </c>
      <c r="F26" s="98">
        <v>581167.76</v>
      </c>
      <c r="G26" s="98">
        <v>21268.61</v>
      </c>
      <c r="H26" s="102">
        <f t="shared" si="4"/>
        <v>602436.37</v>
      </c>
    </row>
    <row r="27" spans="1:8" s="118" customFormat="1" ht="25.5" x14ac:dyDescent="0.2">
      <c r="A27" s="77">
        <v>10</v>
      </c>
      <c r="B27" s="79" t="s">
        <v>169</v>
      </c>
      <c r="C27" s="98">
        <v>40611.910000000003</v>
      </c>
      <c r="D27" s="98"/>
      <c r="E27" s="102">
        <f t="shared" si="3"/>
        <v>40611.910000000003</v>
      </c>
      <c r="F27" s="98">
        <v>15639.95</v>
      </c>
      <c r="G27" s="98"/>
      <c r="H27" s="102">
        <f t="shared" si="4"/>
        <v>15639.95</v>
      </c>
    </row>
    <row r="28" spans="1:8" s="118" customFormat="1" ht="12.75" x14ac:dyDescent="0.2">
      <c r="A28" s="77">
        <v>11</v>
      </c>
      <c r="B28" s="79" t="s">
        <v>78</v>
      </c>
      <c r="C28" s="98">
        <v>588910.47</v>
      </c>
      <c r="D28" s="98">
        <v>1751719.9</v>
      </c>
      <c r="E28" s="102">
        <f t="shared" si="3"/>
        <v>2340630.37</v>
      </c>
      <c r="F28" s="98">
        <v>784398.64</v>
      </c>
      <c r="G28" s="98">
        <v>867732.43</v>
      </c>
      <c r="H28" s="102">
        <f t="shared" si="4"/>
        <v>1652131.07</v>
      </c>
    </row>
    <row r="29" spans="1:8" s="118" customFormat="1" ht="12.75" x14ac:dyDescent="0.2">
      <c r="A29" s="77">
        <v>12</v>
      </c>
      <c r="B29" s="79" t="s">
        <v>88</v>
      </c>
      <c r="C29" s="98"/>
      <c r="D29" s="98"/>
      <c r="E29" s="102">
        <f t="shared" si="3"/>
        <v>0</v>
      </c>
      <c r="F29" s="98"/>
      <c r="G29" s="98"/>
      <c r="H29" s="102">
        <f t="shared" si="4"/>
        <v>0</v>
      </c>
    </row>
    <row r="30" spans="1:8" s="118" customFormat="1" ht="12.75" x14ac:dyDescent="0.2">
      <c r="A30" s="77">
        <v>13</v>
      </c>
      <c r="B30" s="82" t="s">
        <v>89</v>
      </c>
      <c r="C30" s="101">
        <f>SUM(C24:C29)</f>
        <v>2093785.5393000001</v>
      </c>
      <c r="D30" s="101">
        <f>SUM(D24:D29)</f>
        <v>4885171.1917000003</v>
      </c>
      <c r="E30" s="102">
        <f>C30+D30</f>
        <v>6978956.7310000006</v>
      </c>
      <c r="F30" s="101">
        <f>SUM(F24:F29)</f>
        <v>2658849.4900000002</v>
      </c>
      <c r="G30" s="101">
        <f>SUM(G24:G29)</f>
        <v>3949898.8443999998</v>
      </c>
      <c r="H30" s="102">
        <f>F30+G30</f>
        <v>6608748.3344000001</v>
      </c>
    </row>
    <row r="31" spans="1:8" s="118" customFormat="1" ht="12.75" x14ac:dyDescent="0.2">
      <c r="A31" s="77">
        <v>14</v>
      </c>
      <c r="B31" s="82" t="s">
        <v>62</v>
      </c>
      <c r="C31" s="101">
        <f>C22-C30</f>
        <v>5056094.1781000001</v>
      </c>
      <c r="D31" s="101">
        <f>D22-D30</f>
        <v>5747239.7939000018</v>
      </c>
      <c r="E31" s="100">
        <f>C31+D31</f>
        <v>10803333.972000003</v>
      </c>
      <c r="F31" s="101">
        <f>F22-F30</f>
        <v>5173838.82</v>
      </c>
      <c r="G31" s="101">
        <f>G22-G30</f>
        <v>4548471.1069000009</v>
      </c>
      <c r="H31" s="100">
        <f>F31+G31</f>
        <v>9722309.9269000012</v>
      </c>
    </row>
    <row r="32" spans="1:8" s="118" customFormat="1" ht="12.75" x14ac:dyDescent="0.2">
      <c r="A32" s="77"/>
      <c r="B32" s="78"/>
      <c r="C32" s="98"/>
      <c r="D32" s="98"/>
      <c r="E32" s="99"/>
      <c r="F32" s="98"/>
      <c r="G32" s="98"/>
      <c r="H32" s="99"/>
    </row>
    <row r="33" spans="1:8" s="118" customFormat="1" ht="12.75" x14ac:dyDescent="0.2">
      <c r="A33" s="77"/>
      <c r="B33" s="78" t="s">
        <v>59</v>
      </c>
      <c r="C33" s="98"/>
      <c r="D33" s="98"/>
      <c r="E33" s="103"/>
      <c r="F33" s="98"/>
      <c r="G33" s="98"/>
      <c r="H33" s="103"/>
    </row>
    <row r="34" spans="1:8" s="118" customFormat="1" ht="12.75" x14ac:dyDescent="0.2">
      <c r="A34" s="77">
        <v>15</v>
      </c>
      <c r="B34" s="83" t="s">
        <v>170</v>
      </c>
      <c r="C34" s="104">
        <f>C35-C36</f>
        <v>396743.31999999995</v>
      </c>
      <c r="D34" s="104">
        <f>D35-D36</f>
        <v>209990.45999999996</v>
      </c>
      <c r="E34" s="105">
        <f>C34+D34</f>
        <v>606733.77999999991</v>
      </c>
      <c r="F34" s="104">
        <f>F35-F36</f>
        <v>228598.92000000004</v>
      </c>
      <c r="G34" s="104">
        <f>G35-G36</f>
        <v>-11220.660000000033</v>
      </c>
      <c r="H34" s="105">
        <f>F34+G34</f>
        <v>217378.26</v>
      </c>
    </row>
    <row r="35" spans="1:8" s="118" customFormat="1" ht="25.5" x14ac:dyDescent="0.2">
      <c r="A35" s="77">
        <v>15.1</v>
      </c>
      <c r="B35" s="80" t="s">
        <v>171</v>
      </c>
      <c r="C35" s="98">
        <v>725960.21</v>
      </c>
      <c r="D35" s="98">
        <v>625969.22</v>
      </c>
      <c r="E35" s="105">
        <f>C35+D35</f>
        <v>1351929.43</v>
      </c>
      <c r="F35" s="98">
        <v>531872.92000000004</v>
      </c>
      <c r="G35" s="98">
        <v>511786.29</v>
      </c>
      <c r="H35" s="105">
        <f>F35+G35</f>
        <v>1043659.21</v>
      </c>
    </row>
    <row r="36" spans="1:8" s="118" customFormat="1" ht="25.5" x14ac:dyDescent="0.2">
      <c r="A36" s="77">
        <v>15.2</v>
      </c>
      <c r="B36" s="80" t="s">
        <v>172</v>
      </c>
      <c r="C36" s="98">
        <v>329216.89</v>
      </c>
      <c r="D36" s="98">
        <v>415978.76</v>
      </c>
      <c r="E36" s="105">
        <f>C36+D36</f>
        <v>745195.65</v>
      </c>
      <c r="F36" s="98">
        <v>303274</v>
      </c>
      <c r="G36" s="98">
        <v>523006.95</v>
      </c>
      <c r="H36" s="105">
        <f>F36+G36</f>
        <v>826280.95</v>
      </c>
    </row>
    <row r="37" spans="1:8" s="118" customFormat="1" ht="12.75" x14ac:dyDescent="0.2">
      <c r="A37" s="77">
        <v>16</v>
      </c>
      <c r="B37" s="79" t="s">
        <v>55</v>
      </c>
      <c r="C37" s="98"/>
      <c r="D37" s="98"/>
      <c r="E37" s="100">
        <f t="shared" ref="E37:E66" si="5">C37+D37</f>
        <v>0</v>
      </c>
      <c r="F37" s="98"/>
      <c r="G37" s="98"/>
      <c r="H37" s="100">
        <f t="shared" ref="H37:H45" si="6">F37+G37</f>
        <v>0</v>
      </c>
    </row>
    <row r="38" spans="1:8" s="118" customFormat="1" ht="25.5" x14ac:dyDescent="0.2">
      <c r="A38" s="77">
        <v>17</v>
      </c>
      <c r="B38" s="79" t="s">
        <v>56</v>
      </c>
      <c r="C38" s="98"/>
      <c r="D38" s="98"/>
      <c r="E38" s="100">
        <f t="shared" si="5"/>
        <v>0</v>
      </c>
      <c r="F38" s="98"/>
      <c r="G38" s="98"/>
      <c r="H38" s="100">
        <f t="shared" si="6"/>
        <v>0</v>
      </c>
    </row>
    <row r="39" spans="1:8" s="118" customFormat="1" ht="25.5" x14ac:dyDescent="0.2">
      <c r="A39" s="77">
        <v>18</v>
      </c>
      <c r="B39" s="79" t="s">
        <v>60</v>
      </c>
      <c r="C39" s="98"/>
      <c r="D39" s="98"/>
      <c r="E39" s="100">
        <f t="shared" si="5"/>
        <v>0</v>
      </c>
      <c r="F39" s="98"/>
      <c r="G39" s="98"/>
      <c r="H39" s="100">
        <f t="shared" si="6"/>
        <v>0</v>
      </c>
    </row>
    <row r="40" spans="1:8" s="118" customFormat="1" ht="25.5" x14ac:dyDescent="0.2">
      <c r="A40" s="77">
        <v>19</v>
      </c>
      <c r="B40" s="79" t="s">
        <v>173</v>
      </c>
      <c r="C40" s="98">
        <v>1008537.47</v>
      </c>
      <c r="D40" s="98"/>
      <c r="E40" s="100">
        <f t="shared" si="5"/>
        <v>1008537.47</v>
      </c>
      <c r="F40" s="98">
        <v>857968.71</v>
      </c>
      <c r="G40" s="98"/>
      <c r="H40" s="100">
        <f t="shared" si="6"/>
        <v>857968.71</v>
      </c>
    </row>
    <row r="41" spans="1:8" s="118" customFormat="1" ht="25.5" x14ac:dyDescent="0.2">
      <c r="A41" s="77">
        <v>20</v>
      </c>
      <c r="B41" s="79" t="s">
        <v>79</v>
      </c>
      <c r="C41" s="98">
        <v>-140526.45000000001</v>
      </c>
      <c r="D41" s="98"/>
      <c r="E41" s="100">
        <f t="shared" si="5"/>
        <v>-140526.45000000001</v>
      </c>
      <c r="F41" s="98">
        <v>-41988.01</v>
      </c>
      <c r="G41" s="98"/>
      <c r="H41" s="100">
        <f t="shared" si="6"/>
        <v>-41988.01</v>
      </c>
    </row>
    <row r="42" spans="1:8" s="118" customFormat="1" ht="12.75" x14ac:dyDescent="0.2">
      <c r="A42" s="77">
        <v>21</v>
      </c>
      <c r="B42" s="79" t="s">
        <v>174</v>
      </c>
      <c r="C42" s="98">
        <v>60844.3</v>
      </c>
      <c r="D42" s="98"/>
      <c r="E42" s="100">
        <f t="shared" si="5"/>
        <v>60844.3</v>
      </c>
      <c r="F42" s="98">
        <v>2071.65</v>
      </c>
      <c r="G42" s="98"/>
      <c r="H42" s="100">
        <f t="shared" si="6"/>
        <v>2071.65</v>
      </c>
    </row>
    <row r="43" spans="1:8" s="118" customFormat="1" ht="25.5" x14ac:dyDescent="0.2">
      <c r="A43" s="77">
        <v>22</v>
      </c>
      <c r="B43" s="79" t="s">
        <v>175</v>
      </c>
      <c r="C43" s="98">
        <v>38433.589999999997</v>
      </c>
      <c r="D43" s="98"/>
      <c r="E43" s="100">
        <f t="shared" si="5"/>
        <v>38433.589999999997</v>
      </c>
      <c r="F43" s="98">
        <v>34674.29</v>
      </c>
      <c r="G43" s="98">
        <v>942.55</v>
      </c>
      <c r="H43" s="100">
        <f t="shared" si="6"/>
        <v>35616.840000000004</v>
      </c>
    </row>
    <row r="44" spans="1:8" s="118" customFormat="1" ht="12.75" x14ac:dyDescent="0.2">
      <c r="A44" s="84">
        <v>23</v>
      </c>
      <c r="B44" s="85" t="s">
        <v>80</v>
      </c>
      <c r="C44" s="106">
        <v>101297.51</v>
      </c>
      <c r="D44" s="106">
        <v>276364.38</v>
      </c>
      <c r="E44" s="107">
        <f t="shared" si="5"/>
        <v>377661.89</v>
      </c>
      <c r="F44" s="106">
        <v>183094.11704249383</v>
      </c>
      <c r="G44" s="106">
        <v>468216.46</v>
      </c>
      <c r="H44" s="107">
        <f t="shared" si="6"/>
        <v>651310.57704249385</v>
      </c>
    </row>
    <row r="45" spans="1:8" s="118" customFormat="1" ht="12.75" x14ac:dyDescent="0.2">
      <c r="A45" s="86">
        <v>24</v>
      </c>
      <c r="B45" s="87" t="s">
        <v>61</v>
      </c>
      <c r="C45" s="108">
        <f>C34+C37+C38+C39+C40+C41+C42+C43+C44</f>
        <v>1465329.7400000002</v>
      </c>
      <c r="D45" s="108">
        <f>D34+D37+D38+D39+D40+D41+D42+D43+D44</f>
        <v>486354.83999999997</v>
      </c>
      <c r="E45" s="109">
        <f t="shared" si="5"/>
        <v>1951684.58</v>
      </c>
      <c r="F45" s="108">
        <f>F34+F37+F38+F39+F40+F41+F42+F43+F44</f>
        <v>1264419.6770424936</v>
      </c>
      <c r="G45" s="108">
        <f>G34+G37+G38+G39+G40+G41+G42+G43+G44</f>
        <v>457938.35</v>
      </c>
      <c r="H45" s="109">
        <f t="shared" si="6"/>
        <v>1722358.0270424937</v>
      </c>
    </row>
    <row r="46" spans="1:8" s="118" customFormat="1" ht="12.75" x14ac:dyDescent="0.2">
      <c r="A46" s="88"/>
      <c r="B46" s="89" t="s">
        <v>90</v>
      </c>
      <c r="C46" s="110"/>
      <c r="D46" s="110"/>
      <c r="E46" s="111"/>
      <c r="F46" s="110"/>
      <c r="G46" s="110"/>
      <c r="H46" s="111"/>
    </row>
    <row r="47" spans="1:8" s="118" customFormat="1" ht="25.5" x14ac:dyDescent="0.2">
      <c r="A47" s="77">
        <v>25</v>
      </c>
      <c r="B47" s="90" t="s">
        <v>91</v>
      </c>
      <c r="C47" s="112">
        <v>236020.23</v>
      </c>
      <c r="D47" s="112">
        <v>7808.5</v>
      </c>
      <c r="E47" s="113">
        <f t="shared" si="5"/>
        <v>243828.73</v>
      </c>
      <c r="F47" s="112">
        <v>222373.89</v>
      </c>
      <c r="G47" s="112">
        <v>11059.03</v>
      </c>
      <c r="H47" s="113">
        <f t="shared" ref="H47:H54" si="7">F47+G47</f>
        <v>233432.92</v>
      </c>
    </row>
    <row r="48" spans="1:8" s="118" customFormat="1" ht="25.5" x14ac:dyDescent="0.2">
      <c r="A48" s="77">
        <v>26</v>
      </c>
      <c r="B48" s="79" t="s">
        <v>92</v>
      </c>
      <c r="C48" s="98">
        <v>337289.63</v>
      </c>
      <c r="D48" s="98">
        <v>1711.24</v>
      </c>
      <c r="E48" s="100">
        <f t="shared" si="5"/>
        <v>339000.87</v>
      </c>
      <c r="F48" s="98">
        <v>311737.99</v>
      </c>
      <c r="G48" s="98">
        <v>4600.8599999999997</v>
      </c>
      <c r="H48" s="100">
        <f t="shared" si="7"/>
        <v>316338.84999999998</v>
      </c>
    </row>
    <row r="49" spans="1:8" s="118" customFormat="1" ht="12.75" x14ac:dyDescent="0.2">
      <c r="A49" s="77">
        <v>27</v>
      </c>
      <c r="B49" s="79" t="s">
        <v>93</v>
      </c>
      <c r="C49" s="98">
        <v>2488772.2200000002</v>
      </c>
      <c r="D49" s="98"/>
      <c r="E49" s="100">
        <f t="shared" si="5"/>
        <v>2488772.2200000002</v>
      </c>
      <c r="F49" s="98">
        <v>2194914.67</v>
      </c>
      <c r="G49" s="98"/>
      <c r="H49" s="100">
        <f t="shared" si="7"/>
        <v>2194914.67</v>
      </c>
    </row>
    <row r="50" spans="1:8" s="118" customFormat="1" ht="25.5" x14ac:dyDescent="0.2">
      <c r="A50" s="77">
        <v>28</v>
      </c>
      <c r="B50" s="79" t="s">
        <v>94</v>
      </c>
      <c r="C50" s="98">
        <v>12243.36</v>
      </c>
      <c r="D50" s="98"/>
      <c r="E50" s="100">
        <f t="shared" si="5"/>
        <v>12243.36</v>
      </c>
      <c r="F50" s="98">
        <v>27003.23</v>
      </c>
      <c r="G50" s="98"/>
      <c r="H50" s="100">
        <f t="shared" si="7"/>
        <v>27003.23</v>
      </c>
    </row>
    <row r="51" spans="1:8" s="118" customFormat="1" ht="12.75" x14ac:dyDescent="0.2">
      <c r="A51" s="77">
        <v>29</v>
      </c>
      <c r="B51" s="79" t="s">
        <v>95</v>
      </c>
      <c r="C51" s="98">
        <v>312802.87</v>
      </c>
      <c r="D51" s="98"/>
      <c r="E51" s="100">
        <f t="shared" si="5"/>
        <v>312802.87</v>
      </c>
      <c r="F51" s="98">
        <v>317771.64</v>
      </c>
      <c r="G51" s="98"/>
      <c r="H51" s="100">
        <f t="shared" si="7"/>
        <v>317771.64</v>
      </c>
    </row>
    <row r="52" spans="1:8" s="118" customFormat="1" ht="12.75" x14ac:dyDescent="0.2">
      <c r="A52" s="77">
        <v>30</v>
      </c>
      <c r="B52" s="79" t="s">
        <v>96</v>
      </c>
      <c r="C52" s="98">
        <v>560302.08488192561</v>
      </c>
      <c r="D52" s="98"/>
      <c r="E52" s="100">
        <f t="shared" si="5"/>
        <v>560302.08488192561</v>
      </c>
      <c r="F52" s="98">
        <v>494460.03</v>
      </c>
      <c r="G52" s="98">
        <v>14135.2</v>
      </c>
      <c r="H52" s="100">
        <f t="shared" si="7"/>
        <v>508595.23000000004</v>
      </c>
    </row>
    <row r="53" spans="1:8" s="118" customFormat="1" ht="12.75" x14ac:dyDescent="0.2">
      <c r="A53" s="77">
        <v>31</v>
      </c>
      <c r="B53" s="82" t="s">
        <v>97</v>
      </c>
      <c r="C53" s="101">
        <f>SUM(C47:C52)</f>
        <v>3947430.3948819255</v>
      </c>
      <c r="D53" s="101">
        <f>SUM(D47:D52)</f>
        <v>9519.74</v>
      </c>
      <c r="E53" s="100">
        <f t="shared" si="5"/>
        <v>3956950.1348819258</v>
      </c>
      <c r="F53" s="101">
        <f>SUM(F47:F52)</f>
        <v>3568261.45</v>
      </c>
      <c r="G53" s="101">
        <f>SUM(G47:G52)</f>
        <v>29795.09</v>
      </c>
      <c r="H53" s="100">
        <f t="shared" si="7"/>
        <v>3598056.54</v>
      </c>
    </row>
    <row r="54" spans="1:8" s="118" customFormat="1" ht="12.75" x14ac:dyDescent="0.2">
      <c r="A54" s="77">
        <v>32</v>
      </c>
      <c r="B54" s="82" t="s">
        <v>63</v>
      </c>
      <c r="C54" s="101">
        <f>C45-C53</f>
        <v>-2482100.6548819253</v>
      </c>
      <c r="D54" s="101">
        <f>D45-D53</f>
        <v>476835.1</v>
      </c>
      <c r="E54" s="100">
        <f t="shared" si="5"/>
        <v>-2005265.5548819252</v>
      </c>
      <c r="F54" s="101">
        <f>F45-F53</f>
        <v>-2303841.7729575066</v>
      </c>
      <c r="G54" s="101">
        <f>G45-G53</f>
        <v>428143.25999999995</v>
      </c>
      <c r="H54" s="100">
        <f t="shared" si="7"/>
        <v>-1875698.5129575066</v>
      </c>
    </row>
    <row r="55" spans="1:8" s="118" customFormat="1" ht="12.75" x14ac:dyDescent="0.2">
      <c r="A55" s="77"/>
      <c r="B55" s="78"/>
      <c r="C55" s="114"/>
      <c r="D55" s="114"/>
      <c r="E55" s="115"/>
      <c r="F55" s="114"/>
      <c r="G55" s="114"/>
      <c r="H55" s="115"/>
    </row>
    <row r="56" spans="1:8" s="118" customFormat="1" ht="12.75" x14ac:dyDescent="0.2">
      <c r="A56" s="77">
        <v>33</v>
      </c>
      <c r="B56" s="82" t="s">
        <v>64</v>
      </c>
      <c r="C56" s="101">
        <f>C31+C54</f>
        <v>2573993.5232180748</v>
      </c>
      <c r="D56" s="101">
        <f>D31+D54</f>
        <v>6224074.8939000014</v>
      </c>
      <c r="E56" s="100">
        <f t="shared" si="5"/>
        <v>8798068.4171180762</v>
      </c>
      <c r="F56" s="101">
        <f>F31+F54</f>
        <v>2869997.0470424937</v>
      </c>
      <c r="G56" s="101">
        <f>G31+G54</f>
        <v>4976614.3669000007</v>
      </c>
      <c r="H56" s="100">
        <f t="shared" ref="H56" si="8">F56+G56</f>
        <v>7846611.4139424944</v>
      </c>
    </row>
    <row r="57" spans="1:8" s="118" customFormat="1" ht="12.75" x14ac:dyDescent="0.2">
      <c r="A57" s="77"/>
      <c r="B57" s="78"/>
      <c r="C57" s="114"/>
      <c r="D57" s="114"/>
      <c r="E57" s="115"/>
      <c r="F57" s="114"/>
      <c r="G57" s="114"/>
      <c r="H57" s="115"/>
    </row>
    <row r="58" spans="1:8" s="118" customFormat="1" ht="25.5" x14ac:dyDescent="0.2">
      <c r="A58" s="77">
        <v>34</v>
      </c>
      <c r="B58" s="79" t="s">
        <v>81</v>
      </c>
      <c r="C58" s="98">
        <v>15601.59</v>
      </c>
      <c r="D58" s="98" t="s">
        <v>178</v>
      </c>
      <c r="E58" s="100">
        <f>C58</f>
        <v>15601.59</v>
      </c>
      <c r="F58" s="98">
        <v>-555580.49</v>
      </c>
      <c r="G58" s="98" t="s">
        <v>178</v>
      </c>
      <c r="H58" s="100">
        <f>F58</f>
        <v>-555580.49</v>
      </c>
    </row>
    <row r="59" spans="1:8" s="118" customFormat="1" ht="25.5" x14ac:dyDescent="0.2">
      <c r="A59" s="77">
        <v>35</v>
      </c>
      <c r="B59" s="79" t="s">
        <v>82</v>
      </c>
      <c r="C59" s="98"/>
      <c r="D59" s="98" t="s">
        <v>178</v>
      </c>
      <c r="E59" s="100">
        <f>C59</f>
        <v>0</v>
      </c>
      <c r="F59" s="98"/>
      <c r="G59" s="98" t="s">
        <v>178</v>
      </c>
      <c r="H59" s="100">
        <f>F59</f>
        <v>0</v>
      </c>
    </row>
    <row r="60" spans="1:8" s="118" customFormat="1" ht="25.5" x14ac:dyDescent="0.2">
      <c r="A60" s="77">
        <v>36</v>
      </c>
      <c r="B60" s="79" t="s">
        <v>83</v>
      </c>
      <c r="C60" s="98">
        <v>-572.16</v>
      </c>
      <c r="D60" s="98" t="s">
        <v>178</v>
      </c>
      <c r="E60" s="100">
        <f>C60</f>
        <v>-572.16</v>
      </c>
      <c r="F60" s="98">
        <v>472599.27</v>
      </c>
      <c r="G60" s="98" t="s">
        <v>178</v>
      </c>
      <c r="H60" s="100">
        <f>F60</f>
        <v>472599.27</v>
      </c>
    </row>
    <row r="61" spans="1:8" s="118" customFormat="1" ht="12.75" x14ac:dyDescent="0.2">
      <c r="A61" s="77">
        <v>37</v>
      </c>
      <c r="B61" s="82" t="s">
        <v>84</v>
      </c>
      <c r="C61" s="101">
        <f>SUM(C58:C60)</f>
        <v>15029.43</v>
      </c>
      <c r="D61" s="101">
        <v>0</v>
      </c>
      <c r="E61" s="100">
        <f>C61</f>
        <v>15029.43</v>
      </c>
      <c r="F61" s="101">
        <f>SUM(F58:F60)</f>
        <v>-82981.219999999972</v>
      </c>
      <c r="G61" s="101">
        <v>0</v>
      </c>
      <c r="H61" s="100">
        <f>F61</f>
        <v>-82981.219999999972</v>
      </c>
    </row>
    <row r="62" spans="1:8" s="118" customFormat="1" ht="12.75" x14ac:dyDescent="0.2">
      <c r="A62" s="77"/>
      <c r="B62" s="91"/>
      <c r="C62" s="98"/>
      <c r="D62" s="98"/>
      <c r="E62" s="103"/>
      <c r="F62" s="98"/>
      <c r="G62" s="98"/>
      <c r="H62" s="103"/>
    </row>
    <row r="63" spans="1:8" s="118" customFormat="1" ht="25.5" x14ac:dyDescent="0.2">
      <c r="A63" s="84">
        <v>38</v>
      </c>
      <c r="B63" s="92" t="s">
        <v>176</v>
      </c>
      <c r="C63" s="116">
        <f>C56-C61</f>
        <v>2558964.0932180746</v>
      </c>
      <c r="D63" s="116">
        <f>D56-D61</f>
        <v>6224074.8939000014</v>
      </c>
      <c r="E63" s="100">
        <f t="shared" si="5"/>
        <v>8783038.9871180765</v>
      </c>
      <c r="F63" s="116">
        <f>F56-F61</f>
        <v>2952978.2670424934</v>
      </c>
      <c r="G63" s="116">
        <f>G56-G61</f>
        <v>4976614.3669000007</v>
      </c>
      <c r="H63" s="100">
        <f t="shared" ref="H63:H66" si="9">F63+G63</f>
        <v>7929592.6339424942</v>
      </c>
    </row>
    <row r="64" spans="1:8" s="119" customFormat="1" ht="12.75" x14ac:dyDescent="0.2">
      <c r="A64" s="93">
        <v>39</v>
      </c>
      <c r="B64" s="79" t="s">
        <v>85</v>
      </c>
      <c r="C64" s="117">
        <v>798597</v>
      </c>
      <c r="D64" s="117"/>
      <c r="E64" s="100">
        <f t="shared" si="5"/>
        <v>798597</v>
      </c>
      <c r="F64" s="117">
        <v>851149.83</v>
      </c>
      <c r="G64" s="117"/>
      <c r="H64" s="100">
        <f t="shared" si="9"/>
        <v>851149.83</v>
      </c>
    </row>
    <row r="65" spans="1:8" s="118" customFormat="1" ht="12.75" x14ac:dyDescent="0.2">
      <c r="A65" s="84">
        <v>40</v>
      </c>
      <c r="B65" s="82" t="s">
        <v>86</v>
      </c>
      <c r="C65" s="101">
        <f>C63-C64</f>
        <v>1760367.0932180746</v>
      </c>
      <c r="D65" s="101">
        <f>D63-D64</f>
        <v>6224074.8939000014</v>
      </c>
      <c r="E65" s="100">
        <f t="shared" si="5"/>
        <v>7984441.9871180765</v>
      </c>
      <c r="F65" s="101">
        <f>F63-F64</f>
        <v>2101828.4370424934</v>
      </c>
      <c r="G65" s="101">
        <f>G63-G64</f>
        <v>4976614.3669000007</v>
      </c>
      <c r="H65" s="100">
        <f t="shared" si="9"/>
        <v>7078442.8039424941</v>
      </c>
    </row>
    <row r="66" spans="1:8" s="119" customFormat="1" ht="12.75" x14ac:dyDescent="0.2">
      <c r="A66" s="93">
        <v>41</v>
      </c>
      <c r="B66" s="79" t="s">
        <v>98</v>
      </c>
      <c r="C66" s="117"/>
      <c r="D66" s="117"/>
      <c r="E66" s="100">
        <f t="shared" si="5"/>
        <v>0</v>
      </c>
      <c r="F66" s="117"/>
      <c r="G66" s="117"/>
      <c r="H66" s="100">
        <f t="shared" si="9"/>
        <v>0</v>
      </c>
    </row>
    <row r="67" spans="1:8" s="118" customFormat="1" ht="12.75" x14ac:dyDescent="0.2">
      <c r="A67" s="94">
        <v>42</v>
      </c>
      <c r="B67" s="95" t="s">
        <v>65</v>
      </c>
      <c r="C67" s="108">
        <f>C65+C66</f>
        <v>1760367.0932180746</v>
      </c>
      <c r="D67" s="108">
        <f>D65+D66</f>
        <v>6224074.8939000014</v>
      </c>
      <c r="E67" s="109">
        <f>C67+D67</f>
        <v>7984441.9871180765</v>
      </c>
      <c r="F67" s="108">
        <f>F65+F66</f>
        <v>2101828.4370424934</v>
      </c>
      <c r="G67" s="108">
        <f>G65+G66</f>
        <v>4976614.3669000007</v>
      </c>
      <c r="H67" s="109">
        <f>F67+G67</f>
        <v>7078442.8039424941</v>
      </c>
    </row>
    <row r="68" spans="1:8" x14ac:dyDescent="0.3">
      <c r="A68" s="27"/>
      <c r="B68" s="29"/>
      <c r="C68" s="37"/>
      <c r="D68" s="37"/>
      <c r="E68" s="37"/>
    </row>
    <row r="69" spans="1:8" x14ac:dyDescent="0.3">
      <c r="A69" s="27"/>
      <c r="B69" s="3"/>
      <c r="C69" s="37"/>
      <c r="D69" s="37"/>
      <c r="E69" s="38"/>
    </row>
    <row r="70" spans="1:8" x14ac:dyDescent="0.3">
      <c r="A70" s="37" t="str">
        <f>'RC'!A42</f>
        <v>*</v>
      </c>
      <c r="B70" s="37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37"/>
      <c r="D70" s="37"/>
      <c r="E70" s="37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2"/>
  <sheetViews>
    <sheetView topLeftCell="A31" zoomScaleNormal="100" workbookViewId="0">
      <selection activeCell="C7" sqref="C7:H69"/>
    </sheetView>
  </sheetViews>
  <sheetFormatPr defaultRowHeight="15" x14ac:dyDescent="0.3"/>
  <cols>
    <col min="1" max="1" width="8" style="30" bestFit="1" customWidth="1"/>
    <col min="2" max="2" width="67" style="30" customWidth="1"/>
    <col min="3" max="3" width="15" style="30" customWidth="1"/>
    <col min="4" max="4" width="14.5703125" style="30" customWidth="1"/>
    <col min="5" max="5" width="15.140625" style="30" customWidth="1"/>
    <col min="6" max="9" width="13.85546875" style="30" customWidth="1"/>
    <col min="10" max="16384" width="9.140625" style="30"/>
  </cols>
  <sheetData>
    <row r="2" spans="1:12" x14ac:dyDescent="0.3">
      <c r="A2" s="7" t="s">
        <v>120</v>
      </c>
      <c r="B2" s="32" t="str">
        <f>'RC'!B1</f>
        <v>”სს ბაზისბანკი”</v>
      </c>
      <c r="C2" s="3"/>
      <c r="D2" s="3"/>
      <c r="E2" s="3"/>
      <c r="F2" s="141"/>
      <c r="G2" s="141"/>
      <c r="H2" s="142"/>
    </row>
    <row r="3" spans="1:12" x14ac:dyDescent="0.3">
      <c r="A3" s="7" t="s">
        <v>132</v>
      </c>
      <c r="B3" s="134">
        <f>'RC'!B2</f>
        <v>42825</v>
      </c>
      <c r="C3" s="3"/>
      <c r="D3" s="3"/>
      <c r="E3" s="3"/>
      <c r="F3" s="144"/>
      <c r="G3" s="145"/>
      <c r="H3" s="143"/>
    </row>
    <row r="4" spans="1:12" ht="16.5" thickBot="1" x14ac:dyDescent="0.35">
      <c r="B4" s="40" t="s">
        <v>221</v>
      </c>
      <c r="C4" s="31"/>
      <c r="D4" s="31"/>
      <c r="E4" s="31"/>
      <c r="F4" s="146"/>
      <c r="G4" s="146"/>
      <c r="H4" s="35" t="s">
        <v>121</v>
      </c>
    </row>
    <row r="5" spans="1:12" ht="18" x14ac:dyDescent="0.35">
      <c r="A5" s="41"/>
      <c r="B5" s="36"/>
      <c r="C5" s="150" t="s">
        <v>135</v>
      </c>
      <c r="D5" s="154"/>
      <c r="E5" s="154"/>
      <c r="F5" s="150" t="s">
        <v>147</v>
      </c>
      <c r="G5" s="154"/>
      <c r="H5" s="155"/>
    </row>
    <row r="6" spans="1:12" s="42" customFormat="1" ht="12.75" x14ac:dyDescent="0.2">
      <c r="A6" s="123" t="s">
        <v>106</v>
      </c>
      <c r="B6" s="124"/>
      <c r="C6" s="14" t="s">
        <v>161</v>
      </c>
      <c r="D6" s="14" t="s">
        <v>162</v>
      </c>
      <c r="E6" s="14" t="s">
        <v>163</v>
      </c>
      <c r="F6" s="14" t="s">
        <v>161</v>
      </c>
      <c r="G6" s="14" t="s">
        <v>162</v>
      </c>
      <c r="H6" s="14" t="s">
        <v>163</v>
      </c>
    </row>
    <row r="7" spans="1:12" x14ac:dyDescent="0.3">
      <c r="A7" s="123">
        <v>1</v>
      </c>
      <c r="B7" s="125" t="s">
        <v>99</v>
      </c>
      <c r="C7" s="120">
        <f>SUM(C8:C9)+C10+C13+C14+C27</f>
        <v>257663495.47</v>
      </c>
      <c r="D7" s="120">
        <f t="shared" ref="D7:E7" si="0">SUM(D8:D9)+D10+D13+D14+D27</f>
        <v>3902112931.2350998</v>
      </c>
      <c r="E7" s="120">
        <f t="shared" si="0"/>
        <v>4159776426.7050996</v>
      </c>
      <c r="F7" s="120">
        <f>SUM(F8:F9)+F10+F13+F14+F27</f>
        <v>250686239.85000002</v>
      </c>
      <c r="G7" s="120">
        <f t="shared" ref="G7:H7" si="1">SUM(G8:G9)+G10+G13+G14+G27</f>
        <v>2650000570.2419</v>
      </c>
      <c r="H7" s="120">
        <f t="shared" si="1"/>
        <v>2900686810.0918999</v>
      </c>
      <c r="I7" s="168"/>
    </row>
    <row r="8" spans="1:12" x14ac:dyDescent="0.3">
      <c r="A8" s="123">
        <v>1.1000000000000001</v>
      </c>
      <c r="B8" s="132" t="s">
        <v>8</v>
      </c>
      <c r="C8" s="121"/>
      <c r="D8" s="121"/>
      <c r="E8" s="120">
        <f t="shared" ref="E8:E68" si="2">C8+D8</f>
        <v>0</v>
      </c>
      <c r="F8" s="121"/>
      <c r="G8" s="121"/>
      <c r="H8" s="120">
        <f t="shared" ref="H8:H68" si="3">F8+G8</f>
        <v>0</v>
      </c>
      <c r="I8" s="168"/>
    </row>
    <row r="9" spans="1:12" x14ac:dyDescent="0.3">
      <c r="A9" s="123">
        <v>1.2</v>
      </c>
      <c r="B9" s="132" t="s">
        <v>9</v>
      </c>
      <c r="C9" s="121">
        <v>15996970.76</v>
      </c>
      <c r="D9" s="121">
        <v>4368794.7450999999</v>
      </c>
      <c r="E9" s="120">
        <f t="shared" si="2"/>
        <v>20365765.505100001</v>
      </c>
      <c r="F9" s="121">
        <v>44991663.25</v>
      </c>
      <c r="G9" s="121">
        <v>4658213.7593</v>
      </c>
      <c r="H9" s="120">
        <f t="shared" si="3"/>
        <v>49649877.009300001</v>
      </c>
      <c r="I9" s="168"/>
    </row>
    <row r="10" spans="1:12" x14ac:dyDescent="0.3">
      <c r="A10" s="123">
        <v>1.3</v>
      </c>
      <c r="B10" s="132" t="s">
        <v>217</v>
      </c>
      <c r="C10" s="120">
        <f>SUM(C11:C12)</f>
        <v>121251143</v>
      </c>
      <c r="D10" s="120">
        <f>SUM(D11:D12)</f>
        <v>2572856152.9221001</v>
      </c>
      <c r="E10" s="120">
        <f t="shared" si="2"/>
        <v>2694107295.9221001</v>
      </c>
      <c r="F10" s="120">
        <f>SUM(F11:F12)</f>
        <v>94651743.799999997</v>
      </c>
      <c r="G10" s="120">
        <f>SUM(G11:G12)</f>
        <v>1980219564.273</v>
      </c>
      <c r="H10" s="120">
        <f t="shared" si="3"/>
        <v>2074871308.073</v>
      </c>
      <c r="I10" s="168"/>
    </row>
    <row r="11" spans="1:12" x14ac:dyDescent="0.3">
      <c r="A11" s="126" t="s">
        <v>179</v>
      </c>
      <c r="B11" s="127" t="s">
        <v>180</v>
      </c>
      <c r="C11" s="121">
        <v>120202543</v>
      </c>
      <c r="D11" s="121">
        <v>2568855121.0661001</v>
      </c>
      <c r="E11" s="120">
        <f t="shared" si="2"/>
        <v>2689057664.0661001</v>
      </c>
      <c r="F11" s="121">
        <v>93390743.799999997</v>
      </c>
      <c r="G11" s="121">
        <v>1979170229.388</v>
      </c>
      <c r="H11" s="120">
        <f t="shared" si="3"/>
        <v>2072560973.188</v>
      </c>
      <c r="I11" s="167"/>
      <c r="J11" s="169"/>
      <c r="K11" s="167"/>
      <c r="L11" s="167"/>
    </row>
    <row r="12" spans="1:12" x14ac:dyDescent="0.3">
      <c r="A12" s="126" t="s">
        <v>181</v>
      </c>
      <c r="B12" s="128" t="s">
        <v>182</v>
      </c>
      <c r="C12" s="121">
        <v>1048600</v>
      </c>
      <c r="D12" s="121">
        <v>4001031.8560000001</v>
      </c>
      <c r="E12" s="120">
        <f t="shared" si="2"/>
        <v>5049631.8560000006</v>
      </c>
      <c r="F12" s="121">
        <v>1261000</v>
      </c>
      <c r="G12" s="121">
        <v>1049334.885</v>
      </c>
      <c r="H12" s="120">
        <f t="shared" si="3"/>
        <v>2310334.8849999998</v>
      </c>
      <c r="I12" s="167"/>
      <c r="J12" s="169"/>
      <c r="K12" s="167"/>
      <c r="L12" s="170"/>
    </row>
    <row r="13" spans="1:12" x14ac:dyDescent="0.3">
      <c r="A13" s="123">
        <v>1.4</v>
      </c>
      <c r="B13" s="133" t="s">
        <v>20</v>
      </c>
      <c r="C13" s="121">
        <v>51830411.240000002</v>
      </c>
      <c r="D13" s="121">
        <v>0</v>
      </c>
      <c r="E13" s="120">
        <f t="shared" si="2"/>
        <v>51830411.240000002</v>
      </c>
      <c r="F13" s="121">
        <v>47460487.990000002</v>
      </c>
      <c r="G13" s="121">
        <v>27328486.550700001</v>
      </c>
      <c r="H13" s="120">
        <f t="shared" si="3"/>
        <v>74788974.540700004</v>
      </c>
      <c r="I13" s="167"/>
      <c r="J13" s="169"/>
      <c r="K13" s="167"/>
      <c r="L13" s="167"/>
    </row>
    <row r="14" spans="1:12" x14ac:dyDescent="0.3">
      <c r="A14" s="123">
        <v>1.5</v>
      </c>
      <c r="B14" s="133" t="s">
        <v>218</v>
      </c>
      <c r="C14" s="120">
        <f>SUM(C15:C17)+SUM(C23:C26)</f>
        <v>68584970.469999999</v>
      </c>
      <c r="D14" s="120">
        <f>SUM(D15:D17)+SUM(D23:D26)</f>
        <v>1324887983.5678999</v>
      </c>
      <c r="E14" s="120">
        <f t="shared" si="2"/>
        <v>1393472954.0379</v>
      </c>
      <c r="F14" s="120">
        <f>SUM(F15:F17)+SUM(F23:F26)</f>
        <v>63582344.810000002</v>
      </c>
      <c r="G14" s="120">
        <f>SUM(G15:G17)+SUM(G23:G26)</f>
        <v>637794305.65890002</v>
      </c>
      <c r="H14" s="120">
        <f t="shared" si="3"/>
        <v>701376650.46889997</v>
      </c>
      <c r="I14" s="168"/>
    </row>
    <row r="15" spans="1:12" x14ac:dyDescent="0.3">
      <c r="A15" s="123" t="s">
        <v>183</v>
      </c>
      <c r="B15" s="129" t="s">
        <v>184</v>
      </c>
      <c r="C15" s="121">
        <v>4182522.39</v>
      </c>
      <c r="D15" s="121">
        <v>72840380.338499993</v>
      </c>
      <c r="E15" s="120">
        <f t="shared" si="2"/>
        <v>77022902.728499994</v>
      </c>
      <c r="F15" s="121">
        <v>6635443.7935422715</v>
      </c>
      <c r="G15" s="121">
        <v>47388941.787652306</v>
      </c>
      <c r="H15" s="120">
        <f t="shared" si="3"/>
        <v>54024385.58119458</v>
      </c>
      <c r="I15" s="167"/>
      <c r="J15" s="167"/>
      <c r="K15" s="167"/>
      <c r="L15" s="167"/>
    </row>
    <row r="16" spans="1:12" x14ac:dyDescent="0.3">
      <c r="A16" s="123" t="s">
        <v>185</v>
      </c>
      <c r="B16" s="129" t="s">
        <v>186</v>
      </c>
      <c r="C16" s="121"/>
      <c r="D16" s="121">
        <v>15025754</v>
      </c>
      <c r="E16" s="120">
        <f t="shared" si="2"/>
        <v>15025754</v>
      </c>
      <c r="F16" s="121"/>
      <c r="G16" s="121">
        <v>2955792.4227748765</v>
      </c>
      <c r="H16" s="120">
        <f t="shared" si="3"/>
        <v>2955792.4227748765</v>
      </c>
      <c r="I16" s="167"/>
      <c r="J16" s="167"/>
      <c r="K16" s="167"/>
      <c r="L16" s="167"/>
    </row>
    <row r="17" spans="1:12" x14ac:dyDescent="0.3">
      <c r="A17" s="123" t="s">
        <v>187</v>
      </c>
      <c r="B17" s="129" t="s">
        <v>188</v>
      </c>
      <c r="C17" s="120">
        <f>SUM(C18:C22)</f>
        <v>26296197.809999999</v>
      </c>
      <c r="D17" s="120">
        <f>SUM(D18:D22)</f>
        <v>1029228286.5141</v>
      </c>
      <c r="E17" s="120">
        <f t="shared" si="2"/>
        <v>1055524484.3240999</v>
      </c>
      <c r="F17" s="120">
        <f>SUM(F18:F22)</f>
        <v>30119294.19843341</v>
      </c>
      <c r="G17" s="120">
        <f>SUM(G18:G22)</f>
        <v>520061688.24310338</v>
      </c>
      <c r="H17" s="120">
        <f t="shared" si="3"/>
        <v>550180982.44153678</v>
      </c>
      <c r="I17" s="167"/>
      <c r="J17" s="167"/>
      <c r="K17" s="167"/>
      <c r="L17" s="167"/>
    </row>
    <row r="18" spans="1:12" x14ac:dyDescent="0.3">
      <c r="A18" s="123" t="s">
        <v>189</v>
      </c>
      <c r="B18" s="128" t="s">
        <v>190</v>
      </c>
      <c r="C18" s="121">
        <v>26151928.809999999</v>
      </c>
      <c r="D18" s="121">
        <v>475479717.16759998</v>
      </c>
      <c r="E18" s="120">
        <f t="shared" si="2"/>
        <v>501631645.97759998</v>
      </c>
      <c r="F18" s="121">
        <v>30011667.275333092</v>
      </c>
      <c r="G18" s="121">
        <v>258677509.71444631</v>
      </c>
      <c r="H18" s="120">
        <f t="shared" si="3"/>
        <v>288689176.98977941</v>
      </c>
      <c r="I18" s="167"/>
      <c r="J18" s="167"/>
      <c r="K18" s="167"/>
      <c r="L18" s="167"/>
    </row>
    <row r="19" spans="1:12" x14ac:dyDescent="0.3">
      <c r="A19" s="123" t="s">
        <v>191</v>
      </c>
      <c r="B19" s="128" t="s">
        <v>192</v>
      </c>
      <c r="C19" s="121"/>
      <c r="D19" s="121">
        <v>374359475.56779999</v>
      </c>
      <c r="E19" s="120">
        <f t="shared" si="2"/>
        <v>374359475.56779999</v>
      </c>
      <c r="F19" s="121">
        <v>0</v>
      </c>
      <c r="G19" s="121">
        <v>178580854.43992424</v>
      </c>
      <c r="H19" s="120">
        <f t="shared" si="3"/>
        <v>178580854.43992424</v>
      </c>
      <c r="I19" s="167"/>
      <c r="J19" s="167"/>
      <c r="K19" s="167"/>
      <c r="L19" s="167"/>
    </row>
    <row r="20" spans="1:12" x14ac:dyDescent="0.3">
      <c r="A20" s="123" t="s">
        <v>193</v>
      </c>
      <c r="B20" s="130" t="s">
        <v>194</v>
      </c>
      <c r="C20" s="121"/>
      <c r="D20" s="121">
        <v>14133762.645400001</v>
      </c>
      <c r="E20" s="120">
        <f t="shared" si="2"/>
        <v>14133762.645400001</v>
      </c>
      <c r="F20" s="121">
        <v>0</v>
      </c>
      <c r="G20" s="121">
        <v>7404150.6547314217</v>
      </c>
      <c r="H20" s="120">
        <f t="shared" si="3"/>
        <v>7404150.6547314217</v>
      </c>
      <c r="I20" s="167"/>
      <c r="J20" s="167"/>
      <c r="K20" s="167"/>
      <c r="L20" s="167"/>
    </row>
    <row r="21" spans="1:12" x14ac:dyDescent="0.3">
      <c r="A21" s="123" t="s">
        <v>195</v>
      </c>
      <c r="B21" s="128" t="s">
        <v>196</v>
      </c>
      <c r="C21" s="121">
        <v>112069</v>
      </c>
      <c r="D21" s="121">
        <v>113732236.94499999</v>
      </c>
      <c r="E21" s="120">
        <f t="shared" si="2"/>
        <v>113844305.94499999</v>
      </c>
      <c r="F21" s="121">
        <v>107626.92310031975</v>
      </c>
      <c r="G21" s="121">
        <v>57301828.811097607</v>
      </c>
      <c r="H21" s="120">
        <f t="shared" si="3"/>
        <v>57409455.73419793</v>
      </c>
      <c r="I21" s="167"/>
      <c r="J21" s="167"/>
      <c r="K21" s="167"/>
      <c r="L21" s="167"/>
    </row>
    <row r="22" spans="1:12" x14ac:dyDescent="0.3">
      <c r="A22" s="123" t="s">
        <v>197</v>
      </c>
      <c r="B22" s="128" t="s">
        <v>198</v>
      </c>
      <c r="C22" s="121">
        <v>32200</v>
      </c>
      <c r="D22" s="121">
        <v>51523094.188299999</v>
      </c>
      <c r="E22" s="120">
        <f t="shared" si="2"/>
        <v>51555294.188299999</v>
      </c>
      <c r="F22" s="121">
        <v>0</v>
      </c>
      <c r="G22" s="121">
        <v>18097344.622903809</v>
      </c>
      <c r="H22" s="120">
        <f t="shared" si="3"/>
        <v>18097344.622903809</v>
      </c>
      <c r="I22" s="167"/>
      <c r="J22" s="167"/>
      <c r="K22" s="167"/>
      <c r="L22" s="167"/>
    </row>
    <row r="23" spans="1:12" x14ac:dyDescent="0.3">
      <c r="A23" s="123" t="s">
        <v>199</v>
      </c>
      <c r="B23" s="129" t="s">
        <v>200</v>
      </c>
      <c r="C23" s="121">
        <v>20442468.48</v>
      </c>
      <c r="D23" s="121">
        <v>131366801.7093</v>
      </c>
      <c r="E23" s="120">
        <f t="shared" si="2"/>
        <v>151809270.1893</v>
      </c>
      <c r="F23" s="121">
        <v>21109014.613028198</v>
      </c>
      <c r="G23" s="121">
        <v>49604637.67814146</v>
      </c>
      <c r="H23" s="120">
        <f t="shared" si="3"/>
        <v>70713652.291169658</v>
      </c>
      <c r="I23" s="167"/>
      <c r="J23" s="167"/>
      <c r="K23" s="167"/>
      <c r="L23" s="167"/>
    </row>
    <row r="24" spans="1:12" x14ac:dyDescent="0.3">
      <c r="A24" s="123" t="s">
        <v>201</v>
      </c>
      <c r="B24" s="129" t="s">
        <v>202</v>
      </c>
      <c r="C24" s="121"/>
      <c r="D24" s="121">
        <v>14931063.630000001</v>
      </c>
      <c r="E24" s="120">
        <f t="shared" si="2"/>
        <v>14931063.630000001</v>
      </c>
      <c r="F24" s="121">
        <v>0</v>
      </c>
      <c r="G24" s="121">
        <v>9675349.038674986</v>
      </c>
      <c r="H24" s="120">
        <f t="shared" si="3"/>
        <v>9675349.038674986</v>
      </c>
      <c r="I24" s="167"/>
      <c r="J24" s="167"/>
      <c r="K24" s="167"/>
      <c r="L24" s="167"/>
    </row>
    <row r="25" spans="1:12" x14ac:dyDescent="0.3">
      <c r="A25" s="123" t="s">
        <v>203</v>
      </c>
      <c r="B25" s="129" t="s">
        <v>204</v>
      </c>
      <c r="C25" s="121">
        <v>12500000</v>
      </c>
      <c r="D25" s="121">
        <v>9186318.6852000002</v>
      </c>
      <c r="E25" s="120">
        <f t="shared" si="2"/>
        <v>21686318.685199998</v>
      </c>
      <c r="F25" s="121">
        <v>0</v>
      </c>
      <c r="G25" s="121">
        <v>1471719.8211069456</v>
      </c>
      <c r="H25" s="120">
        <f t="shared" si="3"/>
        <v>1471719.8211069456</v>
      </c>
      <c r="I25" s="167"/>
      <c r="J25" s="167"/>
      <c r="K25" s="167"/>
      <c r="L25" s="167"/>
    </row>
    <row r="26" spans="1:12" x14ac:dyDescent="0.3">
      <c r="A26" s="123" t="s">
        <v>205</v>
      </c>
      <c r="B26" s="129" t="s">
        <v>206</v>
      </c>
      <c r="C26" s="121">
        <v>5163781.79</v>
      </c>
      <c r="D26" s="121">
        <v>52309378.690800004</v>
      </c>
      <c r="E26" s="120">
        <f t="shared" si="2"/>
        <v>57473160.480800003</v>
      </c>
      <c r="F26" s="121">
        <v>5718592.2049961258</v>
      </c>
      <c r="G26" s="121">
        <v>6636176.6674460527</v>
      </c>
      <c r="H26" s="120">
        <f t="shared" si="3"/>
        <v>12354768.872442178</v>
      </c>
      <c r="I26" s="167"/>
      <c r="J26" s="167"/>
      <c r="K26" s="167"/>
      <c r="L26" s="167"/>
    </row>
    <row r="27" spans="1:12" x14ac:dyDescent="0.3">
      <c r="A27" s="123">
        <v>1.6</v>
      </c>
      <c r="B27" s="132" t="s">
        <v>21</v>
      </c>
      <c r="C27" s="121">
        <v>0</v>
      </c>
      <c r="D27" s="121">
        <v>0</v>
      </c>
      <c r="E27" s="120">
        <f t="shared" si="2"/>
        <v>0</v>
      </c>
      <c r="F27" s="121">
        <v>0</v>
      </c>
      <c r="G27" s="121">
        <v>0</v>
      </c>
      <c r="H27" s="120">
        <f t="shared" si="3"/>
        <v>0</v>
      </c>
      <c r="I27" s="167"/>
      <c r="J27" s="167"/>
      <c r="K27" s="167"/>
      <c r="L27" s="167"/>
    </row>
    <row r="28" spans="1:12" x14ac:dyDescent="0.3">
      <c r="A28" s="123">
        <v>2</v>
      </c>
      <c r="B28" s="125" t="s">
        <v>102</v>
      </c>
      <c r="C28" s="120">
        <f>SUM(C29:C35)</f>
        <v>32262953.210000001</v>
      </c>
      <c r="D28" s="120">
        <f>SUM(D29:D35)</f>
        <v>32939787.257800002</v>
      </c>
      <c r="E28" s="120">
        <f t="shared" si="2"/>
        <v>65202740.467800006</v>
      </c>
      <c r="F28" s="120">
        <f>SUM(F29:F35)</f>
        <v>19189665.66</v>
      </c>
      <c r="G28" s="120">
        <f>SUM(G29:G35)</f>
        <v>22132049.800000001</v>
      </c>
      <c r="H28" s="120">
        <f t="shared" si="3"/>
        <v>41321715.460000001</v>
      </c>
      <c r="I28" s="168"/>
      <c r="L28" s="167"/>
    </row>
    <row r="29" spans="1:12" x14ac:dyDescent="0.3">
      <c r="A29" s="123">
        <v>2.1</v>
      </c>
      <c r="B29" s="131" t="s">
        <v>105</v>
      </c>
      <c r="C29" s="121">
        <v>18264729.07</v>
      </c>
      <c r="D29" s="121">
        <v>31673426.061500002</v>
      </c>
      <c r="E29" s="120">
        <f t="shared" si="2"/>
        <v>49938155.131500006</v>
      </c>
      <c r="F29" s="121">
        <v>11942491.210000001</v>
      </c>
      <c r="G29" s="121">
        <v>14740926.1886</v>
      </c>
      <c r="H29" s="120">
        <f t="shared" si="3"/>
        <v>26683417.398600001</v>
      </c>
      <c r="I29" s="168"/>
      <c r="L29" s="167"/>
    </row>
    <row r="30" spans="1:12" x14ac:dyDescent="0.3">
      <c r="A30" s="123">
        <v>2.2000000000000002</v>
      </c>
      <c r="B30" s="131" t="s">
        <v>22</v>
      </c>
      <c r="C30" s="121">
        <v>13975528.99</v>
      </c>
      <c r="D30" s="121">
        <v>1222600</v>
      </c>
      <c r="E30" s="120">
        <f t="shared" si="2"/>
        <v>15198128.99</v>
      </c>
      <c r="F30" s="121">
        <v>7083200</v>
      </c>
      <c r="G30" s="121">
        <v>7347059.7385999998</v>
      </c>
      <c r="H30" s="120">
        <f t="shared" si="3"/>
        <v>14430259.738600001</v>
      </c>
      <c r="I30" s="168"/>
      <c r="L30" s="167"/>
    </row>
    <row r="31" spans="1:12" x14ac:dyDescent="0.3">
      <c r="A31" s="123">
        <v>2.2999999999999998</v>
      </c>
      <c r="B31" s="131" t="s">
        <v>0</v>
      </c>
      <c r="C31" s="121"/>
      <c r="D31" s="121"/>
      <c r="E31" s="120">
        <f t="shared" si="2"/>
        <v>0</v>
      </c>
      <c r="F31" s="121"/>
      <c r="G31" s="121"/>
      <c r="H31" s="120">
        <f t="shared" si="3"/>
        <v>0</v>
      </c>
      <c r="I31" s="168"/>
      <c r="L31" s="167"/>
    </row>
    <row r="32" spans="1:12" s="43" customFormat="1" x14ac:dyDescent="0.3">
      <c r="A32" s="123">
        <v>2.4</v>
      </c>
      <c r="B32" s="131" t="s">
        <v>3</v>
      </c>
      <c r="C32" s="121"/>
      <c r="D32" s="121"/>
      <c r="E32" s="120">
        <f t="shared" si="2"/>
        <v>0</v>
      </c>
      <c r="F32" s="121"/>
      <c r="G32" s="121"/>
      <c r="H32" s="120">
        <f t="shared" si="3"/>
        <v>0</v>
      </c>
      <c r="I32" s="168"/>
      <c r="L32" s="167"/>
    </row>
    <row r="33" spans="1:12" s="43" customFormat="1" x14ac:dyDescent="0.3">
      <c r="A33" s="123">
        <v>2.5</v>
      </c>
      <c r="B33" s="131" t="s">
        <v>10</v>
      </c>
      <c r="C33" s="121"/>
      <c r="D33" s="121"/>
      <c r="E33" s="120">
        <f t="shared" si="2"/>
        <v>0</v>
      </c>
      <c r="F33" s="121">
        <v>0</v>
      </c>
      <c r="G33" s="121"/>
      <c r="H33" s="120">
        <f t="shared" si="3"/>
        <v>0</v>
      </c>
      <c r="I33" s="168"/>
      <c r="L33" s="167"/>
    </row>
    <row r="34" spans="1:12" x14ac:dyDescent="0.3">
      <c r="A34" s="123">
        <v>2.6</v>
      </c>
      <c r="B34" s="131" t="s">
        <v>11</v>
      </c>
      <c r="C34" s="121"/>
      <c r="D34" s="121"/>
      <c r="E34" s="120">
        <f t="shared" si="2"/>
        <v>0</v>
      </c>
      <c r="F34" s="121">
        <v>0</v>
      </c>
      <c r="G34" s="121">
        <v>0</v>
      </c>
      <c r="H34" s="120">
        <f t="shared" si="3"/>
        <v>0</v>
      </c>
      <c r="I34" s="168"/>
      <c r="L34" s="167"/>
    </row>
    <row r="35" spans="1:12" x14ac:dyDescent="0.3">
      <c r="A35" s="123">
        <v>2.7</v>
      </c>
      <c r="B35" s="131" t="s">
        <v>5</v>
      </c>
      <c r="C35" s="121">
        <v>22695.15</v>
      </c>
      <c r="D35" s="121">
        <v>43761.196300000003</v>
      </c>
      <c r="E35" s="120">
        <f t="shared" si="2"/>
        <v>66456.346300000005</v>
      </c>
      <c r="F35" s="121">
        <v>163974.45000000001</v>
      </c>
      <c r="G35" s="121">
        <v>44063.872799999997</v>
      </c>
      <c r="H35" s="120">
        <f t="shared" si="3"/>
        <v>208038.32280000002</v>
      </c>
      <c r="I35" s="168"/>
      <c r="L35" s="167"/>
    </row>
    <row r="36" spans="1:12" x14ac:dyDescent="0.3">
      <c r="A36" s="123">
        <v>3</v>
      </c>
      <c r="B36" s="125" t="s">
        <v>160</v>
      </c>
      <c r="C36" s="120">
        <f>SUM(C37:C39)</f>
        <v>15996970.76</v>
      </c>
      <c r="D36" s="120">
        <f>SUM(D37:D39)</f>
        <v>4368794.7450999999</v>
      </c>
      <c r="E36" s="120">
        <f t="shared" si="2"/>
        <v>20365765.505100001</v>
      </c>
      <c r="F36" s="120">
        <f>SUM(F37:F39)</f>
        <v>44991663.25</v>
      </c>
      <c r="G36" s="120">
        <f>SUM(G37:G39)</f>
        <v>4658213.7593</v>
      </c>
      <c r="H36" s="120">
        <f t="shared" si="3"/>
        <v>49649877.009300001</v>
      </c>
      <c r="I36" s="168"/>
      <c r="L36" s="167"/>
    </row>
    <row r="37" spans="1:12" x14ac:dyDescent="0.3">
      <c r="A37" s="123">
        <v>3.1</v>
      </c>
      <c r="B37" s="131" t="s">
        <v>100</v>
      </c>
      <c r="C37" s="121"/>
      <c r="D37" s="121"/>
      <c r="E37" s="120">
        <f t="shared" si="2"/>
        <v>0</v>
      </c>
      <c r="F37" s="121"/>
      <c r="G37" s="121"/>
      <c r="H37" s="120">
        <f t="shared" si="3"/>
        <v>0</v>
      </c>
      <c r="I37" s="168"/>
      <c r="L37" s="167"/>
    </row>
    <row r="38" spans="1:12" x14ac:dyDescent="0.3">
      <c r="A38" s="123">
        <v>3.2</v>
      </c>
      <c r="B38" s="131" t="s">
        <v>101</v>
      </c>
      <c r="C38" s="121">
        <v>15996970.76</v>
      </c>
      <c r="D38" s="121">
        <v>4368794.7450999999</v>
      </c>
      <c r="E38" s="120">
        <f t="shared" si="2"/>
        <v>20365765.505100001</v>
      </c>
      <c r="F38" s="121">
        <v>44991663.25</v>
      </c>
      <c r="G38" s="121">
        <v>4658213.7593</v>
      </c>
      <c r="H38" s="120">
        <f t="shared" si="3"/>
        <v>49649877.009300001</v>
      </c>
      <c r="I38" s="168"/>
      <c r="L38" s="167"/>
    </row>
    <row r="39" spans="1:12" x14ac:dyDescent="0.3">
      <c r="A39" s="123">
        <v>3.3</v>
      </c>
      <c r="B39" s="131" t="s">
        <v>23</v>
      </c>
      <c r="C39" s="121"/>
      <c r="D39" s="121">
        <v>0</v>
      </c>
      <c r="E39" s="120">
        <f t="shared" si="2"/>
        <v>0</v>
      </c>
      <c r="F39" s="121"/>
      <c r="G39" s="121"/>
      <c r="H39" s="120">
        <f t="shared" si="3"/>
        <v>0</v>
      </c>
      <c r="I39" s="168"/>
      <c r="L39" s="167"/>
    </row>
    <row r="40" spans="1:12" x14ac:dyDescent="0.3">
      <c r="A40" s="123">
        <v>4</v>
      </c>
      <c r="B40" s="125" t="s">
        <v>207</v>
      </c>
      <c r="C40" s="120">
        <f>SUM(C41:C43)</f>
        <v>3000000</v>
      </c>
      <c r="D40" s="120">
        <f>SUM(D41:D43)</f>
        <v>0</v>
      </c>
      <c r="E40" s="120">
        <f t="shared" si="2"/>
        <v>3000000</v>
      </c>
      <c r="F40" s="120">
        <f>SUM(F41:F43)</f>
        <v>3364327.33</v>
      </c>
      <c r="G40" s="120">
        <f>SUM(G41:G43)</f>
        <v>0</v>
      </c>
      <c r="H40" s="120">
        <f t="shared" si="3"/>
        <v>3364327.33</v>
      </c>
      <c r="I40" s="168"/>
      <c r="L40" s="167"/>
    </row>
    <row r="41" spans="1:12" x14ac:dyDescent="0.3">
      <c r="A41" s="123">
        <v>4.0999999999999996</v>
      </c>
      <c r="B41" s="131" t="s">
        <v>16</v>
      </c>
      <c r="C41" s="121"/>
      <c r="D41" s="121"/>
      <c r="E41" s="120">
        <f t="shared" si="2"/>
        <v>0</v>
      </c>
      <c r="F41" s="121"/>
      <c r="G41" s="121"/>
      <c r="H41" s="120">
        <f t="shared" si="3"/>
        <v>0</v>
      </c>
      <c r="I41" s="168"/>
      <c r="L41" s="167"/>
    </row>
    <row r="42" spans="1:12" x14ac:dyDescent="0.3">
      <c r="A42" s="123">
        <v>4.2</v>
      </c>
      <c r="B42" s="131" t="s">
        <v>1</v>
      </c>
      <c r="C42" s="121">
        <v>3000000</v>
      </c>
      <c r="D42" s="121"/>
      <c r="E42" s="120">
        <f t="shared" si="2"/>
        <v>3000000</v>
      </c>
      <c r="F42" s="121">
        <v>3364327.33</v>
      </c>
      <c r="G42" s="121"/>
      <c r="H42" s="120">
        <f t="shared" si="3"/>
        <v>3364327.33</v>
      </c>
      <c r="I42" s="168"/>
      <c r="L42" s="167"/>
    </row>
    <row r="43" spans="1:12" x14ac:dyDescent="0.3">
      <c r="A43" s="123">
        <v>4.3</v>
      </c>
      <c r="B43" s="131" t="s">
        <v>24</v>
      </c>
      <c r="C43" s="121">
        <v>0</v>
      </c>
      <c r="D43" s="121"/>
      <c r="E43" s="120">
        <f t="shared" si="2"/>
        <v>0</v>
      </c>
      <c r="F43" s="121">
        <v>0</v>
      </c>
      <c r="G43" s="121"/>
      <c r="H43" s="120">
        <f t="shared" si="3"/>
        <v>0</v>
      </c>
      <c r="I43" s="168"/>
      <c r="L43" s="167"/>
    </row>
    <row r="44" spans="1:12" x14ac:dyDescent="0.3">
      <c r="A44" s="123">
        <v>5</v>
      </c>
      <c r="B44" s="125" t="s">
        <v>12</v>
      </c>
      <c r="C44" s="120">
        <f>SUM(C45:C48)</f>
        <v>0</v>
      </c>
      <c r="D44" s="120">
        <f>SUM(D45:D48)</f>
        <v>0</v>
      </c>
      <c r="E44" s="120">
        <f t="shared" si="2"/>
        <v>0</v>
      </c>
      <c r="F44" s="120">
        <f>SUM(F45:F48)</f>
        <v>0</v>
      </c>
      <c r="G44" s="120">
        <f>SUM(G45:G48)</f>
        <v>0</v>
      </c>
      <c r="H44" s="120">
        <f t="shared" si="3"/>
        <v>0</v>
      </c>
      <c r="I44" s="168"/>
      <c r="L44" s="167"/>
    </row>
    <row r="45" spans="1:12" x14ac:dyDescent="0.3">
      <c r="A45" s="123">
        <v>5.0999999999999996</v>
      </c>
      <c r="B45" s="131" t="s">
        <v>208</v>
      </c>
      <c r="C45" s="121"/>
      <c r="D45" s="121"/>
      <c r="E45" s="120">
        <f t="shared" si="2"/>
        <v>0</v>
      </c>
      <c r="F45" s="121"/>
      <c r="G45" s="121"/>
      <c r="H45" s="120">
        <f t="shared" si="3"/>
        <v>0</v>
      </c>
      <c r="I45" s="168"/>
      <c r="L45" s="167"/>
    </row>
    <row r="46" spans="1:12" x14ac:dyDescent="0.3">
      <c r="A46" s="123">
        <v>5.2</v>
      </c>
      <c r="B46" s="131" t="s">
        <v>103</v>
      </c>
      <c r="C46" s="121"/>
      <c r="D46" s="121"/>
      <c r="E46" s="120">
        <f t="shared" si="2"/>
        <v>0</v>
      </c>
      <c r="F46" s="121"/>
      <c r="G46" s="121"/>
      <c r="H46" s="120">
        <f t="shared" si="3"/>
        <v>0</v>
      </c>
      <c r="I46" s="168"/>
      <c r="L46" s="167"/>
    </row>
    <row r="47" spans="1:12" x14ac:dyDescent="0.3">
      <c r="A47" s="123">
        <v>5.3</v>
      </c>
      <c r="B47" s="131" t="s">
        <v>209</v>
      </c>
      <c r="C47" s="121"/>
      <c r="D47" s="121"/>
      <c r="E47" s="120">
        <f t="shared" si="2"/>
        <v>0</v>
      </c>
      <c r="F47" s="121"/>
      <c r="G47" s="121"/>
      <c r="H47" s="120">
        <f t="shared" si="3"/>
        <v>0</v>
      </c>
      <c r="I47" s="168"/>
      <c r="L47" s="167"/>
    </row>
    <row r="48" spans="1:12" x14ac:dyDescent="0.3">
      <c r="A48" s="123">
        <v>5.4</v>
      </c>
      <c r="B48" s="131" t="s">
        <v>13</v>
      </c>
      <c r="C48" s="121"/>
      <c r="D48" s="121"/>
      <c r="E48" s="120">
        <f t="shared" si="2"/>
        <v>0</v>
      </c>
      <c r="F48" s="121"/>
      <c r="G48" s="121">
        <v>0</v>
      </c>
      <c r="H48" s="120">
        <f t="shared" si="3"/>
        <v>0</v>
      </c>
      <c r="I48" s="168"/>
      <c r="L48" s="167"/>
    </row>
    <row r="49" spans="1:12" x14ac:dyDescent="0.3">
      <c r="A49" s="123">
        <v>6</v>
      </c>
      <c r="B49" s="125" t="s">
        <v>25</v>
      </c>
      <c r="C49" s="120">
        <f>SUM(C50:C53)</f>
        <v>0</v>
      </c>
      <c r="D49" s="120">
        <f>SUM(D50:D53)</f>
        <v>0</v>
      </c>
      <c r="E49" s="120">
        <f t="shared" si="2"/>
        <v>0</v>
      </c>
      <c r="F49" s="120">
        <f>SUM(F50:F53)</f>
        <v>0</v>
      </c>
      <c r="G49" s="120">
        <f>SUM(G50:G53)</f>
        <v>0</v>
      </c>
      <c r="H49" s="120">
        <f t="shared" si="3"/>
        <v>0</v>
      </c>
      <c r="I49" s="168"/>
      <c r="L49" s="167"/>
    </row>
    <row r="50" spans="1:12" x14ac:dyDescent="0.3">
      <c r="A50" s="123">
        <v>6.1</v>
      </c>
      <c r="B50" s="131" t="s">
        <v>26</v>
      </c>
      <c r="C50" s="121"/>
      <c r="D50" s="121"/>
      <c r="E50" s="120">
        <f t="shared" si="2"/>
        <v>0</v>
      </c>
      <c r="F50" s="121"/>
      <c r="G50" s="121"/>
      <c r="H50" s="120">
        <f t="shared" si="3"/>
        <v>0</v>
      </c>
      <c r="I50" s="168"/>
      <c r="L50" s="167"/>
    </row>
    <row r="51" spans="1:12" x14ac:dyDescent="0.3">
      <c r="A51" s="123">
        <v>6.2</v>
      </c>
      <c r="B51" s="131" t="s">
        <v>104</v>
      </c>
      <c r="C51" s="121"/>
      <c r="D51" s="121"/>
      <c r="E51" s="120">
        <f t="shared" si="2"/>
        <v>0</v>
      </c>
      <c r="F51" s="121"/>
      <c r="G51" s="121"/>
      <c r="H51" s="120">
        <f t="shared" si="3"/>
        <v>0</v>
      </c>
      <c r="I51" s="168"/>
      <c r="L51" s="167"/>
    </row>
    <row r="52" spans="1:12" x14ac:dyDescent="0.3">
      <c r="A52" s="123">
        <v>6.3</v>
      </c>
      <c r="B52" s="131" t="s">
        <v>6</v>
      </c>
      <c r="C52" s="121"/>
      <c r="D52" s="121"/>
      <c r="E52" s="120">
        <f t="shared" si="2"/>
        <v>0</v>
      </c>
      <c r="F52" s="121"/>
      <c r="G52" s="121"/>
      <c r="H52" s="120">
        <f t="shared" si="3"/>
        <v>0</v>
      </c>
      <c r="I52" s="168"/>
      <c r="L52" s="167"/>
    </row>
    <row r="53" spans="1:12" x14ac:dyDescent="0.3">
      <c r="A53" s="123">
        <v>6.4</v>
      </c>
      <c r="B53" s="131" t="s">
        <v>13</v>
      </c>
      <c r="C53" s="121"/>
      <c r="D53" s="121"/>
      <c r="E53" s="120">
        <f t="shared" si="2"/>
        <v>0</v>
      </c>
      <c r="F53" s="121"/>
      <c r="G53" s="121"/>
      <c r="H53" s="120">
        <f t="shared" si="3"/>
        <v>0</v>
      </c>
      <c r="I53" s="168"/>
      <c r="L53" s="167"/>
    </row>
    <row r="54" spans="1:12" x14ac:dyDescent="0.3">
      <c r="A54" s="123">
        <v>7</v>
      </c>
      <c r="B54" s="125" t="s">
        <v>2</v>
      </c>
      <c r="C54" s="122">
        <f>SUM(C55:C57)</f>
        <v>297764157.75</v>
      </c>
      <c r="D54" s="122">
        <f>SUM(D55:D57)</f>
        <v>2498449.9870000002</v>
      </c>
      <c r="E54" s="120">
        <f t="shared" si="2"/>
        <v>300262607.73699999</v>
      </c>
      <c r="F54" s="122">
        <f>SUM(F55:F57)</f>
        <v>402956183.04000002</v>
      </c>
      <c r="G54" s="122">
        <f>SUM(G55:G57)</f>
        <v>2306925.0249999999</v>
      </c>
      <c r="H54" s="120">
        <f t="shared" si="3"/>
        <v>405263108.065</v>
      </c>
      <c r="I54" s="168"/>
      <c r="L54" s="167"/>
    </row>
    <row r="55" spans="1:12" x14ac:dyDescent="0.3">
      <c r="A55" s="123" t="s">
        <v>107</v>
      </c>
      <c r="B55" s="131" t="s">
        <v>27</v>
      </c>
      <c r="C55" s="121">
        <v>297764157.75</v>
      </c>
      <c r="D55" s="121">
        <v>2498449.9870000002</v>
      </c>
      <c r="E55" s="120">
        <f t="shared" si="2"/>
        <v>300262607.73699999</v>
      </c>
      <c r="F55" s="121">
        <v>402956183.04000002</v>
      </c>
      <c r="G55" s="121">
        <v>2306925.0249999999</v>
      </c>
      <c r="H55" s="120">
        <f t="shared" si="3"/>
        <v>405263108.065</v>
      </c>
      <c r="I55" s="168"/>
      <c r="L55" s="167"/>
    </row>
    <row r="56" spans="1:12" x14ac:dyDescent="0.3">
      <c r="A56" s="123" t="s">
        <v>108</v>
      </c>
      <c r="B56" s="131" t="s">
        <v>4</v>
      </c>
      <c r="C56" s="121"/>
      <c r="D56" s="121"/>
      <c r="E56" s="120">
        <f t="shared" si="2"/>
        <v>0</v>
      </c>
      <c r="F56" s="121"/>
      <c r="G56" s="121"/>
      <c r="H56" s="120">
        <f t="shared" si="3"/>
        <v>0</v>
      </c>
      <c r="I56" s="168"/>
      <c r="L56" s="167"/>
    </row>
    <row r="57" spans="1:12" x14ac:dyDescent="0.3">
      <c r="A57" s="123" t="s">
        <v>109</v>
      </c>
      <c r="B57" s="131" t="s">
        <v>17</v>
      </c>
      <c r="C57" s="121"/>
      <c r="D57" s="121"/>
      <c r="E57" s="120">
        <f t="shared" si="2"/>
        <v>0</v>
      </c>
      <c r="F57" s="121"/>
      <c r="G57" s="121"/>
      <c r="H57" s="120">
        <f t="shared" si="3"/>
        <v>0</v>
      </c>
      <c r="I57" s="168"/>
      <c r="L57" s="167"/>
    </row>
    <row r="58" spans="1:12" x14ac:dyDescent="0.3">
      <c r="A58" s="123">
        <v>8</v>
      </c>
      <c r="B58" s="125" t="s">
        <v>18</v>
      </c>
      <c r="C58" s="122">
        <f>SUM(C59:C63)</f>
        <v>4388841.5</v>
      </c>
      <c r="D58" s="122">
        <f>SUM(D59:D63)</f>
        <v>4597464.1545000002</v>
      </c>
      <c r="E58" s="120">
        <f t="shared" si="2"/>
        <v>8986305.6545000002</v>
      </c>
      <c r="F58" s="122">
        <f>SUM(F59:F63)</f>
        <v>3646549.3</v>
      </c>
      <c r="G58" s="122">
        <f>SUM(G59:G63)</f>
        <v>4667597.4756000005</v>
      </c>
      <c r="H58" s="120">
        <f t="shared" si="3"/>
        <v>8314146.7756000003</v>
      </c>
      <c r="I58" s="168"/>
      <c r="L58" s="167"/>
    </row>
    <row r="59" spans="1:12" x14ac:dyDescent="0.3">
      <c r="A59" s="123" t="s">
        <v>110</v>
      </c>
      <c r="B59" s="131" t="s">
        <v>210</v>
      </c>
      <c r="C59" s="121">
        <v>0</v>
      </c>
      <c r="D59" s="121">
        <v>0</v>
      </c>
      <c r="E59" s="120">
        <f t="shared" si="2"/>
        <v>0</v>
      </c>
      <c r="F59" s="121">
        <v>0</v>
      </c>
      <c r="G59" s="121">
        <v>0</v>
      </c>
      <c r="H59" s="120">
        <f t="shared" si="3"/>
        <v>0</v>
      </c>
      <c r="I59" s="168"/>
      <c r="L59" s="167"/>
    </row>
    <row r="60" spans="1:12" x14ac:dyDescent="0.3">
      <c r="A60" s="123" t="s">
        <v>111</v>
      </c>
      <c r="B60" s="131" t="s">
        <v>211</v>
      </c>
      <c r="C60" s="121">
        <v>627246.82999999996</v>
      </c>
      <c r="D60" s="121">
        <v>1789782.6861</v>
      </c>
      <c r="E60" s="120">
        <f t="shared" si="2"/>
        <v>2417029.5161000001</v>
      </c>
      <c r="F60" s="121">
        <v>419058.05</v>
      </c>
      <c r="G60" s="121">
        <v>2217380.7009000001</v>
      </c>
      <c r="H60" s="120">
        <f t="shared" si="3"/>
        <v>2636438.7508999999</v>
      </c>
      <c r="I60" s="168"/>
      <c r="L60" s="167"/>
    </row>
    <row r="61" spans="1:12" x14ac:dyDescent="0.3">
      <c r="A61" s="123" t="s">
        <v>112</v>
      </c>
      <c r="B61" s="131" t="s">
        <v>19</v>
      </c>
      <c r="C61" s="121">
        <v>0</v>
      </c>
      <c r="D61" s="121">
        <v>0</v>
      </c>
      <c r="E61" s="120">
        <f t="shared" si="2"/>
        <v>0</v>
      </c>
      <c r="F61" s="121">
        <v>0</v>
      </c>
      <c r="G61" s="121">
        <v>0</v>
      </c>
      <c r="H61" s="120">
        <f t="shared" si="3"/>
        <v>0</v>
      </c>
      <c r="I61" s="168"/>
      <c r="L61" s="167"/>
    </row>
    <row r="62" spans="1:12" x14ac:dyDescent="0.3">
      <c r="A62" s="123" t="s">
        <v>113</v>
      </c>
      <c r="B62" s="131" t="s">
        <v>212</v>
      </c>
      <c r="C62" s="121">
        <v>3761594.67</v>
      </c>
      <c r="D62" s="121">
        <v>2679156.7184000001</v>
      </c>
      <c r="E62" s="120">
        <f t="shared" si="2"/>
        <v>6440751.3883999996</v>
      </c>
      <c r="F62" s="121">
        <v>3227491.25</v>
      </c>
      <c r="G62" s="121">
        <v>2450216.7747</v>
      </c>
      <c r="H62" s="120">
        <f t="shared" si="3"/>
        <v>5677708.0247</v>
      </c>
      <c r="I62" s="168"/>
      <c r="L62" s="167"/>
    </row>
    <row r="63" spans="1:12" x14ac:dyDescent="0.3">
      <c r="A63" s="123" t="s">
        <v>114</v>
      </c>
      <c r="B63" s="131" t="s">
        <v>28</v>
      </c>
      <c r="C63" s="121">
        <v>0</v>
      </c>
      <c r="D63" s="121">
        <v>128524.75</v>
      </c>
      <c r="E63" s="120">
        <f t="shared" si="2"/>
        <v>128524.75</v>
      </c>
      <c r="F63" s="121">
        <v>0</v>
      </c>
      <c r="G63" s="121">
        <v>0</v>
      </c>
      <c r="H63" s="120">
        <f t="shared" si="3"/>
        <v>0</v>
      </c>
      <c r="I63" s="168"/>
      <c r="L63" s="167"/>
    </row>
    <row r="64" spans="1:12" x14ac:dyDescent="0.3">
      <c r="A64" s="123">
        <v>9</v>
      </c>
      <c r="B64" s="125" t="s">
        <v>29</v>
      </c>
      <c r="C64" s="122">
        <f>SUM(C65:C68)</f>
        <v>533</v>
      </c>
      <c r="D64" s="122">
        <f>SUM(D65:D68)</f>
        <v>0</v>
      </c>
      <c r="E64" s="120">
        <f t="shared" si="2"/>
        <v>533</v>
      </c>
      <c r="F64" s="122">
        <f>SUM(F65:F68)</f>
        <v>810</v>
      </c>
      <c r="G64" s="122">
        <f>SUM(G65:G68)</f>
        <v>0</v>
      </c>
      <c r="H64" s="120">
        <f t="shared" si="3"/>
        <v>810</v>
      </c>
      <c r="I64" s="168"/>
      <c r="L64" s="167"/>
    </row>
    <row r="65" spans="1:12" x14ac:dyDescent="0.3">
      <c r="A65" s="123" t="s">
        <v>115</v>
      </c>
      <c r="B65" s="131" t="s">
        <v>7</v>
      </c>
      <c r="C65" s="121"/>
      <c r="D65" s="121"/>
      <c r="E65" s="120">
        <f t="shared" si="2"/>
        <v>0</v>
      </c>
      <c r="F65" s="121"/>
      <c r="G65" s="121"/>
      <c r="H65" s="120">
        <f t="shared" si="3"/>
        <v>0</v>
      </c>
      <c r="I65" s="168"/>
      <c r="L65" s="167"/>
    </row>
    <row r="66" spans="1:12" x14ac:dyDescent="0.3">
      <c r="A66" s="123" t="s">
        <v>116</v>
      </c>
      <c r="B66" s="131" t="s">
        <v>14</v>
      </c>
      <c r="C66" s="121"/>
      <c r="D66" s="121"/>
      <c r="E66" s="120">
        <f t="shared" si="2"/>
        <v>0</v>
      </c>
      <c r="F66" s="121"/>
      <c r="G66" s="121"/>
      <c r="H66" s="120">
        <f t="shared" si="3"/>
        <v>0</v>
      </c>
      <c r="I66" s="168"/>
      <c r="L66" s="167"/>
    </row>
    <row r="67" spans="1:12" x14ac:dyDescent="0.3">
      <c r="A67" s="123" t="s">
        <v>117</v>
      </c>
      <c r="B67" s="131" t="s">
        <v>30</v>
      </c>
      <c r="C67" s="121">
        <v>533</v>
      </c>
      <c r="D67" s="121">
        <v>0</v>
      </c>
      <c r="E67" s="120">
        <f t="shared" si="2"/>
        <v>533</v>
      </c>
      <c r="F67" s="121">
        <v>810</v>
      </c>
      <c r="G67" s="121">
        <v>0</v>
      </c>
      <c r="H67" s="120">
        <f t="shared" si="3"/>
        <v>810</v>
      </c>
      <c r="I67" s="168"/>
      <c r="L67" s="167"/>
    </row>
    <row r="68" spans="1:12" x14ac:dyDescent="0.3">
      <c r="A68" s="123" t="s">
        <v>118</v>
      </c>
      <c r="B68" s="131" t="s">
        <v>15</v>
      </c>
      <c r="C68" s="121"/>
      <c r="D68" s="121"/>
      <c r="E68" s="120">
        <f t="shared" si="2"/>
        <v>0</v>
      </c>
      <c r="F68" s="121"/>
      <c r="G68" s="121"/>
      <c r="H68" s="120">
        <f t="shared" si="3"/>
        <v>0</v>
      </c>
      <c r="I68" s="168"/>
      <c r="L68" s="167"/>
    </row>
    <row r="69" spans="1:12" x14ac:dyDescent="0.3">
      <c r="A69" s="123">
        <v>10</v>
      </c>
      <c r="B69" s="125" t="s">
        <v>163</v>
      </c>
      <c r="C69" s="122">
        <f>C7+C28+C36+C40+C44+C49+C54+C58+C64</f>
        <v>611076951.69000006</v>
      </c>
      <c r="D69" s="122">
        <f>D7+D28+D36+D40+D44+D49+D54+D58+D64</f>
        <v>3946517427.3794999</v>
      </c>
      <c r="E69" s="120">
        <f>C69+D69</f>
        <v>4557594379.0695</v>
      </c>
      <c r="F69" s="122">
        <f>F7+F28+F36+F40+F44+F49+F54+F58+F64</f>
        <v>724835438.43000007</v>
      </c>
      <c r="G69" s="122">
        <f>G7+G28+G36+G40+G44+G49+G54+G58+G64</f>
        <v>2683765356.3018003</v>
      </c>
      <c r="H69" s="120">
        <f>F69+G69</f>
        <v>3408600794.7318001</v>
      </c>
      <c r="I69" s="168"/>
      <c r="L69" s="167"/>
    </row>
    <row r="71" spans="1:12" x14ac:dyDescent="0.3">
      <c r="A71" s="30" t="str">
        <f>'RC'!A42</f>
        <v>*</v>
      </c>
      <c r="B71" s="30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2" spans="1:12" x14ac:dyDescent="0.3">
      <c r="A72" s="30" t="s">
        <v>219</v>
      </c>
      <c r="B72" s="30" t="s">
        <v>220</v>
      </c>
    </row>
  </sheetData>
  <mergeCells count="2">
    <mergeCell ref="C5:E5"/>
    <mergeCell ref="F5:H5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43"/>
  <sheetViews>
    <sheetView zoomScaleNormal="100" workbookViewId="0">
      <selection activeCell="C7" sqref="C7:D27"/>
    </sheetView>
  </sheetViews>
  <sheetFormatPr defaultRowHeight="15" x14ac:dyDescent="0.3"/>
  <cols>
    <col min="1" max="1" width="7.7109375" style="29" bestFit="1" customWidth="1"/>
    <col min="2" max="2" width="59.7109375" style="29" customWidth="1"/>
    <col min="3" max="4" width="17.7109375" style="29" customWidth="1"/>
    <col min="5" max="16384" width="9.140625" style="29"/>
  </cols>
  <sheetData>
    <row r="2" spans="1:4" x14ac:dyDescent="0.3">
      <c r="A2" s="7" t="s">
        <v>120</v>
      </c>
      <c r="B2" s="32" t="str">
        <f>'RC'!B1</f>
        <v>”სს ბაზისბანკი”</v>
      </c>
      <c r="C2" s="3"/>
      <c r="D2" s="44"/>
    </row>
    <row r="3" spans="1:4" x14ac:dyDescent="0.3">
      <c r="A3" s="7" t="s">
        <v>132</v>
      </c>
      <c r="B3" s="134">
        <f>'RC'!B2</f>
        <v>42825</v>
      </c>
      <c r="C3" s="3"/>
      <c r="D3" s="45"/>
    </row>
    <row r="4" spans="1:4" ht="16.5" thickBot="1" x14ac:dyDescent="0.35">
      <c r="B4" s="46" t="s">
        <v>222</v>
      </c>
      <c r="C4" s="3"/>
      <c r="D4" s="47"/>
    </row>
    <row r="5" spans="1:4" ht="54" x14ac:dyDescent="0.35">
      <c r="A5" s="48"/>
      <c r="B5" s="49"/>
      <c r="C5" s="50" t="s">
        <v>135</v>
      </c>
      <c r="D5" s="51" t="s">
        <v>147</v>
      </c>
    </row>
    <row r="6" spans="1:4" x14ac:dyDescent="0.3">
      <c r="A6" s="52"/>
      <c r="B6" s="53" t="s">
        <v>33</v>
      </c>
      <c r="C6" s="54"/>
      <c r="D6" s="55"/>
    </row>
    <row r="7" spans="1:4" x14ac:dyDescent="0.3">
      <c r="A7" s="52">
        <v>1</v>
      </c>
      <c r="B7" s="56" t="s">
        <v>235</v>
      </c>
      <c r="C7" s="61">
        <v>0.17144914134830685</v>
      </c>
      <c r="D7" s="58">
        <v>0.20840016108576168</v>
      </c>
    </row>
    <row r="8" spans="1:4" x14ac:dyDescent="0.3">
      <c r="A8" s="52">
        <v>2</v>
      </c>
      <c r="B8" s="56" t="s">
        <v>236</v>
      </c>
      <c r="C8" s="61">
        <v>0.18727878545397708</v>
      </c>
      <c r="D8" s="58">
        <v>0.23102000489820695</v>
      </c>
    </row>
    <row r="9" spans="1:4" x14ac:dyDescent="0.3">
      <c r="A9" s="52">
        <v>3</v>
      </c>
      <c r="B9" s="59" t="s">
        <v>41</v>
      </c>
      <c r="C9" s="61">
        <v>1.0041123165132748</v>
      </c>
      <c r="D9" s="58">
        <v>0.92275378895843807</v>
      </c>
    </row>
    <row r="10" spans="1:4" x14ac:dyDescent="0.3">
      <c r="A10" s="52">
        <v>4</v>
      </c>
      <c r="B10" s="59" t="s">
        <v>37</v>
      </c>
      <c r="C10" s="61">
        <v>0.12258888156068885</v>
      </c>
      <c r="D10" s="58">
        <v>0</v>
      </c>
    </row>
    <row r="11" spans="1:4" x14ac:dyDescent="0.3">
      <c r="A11" s="52"/>
      <c r="B11" s="60" t="s">
        <v>31</v>
      </c>
      <c r="C11" s="61"/>
      <c r="D11" s="58"/>
    </row>
    <row r="12" spans="1:4" ht="30" x14ac:dyDescent="0.3">
      <c r="A12" s="52">
        <v>5</v>
      </c>
      <c r="B12" s="59" t="s">
        <v>38</v>
      </c>
      <c r="C12" s="61">
        <v>7.8653065898843369E-2</v>
      </c>
      <c r="D12" s="58">
        <v>8.7786404936463308E-2</v>
      </c>
    </row>
    <row r="13" spans="1:4" x14ac:dyDescent="0.3">
      <c r="A13" s="52">
        <v>6</v>
      </c>
      <c r="B13" s="59" t="s">
        <v>50</v>
      </c>
      <c r="C13" s="61">
        <v>3.0868708246677881E-2</v>
      </c>
      <c r="D13" s="58">
        <v>3.5524841570226173E-2</v>
      </c>
    </row>
    <row r="14" spans="1:4" x14ac:dyDescent="0.3">
      <c r="A14" s="52">
        <v>7</v>
      </c>
      <c r="B14" s="59" t="s">
        <v>39</v>
      </c>
      <c r="C14" s="61">
        <v>3.9267286315999232E-2</v>
      </c>
      <c r="D14" s="58">
        <v>4.2393451154761168E-2</v>
      </c>
    </row>
    <row r="15" spans="1:4" x14ac:dyDescent="0.3">
      <c r="A15" s="52">
        <v>8</v>
      </c>
      <c r="B15" s="59" t="s">
        <v>40</v>
      </c>
      <c r="C15" s="61">
        <v>4.7784357652165502E-2</v>
      </c>
      <c r="D15" s="58">
        <v>5.2261563366237135E-2</v>
      </c>
    </row>
    <row r="16" spans="1:4" x14ac:dyDescent="0.3">
      <c r="A16" s="52">
        <v>9</v>
      </c>
      <c r="B16" s="59" t="s">
        <v>35</v>
      </c>
      <c r="C16" s="61">
        <v>3.5316082290362157E-2</v>
      </c>
      <c r="D16" s="58">
        <v>3.804964971431226E-2</v>
      </c>
    </row>
    <row r="17" spans="1:4" x14ac:dyDescent="0.3">
      <c r="A17" s="52">
        <v>10</v>
      </c>
      <c r="B17" s="59" t="s">
        <v>36</v>
      </c>
      <c r="C17" s="61">
        <v>0.18630412887978978</v>
      </c>
      <c r="D17" s="58">
        <v>0.18996742034396366</v>
      </c>
    </row>
    <row r="18" spans="1:4" x14ac:dyDescent="0.3">
      <c r="A18" s="52"/>
      <c r="B18" s="60" t="s">
        <v>42</v>
      </c>
      <c r="C18" s="57"/>
      <c r="D18" s="58"/>
    </row>
    <row r="19" spans="1:4" x14ac:dyDescent="0.3">
      <c r="A19" s="52">
        <v>11</v>
      </c>
      <c r="B19" s="59" t="s">
        <v>43</v>
      </c>
      <c r="C19" s="61">
        <v>3.7489157415303002E-2</v>
      </c>
      <c r="D19" s="58">
        <v>3.0974936057779821E-2</v>
      </c>
    </row>
    <row r="20" spans="1:4" x14ac:dyDescent="0.3">
      <c r="A20" s="52">
        <v>12</v>
      </c>
      <c r="B20" s="59" t="s">
        <v>44</v>
      </c>
      <c r="C20" s="61">
        <v>4.4318056132054896E-2</v>
      </c>
      <c r="D20" s="58">
        <v>4.4331129634300886E-2</v>
      </c>
    </row>
    <row r="21" spans="1:4" x14ac:dyDescent="0.3">
      <c r="A21" s="52">
        <v>13</v>
      </c>
      <c r="B21" s="59" t="s">
        <v>45</v>
      </c>
      <c r="C21" s="61">
        <v>0.70238323850703166</v>
      </c>
      <c r="D21" s="58">
        <v>0.62067107117021858</v>
      </c>
    </row>
    <row r="22" spans="1:4" x14ac:dyDescent="0.3">
      <c r="A22" s="52">
        <v>14</v>
      </c>
      <c r="B22" s="59" t="s">
        <v>46</v>
      </c>
      <c r="C22" s="61">
        <v>0.62036179128528102</v>
      </c>
      <c r="D22" s="58">
        <v>0.55714142517087084</v>
      </c>
    </row>
    <row r="23" spans="1:4" x14ac:dyDescent="0.3">
      <c r="A23" s="52">
        <v>15</v>
      </c>
      <c r="B23" s="59" t="s">
        <v>47</v>
      </c>
      <c r="C23" s="61">
        <v>7.1762236197943377E-2</v>
      </c>
      <c r="D23" s="58">
        <v>-2.3585771674077289E-2</v>
      </c>
    </row>
    <row r="24" spans="1:4" x14ac:dyDescent="0.3">
      <c r="A24" s="52"/>
      <c r="B24" s="60" t="s">
        <v>32</v>
      </c>
      <c r="C24" s="57"/>
      <c r="D24" s="58"/>
    </row>
    <row r="25" spans="1:4" x14ac:dyDescent="0.3">
      <c r="A25" s="52">
        <v>16</v>
      </c>
      <c r="B25" s="59" t="s">
        <v>34</v>
      </c>
      <c r="C25" s="61">
        <v>0.30473635244305741</v>
      </c>
      <c r="D25" s="58">
        <v>0.28885340502565549</v>
      </c>
    </row>
    <row r="26" spans="1:4" ht="30" x14ac:dyDescent="0.3">
      <c r="A26" s="52">
        <v>17</v>
      </c>
      <c r="B26" s="59" t="s">
        <v>48</v>
      </c>
      <c r="C26" s="61">
        <v>0.79566628015868845</v>
      </c>
      <c r="D26" s="58">
        <v>0.73552127527522748</v>
      </c>
    </row>
    <row r="27" spans="1:4" ht="15.75" thickBot="1" x14ac:dyDescent="0.35">
      <c r="A27" s="62">
        <v>18</v>
      </c>
      <c r="B27" s="63" t="s">
        <v>49</v>
      </c>
      <c r="C27" s="166">
        <v>0.27463080298145209</v>
      </c>
      <c r="D27" s="64">
        <v>0.20098888044929733</v>
      </c>
    </row>
    <row r="28" spans="1:4" x14ac:dyDescent="0.3">
      <c r="A28" s="65"/>
      <c r="B28" s="66"/>
      <c r="C28" s="65"/>
      <c r="D28" s="65"/>
    </row>
    <row r="29" spans="1:4" x14ac:dyDescent="0.3">
      <c r="A29" s="29" t="str">
        <f>'RC'!A42</f>
        <v>*</v>
      </c>
      <c r="B29" s="29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65"/>
    </row>
    <row r="30" spans="1:4" x14ac:dyDescent="0.3">
      <c r="A30" s="65"/>
      <c r="B30" s="27"/>
      <c r="C30" s="65"/>
      <c r="D30" s="65"/>
    </row>
    <row r="31" spans="1:4" x14ac:dyDescent="0.3">
      <c r="A31" s="65"/>
      <c r="B31" s="27"/>
      <c r="C31" s="67"/>
      <c r="D31" s="65"/>
    </row>
    <row r="32" spans="1:4" x14ac:dyDescent="0.3">
      <c r="A32" s="65"/>
      <c r="B32" s="66"/>
      <c r="C32" s="65"/>
      <c r="D32" s="65"/>
    </row>
    <row r="33" spans="1:4" x14ac:dyDescent="0.3">
      <c r="A33" s="65"/>
      <c r="B33" s="66"/>
      <c r="C33" s="65"/>
      <c r="D33" s="65"/>
    </row>
    <row r="34" spans="1:4" x14ac:dyDescent="0.3">
      <c r="A34" s="65"/>
      <c r="B34" s="66"/>
      <c r="C34" s="65"/>
      <c r="D34" s="65"/>
    </row>
    <row r="35" spans="1:4" x14ac:dyDescent="0.3">
      <c r="A35" s="65"/>
      <c r="B35" s="66"/>
      <c r="C35" s="65"/>
      <c r="D35" s="65"/>
    </row>
    <row r="36" spans="1:4" x14ac:dyDescent="0.3">
      <c r="A36" s="65"/>
      <c r="B36" s="66"/>
      <c r="C36" s="65"/>
      <c r="D36" s="65"/>
    </row>
    <row r="37" spans="1:4" x14ac:dyDescent="0.3">
      <c r="A37" s="65"/>
      <c r="B37" s="66"/>
      <c r="C37" s="67"/>
      <c r="D37" s="65"/>
    </row>
    <row r="38" spans="1:4" x14ac:dyDescent="0.3">
      <c r="C38" s="65"/>
      <c r="D38" s="65"/>
    </row>
    <row r="39" spans="1:4" x14ac:dyDescent="0.3">
      <c r="C39" s="67"/>
      <c r="D39" s="65"/>
    </row>
    <row r="40" spans="1:4" x14ac:dyDescent="0.3">
      <c r="C40" s="65"/>
      <c r="D40" s="65"/>
    </row>
    <row r="41" spans="1:4" x14ac:dyDescent="0.3">
      <c r="B41" s="68"/>
      <c r="C41" s="67"/>
      <c r="D41" s="65"/>
    </row>
    <row r="42" spans="1:4" x14ac:dyDescent="0.3">
      <c r="B42" s="69"/>
      <c r="C42" s="65"/>
      <c r="D42" s="65"/>
    </row>
    <row r="43" spans="1:4" x14ac:dyDescent="0.3">
      <c r="C43" s="65"/>
      <c r="D43" s="65"/>
    </row>
  </sheetData>
  <phoneticPr fontId="2" type="noConversion"/>
  <pageMargins left="0.47" right="0.38" top="0.27" bottom="0.26" header="0.18" footer="0.18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C27" sqref="C27"/>
    </sheetView>
  </sheetViews>
  <sheetFormatPr defaultRowHeight="15" x14ac:dyDescent="0.3"/>
  <cols>
    <col min="1" max="1" width="7.7109375" style="29" bestFit="1" customWidth="1"/>
    <col min="2" max="2" width="55" style="29" customWidth="1"/>
    <col min="3" max="3" width="21.85546875" style="29" customWidth="1"/>
    <col min="4" max="16384" width="9.140625" style="29"/>
  </cols>
  <sheetData>
    <row r="1" spans="1:3" x14ac:dyDescent="0.3">
      <c r="A1" s="7" t="s">
        <v>120</v>
      </c>
      <c r="B1" s="29" t="str">
        <f>'RC'!B1</f>
        <v>”სს ბაზისბანკი”</v>
      </c>
      <c r="C1" s="32"/>
    </row>
    <row r="2" spans="1:3" x14ac:dyDescent="0.3">
      <c r="A2" s="7" t="s">
        <v>132</v>
      </c>
      <c r="B2" s="135">
        <f>'RC'!B2</f>
        <v>42825</v>
      </c>
      <c r="C2" s="39"/>
    </row>
    <row r="3" spans="1:3" ht="30.75" thickBot="1" x14ac:dyDescent="0.35">
      <c r="A3" s="66"/>
      <c r="B3" s="147" t="s">
        <v>54</v>
      </c>
      <c r="C3" s="70"/>
    </row>
    <row r="4" spans="1:3" x14ac:dyDescent="0.3">
      <c r="A4" s="48"/>
      <c r="B4" s="156" t="s">
        <v>52</v>
      </c>
      <c r="C4" s="157"/>
    </row>
    <row r="5" spans="1:3" x14ac:dyDescent="0.3">
      <c r="A5" s="52">
        <v>1</v>
      </c>
      <c r="B5" s="158" t="s">
        <v>224</v>
      </c>
      <c r="C5" s="159"/>
    </row>
    <row r="6" spans="1:3" x14ac:dyDescent="0.3">
      <c r="A6" s="52">
        <v>2</v>
      </c>
      <c r="B6" s="158" t="s">
        <v>225</v>
      </c>
      <c r="C6" s="159"/>
    </row>
    <row r="7" spans="1:3" x14ac:dyDescent="0.3">
      <c r="A7" s="52">
        <v>3</v>
      </c>
      <c r="B7" s="158" t="s">
        <v>226</v>
      </c>
      <c r="C7" s="159"/>
    </row>
    <row r="8" spans="1:3" x14ac:dyDescent="0.3">
      <c r="A8" s="52">
        <v>4</v>
      </c>
      <c r="B8" s="158" t="s">
        <v>227</v>
      </c>
      <c r="C8" s="159"/>
    </row>
    <row r="9" spans="1:3" x14ac:dyDescent="0.3">
      <c r="A9" s="52">
        <v>5</v>
      </c>
      <c r="B9" s="158" t="s">
        <v>228</v>
      </c>
      <c r="C9" s="159"/>
    </row>
    <row r="10" spans="1:3" x14ac:dyDescent="0.3">
      <c r="A10" s="52"/>
      <c r="B10" s="160" t="s">
        <v>53</v>
      </c>
      <c r="C10" s="159"/>
    </row>
    <row r="11" spans="1:3" x14ac:dyDescent="0.3">
      <c r="A11" s="52">
        <v>1</v>
      </c>
      <c r="B11" s="158" t="s">
        <v>227</v>
      </c>
      <c r="C11" s="159"/>
    </row>
    <row r="12" spans="1:3" x14ac:dyDescent="0.3">
      <c r="A12" s="52">
        <v>2</v>
      </c>
      <c r="B12" s="158" t="s">
        <v>229</v>
      </c>
      <c r="C12" s="159"/>
    </row>
    <row r="13" spans="1:3" x14ac:dyDescent="0.3">
      <c r="A13" s="52">
        <v>3</v>
      </c>
      <c r="B13" s="158" t="s">
        <v>230</v>
      </c>
      <c r="C13" s="159"/>
    </row>
    <row r="14" spans="1:3" x14ac:dyDescent="0.3">
      <c r="A14" s="52">
        <v>4</v>
      </c>
      <c r="B14" s="158" t="s">
        <v>231</v>
      </c>
      <c r="C14" s="159"/>
    </row>
    <row r="15" spans="1:3" x14ac:dyDescent="0.3">
      <c r="A15" s="52">
        <v>5</v>
      </c>
      <c r="B15" s="158" t="s">
        <v>228</v>
      </c>
      <c r="C15" s="159"/>
    </row>
    <row r="16" spans="1:3" x14ac:dyDescent="0.3">
      <c r="A16" s="52"/>
      <c r="B16" s="158"/>
      <c r="C16" s="159"/>
    </row>
    <row r="17" spans="1:3" x14ac:dyDescent="0.3">
      <c r="A17" s="52"/>
      <c r="B17" s="158"/>
      <c r="C17" s="159"/>
    </row>
    <row r="18" spans="1:3" x14ac:dyDescent="0.3">
      <c r="A18" s="52"/>
      <c r="B18" s="158"/>
      <c r="C18" s="159"/>
    </row>
    <row r="19" spans="1:3" ht="36.75" customHeight="1" x14ac:dyDescent="0.3">
      <c r="A19" s="52"/>
      <c r="B19" s="161" t="s">
        <v>51</v>
      </c>
      <c r="C19" s="162"/>
    </row>
    <row r="20" spans="1:3" x14ac:dyDescent="0.3">
      <c r="A20" s="52">
        <v>1</v>
      </c>
      <c r="B20" s="71" t="s">
        <v>232</v>
      </c>
      <c r="C20" s="72">
        <v>0.9230478492710813</v>
      </c>
    </row>
    <row r="21" spans="1:3" x14ac:dyDescent="0.3">
      <c r="A21" s="52">
        <v>2</v>
      </c>
      <c r="B21" s="71" t="s">
        <v>233</v>
      </c>
      <c r="C21" s="72">
        <v>6.9688777244111808E-2</v>
      </c>
    </row>
    <row r="22" spans="1:3" x14ac:dyDescent="0.3">
      <c r="A22" s="52"/>
      <c r="B22" s="71"/>
      <c r="C22" s="72"/>
    </row>
    <row r="23" spans="1:3" x14ac:dyDescent="0.3">
      <c r="A23" s="52"/>
      <c r="B23" s="71"/>
      <c r="C23" s="72"/>
    </row>
    <row r="24" spans="1:3" x14ac:dyDescent="0.3">
      <c r="A24" s="52"/>
      <c r="B24" s="71"/>
      <c r="C24" s="72"/>
    </row>
    <row r="25" spans="1:3" x14ac:dyDescent="0.3">
      <c r="A25" s="52"/>
      <c r="B25" s="71"/>
      <c r="C25" s="72"/>
    </row>
    <row r="26" spans="1:3" ht="51.75" customHeight="1" x14ac:dyDescent="0.3">
      <c r="A26" s="52"/>
      <c r="B26" s="163" t="s">
        <v>119</v>
      </c>
      <c r="C26" s="164"/>
    </row>
    <row r="27" spans="1:3" x14ac:dyDescent="0.3">
      <c r="A27" s="52">
        <v>1</v>
      </c>
      <c r="B27" s="71" t="s">
        <v>234</v>
      </c>
      <c r="C27" s="148">
        <v>0.92216172333578106</v>
      </c>
    </row>
    <row r="28" spans="1:3" x14ac:dyDescent="0.3">
      <c r="A28" s="52">
        <v>2</v>
      </c>
      <c r="B28" s="71" t="s">
        <v>233</v>
      </c>
      <c r="C28" s="72">
        <v>6.9688777244111808E-2</v>
      </c>
    </row>
    <row r="29" spans="1:3" ht="15.75" thickBot="1" x14ac:dyDescent="0.35">
      <c r="A29" s="62"/>
      <c r="B29" s="73"/>
      <c r="C29" s="74"/>
    </row>
    <row r="31" spans="1:3" ht="24" customHeight="1" x14ac:dyDescent="0.3">
      <c r="B31" s="165"/>
      <c r="C31" s="165"/>
    </row>
  </sheetData>
  <mergeCells count="18">
    <mergeCell ref="B19:C19"/>
    <mergeCell ref="B26:C26"/>
    <mergeCell ref="B31:C31"/>
    <mergeCell ref="B13:C13"/>
    <mergeCell ref="B14:C14"/>
    <mergeCell ref="B15:C15"/>
    <mergeCell ref="B16:C16"/>
    <mergeCell ref="B17:C17"/>
    <mergeCell ref="B18:C18"/>
    <mergeCell ref="B4:C4"/>
    <mergeCell ref="B5:C5"/>
    <mergeCell ref="B6:C6"/>
    <mergeCell ref="B7:C7"/>
    <mergeCell ref="B12:C12"/>
    <mergeCell ref="B10:C10"/>
    <mergeCell ref="B9:C9"/>
    <mergeCell ref="B8:C8"/>
    <mergeCell ref="B11:C11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PHD1jLyuZQMzNNJOmG2oSWp2olgZlZDopQ7ZgHZMdsU=</DigestValue>
    </Reference>
    <Reference Type="http://www.w3.org/2000/09/xmldsig#Object" URI="#idOfficeObject">
      <DigestMethod Algorithm="http://www.w3.org/2001/04/xmlenc#sha256"/>
      <DigestValue>BZQc6K2OIYCxXje3/TIPNqHd7vlG8K5UTSFijEgLu1c=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nrh3AhkeZXFDz1cmgNA7IOABmyESNEotD6hPW56HQNU=</DigestValue>
    </Reference>
  </SignedInfo>
  <SignatureValue>yPLwik4v0zQ0f2Le14IQgwkMqTX/g/XBU+Mn6ry1qQDHCFWMAsjlB1tLSx5lcMNlG86+BQa8dPIy
T2rlIfti5qA9+hjxKs9Z6XUfaeOdkEViGtjKP0XHybdk/QPLLBp1bqNwKYInHxrhMiq6+wcVVwxY
yzQwB1HewAVmXicPKL8iWZxk5odxNkdxG7WGS55ECYlICd61RZ1jnQYv4R4KHrfQ2NavvJ9yI9nn
jf9cEdMDL7FRmX2JBze3rc8GK5jMTtT9VEfLOuVbevfS9SRpDgHIrNmFZOYa0NmsxJiA/RX7ttSU
RAccCvJMijK3BCt8qqDiOlevkjTQ2hOJq9eyJA==</SignatureValue>
  <KeyInfo>
    <X509Data>
      <X509Certificate>MIIGOTCCBSGgAwIBAgIKe4SMBAACAAAc4TANBgkqhkiG9w0BAQsFADBKMRIwEAYKCZImiZPyLGQBGRYCZ2UxEzARBgoJkiaJk/IsZAEZFgNuYmcxHzAdBgNVBAMTFk5CRyBDbGFzcyAyIElOVCBTdWIgQ0EwHhcNMTcwMjE1MTA0NjUzWhcNMTkwMjE1MTA0NjUzWjA3MRYwFAYDVQQKEw1KU0MgQkFTSVNCQU5LMR0wGwYDVQQDExRCQlMgLSBNYWlhIEthY2hhcmF2YTCCASIwDQYJKoZIhvcNAQEBBQADggEPADCCAQoCggEBAO1pZ+gtrQgBZdlVyCdbHa8GyKDcCu8CSdQIck/NVvj89nDTBW6eb+Vq4ifp2OPhmCmPaf+UcDtfjbgd8RUPpC5DRTG0zx+Bqqx/drpsNCLPQTWGTHVZMA0oW1wv7jArzk4BA4t/xFJAWvgmdC4gd0hAjGAQv7yn+VpQDQgpJpVOM9l9zCtKSdUa+YWsNvSsi2SYKJt/C9EbX5qG1/HsELENOAjcaLSmTFZ6WNszOko1e31rmF+mCStzffs9YPbhotn3lFpsjnE92cBNSigd9QM+u1GiRwdkICoDnkF4UtvDv0veIU9lA/hYiIuVMSJQZgPLML8lYzT3tT6nRMNeZ3kCAwEAAaOCAzIwggMuMDwGCSsGAQQBgjcVBwQvMC0GJSsGAQQBgjcVCOayYION9USGgZkJg7ihSoO+hHEEg8SRM4SDiF0CAWQCAR0wHQYDVR0lBBYwFAYIKwYBBQUHAwIGCCsGAQUFBwMEMAsGA1UdDwQEAwIHgDAnBgkrBgEEAYI3FQoEGjAYMAoGCCsGAQUFBwMCMAoGCCsGAQUFBwMEMB0GA1UdDgQWBBRZU2yaRWZRkE5XV1GSCq21Ht9F5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YiQ2Mtl+jnLlmduR5k8tNq2+blWExNV4axE7rpMq7DyDOx0Ehn9cS9Oy7ney2c+PI/er4LzxD5fkaFuKpGR3MFsUNWasz/YGDhpCR6zDVhkwov0yiJ1Yh/7cyJ8r+HCHdkG8N9hHex58A39O8xvH7W2nVjYWVbugwv9M6NnXjC23VH44T0HNo9NYaN6o2pgKKCtuDVVrqLMfxOks0hfixGN8mnmeUFlH0n7uWfUw7LhRATHCAdzP8izZgrCJk38Pn33HzzszCeduiQkJbHCQs9b833RU482zW2Any3ZKud48LkNE23N5pDUCRV/zM6KRYspxSI2kvYKDKetOS/gnK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WBGZS2dfqv2vzr9bTiF0fuXZFTRBF/CR1XvMiCk9MmU=</DigestValue>
      </Reference>
      <Reference URI="/xl/comments1.xml?ContentType=application/vnd.openxmlformats-officedocument.spreadsheetml.comments+xml">
        <DigestMethod Algorithm="http://www.w3.org/2001/04/xmlenc#sha256"/>
        <DigestValue>kuQoa2HZSGKXXNSWaTd9SV4j2x9DtHqDVqrboG3C+xM=</DigestValue>
      </Reference>
      <Reference URI="/xl/drawings/vmlDrawing1.vml?ContentType=application/vnd.openxmlformats-officedocument.vmlDrawing">
        <DigestMethod Algorithm="http://www.w3.org/2001/04/xmlenc#sha256"/>
        <DigestValue>fIgbvar7mX2yNcghQAT9e9P7ttHBRSkcg6YA1eF9x/k=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ZNIuV7VnKB95RvOky1Dt+ul8lz0+DJMCWxAey5oux80=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7bxUpYTybrGkKQ55amqOM+mEplF3PTaft5R3ZnANRsY=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sharedStrings.xml?ContentType=application/vnd.openxmlformats-officedocument.spreadsheetml.sharedStrings+xml">
        <DigestMethod Algorithm="http://www.w3.org/2001/04/xmlenc#sha256"/>
        <DigestValue>QL4A6I9PGg82wgofi3xE81GioaZGl5RW+YddbVvBvL8=</DigestValue>
      </Reference>
      <Reference URI="/xl/styles.xml?ContentType=application/vnd.openxmlformats-officedocument.spreadsheetml.styles+xml">
        <DigestMethod Algorithm="http://www.w3.org/2001/04/xmlenc#sha256"/>
        <DigestValue>8QNoodzXX0lYDBsBhBp7k2l2tTuaOPLNhu0W9zVanDY=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FKrswXK2PU9FHkMCpXvjd7oaPUXqZaPE3cR8rF58VdQ=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F93ipJFcSkdFjXtpW2a/5CiIciS4SWByKeOgrtwv8kk=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Ie2tGvqAQu74Mk14WKTKw7BlP83SHwcpHJiP41HK3GI=</DigestValue>
      </Reference>
      <Reference URI="/xl/worksheets/sheet2.xml?ContentType=application/vnd.openxmlformats-officedocument.spreadsheetml.worksheet+xml">
        <DigestMethod Algorithm="http://www.w3.org/2001/04/xmlenc#sha256"/>
        <DigestValue>lH50+H06gRcFq1PSqWRAeh7M01g3bfPQlKO9VGOhL5Y=</DigestValue>
      </Reference>
      <Reference URI="/xl/worksheets/sheet3.xml?ContentType=application/vnd.openxmlformats-officedocument.spreadsheetml.worksheet+xml">
        <DigestMethod Algorithm="http://www.w3.org/2001/04/xmlenc#sha256"/>
        <DigestValue>UYrTN4XyDJE3dnkk7DeO0YHDKkZ5G6s+HQL069wJsz0=</DigestValue>
      </Reference>
      <Reference URI="/xl/worksheets/sheet4.xml?ContentType=application/vnd.openxmlformats-officedocument.spreadsheetml.worksheet+xml">
        <DigestMethod Algorithm="http://www.w3.org/2001/04/xmlenc#sha256"/>
        <DigestValue>/LQfw8jmMPDPEJLuytt1BFuAcuf6ApCvCqSP/cItZNM=</DigestValue>
      </Reference>
      <Reference URI="/xl/worksheets/sheet5.xml?ContentType=application/vnd.openxmlformats-officedocument.spreadsheetml.worksheet+xml">
        <DigestMethod Algorithm="http://www.w3.org/2001/04/xmlenc#sha256"/>
        <DigestValue>WB/OjjMTU7QVxQoUpq6C1Odjrf5LW++j090Papi74xI=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2017-04-21T10:12:47Z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6.1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2017-04-21T10:12:47Z</xd:SigningTime>
          <xd:SigningCertificate>
            <xd:Cert>
              <xd:CertDigest>
                <DigestMethod Algorithm="http://www.w3.org/2001/04/xmlenc#sha256"/>
                <DigestValue>EUujElW2nM+P6urw537vtbbprbudJvZJcrFG9JltdC4=</DigestValue>
              </xd:CertDigest>
              <xd:IssuerSerial>
                <X509IssuerName>CN=NBG Class 2 INT Sub CA, DC=nbg, DC=ge</X509IssuerName>
                <X509SerialNumber>583296136799769828793569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nbg report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STUdNpOPN1p49dfxiDFcxxlYbRoiaVZj96+n0w0WiqE=</DigestValue>
    </Reference>
    <Reference Type="http://www.w3.org/2000/09/xmldsig#Object" URI="#idOfficeObject">
      <DigestMethod Algorithm="http://www.w3.org/2001/04/xmlenc#sha256"/>
      <DigestValue>AgSGaGfr1aq1C6iPgIgLI7by9He8tNdsz5U1RECAFk0=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1CJmbtgbIXHPWlLEd7YUSwiSIpjxz3ie4YQjS+keNdk=</DigestValue>
    </Reference>
  </SignedInfo>
  <SignatureValue>DEg6a6ZeEajGplLTUSkLLUGcDukCYXN2OdKdnc0Yob9OKv4jNMdYbPJqhwoE6JfY0gYcsAg2yrtk
F4PtSXyNElGR0Kh59VLfF0oVhv16SVkugdi2QkhkmuvouWmCLtAUJ4kIoTF2TEpcpcEMl/LCvswV
pBopJ3qngetI+Q6kWjhwfcoYMsk12rTF5oiZaU4exgu7V6k9wUCZnC5bhIDYAkt32Zr3d0iyPbdV
gGd2uz481YT+8pcHUo0e5zIfVhckXpYqI+sLds5Y7F0NRUEd8sPibxkj7aUh2mCV/jgp6Bor0Uj0
VqBcHjgaTp/IOHItDZCcBQshPHgJS1NuY5xORw==</SignatureValue>
  <KeyInfo>
    <X509Data>
      <X509Certificate>MIIGPTCCBSWgAwIBAgIKe4Mt+wACAAAc4DANBgkqhkiG9w0BAQsFADBKMRIwEAYKCZImiZPyLGQBGRYCZ2UxEzARBgoJkiaJk/IsZAEZFgNuYmcxHzAdBgNVBAMTFk5CRyBDbGFzcyAyIElOVCBTdWIgQ0EwHhcNMTcwMjE1MTA0NTIzWhcNMTkwMjE1MTA0NTIzWjA7MRYwFAYDVQQKEw1KU0MgQkFTSVNCQU5LMSEwHwYDVQQDExhCQlMgLSBMaWEgQXNsYW5pa2FzaHZpbGkwggEiMA0GCSqGSIb3DQEBAQUAA4IBDwAwggEKAoIBAQDGVH1a9Ch1XSedupP7lneKbMp8O5Rxp+3kEe2FVAsuO8Ih7AnfP8KDmI40je9te/aOlbBGNHR0+MDsB56vVqPi9zAf1iZ+1/9lNikN9i4Rq8HGWizIVPVTccrCP69q3atnJuZFV/NVD3pKZslJARyZxjdddM+KCJQMg3CZ8l/5hYyxVen20noSJWzNnDwMgMm/jqO24jvZLIPuYo/uW8klIfTrengbprDckmfExRV+tLGKanBiU+WH6Y9qk/UB4ter+C9T7l9F2Gyx75Ol0U6vGcAmPyMwyFUTKukBuHuxGm+wV+fkI6YQZPfaWwtW1Rja/KNDyt/vf3Re9ImYVGolAgMBAAGjggMyMIIDLjA8BgkrBgEEAYI3FQcELzAtBiUrBgEEAYI3FQjmsmCDjfVEhoGZCYO4oUqDvoRxBIHPkBGGr54RAgFkAgEbMB0GA1UdJQQWMBQGCCsGAQUFBwMCBggrBgEFBQcDBDALBgNVHQ8EBAMCB4AwJwYJKwYBBAGCNxUKBBowGDAKBggrBgEFBQcDAjAKBggrBgEFBQcDBDAdBgNVHQ4EFgQU2CJKLLHXu57wRpgmMLUD+os1KR4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DQudxHwnVIkFizK+ZgP57NszbnyRYPlMLTwhrYZv8EYaMTH4lp/V3sdECJy6tkoC4/UeUzavzHclhGSO/us33SNXKSWr9SJQ3AQmc1cS8Pgn2S8nvPAsx/Tv2zm3z9IxBva8r6YfPqpX0+20jhHDYlbaoyU3FttRIZXjoNsO2f5zvomwQLtK84mz68J1+rRezqRyiAPl0KbUSnS/oX40nEuVbVZUxBErEKJ+MGSVdfFpnlA8taSSpAXKx8PvgZ6EM65a3ycF9pXRoNU+z8b22UJwH9WwfoVvAnG4gF374/hDd4+bpDP9lRZsZjYch7Dl6Peew7VVeu8FAjqFXMN7L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WBGZS2dfqv2vzr9bTiF0fuXZFTRBF/CR1XvMiCk9MmU=</DigestValue>
      </Reference>
      <Reference URI="/xl/comments1.xml?ContentType=application/vnd.openxmlformats-officedocument.spreadsheetml.comments+xml">
        <DigestMethod Algorithm="http://www.w3.org/2001/04/xmlenc#sha256"/>
        <DigestValue>kuQoa2HZSGKXXNSWaTd9SV4j2x9DtHqDVqrboG3C+xM=</DigestValue>
      </Reference>
      <Reference URI="/xl/drawings/vmlDrawing1.vml?ContentType=application/vnd.openxmlformats-officedocument.vmlDrawing">
        <DigestMethod Algorithm="http://www.w3.org/2001/04/xmlenc#sha256"/>
        <DigestValue>fIgbvar7mX2yNcghQAT9e9P7ttHBRSkcg6YA1eF9x/k=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ZNIuV7VnKB95RvOky1Dt+ul8lz0+DJMCWxAey5oux80=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7bxUpYTybrGkKQ55amqOM+mEplF3PTaft5R3ZnANRsY=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sharedStrings.xml?ContentType=application/vnd.openxmlformats-officedocument.spreadsheetml.sharedStrings+xml">
        <DigestMethod Algorithm="http://www.w3.org/2001/04/xmlenc#sha256"/>
        <DigestValue>QL4A6I9PGg82wgofi3xE81GioaZGl5RW+YddbVvBvL8=</DigestValue>
      </Reference>
      <Reference URI="/xl/styles.xml?ContentType=application/vnd.openxmlformats-officedocument.spreadsheetml.styles+xml">
        <DigestMethod Algorithm="http://www.w3.org/2001/04/xmlenc#sha256"/>
        <DigestValue>8QNoodzXX0lYDBsBhBp7k2l2tTuaOPLNhu0W9zVanDY=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FKrswXK2PU9FHkMCpXvjd7oaPUXqZaPE3cR8rF58VdQ=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F93ipJFcSkdFjXtpW2a/5CiIciS4SWByKeOgrtwv8kk=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Ie2tGvqAQu74Mk14WKTKw7BlP83SHwcpHJiP41HK3GI=</DigestValue>
      </Reference>
      <Reference URI="/xl/worksheets/sheet2.xml?ContentType=application/vnd.openxmlformats-officedocument.spreadsheetml.worksheet+xml">
        <DigestMethod Algorithm="http://www.w3.org/2001/04/xmlenc#sha256"/>
        <DigestValue>lH50+H06gRcFq1PSqWRAeh7M01g3bfPQlKO9VGOhL5Y=</DigestValue>
      </Reference>
      <Reference URI="/xl/worksheets/sheet3.xml?ContentType=application/vnd.openxmlformats-officedocument.spreadsheetml.worksheet+xml">
        <DigestMethod Algorithm="http://www.w3.org/2001/04/xmlenc#sha256"/>
        <DigestValue>UYrTN4XyDJE3dnkk7DeO0YHDKkZ5G6s+HQL069wJsz0=</DigestValue>
      </Reference>
      <Reference URI="/xl/worksheets/sheet4.xml?ContentType=application/vnd.openxmlformats-officedocument.spreadsheetml.worksheet+xml">
        <DigestMethod Algorithm="http://www.w3.org/2001/04/xmlenc#sha256"/>
        <DigestValue>/LQfw8jmMPDPEJLuytt1BFuAcuf6ApCvCqSP/cItZNM=</DigestValue>
      </Reference>
      <Reference URI="/xl/worksheets/sheet5.xml?ContentType=application/vnd.openxmlformats-officedocument.spreadsheetml.worksheet+xml">
        <DigestMethod Algorithm="http://www.w3.org/2001/04/xmlenc#sha256"/>
        <DigestValue>WB/OjjMTU7QVxQoUpq6C1Odjrf5LW++j090Papi74xI=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2017-04-21T13:08:13Z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2017-04-21T13:08:13Z</xd:SigningTime>
          <xd:SigningCertificate>
            <xd:Cert>
              <xd:CertDigest>
                <DigestMethod Algorithm="http://www.w3.org/2001/04/xmlenc#sha256"/>
                <DigestValue>ZNfH+qfjnwEtXM+lV+ObJRD9De/x5/3dy4hyPQmjRQo=</DigestValue>
              </xd:CertDigest>
              <xd:IssuerSerial>
                <X509IssuerName>CN=NBG Class 2 INT Sub CA, DC=nbg, DC=ge</X509IssuerName>
                <X509SerialNumber>583270914108581763620064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Maia Kacharava</cp:lastModifiedBy>
  <cp:lastPrinted>2009-04-27T12:27:12Z</cp:lastPrinted>
  <dcterms:created xsi:type="dcterms:W3CDTF">2006-03-24T12:21:33Z</dcterms:created>
  <dcterms:modified xsi:type="dcterms:W3CDTF">2017-04-21T10:11:01Z</dcterms:modified>
  <cp:category>Banking Supervision</cp:category>
</cp:coreProperties>
</file>