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25725"/>
</workbook>
</file>

<file path=xl/calcChain.xml><?xml version="1.0" encoding="utf-8"?>
<calcChain xmlns="http://schemas.openxmlformats.org/spreadsheetml/2006/main">
  <c r="B3" i="5"/>
  <c r="B3" i="4"/>
  <c r="B3" i="2"/>
  <c r="B3" i="3"/>
  <c r="B2" i="5"/>
  <c r="B2" i="4"/>
  <c r="B2" i="2"/>
  <c r="B2" i="3"/>
  <c r="H66"/>
  <c r="H64"/>
  <c r="F61"/>
  <c r="H61" s="1"/>
  <c r="H60"/>
  <c r="H59"/>
  <c r="H58"/>
  <c r="G53"/>
  <c r="F53"/>
  <c r="H52"/>
  <c r="H51"/>
  <c r="H50"/>
  <c r="H49"/>
  <c r="H48"/>
  <c r="H47"/>
  <c r="H44"/>
  <c r="H43"/>
  <c r="H42"/>
  <c r="H41"/>
  <c r="H40"/>
  <c r="H39"/>
  <c r="H38"/>
  <c r="H37"/>
  <c r="H36"/>
  <c r="H35"/>
  <c r="G34"/>
  <c r="G45" s="1"/>
  <c r="F34"/>
  <c r="F45" s="1"/>
  <c r="G30"/>
  <c r="F30"/>
  <c r="H29"/>
  <c r="H28"/>
  <c r="H27"/>
  <c r="H26"/>
  <c r="H25"/>
  <c r="H24"/>
  <c r="H21"/>
  <c r="H20"/>
  <c r="H19"/>
  <c r="H18"/>
  <c r="H17"/>
  <c r="H16"/>
  <c r="H15"/>
  <c r="H14"/>
  <c r="H13"/>
  <c r="H12"/>
  <c r="H11"/>
  <c r="H10"/>
  <c r="G9"/>
  <c r="G22" s="1"/>
  <c r="F9"/>
  <c r="H9" s="1"/>
  <c r="H8"/>
  <c r="E66"/>
  <c r="E64"/>
  <c r="C61"/>
  <c r="E61" s="1"/>
  <c r="E60"/>
  <c r="E59"/>
  <c r="E58"/>
  <c r="D53"/>
  <c r="C53"/>
  <c r="E52"/>
  <c r="E51"/>
  <c r="E50"/>
  <c r="E49"/>
  <c r="E48"/>
  <c r="E47"/>
  <c r="E44"/>
  <c r="E43"/>
  <c r="E42"/>
  <c r="E41"/>
  <c r="E40"/>
  <c r="E39"/>
  <c r="E38"/>
  <c r="E37"/>
  <c r="E36"/>
  <c r="E35"/>
  <c r="D34"/>
  <c r="D45" s="1"/>
  <c r="C34"/>
  <c r="C45" s="1"/>
  <c r="C54" s="1"/>
  <c r="D30"/>
  <c r="C30"/>
  <c r="E30" s="1"/>
  <c r="E29"/>
  <c r="E28"/>
  <c r="E27"/>
  <c r="E26"/>
  <c r="E25"/>
  <c r="E24"/>
  <c r="E21"/>
  <c r="E20"/>
  <c r="E19"/>
  <c r="E18"/>
  <c r="E17"/>
  <c r="E16"/>
  <c r="E15"/>
  <c r="E14"/>
  <c r="E13"/>
  <c r="E12"/>
  <c r="E11"/>
  <c r="E10"/>
  <c r="D9"/>
  <c r="D22" s="1"/>
  <c r="D31" s="1"/>
  <c r="C9"/>
  <c r="C22" s="1"/>
  <c r="E8"/>
  <c r="G54" l="1"/>
  <c r="H30"/>
  <c r="G31"/>
  <c r="E53"/>
  <c r="F54"/>
  <c r="H54" s="1"/>
  <c r="F22"/>
  <c r="F31" s="1"/>
  <c r="H53"/>
  <c r="H34"/>
  <c r="H45"/>
  <c r="D54"/>
  <c r="E54" s="1"/>
  <c r="E45"/>
  <c r="C31"/>
  <c r="E22"/>
  <c r="E9"/>
  <c r="E34"/>
  <c r="G56" l="1"/>
  <c r="G63" s="1"/>
  <c r="G65" s="1"/>
  <c r="G67" s="1"/>
  <c r="F56"/>
  <c r="F63" s="1"/>
  <c r="D56"/>
  <c r="D63" s="1"/>
  <c r="D65" s="1"/>
  <c r="D67" s="1"/>
  <c r="H31"/>
  <c r="H22"/>
  <c r="C56"/>
  <c r="E31"/>
  <c r="H56" l="1"/>
  <c r="H63"/>
  <c r="F65"/>
  <c r="E56"/>
  <c r="C63"/>
  <c r="H65" l="1"/>
  <c r="F67"/>
  <c r="H67" s="1"/>
  <c r="E63"/>
  <c r="C65"/>
  <c r="E65" l="1"/>
  <c r="C67"/>
  <c r="E67" s="1"/>
</calcChain>
</file>

<file path=xl/sharedStrings.xml><?xml version="1.0" encoding="utf-8"?>
<sst xmlns="http://schemas.openxmlformats.org/spreadsheetml/2006/main" count="270" uniqueCount="207">
  <si>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</si>
  <si>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</si>
  <si>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</si>
  <si>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</si>
  <si>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</si>
  <si>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</si>
  <si>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</si>
  <si>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</si>
  <si>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</si>
  <si>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</si>
  <si>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</si>
  <si>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</si>
  <si>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</si>
  <si>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</si>
  <si>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</si>
  <si>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</si>
  <si>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</si>
  <si>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</si>
  <si>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</si>
  <si>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</si>
  <si>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</si>
  <si>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</si>
  <si>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</si>
  <si>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</si>
  <si>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</si>
  <si>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</si>
  <si>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</si>
  <si>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</si>
  <si>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</si>
  <si>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</si>
  <si>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</si>
  <si>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</si>
  <si>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</si>
  <si>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</si>
  <si>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</si>
  <si>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</si>
  <si>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</si>
  <si>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</si>
  <si>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</si>
  <si>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</si>
  <si>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</si>
  <si>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</si>
  <si>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</si>
  <si>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</si>
  <si>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</si>
  <si>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</si>
  <si>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</si>
  <si>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</si>
  <si>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</si>
  <si>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</si>
  <si>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</si>
  <si>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</si>
  <si>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</si>
  <si>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</si>
  <si>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</si>
  <si>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</si>
  <si>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</si>
  <si>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</si>
  <si>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</si>
  <si>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</si>
  <si>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</si>
  <si>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</si>
  <si>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</si>
  <si>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</si>
  <si>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</si>
  <si>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</si>
  <si>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</si>
  <si>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</si>
  <si>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</si>
  <si>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</si>
  <si>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</si>
  <si>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</si>
  <si>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</si>
  <si>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</si>
  <si>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</si>
  <si>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</si>
  <si>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</si>
  <si>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</si>
  <si>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</si>
  <si>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</si>
  <si>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</si>
  <si>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</si>
  <si>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</si>
  <si>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</si>
  <si>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</si>
  <si>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</si>
  <si>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</si>
  <si>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</si>
  <si>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</si>
  <si>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</si>
  <si>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</si>
  <si>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</si>
  <si>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</si>
  <si>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</si>
  <si>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</si>
  <si>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</si>
  <si>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</si>
  <si>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</si>
  <si>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</si>
  <si>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</si>
  <si>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</si>
  <si>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</si>
  <si>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</si>
  <si>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</si>
  <si>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</si>
  <si>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</si>
  <si>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</si>
  <si>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</si>
  <si>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</si>
  <si>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</si>
  <si>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</si>
  <si>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</si>
  <si>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</si>
  <si>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</si>
  <si>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</si>
  <si>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</si>
  <si>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</si>
  <si>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</si>
  <si>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</si>
  <si>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</si>
  <si>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</si>
  <si>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</si>
  <si>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</si>
  <si>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</si>
  <si>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</si>
  <si>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</si>
  <si>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</si>
  <si>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</si>
  <si>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</si>
  <si>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</si>
  <si>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</si>
  <si>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</si>
  <si>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</si>
  <si>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</si>
  <si>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</si>
  <si>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</si>
  <si>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</si>
  <si>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</si>
  <si>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</si>
  <si>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</si>
  <si>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</si>
  <si>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</si>
  <si>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</si>
  <si>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</si>
  <si>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</si>
  <si>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</si>
  <si>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</si>
  <si>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</si>
  <si>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</si>
  <si>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</si>
  <si>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</si>
  <si>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</si>
  <si>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</si>
  <si>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</si>
  <si>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</si>
  <si>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</si>
  <si>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</si>
  <si>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</si>
  <si>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</si>
  <si>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</si>
  <si>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</si>
  <si>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</si>
  <si>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</si>
  <si>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</si>
  <si>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</si>
  <si>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</si>
  <si>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</si>
  <si>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</si>
  <si>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</si>
  <si>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</si>
  <si>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</si>
  <si>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</si>
  <si>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</si>
  <si>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</si>
  <si>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</si>
  <si>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</si>
  <si>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</si>
  <si>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</si>
  <si>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</si>
  <si>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</si>
  <si>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</si>
  <si>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</si>
  <si>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</si>
  <si>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</si>
  <si>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</si>
  <si>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</si>
  <si>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</si>
  <si>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</si>
  <si>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</si>
  <si>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</si>
  <si>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</si>
  <si>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</si>
  <si>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</si>
  <si>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</si>
  <si>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</si>
  <si>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"პროგრეს ბანკი"</t>
  </si>
  <si>
    <t>ლორენცო ჩიპრიანი</t>
  </si>
  <si>
    <t>მარგარიტა სოლომონოვა</t>
  </si>
  <si>
    <t>აკაკი კორძაძე</t>
  </si>
  <si>
    <t>ბადრი არეშიძე</t>
  </si>
  <si>
    <t>ზვიად იმედიძე</t>
  </si>
  <si>
    <t>მიხეილ კობიაშვილი</t>
  </si>
  <si>
    <t>ეკატერინე მაჭავარიანი</t>
  </si>
  <si>
    <t>The company Pintex Group Corp</t>
  </si>
  <si>
    <t>ბიძინა ივანიშვილი</t>
  </si>
  <si>
    <t>ილია გავრილოვ</t>
  </si>
  <si>
    <t xml:space="preserve">ილია კეჭაყმაძე </t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</si>
</sst>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m/d/yy;@"/>
    <numFmt numFmtId="166" formatCode="[$-409]d\-mmm\-yyyy;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16" fillId="0" borderId="6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topLeftCell="B13" zoomScaleNormal="100" workbookViewId="0">
      <selection activeCell="B4" sqref="B4"/>
    </sheetView>
  </sheetViews>
  <sheetFormatPr defaultRowHeight="15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>
      <c r="B1" s="147"/>
      <c r="C1" s="147"/>
      <c r="D1" s="147"/>
      <c r="E1" s="147"/>
      <c r="F1" s="147"/>
      <c r="G1" s="147"/>
      <c r="H1" s="147"/>
    </row>
    <row r="2" spans="1:26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" t="s">
        <v>145</v>
      </c>
      <c r="B3" s="143">
        <v>42460</v>
      </c>
      <c r="C3" s="3"/>
      <c r="D3" s="4"/>
      <c r="E3" s="4"/>
      <c r="F3" s="5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>
      <c r="A4" s="6"/>
      <c r="B4" s="7" t="s">
        <v>160</v>
      </c>
      <c r="D4" s="5"/>
      <c r="E4" s="5"/>
      <c r="F4" s="3"/>
      <c r="G4" s="3"/>
      <c r="H4" s="8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9"/>
      <c r="B5" s="10"/>
      <c r="C5" s="144" t="s">
        <v>148</v>
      </c>
      <c r="D5" s="144"/>
      <c r="E5" s="144"/>
      <c r="F5" s="145" t="s">
        <v>161</v>
      </c>
      <c r="G5" s="145"/>
      <c r="H5" s="14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1" t="s">
        <v>118</v>
      </c>
      <c r="B6" s="12" t="s">
        <v>142</v>
      </c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1">
        <v>1</v>
      </c>
      <c r="B7" s="14" t="s">
        <v>146</v>
      </c>
      <c r="C7" s="15">
        <v>2296241.4500000002</v>
      </c>
      <c r="D7" s="15">
        <v>5395135.3509</v>
      </c>
      <c r="E7" s="16">
        <v>7691376.8009000001</v>
      </c>
      <c r="F7" s="17">
        <v>552549.38</v>
      </c>
      <c r="G7" s="15">
        <v>2039915.7274</v>
      </c>
      <c r="H7" s="18">
        <v>2592465.1074000001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4" t="s">
        <v>164</v>
      </c>
      <c r="C8" s="15">
        <v>1438197.62</v>
      </c>
      <c r="D8" s="15">
        <v>25736702.542600002</v>
      </c>
      <c r="E8" s="16">
        <v>27174900.162600003</v>
      </c>
      <c r="F8" s="17">
        <v>1582558.85</v>
      </c>
      <c r="G8" s="15">
        <v>11422106.4443</v>
      </c>
      <c r="H8" s="18">
        <v>13004665.294299999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4" t="s">
        <v>165</v>
      </c>
      <c r="C9" s="15">
        <v>2596988.91</v>
      </c>
      <c r="D9" s="15">
        <v>25970539.267899998</v>
      </c>
      <c r="E9" s="16">
        <v>28567528.177899998</v>
      </c>
      <c r="F9" s="17">
        <v>5775206.21</v>
      </c>
      <c r="G9" s="15">
        <v>6159723.9184000008</v>
      </c>
      <c r="H9" s="18">
        <v>11934930.128400002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1">
        <v>4</v>
      </c>
      <c r="B10" s="14" t="s">
        <v>150</v>
      </c>
      <c r="C10" s="15">
        <v>0</v>
      </c>
      <c r="D10" s="15">
        <v>0</v>
      </c>
      <c r="E10" s="16">
        <v>0</v>
      </c>
      <c r="F10" s="17">
        <v>0</v>
      </c>
      <c r="G10" s="15">
        <v>0</v>
      </c>
      <c r="H10" s="1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1">
        <v>5</v>
      </c>
      <c r="B11" s="14" t="s">
        <v>151</v>
      </c>
      <c r="C11" s="15">
        <v>0</v>
      </c>
      <c r="D11" s="15">
        <v>12786660</v>
      </c>
      <c r="E11" s="16">
        <v>12786660</v>
      </c>
      <c r="F11" s="17">
        <v>0</v>
      </c>
      <c r="G11" s="15">
        <v>12028500</v>
      </c>
      <c r="H11" s="18">
        <v>12028500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1">
        <v>6.1</v>
      </c>
      <c r="B12" s="19" t="s">
        <v>166</v>
      </c>
      <c r="C12" s="15">
        <v>20199556.129999999</v>
      </c>
      <c r="D12" s="15">
        <v>68986530.2183</v>
      </c>
      <c r="E12" s="16">
        <v>89186086.348299995</v>
      </c>
      <c r="F12" s="17">
        <v>16638081.789999999</v>
      </c>
      <c r="G12" s="15">
        <v>43846668.887599997</v>
      </c>
      <c r="H12" s="18">
        <v>60484750.677599996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1">
        <v>6.2</v>
      </c>
      <c r="B13" s="19" t="s">
        <v>167</v>
      </c>
      <c r="C13" s="15">
        <v>-1205846.925</v>
      </c>
      <c r="D13" s="15">
        <v>-2054068.4301</v>
      </c>
      <c r="E13" s="16">
        <v>-3259915.3551000003</v>
      </c>
      <c r="F13" s="17">
        <v>-710550.30339999998</v>
      </c>
      <c r="G13" s="15">
        <v>-1253993.3251</v>
      </c>
      <c r="H13" s="18">
        <v>-1964543.6285000001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1">
        <v>6</v>
      </c>
      <c r="B14" s="14" t="s">
        <v>168</v>
      </c>
      <c r="C14" s="15">
        <v>18993709.204999998</v>
      </c>
      <c r="D14" s="15">
        <v>66932461.788199998</v>
      </c>
      <c r="E14" s="16">
        <v>85926170.993200004</v>
      </c>
      <c r="F14" s="17">
        <v>15927531.486599999</v>
      </c>
      <c r="G14" s="15">
        <v>42592675.5625</v>
      </c>
      <c r="H14" s="18">
        <v>58520207.049099997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1">
        <v>7</v>
      </c>
      <c r="B15" s="14" t="s">
        <v>169</v>
      </c>
      <c r="C15" s="15">
        <v>912199.97</v>
      </c>
      <c r="D15" s="15">
        <v>4579586.1808340009</v>
      </c>
      <c r="E15" s="16">
        <v>5491786.1508340007</v>
      </c>
      <c r="F15" s="17">
        <v>228753.18</v>
      </c>
      <c r="G15" s="15">
        <v>1690122.8626999999</v>
      </c>
      <c r="H15" s="18">
        <v>1918876.0426999999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1">
        <v>8</v>
      </c>
      <c r="B16" s="14" t="s">
        <v>158</v>
      </c>
      <c r="C16" s="15">
        <v>226544.79</v>
      </c>
      <c r="D16" s="15" t="s">
        <v>192</v>
      </c>
      <c r="E16" s="16">
        <v>226544.79</v>
      </c>
      <c r="F16" s="17">
        <v>261755.16</v>
      </c>
      <c r="G16" s="15" t="s">
        <v>192</v>
      </c>
      <c r="H16" s="18">
        <v>261755.16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1">
        <v>9</v>
      </c>
      <c r="B17" s="14" t="s">
        <v>162</v>
      </c>
      <c r="C17" s="15">
        <v>0</v>
      </c>
      <c r="D17" s="15">
        <v>0</v>
      </c>
      <c r="E17" s="16">
        <v>0</v>
      </c>
      <c r="F17" s="17">
        <v>0</v>
      </c>
      <c r="G17" s="15">
        <v>0</v>
      </c>
      <c r="H17" s="18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1">
        <v>10</v>
      </c>
      <c r="B18" s="14" t="s">
        <v>159</v>
      </c>
      <c r="C18" s="15">
        <v>3982009.92</v>
      </c>
      <c r="D18" s="15" t="s">
        <v>192</v>
      </c>
      <c r="E18" s="16">
        <v>3982009.92</v>
      </c>
      <c r="F18" s="17">
        <v>2895879.7</v>
      </c>
      <c r="G18" s="15" t="s">
        <v>192</v>
      </c>
      <c r="H18" s="18">
        <v>2895879.7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1">
        <v>11</v>
      </c>
      <c r="B19" s="14" t="s">
        <v>170</v>
      </c>
      <c r="C19" s="15">
        <v>1413849.58</v>
      </c>
      <c r="D19" s="15">
        <v>69826017.657799989</v>
      </c>
      <c r="E19" s="16">
        <v>71239867.237799987</v>
      </c>
      <c r="F19" s="17">
        <v>789833.04</v>
      </c>
      <c r="G19" s="15">
        <v>16855990.2885</v>
      </c>
      <c r="H19" s="18">
        <v>17645823.328499999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1">
        <v>12</v>
      </c>
      <c r="B20" s="20" t="s">
        <v>143</v>
      </c>
      <c r="C20" s="15">
        <v>31859741.444999993</v>
      </c>
      <c r="D20" s="15">
        <v>211227102.78823397</v>
      </c>
      <c r="E20" s="16">
        <v>243086844.23323396</v>
      </c>
      <c r="F20" s="17">
        <v>28014067.006599996</v>
      </c>
      <c r="G20" s="15">
        <v>92789034.803799987</v>
      </c>
      <c r="H20" s="18">
        <v>120803101.81039998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>
      <c r="A21" s="11"/>
      <c r="B21" s="12" t="s">
        <v>139</v>
      </c>
      <c r="C21" s="21"/>
      <c r="D21" s="21"/>
      <c r="E21" s="22"/>
      <c r="F21" s="23"/>
      <c r="G21" s="21"/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1">
        <v>13</v>
      </c>
      <c r="B22" s="14" t="s">
        <v>136</v>
      </c>
      <c r="C22" s="15">
        <v>1000000</v>
      </c>
      <c r="D22" s="15">
        <v>23917152.347600002</v>
      </c>
      <c r="E22" s="16">
        <v>24917152.347600002</v>
      </c>
      <c r="F22" s="17">
        <v>1000000</v>
      </c>
      <c r="G22" s="15">
        <v>11137500</v>
      </c>
      <c r="H22" s="18">
        <v>12137500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1">
        <v>14</v>
      </c>
      <c r="B23" s="14" t="s">
        <v>149</v>
      </c>
      <c r="C23" s="15">
        <v>5365423.78</v>
      </c>
      <c r="D23" s="15">
        <v>27546138.061700001</v>
      </c>
      <c r="E23" s="16">
        <v>32911561.841700003</v>
      </c>
      <c r="F23" s="17">
        <v>1173627.02</v>
      </c>
      <c r="G23" s="15">
        <v>5776255.1414999999</v>
      </c>
      <c r="H23" s="18">
        <v>6949882.1614999995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1">
        <v>15</v>
      </c>
      <c r="B24" s="14" t="s">
        <v>171</v>
      </c>
      <c r="C24" s="15">
        <v>171000.68</v>
      </c>
      <c r="D24" s="15">
        <v>2198818.7722999998</v>
      </c>
      <c r="E24" s="16">
        <v>2369819.4523</v>
      </c>
      <c r="F24" s="17">
        <v>303778.09000000003</v>
      </c>
      <c r="G24" s="15">
        <v>1587247.9709000001</v>
      </c>
      <c r="H24" s="18">
        <v>1891026.0609000002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1">
        <v>16</v>
      </c>
      <c r="B25" s="14" t="s">
        <v>137</v>
      </c>
      <c r="C25" s="15">
        <v>7978409.4299999997</v>
      </c>
      <c r="D25" s="15">
        <v>92269338.492799997</v>
      </c>
      <c r="E25" s="16">
        <v>100247747.9228</v>
      </c>
      <c r="F25" s="17">
        <v>8541243.1799999997</v>
      </c>
      <c r="G25" s="15">
        <v>56217086.284600005</v>
      </c>
      <c r="H25" s="18">
        <v>64758329.464600004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1">
        <v>17</v>
      </c>
      <c r="B26" s="14" t="s">
        <v>147</v>
      </c>
      <c r="C26" s="21"/>
      <c r="D26" s="21"/>
      <c r="E26" s="16">
        <v>0</v>
      </c>
      <c r="F26" s="23"/>
      <c r="G26" s="21"/>
      <c r="H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1">
        <v>18</v>
      </c>
      <c r="B27" s="14" t="s">
        <v>172</v>
      </c>
      <c r="C27" s="15">
        <v>0</v>
      </c>
      <c r="D27" s="15">
        <v>0</v>
      </c>
      <c r="E27" s="16">
        <v>0</v>
      </c>
      <c r="F27" s="17">
        <v>0</v>
      </c>
      <c r="G27" s="15">
        <v>0</v>
      </c>
      <c r="H27" s="18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1">
        <v>19</v>
      </c>
      <c r="B28" s="14" t="s">
        <v>173</v>
      </c>
      <c r="C28" s="15">
        <v>51182</v>
      </c>
      <c r="D28" s="15">
        <v>2341440</v>
      </c>
      <c r="E28" s="16">
        <v>2392622</v>
      </c>
      <c r="F28" s="17">
        <v>62187</v>
      </c>
      <c r="G28" s="15">
        <v>2600627</v>
      </c>
      <c r="H28" s="18">
        <v>2662814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1">
        <v>20</v>
      </c>
      <c r="B29" s="14" t="s">
        <v>174</v>
      </c>
      <c r="C29" s="15">
        <v>238402.27</v>
      </c>
      <c r="D29" s="15">
        <v>65042403.318800002</v>
      </c>
      <c r="E29" s="16">
        <v>65280805.588800006</v>
      </c>
      <c r="F29" s="17">
        <v>276469.26</v>
      </c>
      <c r="G29" s="15">
        <v>17032130.640299998</v>
      </c>
      <c r="H29" s="18">
        <v>17308599.9003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1">
        <v>21</v>
      </c>
      <c r="B30" s="14" t="s">
        <v>140</v>
      </c>
      <c r="C30" s="15">
        <v>0</v>
      </c>
      <c r="D30" s="15">
        <v>0</v>
      </c>
      <c r="E30" s="16">
        <v>0</v>
      </c>
      <c r="F30" s="17">
        <v>0</v>
      </c>
      <c r="G30" s="15">
        <v>0</v>
      </c>
      <c r="H30" s="18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1">
        <v>22</v>
      </c>
      <c r="B31" s="20" t="s">
        <v>141</v>
      </c>
      <c r="C31" s="15">
        <v>14804418.16</v>
      </c>
      <c r="D31" s="15">
        <v>213315290.9932</v>
      </c>
      <c r="E31" s="16">
        <v>228119709.1532</v>
      </c>
      <c r="F31" s="17">
        <v>11357304.549999999</v>
      </c>
      <c r="G31" s="15">
        <v>94350847.037299991</v>
      </c>
      <c r="H31" s="18">
        <v>105708151.58729999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1"/>
      <c r="B32" s="12" t="s">
        <v>152</v>
      </c>
      <c r="C32" s="21"/>
      <c r="D32" s="21"/>
      <c r="E32" s="22"/>
      <c r="F32" s="23"/>
      <c r="G32" s="21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>
      <c r="A33" s="11">
        <v>23</v>
      </c>
      <c r="B33" s="14" t="s">
        <v>153</v>
      </c>
      <c r="C33" s="15">
        <v>17474500</v>
      </c>
      <c r="D33" s="25" t="s">
        <v>192</v>
      </c>
      <c r="E33" s="16">
        <v>17474500</v>
      </c>
      <c r="F33" s="17">
        <v>17474500</v>
      </c>
      <c r="G33" s="25" t="s">
        <v>192</v>
      </c>
      <c r="H33" s="18">
        <v>17474500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>
      <c r="A34" s="11">
        <v>24</v>
      </c>
      <c r="B34" s="14" t="s">
        <v>154</v>
      </c>
      <c r="C34" s="15">
        <v>0</v>
      </c>
      <c r="D34" s="25" t="s">
        <v>192</v>
      </c>
      <c r="E34" s="16">
        <v>0</v>
      </c>
      <c r="F34" s="17">
        <v>0</v>
      </c>
      <c r="G34" s="25" t="s">
        <v>192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>
      <c r="A35" s="11">
        <v>25</v>
      </c>
      <c r="B35" s="19" t="s">
        <v>155</v>
      </c>
      <c r="C35" s="15">
        <v>0</v>
      </c>
      <c r="D35" s="25" t="s">
        <v>192</v>
      </c>
      <c r="E35" s="16">
        <v>0</v>
      </c>
      <c r="F35" s="17">
        <v>0</v>
      </c>
      <c r="G35" s="25" t="s">
        <v>192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>
      <c r="A36" s="11">
        <v>26</v>
      </c>
      <c r="B36" s="14" t="s">
        <v>138</v>
      </c>
      <c r="C36" s="15">
        <v>0</v>
      </c>
      <c r="D36" s="25" t="s">
        <v>192</v>
      </c>
      <c r="E36" s="16">
        <v>0</v>
      </c>
      <c r="F36" s="17">
        <v>0</v>
      </c>
      <c r="G36" s="25" t="s">
        <v>192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>
      <c r="A37" s="11">
        <v>27</v>
      </c>
      <c r="B37" s="14" t="s">
        <v>135</v>
      </c>
      <c r="C37" s="15">
        <v>0</v>
      </c>
      <c r="D37" s="25" t="s">
        <v>192</v>
      </c>
      <c r="E37" s="16">
        <v>0</v>
      </c>
      <c r="F37" s="17">
        <v>0</v>
      </c>
      <c r="G37" s="25" t="s">
        <v>192</v>
      </c>
      <c r="H37" s="18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>
      <c r="A38" s="11">
        <v>28</v>
      </c>
      <c r="B38" s="14" t="s">
        <v>163</v>
      </c>
      <c r="C38" s="15">
        <v>-2507364.91996605</v>
      </c>
      <c r="D38" s="25" t="s">
        <v>192</v>
      </c>
      <c r="E38" s="16">
        <v>-2507364.91996605</v>
      </c>
      <c r="F38" s="17">
        <v>-2379549.7769000134</v>
      </c>
      <c r="G38" s="25" t="s">
        <v>192</v>
      </c>
      <c r="H38" s="18">
        <v>-2379549.7769000134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>
      <c r="A39" s="11">
        <v>29</v>
      </c>
      <c r="B39" s="14" t="s">
        <v>144</v>
      </c>
      <c r="C39" s="15">
        <v>0</v>
      </c>
      <c r="D39" s="25" t="s">
        <v>192</v>
      </c>
      <c r="E39" s="16">
        <v>0</v>
      </c>
      <c r="F39" s="17">
        <v>0</v>
      </c>
      <c r="G39" s="25" t="s">
        <v>192</v>
      </c>
      <c r="H39" s="18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>
      <c r="A40" s="11">
        <v>30</v>
      </c>
      <c r="B40" s="20" t="s">
        <v>156</v>
      </c>
      <c r="C40" s="15">
        <v>14967135.080033951</v>
      </c>
      <c r="D40" s="25" t="s">
        <v>192</v>
      </c>
      <c r="E40" s="16">
        <v>14967135.080033951</v>
      </c>
      <c r="F40" s="17">
        <v>15094950.223099986</v>
      </c>
      <c r="G40" s="25" t="s">
        <v>192</v>
      </c>
      <c r="H40" s="18">
        <v>15094950.223099986</v>
      </c>
    </row>
    <row r="41" spans="1:58" ht="15.75" thickBot="1">
      <c r="A41" s="26">
        <v>31</v>
      </c>
      <c r="B41" s="27" t="s">
        <v>157</v>
      </c>
      <c r="C41" s="28">
        <v>29771553.240033951</v>
      </c>
      <c r="D41" s="28">
        <v>213315290.9932</v>
      </c>
      <c r="E41" s="29">
        <v>243086844.23323396</v>
      </c>
      <c r="F41" s="30">
        <v>26452254.773099985</v>
      </c>
      <c r="G41" s="28">
        <v>94350847.037299991</v>
      </c>
      <c r="H41" s="31">
        <v>120803101.81039998</v>
      </c>
    </row>
    <row r="42" spans="1:58">
      <c r="A42" s="32"/>
      <c r="B42" s="3"/>
      <c r="C42" s="3"/>
      <c r="D42" s="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2"/>
      <c r="B43" s="34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opLeftCell="A40" workbookViewId="0">
      <selection activeCell="F66" sqref="F66"/>
    </sheetView>
  </sheetViews>
  <sheetFormatPr defaultRowHeight="15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>
      <c r="D1" s="148"/>
      <c r="E1" s="149"/>
      <c r="F1" s="149"/>
      <c r="G1" s="149"/>
      <c r="H1" s="149"/>
    </row>
    <row r="2" spans="1:8">
      <c r="A2" s="6" t="s">
        <v>133</v>
      </c>
      <c r="B2" s="37" t="str">
        <f>'RC'!B2</f>
        <v>სს "პროგრეს ბანკი"</v>
      </c>
      <c r="C2" s="3"/>
      <c r="D2" s="3"/>
      <c r="E2" s="3"/>
      <c r="H2" s="3"/>
    </row>
    <row r="3" spans="1:8">
      <c r="A3" s="6" t="s">
        <v>145</v>
      </c>
      <c r="B3" s="143">
        <f>'RC'!B3</f>
        <v>42460</v>
      </c>
      <c r="C3" s="3"/>
      <c r="D3" s="3"/>
      <c r="E3" s="3"/>
      <c r="H3" s="1"/>
    </row>
    <row r="4" spans="1:8" ht="15.75" thickBot="1">
      <c r="A4" s="38"/>
      <c r="B4" s="39" t="s">
        <v>72</v>
      </c>
      <c r="C4" s="3"/>
      <c r="D4" s="3"/>
      <c r="E4" s="3"/>
      <c r="H4" s="40" t="s">
        <v>134</v>
      </c>
    </row>
    <row r="5" spans="1:8" ht="18">
      <c r="A5" s="98"/>
      <c r="B5" s="99"/>
      <c r="C5" s="145" t="s">
        <v>148</v>
      </c>
      <c r="D5" s="150"/>
      <c r="E5" s="150"/>
      <c r="F5" s="145" t="s">
        <v>161</v>
      </c>
      <c r="G5" s="150"/>
      <c r="H5" s="151"/>
    </row>
    <row r="6" spans="1:8" s="141" customFormat="1" ht="12.75">
      <c r="A6" s="98" t="s">
        <v>118</v>
      </c>
      <c r="B6" s="99"/>
      <c r="C6" s="119" t="s">
        <v>175</v>
      </c>
      <c r="D6" s="119" t="s">
        <v>191</v>
      </c>
      <c r="E6" s="120" t="s">
        <v>177</v>
      </c>
      <c r="F6" s="119" t="s">
        <v>175</v>
      </c>
      <c r="G6" s="119" t="s">
        <v>191</v>
      </c>
      <c r="H6" s="120" t="s">
        <v>177</v>
      </c>
    </row>
    <row r="7" spans="1:8" s="141" customFormat="1" ht="12.75">
      <c r="A7" s="100"/>
      <c r="B7" s="101" t="s">
        <v>67</v>
      </c>
      <c r="C7" s="121"/>
      <c r="D7" s="121"/>
      <c r="E7" s="122"/>
      <c r="F7" s="121"/>
      <c r="G7" s="121"/>
      <c r="H7" s="122"/>
    </row>
    <row r="8" spans="1:8" s="141" customFormat="1" ht="25.5">
      <c r="A8" s="100">
        <v>1</v>
      </c>
      <c r="B8" s="102" t="s">
        <v>77</v>
      </c>
      <c r="C8" s="121">
        <v>80585</v>
      </c>
      <c r="D8" s="121">
        <v>21058</v>
      </c>
      <c r="E8" s="123">
        <f t="shared" ref="E8:E21" si="0">C8+D8</f>
        <v>101643</v>
      </c>
      <c r="F8" s="121">
        <v>38426</v>
      </c>
      <c r="G8" s="121">
        <v>5844</v>
      </c>
      <c r="H8" s="123">
        <f t="shared" ref="H8:H18" si="1">F8+G8</f>
        <v>44270</v>
      </c>
    </row>
    <row r="9" spans="1:8" s="141" customFormat="1" ht="12.75">
      <c r="A9" s="100">
        <v>2</v>
      </c>
      <c r="B9" s="102" t="s">
        <v>78</v>
      </c>
      <c r="C9" s="124">
        <f>SUM(C10:C18)</f>
        <v>611321</v>
      </c>
      <c r="D9" s="124">
        <f>SUM(D10:D18)</f>
        <v>2288281.5026000002</v>
      </c>
      <c r="E9" s="123">
        <f t="shared" si="0"/>
        <v>2899602.5026000002</v>
      </c>
      <c r="F9" s="124">
        <f>SUM(F10:F18)</f>
        <v>579822.41</v>
      </c>
      <c r="G9" s="124">
        <f>SUM(G10:G18)</f>
        <v>1615525.7230999868</v>
      </c>
      <c r="H9" s="123">
        <f t="shared" si="1"/>
        <v>2195348.1330999867</v>
      </c>
    </row>
    <row r="10" spans="1:8" s="141" customFormat="1" ht="12.75">
      <c r="A10" s="100">
        <v>2.1</v>
      </c>
      <c r="B10" s="103" t="s">
        <v>79</v>
      </c>
      <c r="C10" s="121"/>
      <c r="D10" s="121"/>
      <c r="E10" s="123">
        <f t="shared" si="0"/>
        <v>0</v>
      </c>
      <c r="F10" s="121"/>
      <c r="G10" s="121"/>
      <c r="H10" s="123">
        <f t="shared" si="1"/>
        <v>0</v>
      </c>
    </row>
    <row r="11" spans="1:8" s="141" customFormat="1" ht="25.5">
      <c r="A11" s="100">
        <v>2.2000000000000002</v>
      </c>
      <c r="B11" s="103" t="s">
        <v>178</v>
      </c>
      <c r="C11" s="121">
        <v>200347.91</v>
      </c>
      <c r="D11" s="121">
        <v>980586.62549999997</v>
      </c>
      <c r="E11" s="123">
        <f t="shared" si="0"/>
        <v>1180934.5355</v>
      </c>
      <c r="F11" s="121">
        <v>196229.44</v>
      </c>
      <c r="G11" s="121">
        <v>670596.41359999997</v>
      </c>
      <c r="H11" s="123">
        <f t="shared" si="1"/>
        <v>866825.85360000003</v>
      </c>
    </row>
    <row r="12" spans="1:8" s="141" customFormat="1" ht="12.75">
      <c r="A12" s="100">
        <v>2.2999999999999998</v>
      </c>
      <c r="B12" s="103" t="s">
        <v>80</v>
      </c>
      <c r="C12" s="121"/>
      <c r="D12" s="121"/>
      <c r="E12" s="123">
        <f t="shared" si="0"/>
        <v>0</v>
      </c>
      <c r="F12" s="121"/>
      <c r="G12" s="121"/>
      <c r="H12" s="123">
        <f t="shared" si="1"/>
        <v>0</v>
      </c>
    </row>
    <row r="13" spans="1:8" s="141" customFormat="1" ht="25.5">
      <c r="A13" s="100">
        <v>2.4</v>
      </c>
      <c r="B13" s="103" t="s">
        <v>179</v>
      </c>
      <c r="C13" s="121"/>
      <c r="D13" s="121"/>
      <c r="E13" s="123">
        <f t="shared" si="0"/>
        <v>0</v>
      </c>
      <c r="F13" s="121"/>
      <c r="G13" s="121">
        <v>330.33280000000002</v>
      </c>
      <c r="H13" s="123">
        <f t="shared" si="1"/>
        <v>330.33280000000002</v>
      </c>
    </row>
    <row r="14" spans="1:8" s="141" customFormat="1" ht="12.75">
      <c r="A14" s="100">
        <v>2.5</v>
      </c>
      <c r="B14" s="103" t="s">
        <v>81</v>
      </c>
      <c r="C14" s="121">
        <v>34804.25</v>
      </c>
      <c r="D14" s="121">
        <v>161525.36379999999</v>
      </c>
      <c r="E14" s="123">
        <f t="shared" si="0"/>
        <v>196329.61379999999</v>
      </c>
      <c r="F14" s="121">
        <v>4709.32</v>
      </c>
      <c r="G14" s="121">
        <v>771.57740000000001</v>
      </c>
      <c r="H14" s="123">
        <f t="shared" si="1"/>
        <v>5480.8973999999998</v>
      </c>
    </row>
    <row r="15" spans="1:8" s="141" customFormat="1" ht="25.5">
      <c r="A15" s="100">
        <v>2.6</v>
      </c>
      <c r="B15" s="103" t="s">
        <v>82</v>
      </c>
      <c r="C15" s="121">
        <v>180.23</v>
      </c>
      <c r="D15" s="121"/>
      <c r="E15" s="123">
        <f t="shared" si="0"/>
        <v>180.23</v>
      </c>
      <c r="F15" s="121">
        <v>409.39</v>
      </c>
      <c r="G15" s="121"/>
      <c r="H15" s="123">
        <f t="shared" si="1"/>
        <v>409.39</v>
      </c>
    </row>
    <row r="16" spans="1:8" s="141" customFormat="1" ht="25.5">
      <c r="A16" s="100">
        <v>2.7</v>
      </c>
      <c r="B16" s="103" t="s">
        <v>83</v>
      </c>
      <c r="C16" s="121"/>
      <c r="D16" s="121"/>
      <c r="E16" s="123">
        <f t="shared" si="0"/>
        <v>0</v>
      </c>
      <c r="F16" s="121"/>
      <c r="G16" s="121"/>
      <c r="H16" s="123">
        <f t="shared" si="1"/>
        <v>0</v>
      </c>
    </row>
    <row r="17" spans="1:8" s="141" customFormat="1" ht="12.75">
      <c r="A17" s="100">
        <v>2.8</v>
      </c>
      <c r="B17" s="103" t="s">
        <v>84</v>
      </c>
      <c r="C17" s="121">
        <v>216245.08</v>
      </c>
      <c r="D17" s="121">
        <v>853487.35990000004</v>
      </c>
      <c r="E17" s="123">
        <f t="shared" si="0"/>
        <v>1069732.4399000001</v>
      </c>
      <c r="F17" s="121">
        <v>330913.49</v>
      </c>
      <c r="G17" s="121">
        <v>943827.39929998689</v>
      </c>
      <c r="H17" s="123">
        <f t="shared" si="1"/>
        <v>1274740.8892999869</v>
      </c>
    </row>
    <row r="18" spans="1:8" s="141" customFormat="1" ht="12.75">
      <c r="A18" s="100">
        <v>2.9</v>
      </c>
      <c r="B18" s="103" t="s">
        <v>85</v>
      </c>
      <c r="C18" s="121">
        <v>159743.53</v>
      </c>
      <c r="D18" s="121">
        <v>292682.15340000001</v>
      </c>
      <c r="E18" s="123">
        <f t="shared" si="0"/>
        <v>452425.68339999998</v>
      </c>
      <c r="F18" s="121">
        <v>47560.77</v>
      </c>
      <c r="G18" s="121"/>
      <c r="H18" s="123">
        <f t="shared" si="1"/>
        <v>47560.77</v>
      </c>
    </row>
    <row r="19" spans="1:8" s="141" customFormat="1" ht="25.5">
      <c r="A19" s="100">
        <v>3</v>
      </c>
      <c r="B19" s="102" t="s">
        <v>180</v>
      </c>
      <c r="C19" s="121">
        <v>18672</v>
      </c>
      <c r="D19" s="121">
        <v>67983</v>
      </c>
      <c r="E19" s="123">
        <f>C19+D19</f>
        <v>86655</v>
      </c>
      <c r="F19" s="121">
        <v>35547</v>
      </c>
      <c r="G19" s="121">
        <v>59171</v>
      </c>
      <c r="H19" s="123">
        <f>F19+G19</f>
        <v>94718</v>
      </c>
    </row>
    <row r="20" spans="1:8" s="141" customFormat="1" ht="25.5">
      <c r="A20" s="100">
        <v>4</v>
      </c>
      <c r="B20" s="102" t="s">
        <v>68</v>
      </c>
      <c r="C20" s="121"/>
      <c r="D20" s="121">
        <v>297439</v>
      </c>
      <c r="E20" s="123">
        <f t="shared" si="0"/>
        <v>297439</v>
      </c>
      <c r="F20" s="121"/>
      <c r="G20" s="121">
        <v>304969</v>
      </c>
      <c r="H20" s="123">
        <f t="shared" ref="H20:H21" si="2">F20+G20</f>
        <v>304969</v>
      </c>
    </row>
    <row r="21" spans="1:8" s="141" customFormat="1" ht="12.75">
      <c r="A21" s="100">
        <v>5</v>
      </c>
      <c r="B21" s="102" t="s">
        <v>86</v>
      </c>
      <c r="C21" s="121">
        <v>122885.22743394971</v>
      </c>
      <c r="D21" s="121">
        <v>52629</v>
      </c>
      <c r="E21" s="123">
        <f t="shared" si="0"/>
        <v>175514.22743394971</v>
      </c>
      <c r="F21" s="121">
        <v>48363</v>
      </c>
      <c r="G21" s="121">
        <v>32829</v>
      </c>
      <c r="H21" s="123">
        <f t="shared" si="2"/>
        <v>81192</v>
      </c>
    </row>
    <row r="22" spans="1:8" s="141" customFormat="1" ht="12.75">
      <c r="A22" s="100">
        <v>6</v>
      </c>
      <c r="B22" s="104" t="s">
        <v>181</v>
      </c>
      <c r="C22" s="124">
        <f>C8+C9+C20+C21+C19</f>
        <v>833463.22743394971</v>
      </c>
      <c r="D22" s="124">
        <f>D8+D9+D20+D21+D19</f>
        <v>2727390.5026000002</v>
      </c>
      <c r="E22" s="123">
        <f>C22+D22</f>
        <v>3560853.7300339499</v>
      </c>
      <c r="F22" s="124">
        <f>F8+F9+F20+F21+F19</f>
        <v>702158.41</v>
      </c>
      <c r="G22" s="124">
        <f>G8+G9+G20+G21+G19</f>
        <v>2018338.7230999868</v>
      </c>
      <c r="H22" s="123">
        <f>F22+G22</f>
        <v>2720497.1330999867</v>
      </c>
    </row>
    <row r="23" spans="1:8" s="141" customFormat="1" ht="12.75">
      <c r="A23" s="100"/>
      <c r="B23" s="101" t="s">
        <v>98</v>
      </c>
      <c r="C23" s="121"/>
      <c r="D23" s="121"/>
      <c r="E23" s="122"/>
      <c r="F23" s="121"/>
      <c r="G23" s="121"/>
      <c r="H23" s="122"/>
    </row>
    <row r="24" spans="1:8" s="141" customFormat="1" ht="25.5">
      <c r="A24" s="100">
        <v>7</v>
      </c>
      <c r="B24" s="102" t="s">
        <v>87</v>
      </c>
      <c r="C24" s="121">
        <v>77784</v>
      </c>
      <c r="D24" s="121">
        <v>27335</v>
      </c>
      <c r="E24" s="125">
        <f t="shared" ref="E24:E29" si="3">C24+D24</f>
        <v>105119</v>
      </c>
      <c r="F24" s="121">
        <v>3674</v>
      </c>
      <c r="G24" s="121">
        <v>19440</v>
      </c>
      <c r="H24" s="125">
        <f t="shared" ref="H24:H29" si="4">F24+G24</f>
        <v>23114</v>
      </c>
    </row>
    <row r="25" spans="1:8" s="141" customFormat="1" ht="12.75">
      <c r="A25" s="100">
        <v>8</v>
      </c>
      <c r="B25" s="102" t="s">
        <v>88</v>
      </c>
      <c r="C25" s="121">
        <v>231858</v>
      </c>
      <c r="D25" s="121">
        <v>1441992</v>
      </c>
      <c r="E25" s="125">
        <f t="shared" si="3"/>
        <v>1673850</v>
      </c>
      <c r="F25" s="121">
        <v>83420</v>
      </c>
      <c r="G25" s="121">
        <v>1059878</v>
      </c>
      <c r="H25" s="125">
        <f t="shared" si="4"/>
        <v>1143298</v>
      </c>
    </row>
    <row r="26" spans="1:8" s="141" customFormat="1" ht="12.75">
      <c r="A26" s="100">
        <v>9</v>
      </c>
      <c r="B26" s="102" t="s">
        <v>182</v>
      </c>
      <c r="C26" s="121"/>
      <c r="D26" s="121">
        <v>293764</v>
      </c>
      <c r="E26" s="125">
        <f t="shared" si="3"/>
        <v>293764</v>
      </c>
      <c r="F26" s="121"/>
      <c r="G26" s="121">
        <v>157283</v>
      </c>
      <c r="H26" s="125">
        <f t="shared" si="4"/>
        <v>157283</v>
      </c>
    </row>
    <row r="27" spans="1:8" s="141" customFormat="1" ht="25.5">
      <c r="A27" s="100">
        <v>10</v>
      </c>
      <c r="B27" s="102" t="s">
        <v>183</v>
      </c>
      <c r="C27" s="121"/>
      <c r="D27" s="121"/>
      <c r="E27" s="125">
        <f t="shared" si="3"/>
        <v>0</v>
      </c>
      <c r="F27" s="121"/>
      <c r="G27" s="121"/>
      <c r="H27" s="125">
        <f t="shared" si="4"/>
        <v>0</v>
      </c>
    </row>
    <row r="28" spans="1:8" s="141" customFormat="1" ht="12.75">
      <c r="A28" s="100">
        <v>11</v>
      </c>
      <c r="B28" s="102" t="s">
        <v>89</v>
      </c>
      <c r="C28" s="121"/>
      <c r="D28" s="121"/>
      <c r="E28" s="125">
        <f t="shared" si="3"/>
        <v>0</v>
      </c>
      <c r="F28" s="121"/>
      <c r="G28" s="121"/>
      <c r="H28" s="125">
        <f t="shared" si="4"/>
        <v>0</v>
      </c>
    </row>
    <row r="29" spans="1:8" s="141" customFormat="1" ht="12.75">
      <c r="A29" s="100">
        <v>12</v>
      </c>
      <c r="B29" s="102" t="s">
        <v>99</v>
      </c>
      <c r="C29" s="121"/>
      <c r="D29" s="121"/>
      <c r="E29" s="125">
        <f t="shared" si="3"/>
        <v>0</v>
      </c>
      <c r="F29" s="121"/>
      <c r="G29" s="121"/>
      <c r="H29" s="125">
        <f t="shared" si="4"/>
        <v>0</v>
      </c>
    </row>
    <row r="30" spans="1:8" s="141" customFormat="1" ht="12.75">
      <c r="A30" s="100">
        <v>13</v>
      </c>
      <c r="B30" s="105" t="s">
        <v>100</v>
      </c>
      <c r="C30" s="124">
        <f>SUM(C24:C29)</f>
        <v>309642</v>
      </c>
      <c r="D30" s="124">
        <f>SUM(D24:D29)</f>
        <v>1763091</v>
      </c>
      <c r="E30" s="125">
        <f>C30+D30</f>
        <v>2072733</v>
      </c>
      <c r="F30" s="124">
        <f>SUM(F24:F29)</f>
        <v>87094</v>
      </c>
      <c r="G30" s="124">
        <f>SUM(G24:G29)</f>
        <v>1236601</v>
      </c>
      <c r="H30" s="125">
        <f>F30+G30</f>
        <v>1323695</v>
      </c>
    </row>
    <row r="31" spans="1:8" s="141" customFormat="1" ht="12.75">
      <c r="A31" s="100">
        <v>14</v>
      </c>
      <c r="B31" s="105" t="s">
        <v>73</v>
      </c>
      <c r="C31" s="124">
        <f>C22-C30</f>
        <v>523821.22743394971</v>
      </c>
      <c r="D31" s="124">
        <f>D22-D30</f>
        <v>964299.50260000024</v>
      </c>
      <c r="E31" s="123">
        <f>C31+D31</f>
        <v>1488120.7300339499</v>
      </c>
      <c r="F31" s="124">
        <f>F22-F30</f>
        <v>615064.41</v>
      </c>
      <c r="G31" s="124">
        <f>G22-G30</f>
        <v>781737.72309998679</v>
      </c>
      <c r="H31" s="123">
        <f>F31+G31</f>
        <v>1396802.1330999867</v>
      </c>
    </row>
    <row r="32" spans="1:8" s="141" customFormat="1" ht="12.75">
      <c r="A32" s="100"/>
      <c r="B32" s="101"/>
      <c r="C32" s="121"/>
      <c r="D32" s="121"/>
      <c r="E32" s="122"/>
      <c r="F32" s="121"/>
      <c r="G32" s="121"/>
      <c r="H32" s="122"/>
    </row>
    <row r="33" spans="1:8" s="141" customFormat="1" ht="12.75">
      <c r="A33" s="100"/>
      <c r="B33" s="101" t="s">
        <v>69</v>
      </c>
      <c r="C33" s="121"/>
      <c r="D33" s="121"/>
      <c r="E33" s="126"/>
      <c r="F33" s="121"/>
      <c r="G33" s="121"/>
      <c r="H33" s="126"/>
    </row>
    <row r="34" spans="1:8" s="141" customFormat="1" ht="12.75">
      <c r="A34" s="100">
        <v>15</v>
      </c>
      <c r="B34" s="106" t="s">
        <v>184</v>
      </c>
      <c r="C34" s="127">
        <f>C35-C36</f>
        <v>16092</v>
      </c>
      <c r="D34" s="127">
        <f>D35-D36</f>
        <v>79650</v>
      </c>
      <c r="E34" s="128">
        <f>C34+D34</f>
        <v>95742</v>
      </c>
      <c r="F34" s="127">
        <f>F35-F36</f>
        <v>-30291</v>
      </c>
      <c r="G34" s="127">
        <f>G35-G36</f>
        <v>-19703</v>
      </c>
      <c r="H34" s="128">
        <f>F34+G34</f>
        <v>-49994</v>
      </c>
    </row>
    <row r="35" spans="1:8" s="141" customFormat="1" ht="25.5">
      <c r="A35" s="100">
        <v>15.1</v>
      </c>
      <c r="B35" s="103" t="s">
        <v>185</v>
      </c>
      <c r="C35" s="121">
        <v>79706</v>
      </c>
      <c r="D35" s="121">
        <v>143141</v>
      </c>
      <c r="E35" s="128">
        <f>C35+D35</f>
        <v>222847</v>
      </c>
      <c r="F35" s="121">
        <v>13955</v>
      </c>
      <c r="G35" s="121">
        <v>28571</v>
      </c>
      <c r="H35" s="128">
        <f>F35+G35</f>
        <v>42526</v>
      </c>
    </row>
    <row r="36" spans="1:8" s="141" customFormat="1" ht="25.5">
      <c r="A36" s="100">
        <v>15.2</v>
      </c>
      <c r="B36" s="103" t="s">
        <v>186</v>
      </c>
      <c r="C36" s="121">
        <v>63614</v>
      </c>
      <c r="D36" s="121">
        <v>63491</v>
      </c>
      <c r="E36" s="128">
        <f>C36+D36</f>
        <v>127105</v>
      </c>
      <c r="F36" s="121">
        <v>44246</v>
      </c>
      <c r="G36" s="121">
        <v>48274</v>
      </c>
      <c r="H36" s="128">
        <f>F36+G36</f>
        <v>92520</v>
      </c>
    </row>
    <row r="37" spans="1:8" s="141" customFormat="1" ht="12.75">
      <c r="A37" s="100">
        <v>16</v>
      </c>
      <c r="B37" s="102" t="s">
        <v>65</v>
      </c>
      <c r="C37" s="121"/>
      <c r="D37" s="121"/>
      <c r="E37" s="123">
        <f t="shared" ref="E37:E66" si="5">C37+D37</f>
        <v>0</v>
      </c>
      <c r="F37" s="121"/>
      <c r="G37" s="121"/>
      <c r="H37" s="123">
        <f t="shared" ref="H37:H45" si="6">F37+G37</f>
        <v>0</v>
      </c>
    </row>
    <row r="38" spans="1:8" s="141" customFormat="1" ht="25.5">
      <c r="A38" s="100">
        <v>17</v>
      </c>
      <c r="B38" s="102" t="s">
        <v>66</v>
      </c>
      <c r="C38" s="121"/>
      <c r="D38" s="121"/>
      <c r="E38" s="123">
        <f t="shared" si="5"/>
        <v>0</v>
      </c>
      <c r="F38" s="121"/>
      <c r="G38" s="121"/>
      <c r="H38" s="123">
        <f t="shared" si="6"/>
        <v>0</v>
      </c>
    </row>
    <row r="39" spans="1:8" s="141" customFormat="1" ht="25.5">
      <c r="A39" s="100">
        <v>18</v>
      </c>
      <c r="B39" s="102" t="s">
        <v>70</v>
      </c>
      <c r="C39" s="121"/>
      <c r="D39" s="121"/>
      <c r="E39" s="123">
        <f t="shared" si="5"/>
        <v>0</v>
      </c>
      <c r="F39" s="121"/>
      <c r="G39" s="121"/>
      <c r="H39" s="123">
        <f t="shared" si="6"/>
        <v>0</v>
      </c>
    </row>
    <row r="40" spans="1:8" s="141" customFormat="1" ht="25.5">
      <c r="A40" s="100">
        <v>19</v>
      </c>
      <c r="B40" s="102" t="s">
        <v>187</v>
      </c>
      <c r="C40" s="121">
        <v>1298547</v>
      </c>
      <c r="D40" s="121"/>
      <c r="E40" s="123">
        <f t="shared" si="5"/>
        <v>1298547</v>
      </c>
      <c r="F40" s="121">
        <v>95812</v>
      </c>
      <c r="G40" s="121"/>
      <c r="H40" s="123">
        <f t="shared" si="6"/>
        <v>95812</v>
      </c>
    </row>
    <row r="41" spans="1:8" s="141" customFormat="1" ht="25.5">
      <c r="A41" s="100">
        <v>20</v>
      </c>
      <c r="B41" s="102" t="s">
        <v>90</v>
      </c>
      <c r="C41" s="121">
        <v>-1067074</v>
      </c>
      <c r="D41" s="121"/>
      <c r="E41" s="123">
        <f t="shared" si="5"/>
        <v>-1067074</v>
      </c>
      <c r="F41" s="121">
        <v>-105415</v>
      </c>
      <c r="G41" s="121"/>
      <c r="H41" s="123">
        <f t="shared" si="6"/>
        <v>-105415</v>
      </c>
    </row>
    <row r="42" spans="1:8" s="141" customFormat="1" ht="12.75">
      <c r="A42" s="100">
        <v>21</v>
      </c>
      <c r="B42" s="102" t="s">
        <v>188</v>
      </c>
      <c r="C42" s="121">
        <v>-6495</v>
      </c>
      <c r="D42" s="121"/>
      <c r="E42" s="123">
        <f t="shared" si="5"/>
        <v>-6495</v>
      </c>
      <c r="F42" s="121"/>
      <c r="G42" s="121"/>
      <c r="H42" s="123">
        <f t="shared" si="6"/>
        <v>0</v>
      </c>
    </row>
    <row r="43" spans="1:8" s="141" customFormat="1" ht="25.5">
      <c r="A43" s="100">
        <v>22</v>
      </c>
      <c r="B43" s="102" t="s">
        <v>189</v>
      </c>
      <c r="C43" s="121">
        <v>64445</v>
      </c>
      <c r="D43" s="121">
        <v>35712</v>
      </c>
      <c r="E43" s="123">
        <f t="shared" si="5"/>
        <v>100157</v>
      </c>
      <c r="F43" s="121">
        <v>5075</v>
      </c>
      <c r="G43" s="121">
        <v>43090</v>
      </c>
      <c r="H43" s="123">
        <f t="shared" si="6"/>
        <v>48165</v>
      </c>
    </row>
    <row r="44" spans="1:8" s="141" customFormat="1" ht="12.75">
      <c r="A44" s="107">
        <v>23</v>
      </c>
      <c r="B44" s="108" t="s">
        <v>91</v>
      </c>
      <c r="C44" s="129">
        <v>3153</v>
      </c>
      <c r="D44" s="129">
        <v>82</v>
      </c>
      <c r="E44" s="130">
        <f t="shared" si="5"/>
        <v>3235</v>
      </c>
      <c r="F44" s="129">
        <v>25877</v>
      </c>
      <c r="G44" s="129">
        <v>353</v>
      </c>
      <c r="H44" s="130">
        <f t="shared" si="6"/>
        <v>26230</v>
      </c>
    </row>
    <row r="45" spans="1:8" s="141" customFormat="1" ht="12.75">
      <c r="A45" s="109">
        <v>24</v>
      </c>
      <c r="B45" s="110" t="s">
        <v>71</v>
      </c>
      <c r="C45" s="131">
        <f>C34+C37+C38+C39+C40+C41+C42+C43+C44</f>
        <v>308668</v>
      </c>
      <c r="D45" s="131">
        <f>D34+D37+D38+D39+D40+D41+D42+D43+D44</f>
        <v>115444</v>
      </c>
      <c r="E45" s="132">
        <f t="shared" si="5"/>
        <v>424112</v>
      </c>
      <c r="F45" s="131">
        <f>F34+F37+F38+F39+F40+F41+F42+F43+F44</f>
        <v>-8942</v>
      </c>
      <c r="G45" s="131">
        <f>G34+G37+G38+G39+G40+G41+G42+G43+G44</f>
        <v>23740</v>
      </c>
      <c r="H45" s="132">
        <f t="shared" si="6"/>
        <v>14798</v>
      </c>
    </row>
    <row r="46" spans="1:8" s="141" customFormat="1" ht="12.75">
      <c r="A46" s="111"/>
      <c r="B46" s="112" t="s">
        <v>101</v>
      </c>
      <c r="C46" s="133"/>
      <c r="D46" s="133"/>
      <c r="E46" s="134"/>
      <c r="F46" s="133"/>
      <c r="G46" s="133"/>
      <c r="H46" s="134"/>
    </row>
    <row r="47" spans="1:8" s="141" customFormat="1" ht="25.5">
      <c r="A47" s="100">
        <v>25</v>
      </c>
      <c r="B47" s="113" t="s">
        <v>102</v>
      </c>
      <c r="C47" s="135">
        <v>177609</v>
      </c>
      <c r="D47" s="135">
        <v>57463</v>
      </c>
      <c r="E47" s="136">
        <f t="shared" si="5"/>
        <v>235072</v>
      </c>
      <c r="F47" s="135">
        <v>29655</v>
      </c>
      <c r="G47" s="135">
        <v>14707</v>
      </c>
      <c r="H47" s="136">
        <f t="shared" ref="H47:H54" si="7">F47+G47</f>
        <v>44362</v>
      </c>
    </row>
    <row r="48" spans="1:8" s="141" customFormat="1" ht="25.5">
      <c r="A48" s="100">
        <v>26</v>
      </c>
      <c r="B48" s="102" t="s">
        <v>103</v>
      </c>
      <c r="C48" s="121">
        <v>333209</v>
      </c>
      <c r="D48" s="121"/>
      <c r="E48" s="123">
        <f t="shared" si="5"/>
        <v>333209</v>
      </c>
      <c r="F48" s="121">
        <v>41922</v>
      </c>
      <c r="G48" s="121">
        <v>74640</v>
      </c>
      <c r="H48" s="123">
        <f t="shared" si="7"/>
        <v>116562</v>
      </c>
    </row>
    <row r="49" spans="1:8" s="141" customFormat="1" ht="12.75">
      <c r="A49" s="100">
        <v>27</v>
      </c>
      <c r="B49" s="102" t="s">
        <v>104</v>
      </c>
      <c r="C49" s="121">
        <v>1295910</v>
      </c>
      <c r="D49" s="121"/>
      <c r="E49" s="123">
        <f t="shared" si="5"/>
        <v>1295910</v>
      </c>
      <c r="F49" s="121">
        <v>738644</v>
      </c>
      <c r="G49" s="121"/>
      <c r="H49" s="123">
        <f t="shared" si="7"/>
        <v>738644</v>
      </c>
    </row>
    <row r="50" spans="1:8" s="141" customFormat="1" ht="25.5">
      <c r="A50" s="100">
        <v>28</v>
      </c>
      <c r="B50" s="102" t="s">
        <v>105</v>
      </c>
      <c r="C50" s="121">
        <v>22577</v>
      </c>
      <c r="D50" s="121"/>
      <c r="E50" s="123">
        <f t="shared" si="5"/>
        <v>22577</v>
      </c>
      <c r="F50" s="121">
        <v>575</v>
      </c>
      <c r="G50" s="121"/>
      <c r="H50" s="123">
        <f t="shared" si="7"/>
        <v>575</v>
      </c>
    </row>
    <row r="51" spans="1:8" s="141" customFormat="1" ht="12.75">
      <c r="A51" s="100">
        <v>29</v>
      </c>
      <c r="B51" s="102" t="s">
        <v>106</v>
      </c>
      <c r="C51" s="121">
        <v>104922</v>
      </c>
      <c r="D51" s="121"/>
      <c r="E51" s="123">
        <f t="shared" si="5"/>
        <v>104922</v>
      </c>
      <c r="F51" s="121">
        <v>58783</v>
      </c>
      <c r="G51" s="121"/>
      <c r="H51" s="123">
        <f t="shared" si="7"/>
        <v>58783</v>
      </c>
    </row>
    <row r="52" spans="1:8" s="141" customFormat="1" ht="12.75">
      <c r="A52" s="100">
        <v>30</v>
      </c>
      <c r="B52" s="102" t="s">
        <v>107</v>
      </c>
      <c r="C52" s="121">
        <v>160104</v>
      </c>
      <c r="D52" s="121"/>
      <c r="E52" s="123">
        <f t="shared" si="5"/>
        <v>160104</v>
      </c>
      <c r="F52" s="121">
        <v>56097</v>
      </c>
      <c r="G52" s="121"/>
      <c r="H52" s="123">
        <f t="shared" si="7"/>
        <v>56097</v>
      </c>
    </row>
    <row r="53" spans="1:8" s="141" customFormat="1" ht="12.75">
      <c r="A53" s="100">
        <v>31</v>
      </c>
      <c r="B53" s="105" t="s">
        <v>108</v>
      </c>
      <c r="C53" s="124">
        <f>SUM(C47:C52)</f>
        <v>2094331</v>
      </c>
      <c r="D53" s="124">
        <f>SUM(D47:D52)</f>
        <v>57463</v>
      </c>
      <c r="E53" s="123">
        <f t="shared" si="5"/>
        <v>2151794</v>
      </c>
      <c r="F53" s="124">
        <f>SUM(F47:F52)</f>
        <v>925676</v>
      </c>
      <c r="G53" s="124">
        <f>SUM(G47:G52)</f>
        <v>89347</v>
      </c>
      <c r="H53" s="123">
        <f t="shared" si="7"/>
        <v>1015023</v>
      </c>
    </row>
    <row r="54" spans="1:8" s="141" customFormat="1" ht="12.75">
      <c r="A54" s="100">
        <v>32</v>
      </c>
      <c r="B54" s="105" t="s">
        <v>74</v>
      </c>
      <c r="C54" s="124">
        <f>C45-C53</f>
        <v>-1785663</v>
      </c>
      <c r="D54" s="124">
        <f>D45-D53</f>
        <v>57981</v>
      </c>
      <c r="E54" s="123">
        <f t="shared" si="5"/>
        <v>-1727682</v>
      </c>
      <c r="F54" s="124">
        <f>F45-F53</f>
        <v>-934618</v>
      </c>
      <c r="G54" s="124">
        <f>G45-G53</f>
        <v>-65607</v>
      </c>
      <c r="H54" s="123">
        <f t="shared" si="7"/>
        <v>-1000225</v>
      </c>
    </row>
    <row r="55" spans="1:8" s="141" customFormat="1" ht="12.75">
      <c r="A55" s="100"/>
      <c r="B55" s="101"/>
      <c r="C55" s="137"/>
      <c r="D55" s="137"/>
      <c r="E55" s="138"/>
      <c r="F55" s="137"/>
      <c r="G55" s="137"/>
      <c r="H55" s="138"/>
    </row>
    <row r="56" spans="1:8" s="141" customFormat="1" ht="12.75">
      <c r="A56" s="100">
        <v>33</v>
      </c>
      <c r="B56" s="105" t="s">
        <v>75</v>
      </c>
      <c r="C56" s="124">
        <f>C31+C54</f>
        <v>-1261841.7725660503</v>
      </c>
      <c r="D56" s="124">
        <f>D31+D54</f>
        <v>1022280.5026000002</v>
      </c>
      <c r="E56" s="123">
        <f t="shared" si="5"/>
        <v>-239561.26996605005</v>
      </c>
      <c r="F56" s="124">
        <f>F31+F54</f>
        <v>-319553.58999999997</v>
      </c>
      <c r="G56" s="124">
        <f>G31+G54</f>
        <v>716130.72309998679</v>
      </c>
      <c r="H56" s="123">
        <f t="shared" ref="H56" si="8">F56+G56</f>
        <v>396577.13309998682</v>
      </c>
    </row>
    <row r="57" spans="1:8" s="141" customFormat="1" ht="12.75">
      <c r="A57" s="100"/>
      <c r="B57" s="101"/>
      <c r="C57" s="137"/>
      <c r="D57" s="137"/>
      <c r="E57" s="138"/>
      <c r="F57" s="137"/>
      <c r="G57" s="137"/>
      <c r="H57" s="138"/>
    </row>
    <row r="58" spans="1:8" s="141" customFormat="1" ht="25.5">
      <c r="A58" s="100">
        <v>34</v>
      </c>
      <c r="B58" s="102" t="s">
        <v>92</v>
      </c>
      <c r="C58" s="121">
        <v>372748</v>
      </c>
      <c r="D58" s="121" t="s">
        <v>192</v>
      </c>
      <c r="E58" s="123">
        <f>C58</f>
        <v>372748</v>
      </c>
      <c r="F58" s="121">
        <v>159725</v>
      </c>
      <c r="G58" s="121" t="s">
        <v>192</v>
      </c>
      <c r="H58" s="123">
        <f>F58</f>
        <v>159725</v>
      </c>
    </row>
    <row r="59" spans="1:8" s="141" customFormat="1" ht="25.5">
      <c r="A59" s="100">
        <v>35</v>
      </c>
      <c r="B59" s="102" t="s">
        <v>93</v>
      </c>
      <c r="C59" s="121"/>
      <c r="D59" s="121" t="s">
        <v>192</v>
      </c>
      <c r="E59" s="123">
        <f>C59</f>
        <v>0</v>
      </c>
      <c r="F59" s="121"/>
      <c r="G59" s="121" t="s">
        <v>192</v>
      </c>
      <c r="H59" s="123">
        <f>F59</f>
        <v>0</v>
      </c>
    </row>
    <row r="60" spans="1:8" s="141" customFormat="1" ht="25.5">
      <c r="A60" s="100">
        <v>36</v>
      </c>
      <c r="B60" s="102" t="s">
        <v>94</v>
      </c>
      <c r="C60" s="121">
        <v>-130069</v>
      </c>
      <c r="D60" s="121" t="s">
        <v>192</v>
      </c>
      <c r="E60" s="123">
        <f>C60</f>
        <v>-130069</v>
      </c>
      <c r="F60" s="121">
        <v>-30151</v>
      </c>
      <c r="G60" s="121" t="s">
        <v>192</v>
      </c>
      <c r="H60" s="123">
        <f>F60</f>
        <v>-30151</v>
      </c>
    </row>
    <row r="61" spans="1:8" s="141" customFormat="1" ht="12.75">
      <c r="A61" s="100">
        <v>37</v>
      </c>
      <c r="B61" s="105" t="s">
        <v>95</v>
      </c>
      <c r="C61" s="124">
        <f>SUM(C58:C60)</f>
        <v>242679</v>
      </c>
      <c r="D61" s="124">
        <v>0</v>
      </c>
      <c r="E61" s="123">
        <f>C61</f>
        <v>242679</v>
      </c>
      <c r="F61" s="124">
        <f>SUM(F58:F60)</f>
        <v>129574</v>
      </c>
      <c r="G61" s="124">
        <v>0</v>
      </c>
      <c r="H61" s="123">
        <f>F61</f>
        <v>129574</v>
      </c>
    </row>
    <row r="62" spans="1:8" s="141" customFormat="1" ht="12.75">
      <c r="A62" s="100"/>
      <c r="B62" s="114"/>
      <c r="C62" s="121"/>
      <c r="D62" s="121"/>
      <c r="E62" s="126"/>
      <c r="F62" s="121"/>
      <c r="G62" s="121"/>
      <c r="H62" s="126"/>
    </row>
    <row r="63" spans="1:8" s="141" customFormat="1" ht="25.5">
      <c r="A63" s="107">
        <v>38</v>
      </c>
      <c r="B63" s="115" t="s">
        <v>190</v>
      </c>
      <c r="C63" s="139">
        <f>C56-C61</f>
        <v>-1504520.7725660503</v>
      </c>
      <c r="D63" s="139">
        <f>D56-D61</f>
        <v>1022280.5026000002</v>
      </c>
      <c r="E63" s="123">
        <f t="shared" si="5"/>
        <v>-482240.26996605005</v>
      </c>
      <c r="F63" s="139">
        <f>F56-F61</f>
        <v>-449127.58999999997</v>
      </c>
      <c r="G63" s="139">
        <f>G56-G61</f>
        <v>716130.72309998679</v>
      </c>
      <c r="H63" s="123">
        <f t="shared" ref="H63:H66" si="9">F63+G63</f>
        <v>267003.13309998682</v>
      </c>
    </row>
    <row r="64" spans="1:8" s="142" customFormat="1" ht="12.75">
      <c r="A64" s="116">
        <v>39</v>
      </c>
      <c r="B64" s="102" t="s">
        <v>96</v>
      </c>
      <c r="C64" s="140">
        <v>-72788</v>
      </c>
      <c r="D64" s="140"/>
      <c r="E64" s="123">
        <f t="shared" si="5"/>
        <v>-72788</v>
      </c>
      <c r="F64" s="140">
        <v>39103</v>
      </c>
      <c r="G64" s="140"/>
      <c r="H64" s="123">
        <f t="shared" si="9"/>
        <v>39103</v>
      </c>
    </row>
    <row r="65" spans="1:8" s="141" customFormat="1" ht="12.75">
      <c r="A65" s="107">
        <v>40</v>
      </c>
      <c r="B65" s="105" t="s">
        <v>97</v>
      </c>
      <c r="C65" s="124">
        <f>C63-C64</f>
        <v>-1431732.7725660503</v>
      </c>
      <c r="D65" s="124">
        <f>D63-D64</f>
        <v>1022280.5026000002</v>
      </c>
      <c r="E65" s="123">
        <f t="shared" si="5"/>
        <v>-409452.26996605005</v>
      </c>
      <c r="F65" s="124">
        <f>F63-F64</f>
        <v>-488230.58999999997</v>
      </c>
      <c r="G65" s="124">
        <f>G63-G64</f>
        <v>716130.72309998679</v>
      </c>
      <c r="H65" s="123">
        <f t="shared" si="9"/>
        <v>227900.13309998682</v>
      </c>
    </row>
    <row r="66" spans="1:8" s="142" customFormat="1" ht="12.75">
      <c r="A66" s="116">
        <v>41</v>
      </c>
      <c r="B66" s="102" t="s">
        <v>109</v>
      </c>
      <c r="C66" s="140">
        <v>-3015</v>
      </c>
      <c r="D66" s="140"/>
      <c r="E66" s="123">
        <f t="shared" si="5"/>
        <v>-3015</v>
      </c>
      <c r="F66" s="140">
        <v>-6319</v>
      </c>
      <c r="G66" s="140"/>
      <c r="H66" s="123">
        <f t="shared" si="9"/>
        <v>-6319</v>
      </c>
    </row>
    <row r="67" spans="1:8" s="141" customFormat="1" ht="12.75">
      <c r="A67" s="117">
        <v>42</v>
      </c>
      <c r="B67" s="118" t="s">
        <v>76</v>
      </c>
      <c r="C67" s="131">
        <f>C65+C66</f>
        <v>-1434747.7725660503</v>
      </c>
      <c r="D67" s="131">
        <f>D65+D66</f>
        <v>1022280.5026000002</v>
      </c>
      <c r="E67" s="132">
        <f>C67+D67</f>
        <v>-412467.26996605005</v>
      </c>
      <c r="F67" s="131">
        <f>F65+F66</f>
        <v>-494549.58999999997</v>
      </c>
      <c r="G67" s="131">
        <f>G65+G66</f>
        <v>716130.72309998679</v>
      </c>
      <c r="H67" s="132">
        <f>F67+G67</f>
        <v>221581.13309998682</v>
      </c>
    </row>
    <row r="68" spans="1:8">
      <c r="A68" s="32"/>
      <c r="B68" s="34"/>
      <c r="C68" s="47"/>
      <c r="D68" s="47"/>
      <c r="E68" s="47"/>
    </row>
    <row r="69" spans="1:8">
      <c r="A69" s="32"/>
      <c r="B69" s="3" t="s">
        <v>132</v>
      </c>
      <c r="C69" s="47"/>
      <c r="D69" s="47"/>
      <c r="E69" s="48"/>
    </row>
    <row r="70" spans="1:8">
      <c r="A70" s="47"/>
      <c r="B70" s="47"/>
      <c r="C70" s="47"/>
      <c r="D70" s="47"/>
      <c r="E70" s="47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V59"/>
  <sheetViews>
    <sheetView topLeftCell="A13" workbookViewId="0">
      <selection activeCell="H32" sqref="H32:H33"/>
    </sheetView>
  </sheetViews>
  <sheetFormatPr defaultRowHeight="15"/>
  <cols>
    <col min="1" max="1" width="5.42578125" style="35" customWidth="1"/>
    <col min="2" max="2" width="47.28515625" style="35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2" spans="1:48">
      <c r="A2" s="6" t="s">
        <v>133</v>
      </c>
      <c r="B2" s="37" t="str">
        <f>'RC'!B2</f>
        <v>სს "პროგრეს ბანკი"</v>
      </c>
      <c r="C2" s="3"/>
      <c r="D2" s="3"/>
      <c r="E2" s="3"/>
      <c r="F2" s="47"/>
      <c r="G2" s="47"/>
      <c r="H2" s="3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spans="1:48">
      <c r="A3" s="6" t="s">
        <v>145</v>
      </c>
      <c r="B3" s="143">
        <f>'RC'!B3</f>
        <v>42460</v>
      </c>
      <c r="C3" s="3"/>
      <c r="D3" s="3"/>
      <c r="E3" s="3"/>
      <c r="F3" s="47"/>
      <c r="G3" s="47"/>
      <c r="H3" s="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spans="1:48" ht="16.5" thickBot="1">
      <c r="B4" s="50" t="s">
        <v>18</v>
      </c>
      <c r="C4" s="36"/>
      <c r="D4" s="36"/>
      <c r="E4" s="36"/>
      <c r="H4" s="40" t="s">
        <v>134</v>
      </c>
    </row>
    <row r="5" spans="1:48" ht="18">
      <c r="A5" s="51"/>
      <c r="B5" s="41"/>
      <c r="C5" s="145" t="s">
        <v>148</v>
      </c>
      <c r="D5" s="150"/>
      <c r="E5" s="150"/>
      <c r="F5" s="145" t="s">
        <v>161</v>
      </c>
      <c r="G5" s="150"/>
      <c r="H5" s="151"/>
    </row>
    <row r="6" spans="1:48" s="54" customFormat="1" ht="11.25">
      <c r="A6" s="43" t="s">
        <v>118</v>
      </c>
      <c r="B6" s="52"/>
      <c r="C6" s="13" t="s">
        <v>175</v>
      </c>
      <c r="D6" s="13" t="s">
        <v>176</v>
      </c>
      <c r="E6" s="13" t="s">
        <v>177</v>
      </c>
      <c r="F6" s="13" t="s">
        <v>175</v>
      </c>
      <c r="G6" s="13" t="s">
        <v>176</v>
      </c>
      <c r="H6" s="13" t="s">
        <v>177</v>
      </c>
      <c r="I6" s="53"/>
      <c r="J6" s="53"/>
      <c r="K6" s="53"/>
      <c r="L6" s="53"/>
    </row>
    <row r="7" spans="1:48">
      <c r="A7" s="43">
        <v>1</v>
      </c>
      <c r="B7" s="55" t="s">
        <v>110</v>
      </c>
      <c r="C7" s="15">
        <v>25138332</v>
      </c>
      <c r="D7" s="15">
        <v>810705701</v>
      </c>
      <c r="E7" s="15">
        <v>835844033</v>
      </c>
      <c r="F7" s="15">
        <v>20366542</v>
      </c>
      <c r="G7" s="15">
        <v>562414045</v>
      </c>
      <c r="H7" s="45">
        <v>582780587</v>
      </c>
      <c r="I7" s="47"/>
      <c r="J7" s="47"/>
      <c r="K7" s="47"/>
      <c r="L7" s="47"/>
    </row>
    <row r="8" spans="1:48">
      <c r="A8" s="43">
        <v>1.1000000000000001</v>
      </c>
      <c r="B8" s="56" t="s">
        <v>9</v>
      </c>
      <c r="C8" s="21"/>
      <c r="D8" s="21"/>
      <c r="E8" s="15">
        <v>0</v>
      </c>
      <c r="F8" s="21"/>
      <c r="G8" s="21"/>
      <c r="H8" s="45">
        <v>0</v>
      </c>
      <c r="I8" s="47"/>
      <c r="J8" s="47"/>
      <c r="K8" s="47"/>
      <c r="L8" s="47"/>
    </row>
    <row r="9" spans="1:48">
      <c r="A9" s="43">
        <v>1.2</v>
      </c>
      <c r="B9" s="56" t="s">
        <v>10</v>
      </c>
      <c r="C9" s="21">
        <v>10091241</v>
      </c>
      <c r="D9" s="21">
        <v>3497582</v>
      </c>
      <c r="E9" s="15">
        <v>13588823</v>
      </c>
      <c r="F9" s="21">
        <v>6511900</v>
      </c>
      <c r="G9" s="21">
        <v>4521922</v>
      </c>
      <c r="H9" s="45">
        <v>11033822</v>
      </c>
      <c r="I9" s="47"/>
      <c r="J9" s="47"/>
      <c r="K9" s="47"/>
      <c r="L9" s="47"/>
    </row>
    <row r="10" spans="1:48">
      <c r="A10" s="43">
        <v>1.3</v>
      </c>
      <c r="B10" s="56" t="s">
        <v>116</v>
      </c>
      <c r="C10" s="21">
        <v>8449120</v>
      </c>
      <c r="D10" s="21">
        <v>607519371</v>
      </c>
      <c r="E10" s="15">
        <v>615968491</v>
      </c>
      <c r="F10" s="21">
        <v>7615320</v>
      </c>
      <c r="G10" s="21">
        <v>440332122</v>
      </c>
      <c r="H10" s="45">
        <v>447947442</v>
      </c>
      <c r="I10" s="47"/>
      <c r="J10" s="47"/>
      <c r="K10" s="47"/>
      <c r="L10" s="47"/>
    </row>
    <row r="11" spans="1:48">
      <c r="A11" s="43">
        <v>1.4</v>
      </c>
      <c r="B11" s="56" t="s">
        <v>23</v>
      </c>
      <c r="C11" s="21"/>
      <c r="D11" s="21"/>
      <c r="E11" s="15">
        <v>0</v>
      </c>
      <c r="F11" s="21"/>
      <c r="G11" s="21"/>
      <c r="H11" s="45">
        <v>0</v>
      </c>
      <c r="I11" s="47"/>
      <c r="J11" s="47"/>
      <c r="K11" s="47"/>
      <c r="L11" s="47"/>
    </row>
    <row r="12" spans="1:48">
      <c r="A12" s="43">
        <v>1.5</v>
      </c>
      <c r="B12" s="56" t="s">
        <v>24</v>
      </c>
      <c r="C12" s="21">
        <v>6597971</v>
      </c>
      <c r="D12" s="21">
        <v>199688748</v>
      </c>
      <c r="E12" s="15">
        <v>206286719</v>
      </c>
      <c r="F12" s="21">
        <v>6239322</v>
      </c>
      <c r="G12" s="21">
        <v>117560001</v>
      </c>
      <c r="H12" s="45">
        <v>123799323</v>
      </c>
      <c r="I12" s="47"/>
      <c r="J12" s="47"/>
      <c r="K12" s="47"/>
      <c r="L12" s="47"/>
    </row>
    <row r="13" spans="1:48">
      <c r="A13" s="43">
        <v>1.6</v>
      </c>
      <c r="B13" s="56" t="s">
        <v>25</v>
      </c>
      <c r="C13" s="21"/>
      <c r="D13" s="21"/>
      <c r="E13" s="15">
        <v>0</v>
      </c>
      <c r="F13" s="21"/>
      <c r="G13" s="21"/>
      <c r="H13" s="45">
        <v>0</v>
      </c>
      <c r="I13" s="47"/>
      <c r="J13" s="47"/>
      <c r="K13" s="47"/>
      <c r="L13" s="47"/>
    </row>
    <row r="14" spans="1:48">
      <c r="A14" s="43">
        <v>2</v>
      </c>
      <c r="B14" s="55" t="s">
        <v>113</v>
      </c>
      <c r="C14" s="15">
        <v>129143</v>
      </c>
      <c r="D14" s="15">
        <v>59180253</v>
      </c>
      <c r="E14" s="15">
        <v>59309396</v>
      </c>
      <c r="F14" s="15">
        <v>144494</v>
      </c>
      <c r="G14" s="15">
        <v>375450</v>
      </c>
      <c r="H14" s="45">
        <v>519944</v>
      </c>
      <c r="I14" s="47"/>
      <c r="J14" s="47"/>
      <c r="K14" s="47"/>
      <c r="L14" s="47"/>
    </row>
    <row r="15" spans="1:48">
      <c r="A15" s="43">
        <v>2.1</v>
      </c>
      <c r="B15" s="56" t="s">
        <v>117</v>
      </c>
      <c r="C15" s="21">
        <v>129143</v>
      </c>
      <c r="D15" s="21">
        <v>314456</v>
      </c>
      <c r="E15" s="15">
        <v>443599</v>
      </c>
      <c r="F15" s="21">
        <v>144494</v>
      </c>
      <c r="G15" s="21">
        <v>375450</v>
      </c>
      <c r="H15" s="45">
        <v>519944</v>
      </c>
      <c r="I15" s="47"/>
      <c r="J15" s="47"/>
      <c r="K15" s="47"/>
      <c r="L15" s="47"/>
    </row>
    <row r="16" spans="1:48">
      <c r="A16" s="43">
        <v>2.2000000000000002</v>
      </c>
      <c r="B16" s="56" t="s">
        <v>26</v>
      </c>
      <c r="C16" s="21"/>
      <c r="D16" s="21"/>
      <c r="E16" s="15">
        <v>0</v>
      </c>
      <c r="F16" s="21"/>
      <c r="G16" s="21"/>
      <c r="H16" s="45">
        <v>0</v>
      </c>
      <c r="I16" s="47"/>
      <c r="J16" s="47"/>
      <c r="K16" s="47"/>
      <c r="L16" s="47"/>
    </row>
    <row r="17" spans="1:12">
      <c r="A17" s="43">
        <v>2.2999999999999998</v>
      </c>
      <c r="B17" s="56" t="s">
        <v>0</v>
      </c>
      <c r="C17" s="21"/>
      <c r="D17" s="21"/>
      <c r="E17" s="15">
        <v>0</v>
      </c>
      <c r="F17" s="21"/>
      <c r="G17" s="21"/>
      <c r="H17" s="45">
        <v>0</v>
      </c>
      <c r="I17" s="47"/>
      <c r="J17" s="47"/>
      <c r="K17" s="47"/>
      <c r="L17" s="47"/>
    </row>
    <row r="18" spans="1:12">
      <c r="A18" s="43">
        <v>2.4</v>
      </c>
      <c r="B18" s="56" t="s">
        <v>3</v>
      </c>
      <c r="C18" s="21"/>
      <c r="D18" s="21"/>
      <c r="E18" s="15">
        <v>0</v>
      </c>
      <c r="F18" s="21"/>
      <c r="G18" s="21"/>
      <c r="H18" s="45">
        <v>0</v>
      </c>
      <c r="I18" s="47"/>
      <c r="J18" s="47"/>
      <c r="K18" s="47"/>
      <c r="L18" s="47"/>
    </row>
    <row r="19" spans="1:12">
      <c r="A19" s="43">
        <v>2.5</v>
      </c>
      <c r="B19" s="56" t="s">
        <v>11</v>
      </c>
      <c r="C19" s="21"/>
      <c r="D19" s="21">
        <v>29403941</v>
      </c>
      <c r="E19" s="15">
        <v>29403941</v>
      </c>
      <c r="F19" s="21"/>
      <c r="G19" s="21"/>
      <c r="H19" s="45">
        <v>0</v>
      </c>
      <c r="I19" s="47"/>
      <c r="J19" s="47"/>
      <c r="K19" s="47"/>
      <c r="L19" s="47"/>
    </row>
    <row r="20" spans="1:12">
      <c r="A20" s="43">
        <v>2.6</v>
      </c>
      <c r="B20" s="56" t="s">
        <v>12</v>
      </c>
      <c r="C20" s="21"/>
      <c r="D20" s="21">
        <v>29461856</v>
      </c>
      <c r="E20" s="15">
        <v>29461856</v>
      </c>
      <c r="F20" s="21"/>
      <c r="G20" s="21"/>
      <c r="H20" s="45">
        <v>0</v>
      </c>
      <c r="I20" s="47"/>
      <c r="J20" s="47"/>
      <c r="K20" s="47"/>
      <c r="L20" s="47"/>
    </row>
    <row r="21" spans="1:12">
      <c r="A21" s="43">
        <v>2.7</v>
      </c>
      <c r="B21" s="56" t="s">
        <v>5</v>
      </c>
      <c r="C21" s="21"/>
      <c r="D21" s="21"/>
      <c r="E21" s="15">
        <v>0</v>
      </c>
      <c r="F21" s="21"/>
      <c r="G21" s="21"/>
      <c r="H21" s="45">
        <v>0</v>
      </c>
      <c r="I21" s="47"/>
      <c r="J21" s="47"/>
      <c r="K21" s="47"/>
      <c r="L21" s="47"/>
    </row>
    <row r="22" spans="1:12">
      <c r="A22" s="43">
        <v>3</v>
      </c>
      <c r="B22" s="55" t="s">
        <v>27</v>
      </c>
      <c r="C22" s="15">
        <v>10091241</v>
      </c>
      <c r="D22" s="15">
        <v>3497582</v>
      </c>
      <c r="E22" s="15">
        <v>13588823</v>
      </c>
      <c r="F22" s="15">
        <v>6511900</v>
      </c>
      <c r="G22" s="15">
        <v>4521922</v>
      </c>
      <c r="H22" s="45">
        <v>11033822</v>
      </c>
      <c r="I22" s="47"/>
      <c r="J22" s="47"/>
      <c r="K22" s="47"/>
      <c r="L22" s="47"/>
    </row>
    <row r="23" spans="1:12">
      <c r="A23" s="43">
        <v>3.1</v>
      </c>
      <c r="B23" s="56" t="s">
        <v>111</v>
      </c>
      <c r="C23" s="21"/>
      <c r="D23" s="21"/>
      <c r="E23" s="15">
        <v>0</v>
      </c>
      <c r="F23" s="21"/>
      <c r="G23" s="21"/>
      <c r="H23" s="45">
        <v>0</v>
      </c>
      <c r="I23" s="47"/>
      <c r="J23" s="47"/>
      <c r="K23" s="47"/>
      <c r="L23" s="47"/>
    </row>
    <row r="24" spans="1:12">
      <c r="A24" s="43">
        <v>3.2</v>
      </c>
      <c r="B24" s="56" t="s">
        <v>112</v>
      </c>
      <c r="C24" s="21">
        <v>10091241</v>
      </c>
      <c r="D24" s="21">
        <v>3497582</v>
      </c>
      <c r="E24" s="15">
        <v>13588823</v>
      </c>
      <c r="F24" s="21">
        <v>6511900</v>
      </c>
      <c r="G24" s="21">
        <v>4521922</v>
      </c>
      <c r="H24" s="45">
        <v>11033822</v>
      </c>
      <c r="I24" s="47"/>
      <c r="J24" s="47"/>
      <c r="K24" s="47"/>
      <c r="L24" s="47"/>
    </row>
    <row r="25" spans="1:12">
      <c r="A25" s="43">
        <v>3.3</v>
      </c>
      <c r="B25" s="56" t="s">
        <v>28</v>
      </c>
      <c r="C25" s="21"/>
      <c r="D25" s="21"/>
      <c r="E25" s="15">
        <v>0</v>
      </c>
      <c r="F25" s="21"/>
      <c r="G25" s="21"/>
      <c r="H25" s="45">
        <v>0</v>
      </c>
      <c r="I25" s="47"/>
      <c r="J25" s="47"/>
      <c r="K25" s="47"/>
      <c r="L25" s="47"/>
    </row>
    <row r="26" spans="1:12" ht="30">
      <c r="A26" s="43">
        <v>4</v>
      </c>
      <c r="B26" s="57" t="s">
        <v>29</v>
      </c>
      <c r="C26" s="15">
        <v>0</v>
      </c>
      <c r="D26" s="15">
        <v>0</v>
      </c>
      <c r="E26" s="15">
        <v>0</v>
      </c>
      <c r="F26" s="15">
        <v>194</v>
      </c>
      <c r="G26" s="15">
        <v>0</v>
      </c>
      <c r="H26" s="45">
        <v>194</v>
      </c>
      <c r="I26" s="47"/>
      <c r="J26" s="47"/>
      <c r="K26" s="47"/>
      <c r="L26" s="47"/>
    </row>
    <row r="27" spans="1:12">
      <c r="A27" s="43">
        <v>4.0999999999999996</v>
      </c>
      <c r="B27" s="56" t="s">
        <v>17</v>
      </c>
      <c r="C27" s="21"/>
      <c r="D27" s="21"/>
      <c r="E27" s="15">
        <v>0</v>
      </c>
      <c r="F27" s="21"/>
      <c r="G27" s="21"/>
      <c r="H27" s="45">
        <v>0</v>
      </c>
      <c r="I27" s="47"/>
      <c r="J27" s="47"/>
      <c r="K27" s="47"/>
      <c r="L27" s="47"/>
    </row>
    <row r="28" spans="1:12">
      <c r="A28" s="43">
        <v>4.2</v>
      </c>
      <c r="B28" s="56" t="s">
        <v>1</v>
      </c>
      <c r="C28" s="21"/>
      <c r="D28" s="21"/>
      <c r="E28" s="15">
        <v>0</v>
      </c>
      <c r="F28" s="21"/>
      <c r="G28" s="21"/>
      <c r="H28" s="45">
        <v>0</v>
      </c>
      <c r="I28" s="47"/>
      <c r="J28" s="47"/>
      <c r="K28" s="47"/>
      <c r="L28" s="47"/>
    </row>
    <row r="29" spans="1:12">
      <c r="A29" s="43">
        <v>4.3</v>
      </c>
      <c r="B29" s="56" t="s">
        <v>30</v>
      </c>
      <c r="C29" s="21"/>
      <c r="D29" s="21"/>
      <c r="E29" s="15">
        <v>0</v>
      </c>
      <c r="F29" s="21">
        <v>194</v>
      </c>
      <c r="G29" s="21"/>
      <c r="H29" s="45">
        <v>194</v>
      </c>
      <c r="I29" s="47"/>
      <c r="J29" s="47"/>
      <c r="K29" s="47"/>
      <c r="L29" s="47"/>
    </row>
    <row r="30" spans="1:12">
      <c r="A30" s="43">
        <v>5</v>
      </c>
      <c r="B30" s="55" t="s">
        <v>13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45">
        <v>0</v>
      </c>
      <c r="I30" s="47"/>
      <c r="J30" s="47"/>
      <c r="K30" s="47"/>
      <c r="L30" s="47"/>
    </row>
    <row r="31" spans="1:12">
      <c r="A31" s="43">
        <v>5.0999999999999996</v>
      </c>
      <c r="B31" s="56" t="s">
        <v>31</v>
      </c>
      <c r="C31" s="21"/>
      <c r="D31" s="21"/>
      <c r="E31" s="15">
        <v>0</v>
      </c>
      <c r="F31" s="21"/>
      <c r="G31" s="21"/>
      <c r="H31" s="45">
        <v>0</v>
      </c>
      <c r="I31" s="47"/>
      <c r="J31" s="47"/>
      <c r="K31" s="47"/>
      <c r="L31" s="47"/>
    </row>
    <row r="32" spans="1:12" s="61" customFormat="1" ht="30">
      <c r="A32" s="42">
        <v>5.2</v>
      </c>
      <c r="B32" s="58" t="s">
        <v>114</v>
      </c>
      <c r="C32" s="59"/>
      <c r="D32" s="59"/>
      <c r="E32" s="15">
        <v>0</v>
      </c>
      <c r="F32" s="59"/>
      <c r="G32" s="59"/>
      <c r="H32" s="45">
        <v>0</v>
      </c>
      <c r="I32" s="60"/>
      <c r="J32" s="60"/>
      <c r="K32" s="60"/>
      <c r="L32" s="60"/>
    </row>
    <row r="33" spans="1:12" s="61" customFormat="1" ht="30">
      <c r="A33" s="42">
        <v>5.3</v>
      </c>
      <c r="B33" s="58" t="s">
        <v>6</v>
      </c>
      <c r="C33" s="59"/>
      <c r="D33" s="59"/>
      <c r="E33" s="15">
        <v>0</v>
      </c>
      <c r="F33" s="59"/>
      <c r="G33" s="59"/>
      <c r="H33" s="45">
        <v>0</v>
      </c>
      <c r="I33" s="60"/>
      <c r="J33" s="60"/>
      <c r="K33" s="60"/>
      <c r="L33" s="60"/>
    </row>
    <row r="34" spans="1:12">
      <c r="A34" s="43">
        <v>5.4</v>
      </c>
      <c r="B34" s="56" t="s">
        <v>14</v>
      </c>
      <c r="C34" s="21"/>
      <c r="D34" s="21"/>
      <c r="E34" s="15">
        <v>0</v>
      </c>
      <c r="F34" s="21"/>
      <c r="G34" s="21"/>
      <c r="H34" s="45">
        <v>0</v>
      </c>
      <c r="I34" s="47"/>
      <c r="J34" s="47"/>
      <c r="K34" s="47"/>
      <c r="L34" s="47"/>
    </row>
    <row r="35" spans="1:12" ht="30">
      <c r="A35" s="43">
        <v>6</v>
      </c>
      <c r="B35" s="57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45">
        <v>0</v>
      </c>
      <c r="I35" s="47"/>
      <c r="J35" s="47"/>
      <c r="K35" s="47"/>
      <c r="L35" s="47"/>
    </row>
    <row r="36" spans="1:12">
      <c r="A36" s="43">
        <v>6.1</v>
      </c>
      <c r="B36" s="56" t="s">
        <v>33</v>
      </c>
      <c r="C36" s="21"/>
      <c r="D36" s="21"/>
      <c r="E36" s="15">
        <v>0</v>
      </c>
      <c r="F36" s="21"/>
      <c r="G36" s="21"/>
      <c r="H36" s="45">
        <v>0</v>
      </c>
      <c r="I36" s="47"/>
      <c r="J36" s="47"/>
      <c r="K36" s="47"/>
      <c r="L36" s="47"/>
    </row>
    <row r="37" spans="1:12">
      <c r="A37" s="43">
        <v>6.2</v>
      </c>
      <c r="B37" s="56" t="s">
        <v>115</v>
      </c>
      <c r="C37" s="21"/>
      <c r="D37" s="21"/>
      <c r="E37" s="15">
        <v>0</v>
      </c>
      <c r="F37" s="21"/>
      <c r="G37" s="21"/>
      <c r="H37" s="45">
        <v>0</v>
      </c>
      <c r="I37" s="47"/>
      <c r="J37" s="47"/>
      <c r="K37" s="47"/>
      <c r="L37" s="47"/>
    </row>
    <row r="38" spans="1:12">
      <c r="A38" s="43">
        <v>6.3</v>
      </c>
      <c r="B38" s="56" t="s">
        <v>7</v>
      </c>
      <c r="C38" s="21"/>
      <c r="D38" s="21"/>
      <c r="E38" s="15">
        <v>0</v>
      </c>
      <c r="F38" s="21"/>
      <c r="G38" s="21"/>
      <c r="H38" s="45">
        <v>0</v>
      </c>
      <c r="I38" s="47"/>
      <c r="J38" s="47"/>
      <c r="K38" s="47"/>
      <c r="L38" s="47"/>
    </row>
    <row r="39" spans="1:12">
      <c r="A39" s="43">
        <v>6.4</v>
      </c>
      <c r="B39" s="56" t="s">
        <v>14</v>
      </c>
      <c r="C39" s="21"/>
      <c r="D39" s="21"/>
      <c r="E39" s="15">
        <v>0</v>
      </c>
      <c r="F39" s="21"/>
      <c r="G39" s="21"/>
      <c r="H39" s="45">
        <v>0</v>
      </c>
      <c r="I39" s="47"/>
      <c r="J39" s="47"/>
      <c r="K39" s="47"/>
      <c r="L39" s="47"/>
    </row>
    <row r="40" spans="1:12">
      <c r="A40" s="43">
        <v>7</v>
      </c>
      <c r="B40" s="55" t="s">
        <v>2</v>
      </c>
      <c r="C40" s="44">
        <v>47165910</v>
      </c>
      <c r="D40" s="44">
        <v>890560</v>
      </c>
      <c r="E40" s="15">
        <v>48056470</v>
      </c>
      <c r="F40" s="44">
        <v>16193741</v>
      </c>
      <c r="G40" s="44">
        <v>0</v>
      </c>
      <c r="H40" s="45">
        <v>16193741</v>
      </c>
      <c r="I40" s="47"/>
      <c r="J40" s="47"/>
      <c r="K40" s="47"/>
      <c r="L40" s="47"/>
    </row>
    <row r="41" spans="1:12">
      <c r="A41" s="43" t="s">
        <v>119</v>
      </c>
      <c r="B41" s="56" t="s">
        <v>34</v>
      </c>
      <c r="C41" s="21">
        <v>46400410</v>
      </c>
      <c r="D41" s="21">
        <v>890560</v>
      </c>
      <c r="E41" s="15">
        <v>47290970</v>
      </c>
      <c r="F41" s="21">
        <v>15428241</v>
      </c>
      <c r="G41" s="21"/>
      <c r="H41" s="45">
        <v>15428241</v>
      </c>
      <c r="I41" s="47"/>
      <c r="J41" s="47"/>
      <c r="K41" s="47"/>
      <c r="L41" s="47"/>
    </row>
    <row r="42" spans="1:12">
      <c r="A42" s="43" t="s">
        <v>120</v>
      </c>
      <c r="B42" s="56" t="s">
        <v>4</v>
      </c>
      <c r="C42" s="21"/>
      <c r="D42" s="21"/>
      <c r="E42" s="15">
        <v>0</v>
      </c>
      <c r="F42" s="21"/>
      <c r="G42" s="21"/>
      <c r="H42" s="45">
        <v>0</v>
      </c>
      <c r="I42" s="47"/>
      <c r="J42" s="47"/>
      <c r="K42" s="47"/>
      <c r="L42" s="47"/>
    </row>
    <row r="43" spans="1:12">
      <c r="A43" s="43" t="s">
        <v>121</v>
      </c>
      <c r="B43" s="56" t="s">
        <v>19</v>
      </c>
      <c r="C43" s="21">
        <v>765500</v>
      </c>
      <c r="D43" s="21"/>
      <c r="E43" s="15">
        <v>765500</v>
      </c>
      <c r="F43" s="21">
        <v>765500</v>
      </c>
      <c r="G43" s="21"/>
      <c r="H43" s="45">
        <v>765500</v>
      </c>
      <c r="I43" s="47"/>
      <c r="J43" s="47"/>
      <c r="K43" s="47"/>
      <c r="L43" s="47"/>
    </row>
    <row r="44" spans="1:12">
      <c r="A44" s="43">
        <v>8</v>
      </c>
      <c r="B44" s="55" t="s">
        <v>20</v>
      </c>
      <c r="C44" s="44">
        <v>3272585</v>
      </c>
      <c r="D44" s="44">
        <v>2460491</v>
      </c>
      <c r="E44" s="15">
        <v>5733076</v>
      </c>
      <c r="F44" s="44">
        <v>3162791</v>
      </c>
      <c r="G44" s="44">
        <v>5442453</v>
      </c>
      <c r="H44" s="45">
        <v>8605244</v>
      </c>
      <c r="I44" s="47"/>
      <c r="J44" s="47"/>
      <c r="K44" s="47"/>
      <c r="L44" s="47"/>
    </row>
    <row r="45" spans="1:12">
      <c r="A45" s="43" t="s">
        <v>122</v>
      </c>
      <c r="B45" s="56" t="s">
        <v>35</v>
      </c>
      <c r="C45" s="21"/>
      <c r="D45" s="21"/>
      <c r="E45" s="15">
        <v>0</v>
      </c>
      <c r="F45" s="21"/>
      <c r="G45" s="21"/>
      <c r="H45" s="45">
        <v>0</v>
      </c>
      <c r="I45" s="47"/>
      <c r="J45" s="47"/>
      <c r="K45" s="47"/>
      <c r="L45" s="47"/>
    </row>
    <row r="46" spans="1:12">
      <c r="A46" s="43" t="s">
        <v>123</v>
      </c>
      <c r="B46" s="56" t="s">
        <v>36</v>
      </c>
      <c r="C46" s="21">
        <v>3272585</v>
      </c>
      <c r="D46" s="21">
        <v>2460491</v>
      </c>
      <c r="E46" s="15">
        <v>5733076</v>
      </c>
      <c r="F46" s="21">
        <v>3162791</v>
      </c>
      <c r="G46" s="21">
        <v>5442453</v>
      </c>
      <c r="H46" s="45">
        <v>8605244</v>
      </c>
      <c r="I46" s="47"/>
      <c r="J46" s="47"/>
      <c r="K46" s="47"/>
      <c r="L46" s="47"/>
    </row>
    <row r="47" spans="1:12">
      <c r="A47" s="43" t="s">
        <v>124</v>
      </c>
      <c r="B47" s="56" t="s">
        <v>21</v>
      </c>
      <c r="C47" s="21"/>
      <c r="D47" s="21"/>
      <c r="E47" s="15">
        <v>0</v>
      </c>
      <c r="F47" s="21"/>
      <c r="G47" s="21"/>
      <c r="H47" s="45">
        <v>0</v>
      </c>
      <c r="I47" s="47"/>
      <c r="J47" s="47"/>
      <c r="K47" s="47"/>
      <c r="L47" s="47"/>
    </row>
    <row r="48" spans="1:12">
      <c r="A48" s="43" t="s">
        <v>125</v>
      </c>
      <c r="B48" s="56" t="s">
        <v>22</v>
      </c>
      <c r="C48" s="21"/>
      <c r="D48" s="21"/>
      <c r="E48" s="15">
        <v>0</v>
      </c>
      <c r="F48" s="21"/>
      <c r="G48" s="21"/>
      <c r="H48" s="45">
        <v>0</v>
      </c>
      <c r="I48" s="47"/>
      <c r="J48" s="47"/>
      <c r="K48" s="47"/>
      <c r="L48" s="47"/>
    </row>
    <row r="49" spans="1:12">
      <c r="A49" s="43" t="s">
        <v>126</v>
      </c>
      <c r="B49" s="56" t="s">
        <v>37</v>
      </c>
      <c r="C49" s="21"/>
      <c r="D49" s="21"/>
      <c r="E49" s="15">
        <v>0</v>
      </c>
      <c r="F49" s="21"/>
      <c r="G49" s="21"/>
      <c r="H49" s="45">
        <v>0</v>
      </c>
      <c r="I49" s="47"/>
      <c r="J49" s="47"/>
      <c r="K49" s="47"/>
      <c r="L49" s="47"/>
    </row>
    <row r="50" spans="1:12">
      <c r="A50" s="43">
        <v>9</v>
      </c>
      <c r="B50" s="55" t="s">
        <v>38</v>
      </c>
      <c r="C50" s="44">
        <v>6625</v>
      </c>
      <c r="D50" s="44">
        <v>0</v>
      </c>
      <c r="E50" s="15">
        <v>6625</v>
      </c>
      <c r="F50" s="44">
        <v>6116</v>
      </c>
      <c r="G50" s="44">
        <v>22599</v>
      </c>
      <c r="H50" s="45">
        <v>28715</v>
      </c>
      <c r="I50" s="47"/>
      <c r="J50" s="47"/>
      <c r="K50" s="47"/>
      <c r="L50" s="47"/>
    </row>
    <row r="51" spans="1:12">
      <c r="A51" s="43" t="s">
        <v>127</v>
      </c>
      <c r="B51" s="56" t="s">
        <v>8</v>
      </c>
      <c r="C51" s="21"/>
      <c r="D51" s="21"/>
      <c r="E51" s="15">
        <v>0</v>
      </c>
      <c r="F51" s="21"/>
      <c r="G51" s="21"/>
      <c r="H51" s="45">
        <v>0</v>
      </c>
      <c r="I51" s="47"/>
      <c r="J51" s="47"/>
      <c r="K51" s="47"/>
      <c r="L51" s="47"/>
    </row>
    <row r="52" spans="1:12">
      <c r="A52" s="43" t="s">
        <v>128</v>
      </c>
      <c r="B52" s="56" t="s">
        <v>15</v>
      </c>
      <c r="C52" s="21">
        <v>5158</v>
      </c>
      <c r="D52" s="21"/>
      <c r="E52" s="15">
        <v>5158</v>
      </c>
      <c r="F52" s="21">
        <v>5051</v>
      </c>
      <c r="G52" s="21"/>
      <c r="H52" s="45">
        <v>5051</v>
      </c>
      <c r="I52" s="47"/>
      <c r="J52" s="47"/>
      <c r="K52" s="47"/>
      <c r="L52" s="47"/>
    </row>
    <row r="53" spans="1:12">
      <c r="A53" s="43" t="s">
        <v>129</v>
      </c>
      <c r="B53" s="56" t="s">
        <v>39</v>
      </c>
      <c r="C53" s="21">
        <v>1467</v>
      </c>
      <c r="D53" s="21"/>
      <c r="E53" s="15">
        <v>1467</v>
      </c>
      <c r="F53" s="21">
        <v>1065</v>
      </c>
      <c r="G53" s="21">
        <v>22599</v>
      </c>
      <c r="H53" s="45">
        <v>23664</v>
      </c>
      <c r="I53" s="47"/>
      <c r="J53" s="47"/>
      <c r="K53" s="47"/>
      <c r="L53" s="47"/>
    </row>
    <row r="54" spans="1:12">
      <c r="A54" s="43" t="s">
        <v>130</v>
      </c>
      <c r="B54" s="56" t="s">
        <v>16</v>
      </c>
      <c r="C54" s="21"/>
      <c r="D54" s="21"/>
      <c r="E54" s="15">
        <v>0</v>
      </c>
      <c r="F54" s="21"/>
      <c r="G54" s="21"/>
      <c r="H54" s="45">
        <v>0</v>
      </c>
      <c r="I54" s="47"/>
      <c r="J54" s="47"/>
      <c r="K54" s="47"/>
      <c r="L54" s="47"/>
    </row>
    <row r="55" spans="1:12" ht="15.75" thickBot="1">
      <c r="A55" s="62">
        <v>10</v>
      </c>
      <c r="B55" s="63" t="s">
        <v>177</v>
      </c>
      <c r="C55" s="46">
        <v>85803836</v>
      </c>
      <c r="D55" s="46">
        <v>876734587</v>
      </c>
      <c r="E55" s="28">
        <v>962538423</v>
      </c>
      <c r="F55" s="46">
        <v>46385778</v>
      </c>
      <c r="G55" s="46">
        <v>572776469</v>
      </c>
      <c r="H55" s="64">
        <v>619162247</v>
      </c>
      <c r="I55" s="47"/>
      <c r="J55" s="47"/>
      <c r="K55" s="47"/>
      <c r="L55" s="47"/>
    </row>
    <row r="56" spans="1:12">
      <c r="A56" s="32"/>
      <c r="B56" s="3"/>
      <c r="C56" s="47"/>
      <c r="D56" s="47"/>
      <c r="E56" s="47"/>
      <c r="F56" s="47"/>
      <c r="G56" s="47"/>
      <c r="H56" s="47"/>
      <c r="I56" s="47"/>
    </row>
    <row r="57" spans="1:12">
      <c r="A57" s="32"/>
      <c r="B57" s="34" t="s">
        <v>132</v>
      </c>
      <c r="C57" s="47"/>
      <c r="D57" s="47"/>
      <c r="E57" s="47"/>
      <c r="F57" s="47"/>
      <c r="G57" s="47"/>
      <c r="H57" s="47"/>
      <c r="I57" s="47"/>
    </row>
    <row r="58" spans="1:12">
      <c r="A58" s="47"/>
      <c r="B58" s="47"/>
      <c r="C58" s="47"/>
      <c r="D58" s="47"/>
      <c r="E58" s="47"/>
      <c r="F58" s="47"/>
      <c r="G58" s="47"/>
      <c r="H58" s="47"/>
      <c r="I58" s="47"/>
    </row>
    <row r="59" spans="1:12">
      <c r="A59" s="47"/>
      <c r="B59" s="47"/>
      <c r="C59" s="47"/>
      <c r="D59" s="47"/>
      <c r="E59" s="47"/>
      <c r="F59" s="47"/>
      <c r="G59" s="47"/>
      <c r="H59" s="47"/>
      <c r="I59" s="47"/>
    </row>
  </sheetData>
  <mergeCells count="2">
    <mergeCell ref="C5:E5"/>
    <mergeCell ref="F5:H5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C26" sqref="C26"/>
    </sheetView>
  </sheetViews>
  <sheetFormatPr defaultRowHeight="15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>
      <c r="A2" s="6" t="s">
        <v>133</v>
      </c>
      <c r="B2" s="37" t="str">
        <f>'RC'!B2</f>
        <v>სს "პროგრეს ბანკი"</v>
      </c>
      <c r="C2" s="3"/>
      <c r="D2" s="65"/>
    </row>
    <row r="3" spans="1:4">
      <c r="A3" s="6" t="s">
        <v>145</v>
      </c>
      <c r="B3" s="143">
        <f>'RC'!B3</f>
        <v>42460</v>
      </c>
      <c r="C3" s="3"/>
      <c r="D3" s="66"/>
    </row>
    <row r="4" spans="1:4" ht="16.5" thickBot="1">
      <c r="B4" s="67" t="s">
        <v>46</v>
      </c>
      <c r="C4" s="3"/>
      <c r="D4" s="68"/>
    </row>
    <row r="5" spans="1:4" ht="54">
      <c r="A5" s="69"/>
      <c r="B5" s="70"/>
      <c r="C5" s="71" t="s">
        <v>148</v>
      </c>
      <c r="D5" s="72" t="s">
        <v>161</v>
      </c>
    </row>
    <row r="6" spans="1:4">
      <c r="A6" s="73"/>
      <c r="B6" s="74" t="s">
        <v>42</v>
      </c>
      <c r="C6" s="75"/>
      <c r="D6" s="76"/>
    </row>
    <row r="7" spans="1:4">
      <c r="A7" s="73">
        <v>1</v>
      </c>
      <c r="B7" s="77" t="s">
        <v>193</v>
      </c>
      <c r="C7" s="78">
        <v>0.10026596824887311</v>
      </c>
      <c r="D7" s="79">
        <v>0.11867109769552729</v>
      </c>
    </row>
    <row r="8" spans="1:4">
      <c r="A8" s="73">
        <v>2</v>
      </c>
      <c r="B8" s="77" t="s">
        <v>194</v>
      </c>
      <c r="C8" s="78">
        <v>0.10823704021148868</v>
      </c>
      <c r="D8" s="79">
        <v>0.12936944059478919</v>
      </c>
    </row>
    <row r="9" spans="1:4">
      <c r="A9" s="73">
        <v>3</v>
      </c>
      <c r="B9" s="80" t="s">
        <v>51</v>
      </c>
      <c r="C9" s="78">
        <v>0.61428731548433857</v>
      </c>
      <c r="D9" s="79">
        <v>1.0174539790335375</v>
      </c>
    </row>
    <row r="10" spans="1:4">
      <c r="A10" s="73">
        <v>4</v>
      </c>
      <c r="B10" s="80" t="s">
        <v>47</v>
      </c>
      <c r="C10" s="78">
        <v>0</v>
      </c>
      <c r="D10" s="79">
        <v>0</v>
      </c>
    </row>
    <row r="11" spans="1:4">
      <c r="A11" s="73"/>
      <c r="B11" s="81" t="s">
        <v>40</v>
      </c>
      <c r="C11" s="78"/>
      <c r="D11" s="79"/>
    </row>
    <row r="12" spans="1:4" ht="30">
      <c r="A12" s="73">
        <v>5</v>
      </c>
      <c r="B12" s="80" t="s">
        <v>48</v>
      </c>
      <c r="C12" s="78">
        <v>5.8408198762819524E-2</v>
      </c>
      <c r="D12" s="79">
        <v>9.1149926151477836E-2</v>
      </c>
    </row>
    <row r="13" spans="1:4">
      <c r="A13" s="73">
        <v>6</v>
      </c>
      <c r="B13" s="80" t="s">
        <v>60</v>
      </c>
      <c r="C13" s="78">
        <v>3.3998757102865033E-2</v>
      </c>
      <c r="D13" s="79">
        <v>4.4350240266416055E-2</v>
      </c>
    </row>
    <row r="14" spans="1:4">
      <c r="A14" s="73">
        <v>7</v>
      </c>
      <c r="B14" s="80" t="s">
        <v>49</v>
      </c>
      <c r="C14" s="78">
        <v>1.368011520795785E-2</v>
      </c>
      <c r="D14" s="79">
        <v>1.6819185473115117E-2</v>
      </c>
    </row>
    <row r="15" spans="1:4">
      <c r="A15" s="73">
        <v>8</v>
      </c>
      <c r="B15" s="80" t="s">
        <v>50</v>
      </c>
      <c r="C15" s="78">
        <v>2.4409441659954494E-2</v>
      </c>
      <c r="D15" s="79">
        <v>4.6799685885061788E-2</v>
      </c>
    </row>
    <row r="16" spans="1:4">
      <c r="A16" s="73">
        <v>9</v>
      </c>
      <c r="B16" s="80" t="s">
        <v>44</v>
      </c>
      <c r="C16" s="82">
        <v>-6.7656444532207443E-3</v>
      </c>
      <c r="D16" s="79">
        <v>7.4240489625549168E-3</v>
      </c>
    </row>
    <row r="17" spans="1:4">
      <c r="A17" s="73">
        <v>10</v>
      </c>
      <c r="B17" s="80" t="s">
        <v>45</v>
      </c>
      <c r="C17" s="82">
        <v>-0.1096077668123662</v>
      </c>
      <c r="D17" s="79">
        <v>5.934734408511895E-2</v>
      </c>
    </row>
    <row r="18" spans="1:4">
      <c r="A18" s="73"/>
      <c r="B18" s="81" t="s">
        <v>52</v>
      </c>
      <c r="C18" s="78"/>
      <c r="D18" s="79"/>
    </row>
    <row r="19" spans="1:4">
      <c r="A19" s="73">
        <v>11</v>
      </c>
      <c r="B19" s="80" t="s">
        <v>53</v>
      </c>
      <c r="C19" s="78">
        <v>3.6684628488156144E-2</v>
      </c>
      <c r="D19" s="79">
        <v>1.0694563385867741E-2</v>
      </c>
    </row>
    <row r="20" spans="1:4">
      <c r="A20" s="73">
        <v>12</v>
      </c>
      <c r="B20" s="80" t="s">
        <v>54</v>
      </c>
      <c r="C20" s="78">
        <v>3.655183772016854E-2</v>
      </c>
      <c r="D20" s="79">
        <v>3.2479982251585139E-2</v>
      </c>
    </row>
    <row r="21" spans="1:4">
      <c r="A21" s="73">
        <v>13</v>
      </c>
      <c r="B21" s="80" t="s">
        <v>55</v>
      </c>
      <c r="C21" s="78">
        <v>0.77351224886004855</v>
      </c>
      <c r="D21" s="79">
        <v>0.72492104863446571</v>
      </c>
    </row>
    <row r="22" spans="1:4">
      <c r="A22" s="73">
        <v>14</v>
      </c>
      <c r="B22" s="80" t="s">
        <v>56</v>
      </c>
      <c r="C22" s="78">
        <v>0.86893679275201086</v>
      </c>
      <c r="D22" s="79">
        <v>0.76810142631463252</v>
      </c>
    </row>
    <row r="23" spans="1:4">
      <c r="A23" s="73">
        <v>15</v>
      </c>
      <c r="B23" s="80" t="s">
        <v>57</v>
      </c>
      <c r="C23" s="78">
        <v>-4.7327323438446235E-2</v>
      </c>
      <c r="D23" s="79">
        <v>0.16806507009649144</v>
      </c>
    </row>
    <row r="24" spans="1:4">
      <c r="A24" s="73"/>
      <c r="B24" s="81" t="s">
        <v>41</v>
      </c>
      <c r="C24" s="78"/>
      <c r="D24" s="79"/>
    </row>
    <row r="25" spans="1:4">
      <c r="A25" s="73">
        <v>16</v>
      </c>
      <c r="B25" s="80" t="s">
        <v>43</v>
      </c>
      <c r="C25" s="78">
        <v>0.2465</v>
      </c>
      <c r="D25" s="79">
        <v>0.19283319530632642</v>
      </c>
    </row>
    <row r="26" spans="1:4" ht="30">
      <c r="A26" s="73">
        <v>17</v>
      </c>
      <c r="B26" s="80" t="s">
        <v>58</v>
      </c>
      <c r="C26" s="78">
        <v>0.93510241524086068</v>
      </c>
      <c r="D26" s="79">
        <v>0.89255980376668997</v>
      </c>
    </row>
    <row r="27" spans="1:4" ht="15.75" thickBot="1">
      <c r="A27" s="83">
        <v>18</v>
      </c>
      <c r="B27" s="84" t="s">
        <v>59</v>
      </c>
      <c r="C27" s="85">
        <v>0.14513899921358417</v>
      </c>
      <c r="D27" s="86">
        <v>7.3184447169872949E-2</v>
      </c>
    </row>
    <row r="28" spans="1:4">
      <c r="A28" s="87"/>
      <c r="B28" s="88"/>
      <c r="C28" s="87"/>
      <c r="D28" s="87"/>
    </row>
    <row r="29" spans="1:4">
      <c r="B29" s="34" t="s">
        <v>132</v>
      </c>
      <c r="C29" s="87"/>
    </row>
    <row r="30" spans="1:4">
      <c r="A30" s="87"/>
      <c r="B30" s="32"/>
      <c r="C30" s="87"/>
      <c r="D30" s="87"/>
    </row>
    <row r="31" spans="1:4">
      <c r="A31" s="87"/>
      <c r="B31" s="32"/>
      <c r="C31" s="89"/>
      <c r="D31" s="87"/>
    </row>
    <row r="32" spans="1:4">
      <c r="A32" s="87"/>
      <c r="B32" s="88"/>
      <c r="C32" s="87"/>
      <c r="D32" s="87"/>
    </row>
    <row r="33" spans="1:5">
      <c r="A33" s="87"/>
      <c r="B33" s="88"/>
      <c r="C33" s="87"/>
      <c r="D33" s="87"/>
    </row>
    <row r="34" spans="1:5">
      <c r="A34" s="87"/>
      <c r="B34" s="88"/>
      <c r="C34" s="87"/>
      <c r="D34" s="87"/>
    </row>
    <row r="35" spans="1:5">
      <c r="A35" s="87"/>
      <c r="B35" s="88"/>
      <c r="C35" s="87"/>
      <c r="D35" s="87"/>
    </row>
    <row r="36" spans="1:5">
      <c r="A36" s="87"/>
      <c r="B36" s="88"/>
      <c r="C36" s="87"/>
      <c r="D36" s="87"/>
    </row>
    <row r="37" spans="1:5">
      <c r="A37" s="87"/>
      <c r="B37" s="88"/>
      <c r="C37" s="89"/>
      <c r="D37" s="87"/>
    </row>
    <row r="38" spans="1:5">
      <c r="C38" s="87"/>
      <c r="D38" s="87"/>
      <c r="E38" s="87"/>
    </row>
    <row r="39" spans="1:5">
      <c r="C39" s="89"/>
      <c r="D39" s="87"/>
      <c r="E39" s="87"/>
    </row>
    <row r="40" spans="1:5">
      <c r="C40" s="87"/>
      <c r="D40" s="87"/>
      <c r="E40" s="87"/>
    </row>
    <row r="41" spans="1:5">
      <c r="B41" s="90"/>
      <c r="C41" s="89"/>
      <c r="D41" s="87"/>
      <c r="E41" s="87"/>
    </row>
    <row r="42" spans="1:5">
      <c r="B42" s="91"/>
      <c r="C42" s="87"/>
      <c r="D42" s="87"/>
      <c r="E42" s="87"/>
    </row>
    <row r="43" spans="1:5">
      <c r="C43" s="87"/>
      <c r="D43" s="87"/>
      <c r="E43" s="87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2"/>
  <sheetViews>
    <sheetView workbookViewId="0">
      <selection activeCell="B7" sqref="B7:C7"/>
    </sheetView>
  </sheetViews>
  <sheetFormatPr defaultRowHeight="15"/>
  <cols>
    <col min="1" max="1" width="5.28515625" style="34" customWidth="1"/>
    <col min="2" max="2" width="55" style="34" customWidth="1"/>
    <col min="3" max="3" width="21.85546875" style="34" customWidth="1"/>
    <col min="4" max="16384" width="9.140625" style="34"/>
  </cols>
  <sheetData>
    <row r="2" spans="1:3">
      <c r="A2" s="6" t="s">
        <v>133</v>
      </c>
      <c r="B2" s="6" t="str">
        <f>'RC'!B2</f>
        <v>სს "პროგრეს ბანკი"</v>
      </c>
      <c r="C2" s="37"/>
    </row>
    <row r="3" spans="1:3">
      <c r="A3" s="6" t="s">
        <v>145</v>
      </c>
      <c r="B3" s="143">
        <f>'RC'!B3</f>
        <v>42460</v>
      </c>
      <c r="C3" s="49"/>
    </row>
    <row r="4" spans="1:3" ht="31.5" thickBot="1">
      <c r="A4" s="88"/>
      <c r="B4" s="92" t="s">
        <v>64</v>
      </c>
      <c r="C4" s="93"/>
    </row>
    <row r="5" spans="1:3">
      <c r="A5" s="69"/>
      <c r="B5" s="152" t="s">
        <v>62</v>
      </c>
      <c r="C5" s="153"/>
    </row>
    <row r="6" spans="1:3">
      <c r="A6" s="73">
        <v>1</v>
      </c>
      <c r="B6" s="154" t="s">
        <v>196</v>
      </c>
      <c r="C6" s="155"/>
    </row>
    <row r="7" spans="1:3">
      <c r="A7" s="73">
        <v>2</v>
      </c>
      <c r="B7" s="156" t="s">
        <v>206</v>
      </c>
      <c r="C7" s="157"/>
    </row>
    <row r="8" spans="1:3">
      <c r="A8" s="73">
        <v>3</v>
      </c>
      <c r="B8" s="154" t="s">
        <v>197</v>
      </c>
      <c r="C8" s="155"/>
    </row>
    <row r="9" spans="1:3">
      <c r="A9" s="73"/>
      <c r="B9" s="154"/>
      <c r="C9" s="155"/>
    </row>
    <row r="10" spans="1:3">
      <c r="A10" s="73"/>
      <c r="B10" s="154"/>
      <c r="C10" s="155"/>
    </row>
    <row r="11" spans="1:3">
      <c r="A11" s="73"/>
      <c r="B11" s="158" t="s">
        <v>63</v>
      </c>
      <c r="C11" s="155"/>
    </row>
    <row r="12" spans="1:3">
      <c r="A12" s="73">
        <v>1</v>
      </c>
      <c r="B12" s="154" t="s">
        <v>198</v>
      </c>
      <c r="C12" s="155"/>
    </row>
    <row r="13" spans="1:3">
      <c r="A13" s="73">
        <v>2</v>
      </c>
      <c r="B13" s="154" t="s">
        <v>199</v>
      </c>
      <c r="C13" s="155"/>
    </row>
    <row r="14" spans="1:3">
      <c r="A14" s="73">
        <v>3</v>
      </c>
      <c r="B14" s="154" t="s">
        <v>200</v>
      </c>
      <c r="C14" s="155"/>
    </row>
    <row r="15" spans="1:3">
      <c r="A15" s="73">
        <v>4</v>
      </c>
      <c r="B15" s="154" t="s">
        <v>201</v>
      </c>
      <c r="C15" s="155"/>
    </row>
    <row r="16" spans="1:3">
      <c r="A16" s="73">
        <v>5</v>
      </c>
      <c r="B16" s="154" t="s">
        <v>202</v>
      </c>
      <c r="C16" s="155"/>
    </row>
    <row r="17" spans="1:3">
      <c r="A17" s="73"/>
      <c r="B17" s="154"/>
      <c r="C17" s="155"/>
    </row>
    <row r="18" spans="1:3">
      <c r="A18" s="73"/>
      <c r="B18" s="154"/>
      <c r="C18" s="155"/>
    </row>
    <row r="19" spans="1:3">
      <c r="A19" s="73"/>
      <c r="B19" s="154"/>
      <c r="C19" s="155"/>
    </row>
    <row r="20" spans="1:3" ht="36.75" customHeight="1">
      <c r="A20" s="73"/>
      <c r="B20" s="158" t="s">
        <v>61</v>
      </c>
      <c r="C20" s="159"/>
    </row>
    <row r="21" spans="1:3">
      <c r="A21" s="73">
        <v>1</v>
      </c>
      <c r="B21" s="94" t="s">
        <v>203</v>
      </c>
      <c r="C21" s="95">
        <v>0.78285501731093876</v>
      </c>
    </row>
    <row r="22" spans="1:3">
      <c r="A22" s="73">
        <v>2</v>
      </c>
      <c r="B22" s="94" t="s">
        <v>204</v>
      </c>
      <c r="C22" s="95">
        <v>0.21714498268906121</v>
      </c>
    </row>
    <row r="23" spans="1:3">
      <c r="A23" s="73"/>
      <c r="B23" s="94"/>
      <c r="C23" s="95"/>
    </row>
    <row r="24" spans="1:3">
      <c r="A24" s="73"/>
      <c r="B24" s="94"/>
      <c r="C24" s="95"/>
    </row>
    <row r="25" spans="1:3">
      <c r="A25" s="73"/>
      <c r="B25" s="94"/>
      <c r="C25" s="95"/>
    </row>
    <row r="26" spans="1:3">
      <c r="A26" s="73"/>
      <c r="B26" s="94"/>
      <c r="C26" s="95"/>
    </row>
    <row r="27" spans="1:3" ht="51.75" customHeight="1">
      <c r="A27" s="73"/>
      <c r="B27" s="160" t="s">
        <v>131</v>
      </c>
      <c r="C27" s="161"/>
    </row>
    <row r="28" spans="1:3">
      <c r="A28" s="73">
        <v>1</v>
      </c>
      <c r="B28" s="94" t="s">
        <v>205</v>
      </c>
      <c r="C28" s="95">
        <v>0.78285501731093876</v>
      </c>
    </row>
    <row r="29" spans="1:3">
      <c r="A29" s="73">
        <v>2</v>
      </c>
      <c r="B29" s="94" t="s">
        <v>204</v>
      </c>
      <c r="C29" s="95">
        <v>0.21714498268906121</v>
      </c>
    </row>
    <row r="30" spans="1:3" ht="15.75" thickBot="1">
      <c r="A30" s="83"/>
      <c r="B30" s="96"/>
      <c r="C30" s="97"/>
    </row>
    <row r="32" spans="1:3" ht="24" customHeight="1">
      <c r="B32" s="162"/>
      <c r="C32" s="162"/>
    </row>
  </sheetData>
  <mergeCells count="18">
    <mergeCell ref="B20:C20"/>
    <mergeCell ref="B27:C27"/>
    <mergeCell ref="B32:C32"/>
    <mergeCell ref="B14:C14"/>
    <mergeCell ref="B15:C15"/>
    <mergeCell ref="B16:C16"/>
    <mergeCell ref="B17:C17"/>
    <mergeCell ref="B18:C18"/>
    <mergeCell ref="B19:C19"/>
    <mergeCell ref="B5:C5"/>
    <mergeCell ref="B6:C6"/>
    <mergeCell ref="B7:C7"/>
    <mergeCell ref="B8:C8"/>
    <mergeCell ref="B13:C13"/>
    <mergeCell ref="B11:C11"/>
    <mergeCell ref="B10:C10"/>
    <mergeCell ref="B9:C9"/>
    <mergeCell ref="B12:C12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GF2Q+wryrr4ZDNrF3QKlZ5mjoNo=</DigestValue>
    </Reference>
    <Reference URI="#idOfficeObject" Type="http://www.w3.org/2000/09/xmldsig#Object">
      <DigestMethod Algorithm="http://www.w3.org/2000/09/xmldsig#sha1"/>
      <DigestValue>n5Eq8C6HFrhPG4vsN2j3yWoQe+0=</DigestValue>
    </Reference>
  </SignedInfo>
  <SignatureValue>
    eo06QU1JUQDpoQxdmcGEHtCnMu9MuS0tULOwiApzHBie87FHEh1BlqoGwwFRMxCjvZOTp4AS
    11xXPsj//AWS+Q7QMVrXm0483Svg1s+UFvlZmHS+Y/hBi027LajdrtOu60nbsVDQ9JKmWSbZ
    XA0AAcOLN28VdKY1a8l18ZK1weu7ikCwVhcmJleAD9Jkm1p7jZBMvz3x56RW4KSSAeZdWyoH
    7iEEFH9Chk+jAsG+lwBW0QjVffNuZIU9GIlm/5rC/wX+VidcIxY0TvjabujResQsrlBQbsbD
    /QVUFKqT8IcJgBweZtih2SVhCqSvnen4k1epPKe4jZsneczHEPFZBA==
  </SignatureValue>
  <KeyInfo>
    <KeyValue>
      <RSAKeyValue>
        <Modulus>
            8pG2LZnkHczogLeYG7nk2+E9QWsNb7Q0euV7ZddcNPIJpqVoMoZ8PBjbccrHDk/5bCJEWj0K
            UiNde7V3eaB9nlsZoYHd2W2uenmjC1MR9W7TOKzPk17/9wg/95WEmrW6/OYVT5iYIeNqWyZV
            YxT/JyMvUPZ/f74FwzT1RJvAJ6CTALGBdUn0NcFxS66xNFy3obi/yz8GnAnAXW4KKDAZ3I3b
            tyoEZJ5gKqksDg9mcks5WHnNITVwCPyh6W0q0hNgyBUl7rSzGdweynk5H+2GNCqm0TCt+24s
            S+z4cG5qjJWZD2I3+kPsYBLH6kmWoszrnmc8QC1hMmOfvlI/nvzS9Q==
          </Modulus>
        <Exponent>AQAB</Exponent>
      </RSAKeyValue>
    </KeyValue>
    <X509Data>
      <X509Certificate>
          MIIGPTCCBSWgAwIBAgIKPkDGgwABAAAUgjANBgkqhkiG9w0BAQUFADBKMRIwEAYKCZImiZPy
          LGQBGRYCZ2UxEzARBgoJkiaJk/IsZAEZFgNuYmcxHzAdBgNVBAMTFk5CRyBDbGFzcyAyIElO
          VCBTdWIgQ0EwHhcNMTYwMzExMTEyNDQ4WhcNMTcwMjEyMDkxOTIzWjA7MRowGAYDVQQKExFK
          U0MgUFJPR1JFU1MgQkFOSzEdMBsGA1UEAxMUQlBHIC0gWnZpYWQgSW1lZGlkemUwggEiMA0G
          CSqGSIb3DQEBAQUAA4IBDwAwggEKAoIBAQDykbYtmeQdzOiAt5gbueTb4T1Baw1vtDR65Xtl
          11w08gmmpWgyhnw8GNtxyscOT/lsIkRaPQpSI117tXd5oH2eWxmhgd3Zba56eaMLUxH1btM4
          rM+TXv/3CD/3lYSatbr85hVPmJgh42pbJlVjFP8nIy9Q9n9/vgXDNPVEm8AnoJMAsYF1SfQ1
          wXFLrrE0XLehuL/LPwacCcBdbgooMBncjdu3KgRknmAqqSwOD2ZySzlYec0hNXAI/KHpbSrS
          E2DIFSXutLMZ3B7KeTkf7YY0KqbRMK37bixL7PhwbmqMlZkPYjf6Q+xgEsfqSZaizOueZzxA
          LWEyY5++Uj+e/NL1AgMBAAGjggMyMIIDLjA8BgkrBgEEAYI3FQcELzAtBiUrBgEEAYI3FQjm
          smCDjfVEhoGZCYO4oUqDvoRxBIHPkBGGr54RAgFkAgEbMB0GA1UdJQQWMBQGCCsGAQUFBwMC
          BggrBgEFBQcDBDALBgNVHQ8EBAMCB4AwJwYJKwYBBAGCNxUKBBowGDAKBggrBgEFBQcDAjAK
          BggrBgEFBQcDBDAdBgNVHQ4EFgQUin2qRV4b5dy6Sq7WOgJGW7FcR0gwHwYDVR0jBBgwFoAU
          wy7SL/BMLxnCJ4L89i6sarBJz8EwggElBgNVHR8EggEcMIIBGDCCARSgggEQoIIBDIaBx2xk
          YXA6Ly8vQ049TkJHJTIwQ2xhc3MlMjAyJTIwSU5UJTIwU3ViJTIwQ0EoMSksQ049bmJnLXN1
          YkNBLENOPUNEUCxDTj1QdWJsaWMlMjBLZXklMjBTZXJ2aWNlcyxDTj1TZXJ2aWNlcyxDTj1D
          b25maWd1cmF0aW9uLERDPW5iZyxEQz1nZT9jZXJ0aWZpY2F0ZVJldm9jYXRpb25MaXN0P2Jh
          c2U/b2JqZWN0Q2xhc3M9Y1JMRGlzdHJpYnV0aW9uUG9pbnSGQGh0dHA6Ly9jcmwubmJnLmdv
          di5nZS9jYS9OQkclMjBDbGFzcyUyMDIlMjBJTlQlMjBTdWIlMjBDQSgxKS5jcmwwggEuBggr
          BgEFBQcBAQSCASAwggEcMIG6BggrBgEFBQcwAoaBrWxkYXA6Ly8vQ049TkJHJTIwQ2xhc3Ml
          MjAyJTIwSU5UJTIwU3ViJTIwQ0EsQ049QUlBLENOPVB1YmxpYyUyMEtleSUyMFNlcnZpY2Vz
          LENOPVNlcnZpY2VzLENOPUNvbmZpZ3VyYXRpb24sREM9bmJnLERDPWdlP2NBQ2VydGlmaWNh
          dGU/YmFzZT9vYmplY3RDbGFzcz1jZXJ0aWZpY2F0aW9uQXV0aG9yaXR5MF0GCCsGAQUFBzAC
          hlFodHRwOi8vY3JsLm5iZy5nb3YuZ2UvY2EvbmJnLXN1YkNBLm5iZy5nZV9OQkclMjBDbGFz
          cyUyMDIlMjBJTlQlMjBTdWIlMjBDQSgxKS5jcnQwDQYJKoZIhvcNAQEFBQADggEBAEmcmV3n
          IN1taevNRYars8W3VWbotvv5wsreyoEAI9weqHFAMbh5FFbJEepf/LGpqQZo+wvoplKscHW8
          UJEMZ9vJUI2rvWSdOo5FSWHW4zzlNPRnfCS1ez9syEkgxB7hlp/TF6tnKicZEqV8JnASAZDB
          brEFjQau+XPrROeBD1j1m8DGyRXH0grjvg2jtD/Uqyei5FTnrQvttPe5MIoYhtwN4cZLMU1c
          eOGQTyx5d/R3JB6qJFgo3t5/t2ewdsfGG6Bc0d1KXGNShv+VzRmt2mAabDQLrIVe/UYU3WMi
          /W+s2P9WZeaTZUKdrJcMy2GRLCwycqQYvZF8MX28b3DyocE=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PfQjmPya05y7e9i2K4T0cw/nIww=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lVuvREj5l7/ZJIlTF87ue8+v9H0=</DigestValue>
      </Reference>
      <Reference URI="/xl/styles.xml?ContentType=application/vnd.openxmlformats-officedocument.spreadsheetml.styles+xml">
        <DigestMethod Algorithm="http://www.w3.org/2000/09/xmldsig#sha1"/>
        <DigestValue>llXH0gZtNEKVHQJp1luRvrk0sX4=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RCvco0PUgT6gSJjl9KI3akSbWcM=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gXFTDpSB5m1e+zqAM4w+n+wu7sI=</DigestValue>
      </Reference>
      <Reference URI="/xl/worksheets/sheet2.xml?ContentType=application/vnd.openxmlformats-officedocument.spreadsheetml.worksheet+xml">
        <DigestMethod Algorithm="http://www.w3.org/2000/09/xmldsig#sha1"/>
        <DigestValue>Z7TPTdxuruCACxoYXsS+URVbkX8=</DigestValue>
      </Reference>
      <Reference URI="/xl/worksheets/sheet3.xml?ContentType=application/vnd.openxmlformats-officedocument.spreadsheetml.worksheet+xml">
        <DigestMethod Algorithm="http://www.w3.org/2000/09/xmldsig#sha1"/>
        <DigestValue>14nazWZrbMIMdeZ+s1bFkcJdqJI=</DigestValue>
      </Reference>
      <Reference URI="/xl/worksheets/sheet4.xml?ContentType=application/vnd.openxmlformats-officedocument.spreadsheetml.worksheet+xml">
        <DigestMethod Algorithm="http://www.w3.org/2000/09/xmldsig#sha1"/>
        <DigestValue>Jyck+TX1B0K1mBhLbuu6rGrvyXU=</DigestValue>
      </Reference>
      <Reference URI="/xl/worksheets/sheet5.xml?ContentType=application/vnd.openxmlformats-officedocument.spreadsheetml.worksheet+xml">
        <DigestMethod Algorithm="http://www.w3.org/2000/09/xmldsig#sha1"/>
        <DigestValue>XaNsvcQeZd0wmg1keQ1XiR7ifCs=</DigestValue>
      </Reference>
    </Manifest>
    <SignatureProperties>
      <SignatureProperty Id="idSignatureTime" Target="#idPackageSignature">
        <mdssi:SignatureTime>
          <mdssi:Format>YYYY-MM-DDThh:mm:ssTZD</mdssi:Format>
          <mdssi:Value>2016-05-05T08:34:55Z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Anz6VIMUfkdwecAduR1BppbITRk=</DigestValue>
    </Reference>
    <Reference URI="#idOfficeObject" Type="http://www.w3.org/2000/09/xmldsig#Object">
      <DigestMethod Algorithm="http://www.w3.org/2000/09/xmldsig#sha1"/>
      <DigestValue>QG7qbuoFy3aJy//+Qxytk4IFzcI=</DigestValue>
    </Reference>
  </SignedInfo>
  <SignatureValue>
    jlpxvzfXX/8LZBFPJabnAVphqbUi2BS9RvciecMLykZusaNXsQ+FGBB/l+bJawVzDk8J89my
    22ATfAeqbJ4BXnjvoO6Yrrt6GAqd/VWlWyExS4uR9an43rRk/39o501z7OhbSpZHJpOh6ywA
    UzBt6776eKWmMWqb/qmPLgTXrldnCecQlBs9yS3MeTMDHxQ/LLEF95SZqx1KCO3Tpbi4n0Jl
    E5OcQUkOY+nWzhHXhVXJYK374FwEYK9XLNR+7n4DluY3SW+rbz5H0NRCvi7a6107VluZWkx/
    LauJTanrOUaIEdaKdmmFhiMXA/jlZv+4OWRhdpetOqX/8OI4tccgtw==
  </SignatureValue>
  <KeyInfo>
    <KeyValue>
      <RSAKeyValue>
        <Modulus>
            3nNADij2QJ93nOTDK/QxgerqRxcsx3RUcV5OiQYKoeLV9kwgvX8TxtsnC82jmMOj2pxH4mIx
            dEqcYKnav1WXqvaIEh3uVS9+1IQwmZ+ZNRatzi4HtfXI6lnv4A6dsWr47VcXuMN4OCbFumUZ
            Yn6LUUaTBhtR1q21aHSB3iqAM0Y9uelwA8ORN5VpLLFninEZj9bXTr8+FhD9/TFU3hPoAIug
            gJmyLuz80OVCUmria+JInDbWwQWOyhWNA8QFOLAtVtt122XHGv0eOsOXkTzWW+OC73h26dna
            Lawh8a0u65QnD/dRVvhjn3ayQNkFq0cxzWQHc/eX2F8Yfj930jVUlQ==
          </Modulus>
        <Exponent>AQAB</Exponent>
      </RSAKeyValue>
    </KeyValue>
    <X509Data>
      <X509Certificate>
          MIIGRjCCBS6gAwIBAgIKEuH9gwABAAAQXjANBgkqhkiG9w0BAQUFADBKMRIwEAYKCZImiZPy
          LGQBGRYCZ2UxEzARBgoJkiaJk/IsZAEZFgNuYmcxHzAdBgNVBAMTFk5CRyBDbGFzcyAyIElO
          VCBTdWIgQ0EwHhcNMTUwNDI5MDc1ODE1WhcNMTcwMjEyMDkxOTIzWjBEMRowGAYDVQQKExFK
          U0MgUFJPR1JFU1MgQkFOSzEmMCQGA1UEAxMdQlBHIC0gQmVzYXJpb24gQWxpa2hhbmFzaHZp
          bGkwggEiMA0GCSqGSIb3DQEBAQUAA4IBDwAwggEKAoIBAQDec0AOKPZAn3ec5MMr9DGB6upH
          FyzHdFRxXk6JBgqh4tX2TCC9fxPG2ycLzaOYw6PanEfiYjF0Spxgqdq/VZeq9ogSHe5VL37U
          hDCZn5k1Fq3OLge19cjqWe/gDp2xavjtVxe4w3g4JsW6ZRlifotRRpMGG1HWrbVodIHeKoAz
          Rj256XADw5E3lWkssWeKcRmP1tdOvz4WEP39MVTeE+gAi6CAmbIu7PzQ5UJSauJr4kicNtbB
          BY7KFY0DxAU4sC1W23XbZcca/R46w5eRPNZb44LveHbp2dotrCHxrS7rlCcP91FW+GOfdrJA
          2QWrRzHNZAdz95fYXxh+P3fSNVSVAgMBAAGjggMyMIIDLjA8BgkrBgEEAYI3FQcELzAtBiUr
          BgEEAYI3FQjmsmCDjfVEhoGZCYO4oUqDvoRxBIPEkTOEg4hdAgFkAgEbMB0GA1UdJQQWMBQG
          CCsGAQUFBwMCBggrBgEFBQcDBDALBgNVHQ8EBAMCB4AwJwYJKwYBBAGCNxUKBBowGDAKBggr
          BgEFBQcDAjAKBggrBgEFBQcDBDAdBgNVHQ4EFgQU9t+L7yfxirGfz//uWF1s62jE5sowHwYD
          VR0jBBgwFoAUwy7SL/BMLxnCJ4L89i6sarBJz8EwggElBgNVHR8EggEcMIIBGDCCARSgggEQ
          oIIBDIaBx2xkYXA6Ly8vQ049TkJHJTIwQ2xhc3MlMjAyJTIwSU5UJTIwU3ViJTIwQ0EoMSks
          Q049bmJnLXN1YkNBLENOPUNEUCxDTj1QdWJsaWMlMjBLZXklMjBTZXJ2aWNlcyxDTj1TZXJ2
          aWNlcyxDTj1Db25maWd1cmF0aW9uLERDPW5iZyxEQz1nZT9jZXJ0aWZpY2F0ZVJldm9jYXRp
          b25MaXN0P2Jhc2U/b2JqZWN0Q2xhc3M9Y1JMRGlzdHJpYnV0aW9uUG9pbnSGQGh0dHA6Ly9j
          cmwubmJnLmdvdi5nZS9jYS9OQkclMjBDbGFzcyUyMDIlMjBJTlQlMjBTdWIlMjBDQSgxKS5j
          cmwwggEuBggrBgEFBQcBAQSCASAwggEcMIG6BggrBgEFBQcwAoaBrWxkYXA6Ly8vQ049TkJH
          JTIwQ2xhc3MlMjAyJTIwSU5UJTIwU3ViJTIwQ0EsQ049QUlBLENOPVB1YmxpYyUyMEtleSUy
          MFNlcnZpY2VzLENOPVNlcnZpY2VzLENOPUNvbmZpZ3VyYXRpb24sREM9bmJnLERDPWdlP2NB
          Q2VydGlmaWNhdGU/YmFzZT9vYmplY3RDbGFzcz1jZXJ0aWZpY2F0aW9uQXV0aG9yaXR5MF0G
          CCsGAQUFBzAChlFodHRwOi8vY3JsLm5iZy5nb3YuZ2UvY2EvbmJnLXN1YkNBLm5iZy5nZV9O
          QkclMjBDbGFzcyUyMDIlMjBJTlQlMjBTdWIlMjBDQSgxKS5jcnQwDQYJKoZIhvcNAQEFBQAD
          ggEBAEIoRmNtVNeMaVOP1HabdwDAFDeLbPE0tcIULYsXzWxX6n5BkIaTTRQwVI19/YyGICjX
          CAUNB3IKT18lOVK6rdFrBXP1k0/OJRrU/6eeppG7MlL/YirNoi+50UsgZj8LnsKU4S0trrPm
          WODc05fy3QvQnXzxMvWlRP64KKC6WlH/hobeCxSePnpYy9yGB8nRwTiN3/OzK/PYYSyDJ+kx
          n6kmc+r3PYEmcMODZzWxZ8NGpTt6F02rVFwXzqNnPUeGV/pdBdFEaysZqydNzsGIiqHXMO0q
          jxLXyLYpucZ1ugRKiuoXq+Q0qSWaMBjHdEx8HqZR+caNuS3W/aVVECcATzs=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PfQjmPya05y7e9i2K4T0cw/nIww=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lVuvREj5l7/ZJIlTF87ue8+v9H0=</DigestValue>
      </Reference>
      <Reference URI="/xl/styles.xml?ContentType=application/vnd.openxmlformats-officedocument.spreadsheetml.styles+xml">
        <DigestMethod Algorithm="http://www.w3.org/2000/09/xmldsig#sha1"/>
        <DigestValue>llXH0gZtNEKVHQJp1luRvrk0sX4=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RCvco0PUgT6gSJjl9KI3akSbWcM=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gXFTDpSB5m1e+zqAM4w+n+wu7sI=</DigestValue>
      </Reference>
      <Reference URI="/xl/worksheets/sheet2.xml?ContentType=application/vnd.openxmlformats-officedocument.spreadsheetml.worksheet+xml">
        <DigestMethod Algorithm="http://www.w3.org/2000/09/xmldsig#sha1"/>
        <DigestValue>Z7TPTdxuruCACxoYXsS+URVbkX8=</DigestValue>
      </Reference>
      <Reference URI="/xl/worksheets/sheet3.xml?ContentType=application/vnd.openxmlformats-officedocument.spreadsheetml.worksheet+xml">
        <DigestMethod Algorithm="http://www.w3.org/2000/09/xmldsig#sha1"/>
        <DigestValue>14nazWZrbMIMdeZ+s1bFkcJdqJI=</DigestValue>
      </Reference>
      <Reference URI="/xl/worksheets/sheet4.xml?ContentType=application/vnd.openxmlformats-officedocument.spreadsheetml.worksheet+xml">
        <DigestMethod Algorithm="http://www.w3.org/2000/09/xmldsig#sha1"/>
        <DigestValue>Jyck+TX1B0K1mBhLbuu6rGrvyXU=</DigestValue>
      </Reference>
      <Reference URI="/xl/worksheets/sheet5.xml?ContentType=application/vnd.openxmlformats-officedocument.spreadsheetml.worksheet+xml">
        <DigestMethod Algorithm="http://www.w3.org/2000/09/xmldsig#sha1"/>
        <DigestValue>XaNsvcQeZd0wmg1keQ1XiR7ifCs=</DigestValue>
      </Reference>
    </Manifest>
    <SignatureProperties>
      <SignatureProperty Id="idSignatureTime" Target="#idPackageSignature">
        <mdssi:SignatureTime>
          <mdssi:Format>YYYY-MM-DDThh:mm:ssTZD</mdssi:Format>
          <mdssi:Value>2016-05-05T08:32:07Z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12.0</OfficeVersion>
          <ApplicationVersion>12.0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natiad</cp:lastModifiedBy>
  <cp:lastPrinted>2009-04-27T12:27:12Z</cp:lastPrinted>
  <dcterms:created xsi:type="dcterms:W3CDTF">2006-03-24T12:21:33Z</dcterms:created>
  <dcterms:modified xsi:type="dcterms:W3CDTF">2016-05-05T06:27:17Z</dcterms:modified>
  <cp:category>Banking Supervision</cp:category>
</cp:coreProperties>
</file>