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030" windowHeight="832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4525"/>
</workbook>
</file>

<file path=xl/calcChain.xml><?xml version="1.0" encoding="utf-8"?>
<calcChain xmlns="http://schemas.openxmlformats.org/spreadsheetml/2006/main">
  <c r="C31" i="1" l="1"/>
  <c r="G41" i="1" l="1"/>
  <c r="F41" i="1"/>
  <c r="G40" i="1"/>
  <c r="F40" i="1"/>
  <c r="D40" i="1"/>
  <c r="C40" i="1"/>
  <c r="C41" i="1" s="1"/>
  <c r="D31" i="1"/>
  <c r="G31" i="1"/>
  <c r="F31" i="1"/>
  <c r="F20" i="1"/>
  <c r="G20" i="1"/>
  <c r="D20" i="1"/>
  <c r="C20" i="1"/>
  <c r="D41" i="1" l="1"/>
  <c r="B2" i="5"/>
  <c r="B1" i="5"/>
  <c r="B3" i="4" l="1"/>
  <c r="B2" i="4"/>
  <c r="H53" i="2"/>
  <c r="H52" i="2"/>
  <c r="H51" i="2"/>
  <c r="H50" i="2"/>
  <c r="H48" i="2"/>
  <c r="H47" i="2"/>
  <c r="H46" i="2"/>
  <c r="H45" i="2"/>
  <c r="H44" i="2"/>
  <c r="H42" i="2"/>
  <c r="H41" i="2"/>
  <c r="H40" i="2"/>
  <c r="H38" i="2"/>
  <c r="H37" i="2"/>
  <c r="H36" i="2"/>
  <c r="H35" i="2"/>
  <c r="H33" i="2"/>
  <c r="H32" i="2"/>
  <c r="H31" i="2"/>
  <c r="H30" i="2"/>
  <c r="H28" i="2"/>
  <c r="H27" i="2"/>
  <c r="H26" i="2"/>
  <c r="H24" i="2"/>
  <c r="H23" i="2"/>
  <c r="H22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E53" i="2"/>
  <c r="E52" i="2"/>
  <c r="E51" i="2"/>
  <c r="E50" i="2"/>
  <c r="E48" i="2"/>
  <c r="E47" i="2"/>
  <c r="E46" i="2"/>
  <c r="E45" i="2"/>
  <c r="E44" i="2"/>
  <c r="E42" i="2"/>
  <c r="E41" i="2"/>
  <c r="E40" i="2"/>
  <c r="E38" i="2"/>
  <c r="E37" i="2"/>
  <c r="E36" i="2"/>
  <c r="E35" i="2"/>
  <c r="E33" i="2"/>
  <c r="E32" i="2"/>
  <c r="E31" i="2"/>
  <c r="E30" i="2"/>
  <c r="E29" i="2"/>
  <c r="E28" i="2"/>
  <c r="E27" i="2"/>
  <c r="E26" i="2"/>
  <c r="E24" i="2"/>
  <c r="E23" i="2"/>
  <c r="E22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G49" i="2"/>
  <c r="H49" i="2" s="1"/>
  <c r="F49" i="2"/>
  <c r="D49" i="2"/>
  <c r="C49" i="2"/>
  <c r="E49" i="2" s="1"/>
  <c r="G43" i="2"/>
  <c r="F43" i="2"/>
  <c r="H43" i="2" s="1"/>
  <c r="D43" i="2"/>
  <c r="C43" i="2"/>
  <c r="G39" i="2"/>
  <c r="F39" i="2"/>
  <c r="H39" i="2" s="1"/>
  <c r="D39" i="2"/>
  <c r="C39" i="2"/>
  <c r="E39" i="2" s="1"/>
  <c r="G34" i="2"/>
  <c r="F34" i="2"/>
  <c r="H34" i="2" s="1"/>
  <c r="D34" i="2"/>
  <c r="C34" i="2"/>
  <c r="E34" i="2" s="1"/>
  <c r="G29" i="2"/>
  <c r="H29" i="2" s="1"/>
  <c r="F29" i="2"/>
  <c r="D29" i="2"/>
  <c r="C29" i="2"/>
  <c r="G25" i="2"/>
  <c r="H25" i="2" s="1"/>
  <c r="F25" i="2"/>
  <c r="D25" i="2"/>
  <c r="C25" i="2"/>
  <c r="E25" i="2" s="1"/>
  <c r="G21" i="2"/>
  <c r="H21" i="2" s="1"/>
  <c r="F21" i="2"/>
  <c r="D21" i="2"/>
  <c r="C21" i="2"/>
  <c r="E21" i="2" s="1"/>
  <c r="G13" i="2"/>
  <c r="H13" i="2" s="1"/>
  <c r="F13" i="2"/>
  <c r="D13" i="2"/>
  <c r="C13" i="2"/>
  <c r="E13" i="2" s="1"/>
  <c r="G6" i="2"/>
  <c r="G54" i="2" s="1"/>
  <c r="F6" i="2"/>
  <c r="H6" i="2" s="1"/>
  <c r="D6" i="2"/>
  <c r="C6" i="2"/>
  <c r="E43" i="2" l="1"/>
  <c r="C54" i="2"/>
  <c r="D54" i="2"/>
  <c r="E6" i="2"/>
  <c r="F54" i="2"/>
  <c r="H54" i="2" s="1"/>
  <c r="E54" i="2" l="1"/>
  <c r="B2" i="2"/>
  <c r="B1" i="2"/>
  <c r="B3" i="3"/>
  <c r="B2" i="3"/>
  <c r="E41" i="1" l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H41" i="1" l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6" i="3" l="1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G54" i="3" s="1"/>
  <c r="F34" i="3"/>
  <c r="F45" i="3" s="1"/>
  <c r="F54" i="3" s="1"/>
  <c r="H54" i="3" s="1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H9" i="3" s="1"/>
  <c r="H8" i="3"/>
  <c r="E66" i="3"/>
  <c r="E64" i="3"/>
  <c r="C61" i="3"/>
  <c r="E61" i="3" s="1"/>
  <c r="E60" i="3"/>
  <c r="E59" i="3"/>
  <c r="E58" i="3"/>
  <c r="D53" i="3"/>
  <c r="C53" i="3"/>
  <c r="E53" i="3" s="1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C54" i="3" s="1"/>
  <c r="D30" i="3"/>
  <c r="C30" i="3"/>
  <c r="E30" i="3" s="1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D31" i="3" s="1"/>
  <c r="C9" i="3"/>
  <c r="C22" i="3" s="1"/>
  <c r="E8" i="3"/>
  <c r="H30" i="3" l="1"/>
  <c r="F22" i="3"/>
  <c r="F31" i="3" s="1"/>
  <c r="F56" i="3" s="1"/>
  <c r="H53" i="3"/>
  <c r="G56" i="3"/>
  <c r="G63" i="3" s="1"/>
  <c r="G65" i="3" s="1"/>
  <c r="G67" i="3" s="1"/>
  <c r="H34" i="3"/>
  <c r="H45" i="3"/>
  <c r="D54" i="3"/>
  <c r="D56" i="3" s="1"/>
  <c r="D63" i="3" s="1"/>
  <c r="D65" i="3" s="1"/>
  <c r="D67" i="3" s="1"/>
  <c r="E45" i="3"/>
  <c r="C31" i="3"/>
  <c r="E22" i="3"/>
  <c r="E54" i="3"/>
  <c r="E9" i="3"/>
  <c r="E34" i="3"/>
  <c r="H31" i="3" l="1"/>
  <c r="H22" i="3"/>
  <c r="H56" i="3"/>
  <c r="F63" i="3"/>
  <c r="C56" i="3"/>
  <c r="E31" i="3"/>
  <c r="H63" i="3" l="1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<sst xmlns="http://schemas.openxmlformats.org/spreadsheetml/2006/main" count="254" uniqueCount="209">
  <si>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</si>
  <si>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</si>
  <si>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</si>
  <si>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</si>
  <si>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</si>
  <si>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</si>
  <si>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</si>
  <si>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</si>
  <si>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</si>
  <si>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</si>
  <si>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</si>
  <si>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</si>
  <si>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</si>
  <si>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</si>
  <si>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</si>
  <si>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</si>
  <si>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</si>
  <si>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</si>
  <si>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</si>
  <si>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</si>
  <si>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</si>
  <si>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</si>
  <si>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</si>
  <si>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</si>
  <si>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</si>
  <si>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</si>
  <si>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</si>
  <si>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</si>
  <si>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</si>
  <si>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</si>
  <si>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</si>
  <si>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</si>
  <si>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</si>
  <si>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</si>
  <si>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</si>
  <si>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</si>
  <si>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</si>
  <si>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</si>
  <si>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</si>
  <si>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</si>
  <si>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</si>
  <si>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</si>
  <si>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</si>
  <si>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</si>
  <si>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</si>
  <si>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</si>
  <si>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</si>
  <si>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</si>
  <si>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</si>
  <si>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</si>
  <si>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</si>
  <si>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</si>
  <si>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</si>
  <si>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</si>
  <si>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</si>
  <si>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</si>
  <si>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</si>
  <si>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</si>
  <si>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</si>
  <si>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</si>
  <si>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</si>
  <si>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</si>
  <si>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</si>
  <si>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</si>
  <si>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</si>
  <si>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</si>
  <si>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</si>
  <si>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</si>
  <si>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</si>
  <si>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</si>
  <si>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</si>
  <si>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</si>
  <si>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</si>
  <si>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</si>
  <si>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</si>
  <si>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</si>
  <si>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</si>
  <si>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</si>
  <si>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</si>
  <si>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</si>
  <si>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</si>
  <si>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</si>
  <si>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</si>
  <si>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</si>
  <si>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</si>
  <si>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</si>
  <si>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</si>
  <si>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</si>
  <si>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</si>
  <si>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</si>
  <si>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</si>
  <si>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</si>
  <si>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</si>
  <si>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</si>
  <si>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</si>
  <si>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</si>
  <si>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</si>
  <si>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</si>
  <si>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</si>
  <si>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</si>
  <si>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</si>
  <si>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</si>
  <si>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</si>
  <si>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</si>
  <si>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</si>
  <si>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</si>
  <si>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</si>
  <si>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</si>
  <si>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</si>
  <si>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</si>
  <si>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</si>
  <si>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</si>
  <si>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</si>
  <si>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</si>
  <si>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</si>
  <si>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</si>
  <si>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</si>
  <si>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</si>
  <si>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</si>
  <si>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</si>
  <si>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</si>
  <si>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</si>
  <si>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</si>
  <si>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</si>
  <si>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</si>
  <si>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</si>
  <si>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</si>
  <si>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</si>
  <si>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</si>
  <si>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</si>
  <si>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</si>
  <si>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</si>
  <si>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</si>
  <si>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</si>
  <si>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</si>
  <si>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</si>
  <si>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</si>
  <si>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</si>
  <si>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</si>
  <si>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</si>
  <si>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</si>
  <si>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</si>
  <si>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</si>
  <si>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</si>
  <si>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</si>
  <si>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</si>
  <si>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</si>
  <si>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</si>
  <si>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</si>
  <si>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</si>
  <si>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</si>
  <si>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</si>
  <si>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</si>
  <si>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</si>
  <si>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</si>
  <si>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</si>
  <si>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</si>
  <si>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</si>
  <si>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</si>
  <si>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</si>
  <si>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</si>
  <si>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</si>
  <si>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</si>
  <si>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</si>
  <si>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</si>
  <si>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</si>
  <si>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</si>
  <si>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</si>
  <si>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</si>
  <si>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</si>
  <si>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</si>
  <si>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</si>
  <si>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</si>
  <si>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</si>
  <si>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</si>
  <si>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</si>
  <si>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</si>
  <si>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</si>
  <si>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</si>
  <si>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</si>
  <si>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</si>
  <si>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</si>
  <si>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</si>
  <si>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</si>
  <si>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</si>
  <si>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</si>
  <si>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</si>
  <si>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</si>
  <si>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</si>
  <si>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</si>
  <si>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</si>
  <si>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</si>
  <si>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</si>
  <si>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</si>
  <si>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</si>
  <si>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"კავკასიის განვითარების ბანკი - საქართველო"</t>
  </si>
  <si>
    <t>ელდარ ისმაილოვი</t>
  </si>
  <si>
    <t>მერაბ კაკულია</t>
  </si>
  <si>
    <t>ბახადურ გასანოვი</t>
  </si>
  <si>
    <t>რავილ კარაევი</t>
  </si>
  <si>
    <t>დავით რუსია</t>
  </si>
  <si>
    <t>მარიანა პაპავა</t>
  </si>
  <si>
    <t xml:space="preserve">ღსს "კავკასიის განვითარების ბანკი" </t>
  </si>
  <si>
    <t>ფიდან ისმაილოვა</t>
  </si>
  <si>
    <t>ტურალ გურბანოვი</t>
  </si>
  <si>
    <t>რაშადათ ისკანდეროვი</t>
  </si>
  <si>
    <t>აზიზ ფაშაევი</t>
  </si>
  <si>
    <t>ილხამა ისკანდეროვა</t>
  </si>
  <si>
    <t>ხალილბეკ გიუნაშაევი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</si>
</sst>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#,##0_ ;[Red]\-#,##0\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" fillId="0" borderId="0"/>
  </cellStyleXfs>
  <cellXfs count="171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9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3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3" xfId="3" applyNumberFormat="1" applyFont="1" applyBorder="1" applyAlignment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 indent="1"/>
    </xf>
    <xf numFmtId="0" fontId="14" fillId="0" borderId="17" xfId="0" applyFont="1" applyFill="1" applyBorder="1" applyAlignment="1">
      <alignment horizontal="left" wrapText="1" indent="2"/>
    </xf>
    <xf numFmtId="0" fontId="15" fillId="0" borderId="17" xfId="0" applyFont="1" applyFill="1" applyBorder="1" applyAlignment="1"/>
    <xf numFmtId="0" fontId="15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indent="1"/>
    </xf>
    <xf numFmtId="0" fontId="15" fillId="0" borderId="2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 indent="1"/>
    </xf>
    <xf numFmtId="0" fontId="15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wrapText="1" indent="1"/>
    </xf>
    <xf numFmtId="0" fontId="15" fillId="0" borderId="17" xfId="0" applyFont="1" applyFill="1" applyBorder="1" applyAlignment="1">
      <alignment horizontal="left" inden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5" fillId="0" borderId="21" xfId="0" applyFont="1" applyFill="1" applyBorder="1" applyAlignment="1"/>
    <xf numFmtId="0" fontId="14" fillId="0" borderId="1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8" fontId="14" fillId="0" borderId="17" xfId="0" applyNumberFormat="1" applyFont="1" applyFill="1" applyBorder="1" applyAlignment="1" applyProtection="1">
      <alignment horizontal="right"/>
      <protection locked="0"/>
    </xf>
    <xf numFmtId="38" fontId="14" fillId="0" borderId="24" xfId="0" applyNumberFormat="1" applyFont="1" applyFill="1" applyBorder="1" applyAlignment="1" applyProtection="1">
      <alignment horizontal="right"/>
      <protection locked="0"/>
    </xf>
    <xf numFmtId="38" fontId="14" fillId="2" borderId="24" xfId="0" applyNumberFormat="1" applyFont="1" applyFill="1" applyBorder="1" applyAlignment="1">
      <alignment horizontal="right"/>
    </xf>
    <xf numFmtId="38" fontId="14" fillId="2" borderId="17" xfId="0" applyNumberFormat="1" applyFont="1" applyFill="1" applyBorder="1" applyAlignment="1">
      <alignment horizontal="right"/>
    </xf>
    <xf numFmtId="38" fontId="14" fillId="2" borderId="24" xfId="0" applyNumberFormat="1" applyFont="1" applyFill="1" applyBorder="1" applyAlignment="1" applyProtection="1">
      <alignment horizontal="right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2" borderId="17" xfId="0" applyNumberFormat="1" applyFont="1" applyFill="1" applyBorder="1" applyAlignment="1" applyProtection="1">
      <alignment horizontal="right"/>
      <protection locked="0"/>
    </xf>
    <xf numFmtId="38" fontId="14" fillId="2" borderId="24" xfId="0" applyNumberFormat="1" applyFont="1" applyFill="1" applyBorder="1" applyAlignment="1" applyProtection="1">
      <alignment horizontal="right"/>
      <protection locked="0"/>
    </xf>
    <xf numFmtId="38" fontId="14" fillId="0" borderId="19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21" xfId="0" applyNumberFormat="1" applyFont="1" applyFill="1" applyBorder="1" applyAlignment="1">
      <alignment horizontal="right"/>
    </xf>
    <xf numFmtId="38" fontId="14" fillId="2" borderId="26" xfId="0" applyNumberFormat="1" applyFont="1" applyFill="1" applyBorder="1" applyAlignment="1">
      <alignment horizontal="right"/>
    </xf>
    <xf numFmtId="38" fontId="14" fillId="0" borderId="15" xfId="0" applyNumberFormat="1" applyFont="1" applyFill="1" applyBorder="1" applyAlignment="1" applyProtection="1">
      <alignment horizontal="right"/>
      <protection locked="0"/>
    </xf>
    <xf numFmtId="38" fontId="14" fillId="3" borderId="23" xfId="0" applyNumberFormat="1" applyFont="1" applyFill="1" applyBorder="1" applyAlignment="1" applyProtection="1">
      <alignment horizontal="right"/>
      <protection locked="0"/>
    </xf>
    <xf numFmtId="38" fontId="14" fillId="0" borderId="22" xfId="0" applyNumberFormat="1" applyFont="1" applyFill="1" applyBorder="1" applyAlignment="1" applyProtection="1">
      <alignment horizontal="right"/>
      <protection locked="0"/>
    </xf>
    <xf numFmtId="38" fontId="14" fillId="2" borderId="27" xfId="0" applyNumberFormat="1" applyFont="1" applyFill="1" applyBorder="1" applyAlignment="1">
      <alignment horizontal="right"/>
    </xf>
    <xf numFmtId="38" fontId="14" fillId="0" borderId="17" xfId="0" applyNumberFormat="1" applyFont="1" applyFill="1" applyBorder="1" applyAlignment="1">
      <alignment horizontal="right"/>
    </xf>
    <xf numFmtId="38" fontId="14" fillId="0" borderId="24" xfId="0" applyNumberFormat="1" applyFont="1" applyFill="1" applyBorder="1" applyAlignment="1">
      <alignment horizontal="right"/>
    </xf>
    <xf numFmtId="38" fontId="14" fillId="2" borderId="19" xfId="0" applyNumberFormat="1" applyFont="1" applyFill="1" applyBorder="1" applyAlignment="1">
      <alignment horizontal="right"/>
    </xf>
    <xf numFmtId="38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30" xfId="0" applyFont="1" applyFill="1" applyBorder="1" applyProtection="1">
      <protection locked="0"/>
    </xf>
    <xf numFmtId="10" fontId="4" fillId="0" borderId="28" xfId="3" applyNumberFormat="1" applyFont="1" applyBorder="1" applyAlignment="1"/>
    <xf numFmtId="14" fontId="6" fillId="0" borderId="0" xfId="0" applyNumberFormat="1" applyFont="1" applyFill="1" applyBorder="1" applyProtection="1"/>
    <xf numFmtId="38" fontId="4" fillId="2" borderId="31" xfId="0" applyNumberFormat="1" applyFont="1" applyFill="1" applyBorder="1" applyAlignment="1" applyProtection="1">
      <alignment horizontal="right"/>
    </xf>
    <xf numFmtId="3" fontId="4" fillId="4" borderId="17" xfId="4" applyNumberFormat="1" applyFont="1" applyFill="1" applyBorder="1" applyAlignment="1" applyProtection="1">
      <alignment horizontal="right"/>
      <protection locked="0"/>
    </xf>
    <xf numFmtId="38" fontId="14" fillId="0" borderId="17" xfId="5" applyNumberFormat="1" applyFont="1" applyFill="1" applyBorder="1" applyAlignment="1" applyProtection="1">
      <alignment horizontal="right"/>
      <protection locked="0"/>
    </xf>
    <xf numFmtId="166" fontId="14" fillId="0" borderId="17" xfId="5" applyNumberFormat="1" applyFont="1" applyFill="1" applyBorder="1" applyAlignment="1" applyProtection="1">
      <alignment horizontal="right"/>
      <protection locked="0"/>
    </xf>
    <xf numFmtId="38" fontId="14" fillId="0" borderId="19" xfId="5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</cellXfs>
  <cellStyles count="6">
    <cellStyle name="Hyperlink" xfId="1" builtinId="8"/>
    <cellStyle name="Normal" xfId="0" builtinId="0"/>
    <cellStyle name="Normal 10" xfId="5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activeCell="B2" sqref="B2"/>
    </sheetView>
  </sheetViews>
  <sheetFormatPr defaultRowHeight="15" x14ac:dyDescent="0.3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55"/>
      <c r="C1" s="155"/>
      <c r="D1" s="155"/>
      <c r="E1" s="155"/>
      <c r="F1" s="155"/>
      <c r="G1" s="155"/>
      <c r="H1" s="155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143">
        <v>42551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52" t="s">
        <v>148</v>
      </c>
      <c r="D5" s="152"/>
      <c r="E5" s="152"/>
      <c r="F5" s="153" t="s">
        <v>161</v>
      </c>
      <c r="G5" s="153"/>
      <c r="H5" s="15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15">
        <v>447730</v>
      </c>
      <c r="D7" s="15">
        <v>512099</v>
      </c>
      <c r="E7" s="16">
        <f t="shared" ref="E7:E19" si="0">C7+D7</f>
        <v>959829</v>
      </c>
      <c r="F7" s="17">
        <v>178650</v>
      </c>
      <c r="G7" s="15">
        <v>864946</v>
      </c>
      <c r="H7" s="18">
        <f t="shared" ref="H7:H19" si="1">F7+G7</f>
        <v>1043596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15">
        <v>656403</v>
      </c>
      <c r="D8" s="15">
        <v>3066166</v>
      </c>
      <c r="E8" s="16">
        <f t="shared" si="0"/>
        <v>3722569</v>
      </c>
      <c r="F8" s="17">
        <v>1440499</v>
      </c>
      <c r="G8" s="15">
        <v>1915726</v>
      </c>
      <c r="H8" s="18">
        <f t="shared" si="1"/>
        <v>3356225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15">
        <v>5343</v>
      </c>
      <c r="D9" s="15">
        <v>1005075</v>
      </c>
      <c r="E9" s="16">
        <f t="shared" si="0"/>
        <v>1010418</v>
      </c>
      <c r="F9" s="17">
        <v>4279</v>
      </c>
      <c r="G9" s="15">
        <v>8964042</v>
      </c>
      <c r="H9" s="18">
        <f t="shared" si="1"/>
        <v>8968321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15">
        <v>0</v>
      </c>
      <c r="D10" s="15">
        <v>0</v>
      </c>
      <c r="E10" s="16">
        <f t="shared" si="0"/>
        <v>0</v>
      </c>
      <c r="F10" s="17"/>
      <c r="G10" s="15"/>
      <c r="H10" s="18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15">
        <v>0</v>
      </c>
      <c r="D11" s="15">
        <v>0</v>
      </c>
      <c r="E11" s="16">
        <f t="shared" si="0"/>
        <v>0</v>
      </c>
      <c r="F11" s="17"/>
      <c r="G11" s="15"/>
      <c r="H11" s="18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166</v>
      </c>
      <c r="C12" s="15">
        <v>7017193</v>
      </c>
      <c r="D12" s="15">
        <v>6747801</v>
      </c>
      <c r="E12" s="16">
        <f t="shared" si="0"/>
        <v>13764994</v>
      </c>
      <c r="F12" s="17">
        <v>8583997</v>
      </c>
      <c r="G12" s="15">
        <v>6843675</v>
      </c>
      <c r="H12" s="18">
        <f t="shared" si="1"/>
        <v>15427672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167</v>
      </c>
      <c r="C13" s="15">
        <v>-960694</v>
      </c>
      <c r="D13" s="15">
        <v>-1130781</v>
      </c>
      <c r="E13" s="16">
        <f t="shared" si="0"/>
        <v>-2091475</v>
      </c>
      <c r="F13" s="17">
        <v>-777893</v>
      </c>
      <c r="G13" s="15">
        <v>-1103655</v>
      </c>
      <c r="H13" s="18">
        <f t="shared" si="1"/>
        <v>-1881548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15">
        <v>6056499</v>
      </c>
      <c r="D14" s="15">
        <v>5617020</v>
      </c>
      <c r="E14" s="16">
        <f t="shared" si="0"/>
        <v>11673519</v>
      </c>
      <c r="F14" s="17">
        <v>7806104</v>
      </c>
      <c r="G14" s="15">
        <v>5740020</v>
      </c>
      <c r="H14" s="18">
        <f t="shared" si="1"/>
        <v>13546124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15">
        <v>29661</v>
      </c>
      <c r="D15" s="15">
        <v>56860</v>
      </c>
      <c r="E15" s="16">
        <f t="shared" si="0"/>
        <v>86521</v>
      </c>
      <c r="F15" s="17">
        <v>58871</v>
      </c>
      <c r="G15" s="15">
        <v>62883</v>
      </c>
      <c r="H15" s="18">
        <f t="shared" si="1"/>
        <v>121754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15">
        <v>0</v>
      </c>
      <c r="D16" s="15" t="s">
        <v>192</v>
      </c>
      <c r="E16" s="16">
        <f>C16</f>
        <v>0</v>
      </c>
      <c r="F16" s="17"/>
      <c r="G16" s="15"/>
      <c r="H16" s="18">
        <f>F16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15">
        <v>0</v>
      </c>
      <c r="D17" s="15">
        <v>0</v>
      </c>
      <c r="E17" s="16">
        <f t="shared" si="0"/>
        <v>0</v>
      </c>
      <c r="F17" s="17"/>
      <c r="G17" s="15"/>
      <c r="H17" s="18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15">
        <v>14097365</v>
      </c>
      <c r="D18" s="15" t="s">
        <v>192</v>
      </c>
      <c r="E18" s="16">
        <f>C18</f>
        <v>14097365</v>
      </c>
      <c r="F18" s="17">
        <v>13635604</v>
      </c>
      <c r="G18" s="15"/>
      <c r="H18" s="18">
        <f>F18</f>
        <v>13635604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15">
        <v>467493</v>
      </c>
      <c r="D19" s="15">
        <v>2918360</v>
      </c>
      <c r="E19" s="16">
        <f t="shared" si="0"/>
        <v>3385853</v>
      </c>
      <c r="F19" s="17">
        <v>977081</v>
      </c>
      <c r="G19" s="15">
        <v>75739</v>
      </c>
      <c r="H19" s="18">
        <f t="shared" si="1"/>
        <v>1052820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143</v>
      </c>
      <c r="C20" s="15">
        <f>SUM(C7:C11,C14:C19)</f>
        <v>21760494</v>
      </c>
      <c r="D20" s="15">
        <f>SUM(D7:D11,D14:D19)</f>
        <v>13175580</v>
      </c>
      <c r="E20" s="16">
        <f>C20+D20</f>
        <v>34936074</v>
      </c>
      <c r="F20" s="15">
        <f>SUM(F7:F11,F14:F19)</f>
        <v>24101088</v>
      </c>
      <c r="G20" s="15">
        <f>SUM(G7:G11,G14:G19)</f>
        <v>17623356</v>
      </c>
      <c r="H20" s="18">
        <f>F20+G20</f>
        <v>41724444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147">
        <v>0</v>
      </c>
      <c r="D22" s="147">
        <v>147392</v>
      </c>
      <c r="E22" s="16">
        <f t="shared" ref="E22:E31" si="2">C22+D22</f>
        <v>147392</v>
      </c>
      <c r="F22" s="17"/>
      <c r="G22" s="15">
        <v>1051754</v>
      </c>
      <c r="H22" s="18">
        <f t="shared" ref="H22:H31" si="3">F22+G22</f>
        <v>1051754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15">
        <v>422498.10000000015</v>
      </c>
      <c r="D23" s="15">
        <v>1661862.69</v>
      </c>
      <c r="E23" s="16">
        <f t="shared" si="2"/>
        <v>2084360.79</v>
      </c>
      <c r="F23" s="17">
        <v>1874168</v>
      </c>
      <c r="G23" s="15">
        <v>5559661</v>
      </c>
      <c r="H23" s="18">
        <f t="shared" si="3"/>
        <v>7433829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15">
        <v>15527</v>
      </c>
      <c r="D24" s="15">
        <v>192491.57259999998</v>
      </c>
      <c r="E24" s="16">
        <f t="shared" si="2"/>
        <v>208018.57259999998</v>
      </c>
      <c r="F24" s="17"/>
      <c r="G24" s="15">
        <v>614637</v>
      </c>
      <c r="H24" s="18">
        <f t="shared" si="3"/>
        <v>614637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15">
        <v>5550</v>
      </c>
      <c r="D25" s="15">
        <v>7803622.2999999998</v>
      </c>
      <c r="E25" s="16">
        <f t="shared" si="2"/>
        <v>7809172.2999999998</v>
      </c>
      <c r="F25" s="17">
        <v>12200</v>
      </c>
      <c r="G25" s="15">
        <v>10085651</v>
      </c>
      <c r="H25" s="18">
        <f t="shared" si="3"/>
        <v>10097851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148"/>
      <c r="D26" s="148"/>
      <c r="E26" s="16">
        <f t="shared" si="2"/>
        <v>0</v>
      </c>
      <c r="F26" s="23"/>
      <c r="G26" s="21"/>
      <c r="H26" s="18">
        <f t="shared" si="3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15">
        <v>0</v>
      </c>
      <c r="D27" s="15">
        <v>3513450</v>
      </c>
      <c r="E27" s="16">
        <f t="shared" si="2"/>
        <v>3513450</v>
      </c>
      <c r="F27" s="17"/>
      <c r="G27" s="15"/>
      <c r="H27" s="18">
        <f t="shared" si="3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15">
        <v>180</v>
      </c>
      <c r="D28" s="15">
        <v>580881</v>
      </c>
      <c r="E28" s="16">
        <f t="shared" si="2"/>
        <v>581061</v>
      </c>
      <c r="F28" s="17">
        <v>374</v>
      </c>
      <c r="G28" s="15">
        <v>226473</v>
      </c>
      <c r="H28" s="18">
        <f t="shared" si="3"/>
        <v>226847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15">
        <v>739480</v>
      </c>
      <c r="D29" s="15">
        <v>110728</v>
      </c>
      <c r="E29" s="16">
        <f t="shared" si="2"/>
        <v>850208</v>
      </c>
      <c r="F29" s="17">
        <v>949894</v>
      </c>
      <c r="G29" s="15">
        <v>127744</v>
      </c>
      <c r="H29" s="18">
        <f t="shared" si="3"/>
        <v>1077638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15">
        <v>0</v>
      </c>
      <c r="D30" s="15">
        <v>1873840</v>
      </c>
      <c r="E30" s="16">
        <f t="shared" si="2"/>
        <v>1873840</v>
      </c>
      <c r="F30" s="17"/>
      <c r="G30" s="15">
        <v>899320</v>
      </c>
      <c r="H30" s="18">
        <f t="shared" si="3"/>
        <v>899320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141</v>
      </c>
      <c r="C31" s="15">
        <f>SUM(C22:C30)</f>
        <v>1183235.1000000001</v>
      </c>
      <c r="D31" s="15">
        <f>SUM(D22:D30)</f>
        <v>15884267.5626</v>
      </c>
      <c r="E31" s="16">
        <f t="shared" si="2"/>
        <v>17067502.662599999</v>
      </c>
      <c r="F31" s="15">
        <f>SUM(F22:F30)</f>
        <v>2836636</v>
      </c>
      <c r="G31" s="15">
        <f>SUM(G22:G30)</f>
        <v>18565240</v>
      </c>
      <c r="H31" s="18">
        <f t="shared" si="3"/>
        <v>21401876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147">
        <v>20038517</v>
      </c>
      <c r="D33" s="147"/>
      <c r="E33" s="16">
        <f t="shared" ref="E33:E40" si="4">C33</f>
        <v>20038517</v>
      </c>
      <c r="F33" s="17">
        <v>20038517</v>
      </c>
      <c r="G33" s="25"/>
      <c r="H33" s="18">
        <f t="shared" ref="H33:H40" si="5">F33</f>
        <v>20038517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15">
        <v>0</v>
      </c>
      <c r="D34" s="15"/>
      <c r="E34" s="16">
        <f t="shared" si="4"/>
        <v>0</v>
      </c>
      <c r="F34" s="17"/>
      <c r="G34" s="25"/>
      <c r="H34" s="18">
        <f t="shared" si="5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155</v>
      </c>
      <c r="C35" s="15">
        <v>0</v>
      </c>
      <c r="D35" s="15"/>
      <c r="E35" s="16">
        <f t="shared" si="4"/>
        <v>0</v>
      </c>
      <c r="F35" s="17"/>
      <c r="G35" s="25"/>
      <c r="H35" s="18">
        <f t="shared" si="5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15">
        <v>0</v>
      </c>
      <c r="D36" s="15"/>
      <c r="E36" s="16">
        <f t="shared" si="4"/>
        <v>0</v>
      </c>
      <c r="F36" s="17"/>
      <c r="G36" s="25"/>
      <c r="H36" s="18">
        <f t="shared" si="5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15">
        <v>0</v>
      </c>
      <c r="D37" s="15"/>
      <c r="E37" s="16">
        <f t="shared" si="4"/>
        <v>0</v>
      </c>
      <c r="F37" s="17"/>
      <c r="G37" s="25"/>
      <c r="H37" s="18">
        <f t="shared" si="5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15">
        <v>-2169946</v>
      </c>
      <c r="D38" s="15"/>
      <c r="E38" s="16">
        <f t="shared" si="4"/>
        <v>-2169946</v>
      </c>
      <c r="F38" s="17">
        <v>284051</v>
      </c>
      <c r="G38" s="25"/>
      <c r="H38" s="18">
        <f t="shared" si="5"/>
        <v>284051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15">
        <v>0</v>
      </c>
      <c r="D39" s="15"/>
      <c r="E39" s="16">
        <f t="shared" si="4"/>
        <v>0</v>
      </c>
      <c r="F39" s="17"/>
      <c r="G39" s="25"/>
      <c r="H39" s="18">
        <f t="shared" si="5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156</v>
      </c>
      <c r="C40" s="15">
        <f>SUM(C33:C39)</f>
        <v>17868571</v>
      </c>
      <c r="D40" s="15">
        <f>SUM(D33:D39)</f>
        <v>0</v>
      </c>
      <c r="E40" s="16">
        <f t="shared" si="4"/>
        <v>17868571</v>
      </c>
      <c r="F40" s="15">
        <f>SUM(F33:F39)</f>
        <v>20322568</v>
      </c>
      <c r="G40" s="15">
        <f>SUM(G33:G39)</f>
        <v>0</v>
      </c>
      <c r="H40" s="18">
        <f t="shared" si="5"/>
        <v>20322568</v>
      </c>
    </row>
    <row r="41" spans="1:58" ht="15.75" thickBot="1" x14ac:dyDescent="0.35">
      <c r="A41" s="26">
        <v>31</v>
      </c>
      <c r="B41" s="27" t="s">
        <v>157</v>
      </c>
      <c r="C41" s="28">
        <f>C31+C40</f>
        <v>19051806.100000001</v>
      </c>
      <c r="D41" s="28">
        <f>D31+D40</f>
        <v>15884267.5626</v>
      </c>
      <c r="E41" s="29">
        <f>C41+D41</f>
        <v>34936073.662600003</v>
      </c>
      <c r="F41" s="28">
        <f>F31+F40</f>
        <v>23159204</v>
      </c>
      <c r="G41" s="28">
        <f>G31+G40</f>
        <v>18565240</v>
      </c>
      <c r="H41" s="30">
        <f>F41+G41</f>
        <v>41724444</v>
      </c>
    </row>
    <row r="42" spans="1:58" x14ac:dyDescent="0.3">
      <c r="A42" s="31"/>
      <c r="B42" s="3"/>
      <c r="C42" s="3"/>
      <c r="D42" s="3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1"/>
      <c r="B43" s="33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B2" sqref="B2"/>
    </sheetView>
  </sheetViews>
  <sheetFormatPr defaultRowHeight="15" x14ac:dyDescent="0.3"/>
  <cols>
    <col min="1" max="1" width="7.7109375" style="34" bestFit="1" customWidth="1"/>
    <col min="2" max="2" width="49.42578125" style="34" customWidth="1"/>
    <col min="3" max="3" width="13.42578125" style="34" bestFit="1" customWidth="1"/>
    <col min="4" max="4" width="12.7109375" style="34" bestFit="1" customWidth="1"/>
    <col min="5" max="5" width="13.42578125" style="34" bestFit="1" customWidth="1"/>
    <col min="6" max="6" width="12.5703125" style="35" bestFit="1" customWidth="1"/>
    <col min="7" max="7" width="12.7109375" style="35" bestFit="1" customWidth="1"/>
    <col min="8" max="8" width="13.28515625" style="35" bestFit="1" customWidth="1"/>
    <col min="9" max="16384" width="9.140625" style="35"/>
  </cols>
  <sheetData>
    <row r="1" spans="1:8" x14ac:dyDescent="0.3">
      <c r="D1" s="156"/>
      <c r="E1" s="157"/>
      <c r="F1" s="157"/>
      <c r="G1" s="157"/>
      <c r="H1" s="157"/>
    </row>
    <row r="2" spans="1:8" x14ac:dyDescent="0.3">
      <c r="A2" s="6" t="s">
        <v>133</v>
      </c>
      <c r="B2" s="36" t="str">
        <f>'RC'!B2</f>
        <v>სს "კავკასიის განვითარების ბანკი - საქართველო"</v>
      </c>
      <c r="C2" s="3"/>
      <c r="D2" s="3"/>
      <c r="E2" s="3"/>
      <c r="H2" s="3"/>
    </row>
    <row r="3" spans="1:8" x14ac:dyDescent="0.3">
      <c r="A3" s="6" t="s">
        <v>145</v>
      </c>
      <c r="B3" s="37">
        <f>'RC'!B3</f>
        <v>42551</v>
      </c>
      <c r="C3" s="3"/>
      <c r="D3" s="3"/>
      <c r="E3" s="3"/>
      <c r="H3" s="1"/>
    </row>
    <row r="4" spans="1:8" ht="15.75" thickBot="1" x14ac:dyDescent="0.35">
      <c r="A4" s="38"/>
      <c r="B4" s="39" t="s">
        <v>72</v>
      </c>
      <c r="C4" s="3"/>
      <c r="D4" s="3"/>
      <c r="E4" s="3"/>
      <c r="H4" s="40" t="s">
        <v>134</v>
      </c>
    </row>
    <row r="5" spans="1:8" ht="18" x14ac:dyDescent="0.35">
      <c r="A5" s="98"/>
      <c r="B5" s="99"/>
      <c r="C5" s="153" t="s">
        <v>148</v>
      </c>
      <c r="D5" s="158"/>
      <c r="E5" s="158"/>
      <c r="F5" s="153" t="s">
        <v>161</v>
      </c>
      <c r="G5" s="158"/>
      <c r="H5" s="159"/>
    </row>
    <row r="6" spans="1:8" s="141" customFormat="1" ht="12.75" x14ac:dyDescent="0.2">
      <c r="A6" s="98" t="s">
        <v>118</v>
      </c>
      <c r="B6" s="99"/>
      <c r="C6" s="119" t="s">
        <v>175</v>
      </c>
      <c r="D6" s="119" t="s">
        <v>191</v>
      </c>
      <c r="E6" s="120" t="s">
        <v>177</v>
      </c>
      <c r="F6" s="119" t="s">
        <v>175</v>
      </c>
      <c r="G6" s="119" t="s">
        <v>191</v>
      </c>
      <c r="H6" s="120" t="s">
        <v>177</v>
      </c>
    </row>
    <row r="7" spans="1:8" s="141" customFormat="1" ht="12.75" x14ac:dyDescent="0.2">
      <c r="A7" s="100"/>
      <c r="B7" s="101" t="s">
        <v>67</v>
      </c>
      <c r="C7" s="121"/>
      <c r="D7" s="121"/>
      <c r="E7" s="122"/>
      <c r="F7" s="121"/>
      <c r="G7" s="121"/>
      <c r="H7" s="122"/>
    </row>
    <row r="8" spans="1:8" s="141" customFormat="1" ht="25.5" x14ac:dyDescent="0.2">
      <c r="A8" s="100">
        <v>1</v>
      </c>
      <c r="B8" s="102" t="s">
        <v>77</v>
      </c>
      <c r="C8" s="149">
        <v>11505</v>
      </c>
      <c r="D8" s="149">
        <v>167464</v>
      </c>
      <c r="E8" s="123">
        <f t="shared" ref="E8:E21" si="0">C8+D8</f>
        <v>178969</v>
      </c>
      <c r="F8" s="121">
        <v>29599</v>
      </c>
      <c r="G8" s="121">
        <v>34778</v>
      </c>
      <c r="H8" s="123">
        <f t="shared" ref="H8:H18" si="1">F8+G8</f>
        <v>64377</v>
      </c>
    </row>
    <row r="9" spans="1:8" s="141" customFormat="1" ht="12.75" x14ac:dyDescent="0.2">
      <c r="A9" s="100">
        <v>2</v>
      </c>
      <c r="B9" s="102" t="s">
        <v>78</v>
      </c>
      <c r="C9" s="124">
        <f>SUM(C10:C18)</f>
        <v>386750</v>
      </c>
      <c r="D9" s="124">
        <f>SUM(D10:D18)</f>
        <v>472494</v>
      </c>
      <c r="E9" s="123">
        <f t="shared" si="0"/>
        <v>859244</v>
      </c>
      <c r="F9" s="124">
        <f>SUM(F10:F18)</f>
        <v>524520</v>
      </c>
      <c r="G9" s="124">
        <f>SUM(G10:G18)</f>
        <v>412051</v>
      </c>
      <c r="H9" s="123">
        <f t="shared" si="1"/>
        <v>936571</v>
      </c>
    </row>
    <row r="10" spans="1:8" s="141" customFormat="1" ht="12.75" x14ac:dyDescent="0.2">
      <c r="A10" s="100">
        <v>2.1</v>
      </c>
      <c r="B10" s="103" t="s">
        <v>79</v>
      </c>
      <c r="C10" s="121"/>
      <c r="D10" s="121"/>
      <c r="E10" s="123">
        <f t="shared" si="0"/>
        <v>0</v>
      </c>
      <c r="F10" s="121"/>
      <c r="G10" s="121"/>
      <c r="H10" s="123">
        <f t="shared" si="1"/>
        <v>0</v>
      </c>
    </row>
    <row r="11" spans="1:8" s="141" customFormat="1" ht="25.5" x14ac:dyDescent="0.2">
      <c r="A11" s="100">
        <v>2.2000000000000002</v>
      </c>
      <c r="B11" s="103" t="s">
        <v>178</v>
      </c>
      <c r="C11" s="150">
        <v>197794</v>
      </c>
      <c r="D11" s="150">
        <v>351010</v>
      </c>
      <c r="E11" s="123">
        <f t="shared" si="0"/>
        <v>548804</v>
      </c>
      <c r="F11" s="121">
        <v>209724</v>
      </c>
      <c r="G11" s="121">
        <v>341664</v>
      </c>
      <c r="H11" s="123">
        <f t="shared" si="1"/>
        <v>551388</v>
      </c>
    </row>
    <row r="12" spans="1:8" s="141" customFormat="1" ht="12.75" x14ac:dyDescent="0.2">
      <c r="A12" s="100">
        <v>2.2999999999999998</v>
      </c>
      <c r="B12" s="103" t="s">
        <v>80</v>
      </c>
      <c r="C12" s="150"/>
      <c r="D12" s="150"/>
      <c r="E12" s="123">
        <f t="shared" si="0"/>
        <v>0</v>
      </c>
      <c r="F12" s="121"/>
      <c r="G12" s="121"/>
      <c r="H12" s="123">
        <f t="shared" si="1"/>
        <v>0</v>
      </c>
    </row>
    <row r="13" spans="1:8" s="141" customFormat="1" ht="25.5" x14ac:dyDescent="0.2">
      <c r="A13" s="100">
        <v>2.4</v>
      </c>
      <c r="B13" s="103" t="s">
        <v>179</v>
      </c>
      <c r="C13" s="150"/>
      <c r="D13" s="150"/>
      <c r="E13" s="123">
        <f t="shared" si="0"/>
        <v>0</v>
      </c>
      <c r="F13" s="121"/>
      <c r="G13" s="121"/>
      <c r="H13" s="123">
        <f t="shared" si="1"/>
        <v>0</v>
      </c>
    </row>
    <row r="14" spans="1:8" s="141" customFormat="1" ht="12.75" x14ac:dyDescent="0.2">
      <c r="A14" s="100">
        <v>2.5</v>
      </c>
      <c r="B14" s="103" t="s">
        <v>81</v>
      </c>
      <c r="C14" s="150">
        <v>56966</v>
      </c>
      <c r="D14" s="150">
        <v>67100</v>
      </c>
      <c r="E14" s="123">
        <f t="shared" si="0"/>
        <v>124066</v>
      </c>
      <c r="F14" s="121">
        <v>125565</v>
      </c>
      <c r="G14" s="121">
        <v>6787</v>
      </c>
      <c r="H14" s="123">
        <f t="shared" si="1"/>
        <v>132352</v>
      </c>
    </row>
    <row r="15" spans="1:8" s="141" customFormat="1" ht="25.5" x14ac:dyDescent="0.2">
      <c r="A15" s="100">
        <v>2.6</v>
      </c>
      <c r="B15" s="103" t="s">
        <v>82</v>
      </c>
      <c r="C15" s="150"/>
      <c r="D15" s="150"/>
      <c r="E15" s="123">
        <f t="shared" si="0"/>
        <v>0</v>
      </c>
      <c r="F15" s="121"/>
      <c r="G15" s="121"/>
      <c r="H15" s="123">
        <f t="shared" si="1"/>
        <v>0</v>
      </c>
    </row>
    <row r="16" spans="1:8" s="141" customFormat="1" ht="25.5" x14ac:dyDescent="0.2">
      <c r="A16" s="100">
        <v>2.7</v>
      </c>
      <c r="B16" s="103" t="s">
        <v>83</v>
      </c>
      <c r="C16" s="150">
        <v>743</v>
      </c>
      <c r="D16" s="150"/>
      <c r="E16" s="123">
        <f t="shared" si="0"/>
        <v>743</v>
      </c>
      <c r="F16" s="121">
        <v>4406</v>
      </c>
      <c r="G16" s="121"/>
      <c r="H16" s="123">
        <f t="shared" si="1"/>
        <v>4406</v>
      </c>
    </row>
    <row r="17" spans="1:8" s="141" customFormat="1" ht="12.75" x14ac:dyDescent="0.2">
      <c r="A17" s="100">
        <v>2.8</v>
      </c>
      <c r="B17" s="103" t="s">
        <v>84</v>
      </c>
      <c r="C17" s="150">
        <v>110624</v>
      </c>
      <c r="D17" s="150">
        <v>54384</v>
      </c>
      <c r="E17" s="123">
        <f t="shared" si="0"/>
        <v>165008</v>
      </c>
      <c r="F17" s="121">
        <v>170560</v>
      </c>
      <c r="G17" s="121">
        <v>63600</v>
      </c>
      <c r="H17" s="123">
        <f t="shared" si="1"/>
        <v>234160</v>
      </c>
    </row>
    <row r="18" spans="1:8" s="141" customFormat="1" ht="12.75" x14ac:dyDescent="0.2">
      <c r="A18" s="100">
        <v>2.9</v>
      </c>
      <c r="B18" s="103" t="s">
        <v>85</v>
      </c>
      <c r="C18" s="150">
        <v>20623</v>
      </c>
      <c r="D18" s="150"/>
      <c r="E18" s="123">
        <f t="shared" si="0"/>
        <v>20623</v>
      </c>
      <c r="F18" s="121">
        <v>14265</v>
      </c>
      <c r="G18" s="121"/>
      <c r="H18" s="123">
        <f t="shared" si="1"/>
        <v>14265</v>
      </c>
    </row>
    <row r="19" spans="1:8" s="141" customFormat="1" ht="25.5" x14ac:dyDescent="0.2">
      <c r="A19" s="100">
        <v>3</v>
      </c>
      <c r="B19" s="102" t="s">
        <v>180</v>
      </c>
      <c r="C19" s="150">
        <v>10950</v>
      </c>
      <c r="D19" s="150">
        <v>3750</v>
      </c>
      <c r="E19" s="123">
        <f>C19+D19</f>
        <v>14700</v>
      </c>
      <c r="F19" s="121">
        <v>12368</v>
      </c>
      <c r="G19" s="121">
        <v>15322</v>
      </c>
      <c r="H19" s="123">
        <f>F19+G19</f>
        <v>27690</v>
      </c>
    </row>
    <row r="20" spans="1:8" s="141" customFormat="1" ht="25.5" x14ac:dyDescent="0.2">
      <c r="A20" s="100">
        <v>4</v>
      </c>
      <c r="B20" s="102" t="s">
        <v>68</v>
      </c>
      <c r="C20" s="150"/>
      <c r="D20" s="150"/>
      <c r="E20" s="123">
        <f t="shared" si="0"/>
        <v>0</v>
      </c>
      <c r="F20" s="121"/>
      <c r="G20" s="121"/>
      <c r="H20" s="123">
        <f t="shared" ref="H20:H21" si="2">F20+G20</f>
        <v>0</v>
      </c>
    </row>
    <row r="21" spans="1:8" s="141" customFormat="1" ht="12.75" x14ac:dyDescent="0.2">
      <c r="A21" s="100">
        <v>5</v>
      </c>
      <c r="B21" s="102" t="s">
        <v>86</v>
      </c>
      <c r="C21" s="150">
        <v>91212</v>
      </c>
      <c r="D21" s="150">
        <v>4356</v>
      </c>
      <c r="E21" s="123">
        <f t="shared" si="0"/>
        <v>95568</v>
      </c>
      <c r="F21" s="121">
        <v>140607</v>
      </c>
      <c r="G21" s="121">
        <v>364</v>
      </c>
      <c r="H21" s="123">
        <f t="shared" si="2"/>
        <v>140971</v>
      </c>
    </row>
    <row r="22" spans="1:8" s="141" customFormat="1" ht="12.75" x14ac:dyDescent="0.2">
      <c r="A22" s="100">
        <v>6</v>
      </c>
      <c r="B22" s="104" t="s">
        <v>181</v>
      </c>
      <c r="C22" s="124">
        <f>C8+C9+C20+C21+C19</f>
        <v>500417</v>
      </c>
      <c r="D22" s="124">
        <f>D8+D9+D20+D21+D19</f>
        <v>648064</v>
      </c>
      <c r="E22" s="123">
        <f>C22+D22</f>
        <v>1148481</v>
      </c>
      <c r="F22" s="124">
        <f>F8+F9+F20+F21+F19</f>
        <v>707094</v>
      </c>
      <c r="G22" s="124">
        <f>G8+G9+G20+G21+G19</f>
        <v>462515</v>
      </c>
      <c r="H22" s="123">
        <f>F22+G22</f>
        <v>1169609</v>
      </c>
    </row>
    <row r="23" spans="1:8" s="141" customFormat="1" ht="12.75" x14ac:dyDescent="0.2">
      <c r="A23" s="100"/>
      <c r="B23" s="101" t="s">
        <v>98</v>
      </c>
      <c r="C23" s="121"/>
      <c r="D23" s="121"/>
      <c r="E23" s="122"/>
      <c r="F23" s="121"/>
      <c r="G23" s="121"/>
      <c r="H23" s="122"/>
    </row>
    <row r="24" spans="1:8" s="141" customFormat="1" ht="25.5" x14ac:dyDescent="0.2">
      <c r="A24" s="100">
        <v>7</v>
      </c>
      <c r="B24" s="102" t="s">
        <v>87</v>
      </c>
      <c r="C24" s="121"/>
      <c r="D24" s="121"/>
      <c r="E24" s="125">
        <f t="shared" ref="E24:E29" si="3">C24+D24</f>
        <v>0</v>
      </c>
      <c r="F24" s="121"/>
      <c r="G24" s="121"/>
      <c r="H24" s="125">
        <f t="shared" ref="H24:H29" si="4">F24+G24</f>
        <v>0</v>
      </c>
    </row>
    <row r="25" spans="1:8" s="141" customFormat="1" ht="12.75" x14ac:dyDescent="0.2">
      <c r="A25" s="100">
        <v>8</v>
      </c>
      <c r="B25" s="102" t="s">
        <v>88</v>
      </c>
      <c r="C25" s="149">
        <v>-425</v>
      </c>
      <c r="D25" s="149">
        <v>320385</v>
      </c>
      <c r="E25" s="125">
        <f t="shared" si="3"/>
        <v>319960</v>
      </c>
      <c r="F25" s="121">
        <v>581</v>
      </c>
      <c r="G25" s="121">
        <v>177251</v>
      </c>
      <c r="H25" s="125">
        <f t="shared" si="4"/>
        <v>177832</v>
      </c>
    </row>
    <row r="26" spans="1:8" s="141" customFormat="1" ht="12.75" x14ac:dyDescent="0.2">
      <c r="A26" s="100">
        <v>9</v>
      </c>
      <c r="B26" s="102" t="s">
        <v>182</v>
      </c>
      <c r="C26" s="149"/>
      <c r="D26" s="149">
        <v>73</v>
      </c>
      <c r="E26" s="125">
        <f t="shared" si="3"/>
        <v>73</v>
      </c>
      <c r="F26" s="121"/>
      <c r="G26" s="121">
        <v>9742</v>
      </c>
      <c r="H26" s="125">
        <f t="shared" si="4"/>
        <v>9742</v>
      </c>
    </row>
    <row r="27" spans="1:8" s="141" customFormat="1" ht="25.5" x14ac:dyDescent="0.2">
      <c r="A27" s="100">
        <v>10</v>
      </c>
      <c r="B27" s="102" t="s">
        <v>183</v>
      </c>
      <c r="C27" s="149"/>
      <c r="D27" s="149"/>
      <c r="E27" s="125">
        <f t="shared" si="3"/>
        <v>0</v>
      </c>
      <c r="F27" s="121"/>
      <c r="G27" s="121"/>
      <c r="H27" s="125">
        <f t="shared" si="4"/>
        <v>0</v>
      </c>
    </row>
    <row r="28" spans="1:8" s="141" customFormat="1" ht="12.75" x14ac:dyDescent="0.2">
      <c r="A28" s="100">
        <v>11</v>
      </c>
      <c r="B28" s="102" t="s">
        <v>89</v>
      </c>
      <c r="C28" s="149"/>
      <c r="D28" s="149">
        <v>232526</v>
      </c>
      <c r="E28" s="125">
        <f t="shared" si="3"/>
        <v>232526</v>
      </c>
      <c r="F28" s="121"/>
      <c r="G28" s="121">
        <v>15988</v>
      </c>
      <c r="H28" s="125">
        <f t="shared" si="4"/>
        <v>15988</v>
      </c>
    </row>
    <row r="29" spans="1:8" s="141" customFormat="1" ht="12.75" x14ac:dyDescent="0.2">
      <c r="A29" s="100">
        <v>12</v>
      </c>
      <c r="B29" s="102" t="s">
        <v>99</v>
      </c>
      <c r="C29" s="149">
        <v>2405</v>
      </c>
      <c r="D29" s="149"/>
      <c r="E29" s="125">
        <f t="shared" si="3"/>
        <v>2405</v>
      </c>
      <c r="F29" s="121"/>
      <c r="G29" s="121"/>
      <c r="H29" s="125">
        <f t="shared" si="4"/>
        <v>0</v>
      </c>
    </row>
    <row r="30" spans="1:8" s="141" customFormat="1" ht="12.75" x14ac:dyDescent="0.2">
      <c r="A30" s="100">
        <v>13</v>
      </c>
      <c r="B30" s="105" t="s">
        <v>100</v>
      </c>
      <c r="C30" s="124">
        <f>SUM(C24:C29)</f>
        <v>1980</v>
      </c>
      <c r="D30" s="124">
        <f>SUM(D24:D29)</f>
        <v>552984</v>
      </c>
      <c r="E30" s="125">
        <f>C30+D30</f>
        <v>554964</v>
      </c>
      <c r="F30" s="124">
        <f>SUM(F24:F29)</f>
        <v>581</v>
      </c>
      <c r="G30" s="124">
        <f>SUM(G24:G29)</f>
        <v>202981</v>
      </c>
      <c r="H30" s="125">
        <f>F30+G30</f>
        <v>203562</v>
      </c>
    </row>
    <row r="31" spans="1:8" s="141" customFormat="1" ht="12.75" x14ac:dyDescent="0.2">
      <c r="A31" s="100">
        <v>14</v>
      </c>
      <c r="B31" s="105" t="s">
        <v>73</v>
      </c>
      <c r="C31" s="124">
        <f>C22-C30</f>
        <v>498437</v>
      </c>
      <c r="D31" s="124">
        <f>D22-D30</f>
        <v>95080</v>
      </c>
      <c r="E31" s="123">
        <f>C31+D31</f>
        <v>593517</v>
      </c>
      <c r="F31" s="124">
        <f>F22-F30</f>
        <v>706513</v>
      </c>
      <c r="G31" s="124">
        <f>G22-G30</f>
        <v>259534</v>
      </c>
      <c r="H31" s="123">
        <f>F31+G31</f>
        <v>966047</v>
      </c>
    </row>
    <row r="32" spans="1:8" s="141" customFormat="1" ht="12.75" x14ac:dyDescent="0.2">
      <c r="A32" s="100"/>
      <c r="B32" s="101"/>
      <c r="C32" s="121"/>
      <c r="D32" s="121"/>
      <c r="E32" s="122"/>
      <c r="F32" s="121"/>
      <c r="G32" s="121"/>
      <c r="H32" s="122"/>
    </row>
    <row r="33" spans="1:8" s="141" customFormat="1" ht="12.75" x14ac:dyDescent="0.2">
      <c r="A33" s="100"/>
      <c r="B33" s="101" t="s">
        <v>69</v>
      </c>
      <c r="C33" s="121"/>
      <c r="D33" s="121"/>
      <c r="E33" s="126"/>
      <c r="F33" s="121"/>
      <c r="G33" s="121"/>
      <c r="H33" s="126"/>
    </row>
    <row r="34" spans="1:8" s="141" customFormat="1" ht="12.75" x14ac:dyDescent="0.2">
      <c r="A34" s="100">
        <v>15</v>
      </c>
      <c r="B34" s="106" t="s">
        <v>184</v>
      </c>
      <c r="C34" s="127">
        <f>C35-C36</f>
        <v>-75912</v>
      </c>
      <c r="D34" s="127">
        <f>D35-D36</f>
        <v>-4680</v>
      </c>
      <c r="E34" s="128">
        <f>C34+D34</f>
        <v>-80592</v>
      </c>
      <c r="F34" s="127">
        <f>F35-F36</f>
        <v>6106</v>
      </c>
      <c r="G34" s="127">
        <f>G35-G36</f>
        <v>11959</v>
      </c>
      <c r="H34" s="128">
        <f>F34+G34</f>
        <v>18065</v>
      </c>
    </row>
    <row r="35" spans="1:8" s="141" customFormat="1" ht="25.5" x14ac:dyDescent="0.2">
      <c r="A35" s="100">
        <v>15.1</v>
      </c>
      <c r="B35" s="103" t="s">
        <v>185</v>
      </c>
      <c r="C35" s="149">
        <v>18877</v>
      </c>
      <c r="D35" s="149">
        <v>11384</v>
      </c>
      <c r="E35" s="128">
        <f>C35+D35</f>
        <v>30261</v>
      </c>
      <c r="F35" s="121">
        <v>82403</v>
      </c>
      <c r="G35" s="121">
        <v>14666</v>
      </c>
      <c r="H35" s="128">
        <f>F35+G35</f>
        <v>97069</v>
      </c>
    </row>
    <row r="36" spans="1:8" s="141" customFormat="1" ht="25.5" x14ac:dyDescent="0.2">
      <c r="A36" s="100">
        <v>15.2</v>
      </c>
      <c r="B36" s="103" t="s">
        <v>186</v>
      </c>
      <c r="C36" s="149">
        <v>94789</v>
      </c>
      <c r="D36" s="149">
        <v>16064</v>
      </c>
      <c r="E36" s="128">
        <f>C36+D36</f>
        <v>110853</v>
      </c>
      <c r="F36" s="121">
        <v>76297</v>
      </c>
      <c r="G36" s="121">
        <v>2707</v>
      </c>
      <c r="H36" s="128">
        <f>F36+G36</f>
        <v>79004</v>
      </c>
    </row>
    <row r="37" spans="1:8" s="141" customFormat="1" ht="12.75" x14ac:dyDescent="0.2">
      <c r="A37" s="100">
        <v>16</v>
      </c>
      <c r="B37" s="102" t="s">
        <v>65</v>
      </c>
      <c r="C37" s="149"/>
      <c r="D37" s="149"/>
      <c r="E37" s="123">
        <f t="shared" ref="E37:E66" si="5">C37+D37</f>
        <v>0</v>
      </c>
      <c r="F37" s="121"/>
      <c r="G37" s="121"/>
      <c r="H37" s="123">
        <f t="shared" ref="H37:H45" si="6">F37+G37</f>
        <v>0</v>
      </c>
    </row>
    <row r="38" spans="1:8" s="141" customFormat="1" ht="25.5" x14ac:dyDescent="0.2">
      <c r="A38" s="100">
        <v>17</v>
      </c>
      <c r="B38" s="102" t="s">
        <v>66</v>
      </c>
      <c r="C38" s="149"/>
      <c r="D38" s="149"/>
      <c r="E38" s="123">
        <f t="shared" si="5"/>
        <v>0</v>
      </c>
      <c r="F38" s="121"/>
      <c r="G38" s="121"/>
      <c r="H38" s="123">
        <f t="shared" si="6"/>
        <v>0</v>
      </c>
    </row>
    <row r="39" spans="1:8" s="141" customFormat="1" ht="25.5" x14ac:dyDescent="0.2">
      <c r="A39" s="100">
        <v>18</v>
      </c>
      <c r="B39" s="102" t="s">
        <v>70</v>
      </c>
      <c r="C39" s="149"/>
      <c r="D39" s="149"/>
      <c r="E39" s="123">
        <f t="shared" si="5"/>
        <v>0</v>
      </c>
      <c r="F39" s="121"/>
      <c r="G39" s="121"/>
      <c r="H39" s="123">
        <f t="shared" si="6"/>
        <v>0</v>
      </c>
    </row>
    <row r="40" spans="1:8" s="141" customFormat="1" ht="25.5" x14ac:dyDescent="0.2">
      <c r="A40" s="100">
        <v>19</v>
      </c>
      <c r="B40" s="102" t="s">
        <v>187</v>
      </c>
      <c r="C40" s="149">
        <v>92497</v>
      </c>
      <c r="D40" s="149"/>
      <c r="E40" s="123">
        <f t="shared" si="5"/>
        <v>92497</v>
      </c>
      <c r="F40" s="121">
        <v>40458</v>
      </c>
      <c r="G40" s="121"/>
      <c r="H40" s="123">
        <f t="shared" si="6"/>
        <v>40458</v>
      </c>
    </row>
    <row r="41" spans="1:8" s="141" customFormat="1" ht="25.5" x14ac:dyDescent="0.2">
      <c r="A41" s="100">
        <v>20</v>
      </c>
      <c r="B41" s="102" t="s">
        <v>90</v>
      </c>
      <c r="C41" s="149">
        <v>4313</v>
      </c>
      <c r="D41" s="149"/>
      <c r="E41" s="123">
        <f t="shared" si="5"/>
        <v>4313</v>
      </c>
      <c r="F41" s="121">
        <v>467538</v>
      </c>
      <c r="G41" s="121"/>
      <c r="H41" s="123">
        <f t="shared" si="6"/>
        <v>467538</v>
      </c>
    </row>
    <row r="42" spans="1:8" s="141" customFormat="1" ht="12.75" x14ac:dyDescent="0.2">
      <c r="A42" s="100">
        <v>21</v>
      </c>
      <c r="B42" s="102" t="s">
        <v>188</v>
      </c>
      <c r="C42" s="149"/>
      <c r="D42" s="149"/>
      <c r="E42" s="123">
        <f t="shared" si="5"/>
        <v>0</v>
      </c>
      <c r="F42" s="121"/>
      <c r="G42" s="121"/>
      <c r="H42" s="123">
        <f t="shared" si="6"/>
        <v>0</v>
      </c>
    </row>
    <row r="43" spans="1:8" s="141" customFormat="1" ht="25.5" x14ac:dyDescent="0.2">
      <c r="A43" s="100">
        <v>22</v>
      </c>
      <c r="B43" s="102" t="s">
        <v>189</v>
      </c>
      <c r="C43" s="149"/>
      <c r="D43" s="149"/>
      <c r="E43" s="123">
        <f t="shared" si="5"/>
        <v>0</v>
      </c>
      <c r="F43" s="121"/>
      <c r="G43" s="121"/>
      <c r="H43" s="123">
        <f t="shared" si="6"/>
        <v>0</v>
      </c>
    </row>
    <row r="44" spans="1:8" s="141" customFormat="1" ht="12.75" x14ac:dyDescent="0.2">
      <c r="A44" s="107">
        <v>23</v>
      </c>
      <c r="B44" s="108" t="s">
        <v>91</v>
      </c>
      <c r="C44" s="151">
        <v>337312</v>
      </c>
      <c r="D44" s="151"/>
      <c r="E44" s="130">
        <f t="shared" si="5"/>
        <v>337312</v>
      </c>
      <c r="F44" s="129">
        <v>64</v>
      </c>
      <c r="G44" s="129"/>
      <c r="H44" s="130">
        <f t="shared" si="6"/>
        <v>64</v>
      </c>
    </row>
    <row r="45" spans="1:8" s="141" customFormat="1" ht="12.75" x14ac:dyDescent="0.2">
      <c r="A45" s="109">
        <v>24</v>
      </c>
      <c r="B45" s="110" t="s">
        <v>71</v>
      </c>
      <c r="C45" s="131">
        <f>C34+C37+C38+C39+C40+C41+C42+C43+C44</f>
        <v>358210</v>
      </c>
      <c r="D45" s="131">
        <f>D34+D37+D38+D39+D40+D41+D42+D43+D44</f>
        <v>-4680</v>
      </c>
      <c r="E45" s="132">
        <f t="shared" si="5"/>
        <v>353530</v>
      </c>
      <c r="F45" s="131">
        <f>F34+F37+F38+F39+F40+F41+F42+F43+F44</f>
        <v>514166</v>
      </c>
      <c r="G45" s="131">
        <f>G34+G37+G38+G39+G40+G41+G42+G43+G44</f>
        <v>11959</v>
      </c>
      <c r="H45" s="132">
        <f t="shared" si="6"/>
        <v>526125</v>
      </c>
    </row>
    <row r="46" spans="1:8" s="141" customFormat="1" ht="12.75" x14ac:dyDescent="0.2">
      <c r="A46" s="111"/>
      <c r="B46" s="112" t="s">
        <v>101</v>
      </c>
      <c r="C46" s="133"/>
      <c r="D46" s="133"/>
      <c r="E46" s="134"/>
      <c r="F46" s="133"/>
      <c r="G46" s="133"/>
      <c r="H46" s="134"/>
    </row>
    <row r="47" spans="1:8" s="141" customFormat="1" ht="25.5" x14ac:dyDescent="0.2">
      <c r="A47" s="100">
        <v>25</v>
      </c>
      <c r="B47" s="113" t="s">
        <v>102</v>
      </c>
      <c r="C47" s="135"/>
      <c r="D47" s="135"/>
      <c r="E47" s="136">
        <f t="shared" si="5"/>
        <v>0</v>
      </c>
      <c r="F47" s="135"/>
      <c r="G47" s="135"/>
      <c r="H47" s="136">
        <f t="shared" ref="H47:H54" si="7">F47+G47</f>
        <v>0</v>
      </c>
    </row>
    <row r="48" spans="1:8" s="141" customFormat="1" ht="25.5" x14ac:dyDescent="0.2">
      <c r="A48" s="100">
        <v>26</v>
      </c>
      <c r="B48" s="102" t="s">
        <v>103</v>
      </c>
      <c r="C48" s="149">
        <v>3363</v>
      </c>
      <c r="D48" s="121"/>
      <c r="E48" s="123">
        <f t="shared" si="5"/>
        <v>3363</v>
      </c>
      <c r="F48" s="121">
        <v>88638</v>
      </c>
      <c r="G48" s="121"/>
      <c r="H48" s="123">
        <f t="shared" si="7"/>
        <v>88638</v>
      </c>
    </row>
    <row r="49" spans="1:8" s="141" customFormat="1" ht="12.75" x14ac:dyDescent="0.2">
      <c r="A49" s="100">
        <v>27</v>
      </c>
      <c r="B49" s="102" t="s">
        <v>104</v>
      </c>
      <c r="C49" s="149">
        <v>592733</v>
      </c>
      <c r="D49" s="121"/>
      <c r="E49" s="123">
        <f t="shared" si="5"/>
        <v>592733</v>
      </c>
      <c r="F49" s="121">
        <v>564310</v>
      </c>
      <c r="G49" s="121"/>
      <c r="H49" s="123">
        <f t="shared" si="7"/>
        <v>564310</v>
      </c>
    </row>
    <row r="50" spans="1:8" s="141" customFormat="1" ht="25.5" x14ac:dyDescent="0.2">
      <c r="A50" s="100">
        <v>28</v>
      </c>
      <c r="B50" s="102" t="s">
        <v>105</v>
      </c>
      <c r="C50" s="149">
        <v>753</v>
      </c>
      <c r="D50" s="121"/>
      <c r="E50" s="123">
        <f t="shared" si="5"/>
        <v>753</v>
      </c>
      <c r="F50" s="121">
        <v>904</v>
      </c>
      <c r="G50" s="121"/>
      <c r="H50" s="123">
        <f t="shared" si="7"/>
        <v>904</v>
      </c>
    </row>
    <row r="51" spans="1:8" s="141" customFormat="1" ht="12.75" x14ac:dyDescent="0.2">
      <c r="A51" s="100">
        <v>29</v>
      </c>
      <c r="B51" s="102" t="s">
        <v>106</v>
      </c>
      <c r="C51" s="149">
        <v>221535</v>
      </c>
      <c r="D51" s="121"/>
      <c r="E51" s="123">
        <f t="shared" si="5"/>
        <v>221535</v>
      </c>
      <c r="F51" s="121">
        <v>188308</v>
      </c>
      <c r="G51" s="121"/>
      <c r="H51" s="123">
        <f t="shared" si="7"/>
        <v>188308</v>
      </c>
    </row>
    <row r="52" spans="1:8" s="141" customFormat="1" ht="12.75" x14ac:dyDescent="0.2">
      <c r="A52" s="100">
        <v>30</v>
      </c>
      <c r="B52" s="102" t="s">
        <v>107</v>
      </c>
      <c r="C52" s="149">
        <v>155294</v>
      </c>
      <c r="D52" s="121"/>
      <c r="E52" s="123">
        <f t="shared" si="5"/>
        <v>155294</v>
      </c>
      <c r="F52" s="121">
        <v>216396</v>
      </c>
      <c r="G52" s="121"/>
      <c r="H52" s="123">
        <f t="shared" si="7"/>
        <v>216396</v>
      </c>
    </row>
    <row r="53" spans="1:8" s="141" customFormat="1" ht="12.75" x14ac:dyDescent="0.2">
      <c r="A53" s="100">
        <v>31</v>
      </c>
      <c r="B53" s="105" t="s">
        <v>108</v>
      </c>
      <c r="C53" s="124">
        <f>SUM(C47:C52)</f>
        <v>973678</v>
      </c>
      <c r="D53" s="124">
        <f>SUM(D47:D52)</f>
        <v>0</v>
      </c>
      <c r="E53" s="123">
        <f t="shared" si="5"/>
        <v>973678</v>
      </c>
      <c r="F53" s="124">
        <f>SUM(F47:F52)</f>
        <v>1058556</v>
      </c>
      <c r="G53" s="124">
        <f>SUM(G47:G52)</f>
        <v>0</v>
      </c>
      <c r="H53" s="123">
        <f t="shared" si="7"/>
        <v>1058556</v>
      </c>
    </row>
    <row r="54" spans="1:8" s="141" customFormat="1" ht="12.75" x14ac:dyDescent="0.2">
      <c r="A54" s="100">
        <v>32</v>
      </c>
      <c r="B54" s="105" t="s">
        <v>74</v>
      </c>
      <c r="C54" s="124">
        <f>C45-C53</f>
        <v>-615468</v>
      </c>
      <c r="D54" s="124">
        <f>D45-D53</f>
        <v>-4680</v>
      </c>
      <c r="E54" s="123">
        <f t="shared" si="5"/>
        <v>-620148</v>
      </c>
      <c r="F54" s="124">
        <f>F45-F53</f>
        <v>-544390</v>
      </c>
      <c r="G54" s="124">
        <f>G45-G53</f>
        <v>11959</v>
      </c>
      <c r="H54" s="123">
        <f t="shared" si="7"/>
        <v>-532431</v>
      </c>
    </row>
    <row r="55" spans="1:8" s="141" customFormat="1" ht="12.75" x14ac:dyDescent="0.2">
      <c r="A55" s="100"/>
      <c r="B55" s="101"/>
      <c r="C55" s="137"/>
      <c r="D55" s="137"/>
      <c r="E55" s="138"/>
      <c r="F55" s="137"/>
      <c r="G55" s="137"/>
      <c r="H55" s="138"/>
    </row>
    <row r="56" spans="1:8" s="141" customFormat="1" ht="12.75" x14ac:dyDescent="0.2">
      <c r="A56" s="100">
        <v>33</v>
      </c>
      <c r="B56" s="105" t="s">
        <v>75</v>
      </c>
      <c r="C56" s="124">
        <f>C31+C54</f>
        <v>-117031</v>
      </c>
      <c r="D56" s="124">
        <f>D31+D54</f>
        <v>90400</v>
      </c>
      <c r="E56" s="123">
        <f t="shared" si="5"/>
        <v>-26631</v>
      </c>
      <c r="F56" s="124">
        <f>F31+F54</f>
        <v>162123</v>
      </c>
      <c r="G56" s="124">
        <f>G31+G54</f>
        <v>271493</v>
      </c>
      <c r="H56" s="123">
        <f t="shared" ref="H56" si="8">F56+G56</f>
        <v>433616</v>
      </c>
    </row>
    <row r="57" spans="1:8" s="141" customFormat="1" ht="12.75" x14ac:dyDescent="0.2">
      <c r="A57" s="100"/>
      <c r="B57" s="101"/>
      <c r="C57" s="137"/>
      <c r="D57" s="137"/>
      <c r="E57" s="138"/>
      <c r="F57" s="137"/>
      <c r="G57" s="137"/>
      <c r="H57" s="138"/>
    </row>
    <row r="58" spans="1:8" s="141" customFormat="1" ht="25.5" x14ac:dyDescent="0.2">
      <c r="A58" s="100">
        <v>34</v>
      </c>
      <c r="B58" s="102" t="s">
        <v>92</v>
      </c>
      <c r="C58" s="149">
        <v>555504</v>
      </c>
      <c r="D58" s="121" t="s">
        <v>192</v>
      </c>
      <c r="E58" s="123">
        <f>C58</f>
        <v>555504</v>
      </c>
      <c r="F58" s="121">
        <v>317914</v>
      </c>
      <c r="G58" s="121" t="s">
        <v>192</v>
      </c>
      <c r="H58" s="123">
        <f>F58</f>
        <v>317914</v>
      </c>
    </row>
    <row r="59" spans="1:8" s="141" customFormat="1" ht="25.5" x14ac:dyDescent="0.2">
      <c r="A59" s="100">
        <v>35</v>
      </c>
      <c r="B59" s="102" t="s">
        <v>93</v>
      </c>
      <c r="C59" s="150"/>
      <c r="D59" s="121" t="s">
        <v>192</v>
      </c>
      <c r="E59" s="123">
        <f>C59</f>
        <v>0</v>
      </c>
      <c r="F59" s="121"/>
      <c r="G59" s="121" t="s">
        <v>192</v>
      </c>
      <c r="H59" s="123">
        <f>F59</f>
        <v>0</v>
      </c>
    </row>
    <row r="60" spans="1:8" s="141" customFormat="1" ht="25.5" x14ac:dyDescent="0.2">
      <c r="A60" s="100">
        <v>36</v>
      </c>
      <c r="B60" s="102" t="s">
        <v>94</v>
      </c>
      <c r="C60" s="150">
        <v>1905849</v>
      </c>
      <c r="D60" s="121" t="s">
        <v>192</v>
      </c>
      <c r="E60" s="123">
        <f>C60</f>
        <v>1905849</v>
      </c>
      <c r="F60" s="121"/>
      <c r="G60" s="121" t="s">
        <v>192</v>
      </c>
      <c r="H60" s="123">
        <f>F60</f>
        <v>0</v>
      </c>
    </row>
    <row r="61" spans="1:8" s="141" customFormat="1" ht="12.75" x14ac:dyDescent="0.2">
      <c r="A61" s="100">
        <v>37</v>
      </c>
      <c r="B61" s="105" t="s">
        <v>95</v>
      </c>
      <c r="C61" s="124">
        <f>SUM(C58:C60)</f>
        <v>2461353</v>
      </c>
      <c r="D61" s="124">
        <v>0</v>
      </c>
      <c r="E61" s="123">
        <f>C61</f>
        <v>2461353</v>
      </c>
      <c r="F61" s="124">
        <f>SUM(F58:F60)</f>
        <v>317914</v>
      </c>
      <c r="G61" s="124">
        <v>0</v>
      </c>
      <c r="H61" s="123">
        <f>F61</f>
        <v>317914</v>
      </c>
    </row>
    <row r="62" spans="1:8" s="141" customFormat="1" ht="12.75" x14ac:dyDescent="0.2">
      <c r="A62" s="100"/>
      <c r="B62" s="114"/>
      <c r="C62" s="121"/>
      <c r="D62" s="121"/>
      <c r="E62" s="126"/>
      <c r="F62" s="121"/>
      <c r="G62" s="121"/>
      <c r="H62" s="126"/>
    </row>
    <row r="63" spans="1:8" s="141" customFormat="1" ht="25.5" x14ac:dyDescent="0.2">
      <c r="A63" s="107">
        <v>38</v>
      </c>
      <c r="B63" s="115" t="s">
        <v>190</v>
      </c>
      <c r="C63" s="139">
        <f>C56-C61</f>
        <v>-2578384</v>
      </c>
      <c r="D63" s="139">
        <f>D56-D61</f>
        <v>90400</v>
      </c>
      <c r="E63" s="123">
        <f t="shared" si="5"/>
        <v>-2487984</v>
      </c>
      <c r="F63" s="139">
        <f>F56-F61</f>
        <v>-155791</v>
      </c>
      <c r="G63" s="139">
        <f>G56-G61</f>
        <v>271493</v>
      </c>
      <c r="H63" s="123">
        <f t="shared" ref="H63:H66" si="9">F63+G63</f>
        <v>115702</v>
      </c>
    </row>
    <row r="64" spans="1:8" s="142" customFormat="1" ht="12.75" x14ac:dyDescent="0.2">
      <c r="A64" s="116">
        <v>39</v>
      </c>
      <c r="B64" s="102" t="s">
        <v>96</v>
      </c>
      <c r="C64" s="140"/>
      <c r="D64" s="140"/>
      <c r="E64" s="123">
        <f t="shared" si="5"/>
        <v>0</v>
      </c>
      <c r="F64" s="140"/>
      <c r="G64" s="140"/>
      <c r="H64" s="123">
        <f t="shared" si="9"/>
        <v>0</v>
      </c>
    </row>
    <row r="65" spans="1:8" s="141" customFormat="1" ht="12.75" x14ac:dyDescent="0.2">
      <c r="A65" s="107">
        <v>40</v>
      </c>
      <c r="B65" s="105" t="s">
        <v>97</v>
      </c>
      <c r="C65" s="124">
        <f>C63-C64</f>
        <v>-2578384</v>
      </c>
      <c r="D65" s="124">
        <f>D63-D64</f>
        <v>90400</v>
      </c>
      <c r="E65" s="123">
        <f t="shared" si="5"/>
        <v>-2487984</v>
      </c>
      <c r="F65" s="124">
        <f>F63-F64</f>
        <v>-155791</v>
      </c>
      <c r="G65" s="124">
        <f>G63-G64</f>
        <v>271493</v>
      </c>
      <c r="H65" s="123">
        <f t="shared" si="9"/>
        <v>115702</v>
      </c>
    </row>
    <row r="66" spans="1:8" s="142" customFormat="1" ht="12.75" x14ac:dyDescent="0.2">
      <c r="A66" s="116">
        <v>41</v>
      </c>
      <c r="B66" s="102" t="s">
        <v>109</v>
      </c>
      <c r="C66" s="140"/>
      <c r="D66" s="140"/>
      <c r="E66" s="123">
        <f t="shared" si="5"/>
        <v>0</v>
      </c>
      <c r="F66" s="140"/>
      <c r="G66" s="140"/>
      <c r="H66" s="123">
        <f t="shared" si="9"/>
        <v>0</v>
      </c>
    </row>
    <row r="67" spans="1:8" s="141" customFormat="1" ht="12.75" x14ac:dyDescent="0.2">
      <c r="A67" s="117">
        <v>42</v>
      </c>
      <c r="B67" s="118" t="s">
        <v>76</v>
      </c>
      <c r="C67" s="131">
        <f>C65+C66</f>
        <v>-2578384</v>
      </c>
      <c r="D67" s="131">
        <f>D65+D66</f>
        <v>90400</v>
      </c>
      <c r="E67" s="132">
        <f>C67+D67</f>
        <v>-2487984</v>
      </c>
      <c r="F67" s="131">
        <f>F65+F66</f>
        <v>-155791</v>
      </c>
      <c r="G67" s="131">
        <f>G65+G66</f>
        <v>271493</v>
      </c>
      <c r="H67" s="132">
        <f>F67+G67</f>
        <v>115702</v>
      </c>
    </row>
    <row r="68" spans="1:8" x14ac:dyDescent="0.3">
      <c r="A68" s="31"/>
      <c r="B68" s="33" t="s">
        <v>132</v>
      </c>
      <c r="C68" s="47"/>
      <c r="D68" s="47"/>
      <c r="E68" s="47"/>
    </row>
    <row r="69" spans="1:8" x14ac:dyDescent="0.3">
      <c r="A69" s="31"/>
      <c r="B69" s="3"/>
      <c r="C69" s="47"/>
      <c r="D69" s="47"/>
      <c r="E69" s="48"/>
    </row>
    <row r="70" spans="1:8" x14ac:dyDescent="0.3">
      <c r="A70" s="47"/>
      <c r="B70" s="47"/>
      <c r="C70" s="47"/>
      <c r="D70" s="47"/>
      <c r="E70" s="47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31" zoomScaleNormal="100" workbookViewId="0">
      <selection activeCell="B1" sqref="B1"/>
    </sheetView>
  </sheetViews>
  <sheetFormatPr defaultRowHeight="15" x14ac:dyDescent="0.3"/>
  <cols>
    <col min="1" max="1" width="5.42578125" style="34" customWidth="1"/>
    <col min="2" max="2" width="47.28515625" style="34" customWidth="1"/>
    <col min="3" max="3" width="14.85546875" style="34" bestFit="1" customWidth="1"/>
    <col min="4" max="4" width="17" style="34" customWidth="1"/>
    <col min="5" max="5" width="15.140625" style="34" bestFit="1" customWidth="1"/>
    <col min="6" max="6" width="14" style="34" bestFit="1" customWidth="1"/>
    <col min="7" max="7" width="15.140625" style="34" bestFit="1" customWidth="1"/>
    <col min="8" max="8" width="15.42578125" style="34" bestFit="1" customWidth="1"/>
    <col min="9" max="16384" width="9.140625" style="34"/>
  </cols>
  <sheetData>
    <row r="1" spans="1:48" x14ac:dyDescent="0.3">
      <c r="A1" s="6" t="s">
        <v>133</v>
      </c>
      <c r="B1" s="36" t="str">
        <f>'RC'!B2</f>
        <v>სს "კავკასიის განვითარების ბანკი - საქართველო"</v>
      </c>
      <c r="C1" s="3"/>
      <c r="D1" s="3"/>
      <c r="E1" s="3"/>
      <c r="F1" s="47"/>
      <c r="G1" s="47"/>
      <c r="H1" s="3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x14ac:dyDescent="0.3">
      <c r="A2" s="6" t="s">
        <v>145</v>
      </c>
      <c r="B2" s="49">
        <f>'RC'!B3</f>
        <v>42551</v>
      </c>
      <c r="C2" s="3"/>
      <c r="D2" s="3"/>
      <c r="E2" s="3"/>
      <c r="F2" s="47"/>
      <c r="G2" s="47"/>
      <c r="H2" s="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 ht="16.5" thickBot="1" x14ac:dyDescent="0.35">
      <c r="B3" s="50" t="s">
        <v>18</v>
      </c>
      <c r="C3" s="35"/>
      <c r="D3" s="35"/>
      <c r="E3" s="35"/>
      <c r="H3" s="40" t="s">
        <v>134</v>
      </c>
    </row>
    <row r="4" spans="1:48" ht="18" x14ac:dyDescent="0.35">
      <c r="A4" s="51"/>
      <c r="B4" s="41"/>
      <c r="C4" s="153" t="s">
        <v>148</v>
      </c>
      <c r="D4" s="158"/>
      <c r="E4" s="158"/>
      <c r="F4" s="153" t="s">
        <v>161</v>
      </c>
      <c r="G4" s="158"/>
      <c r="H4" s="159"/>
    </row>
    <row r="5" spans="1:48" s="54" customFormat="1" ht="11.25" x14ac:dyDescent="0.2">
      <c r="A5" s="43" t="s">
        <v>118</v>
      </c>
      <c r="B5" s="52"/>
      <c r="C5" s="13" t="s">
        <v>175</v>
      </c>
      <c r="D5" s="13" t="s">
        <v>176</v>
      </c>
      <c r="E5" s="13" t="s">
        <v>177</v>
      </c>
      <c r="F5" s="13" t="s">
        <v>175</v>
      </c>
      <c r="G5" s="13" t="s">
        <v>176</v>
      </c>
      <c r="H5" s="13" t="s">
        <v>177</v>
      </c>
      <c r="I5" s="53"/>
      <c r="J5" s="53"/>
      <c r="K5" s="53"/>
      <c r="L5" s="53"/>
    </row>
    <row r="6" spans="1:48" x14ac:dyDescent="0.3">
      <c r="A6" s="43">
        <v>1</v>
      </c>
      <c r="B6" s="55" t="s">
        <v>110</v>
      </c>
      <c r="C6" s="15">
        <f>SUM(C7:C12)</f>
        <v>30900482.230000004</v>
      </c>
      <c r="D6" s="15">
        <f>SUM(D7:D12)</f>
        <v>27392336.539999999</v>
      </c>
      <c r="E6" s="15">
        <f>C6+D6</f>
        <v>58292818.770000003</v>
      </c>
      <c r="F6" s="15">
        <f>SUM(F7:F12)</f>
        <v>25435497</v>
      </c>
      <c r="G6" s="15">
        <f>SUM(G7:G12)</f>
        <v>26423429</v>
      </c>
      <c r="H6" s="45">
        <f>F6+G6</f>
        <v>51858926</v>
      </c>
      <c r="I6" s="47"/>
      <c r="J6" s="47"/>
      <c r="K6" s="47"/>
      <c r="L6" s="47"/>
    </row>
    <row r="7" spans="1:48" x14ac:dyDescent="0.3">
      <c r="A7" s="43">
        <v>1.1000000000000001</v>
      </c>
      <c r="B7" s="56" t="s">
        <v>9</v>
      </c>
      <c r="C7" s="21"/>
      <c r="D7" s="21"/>
      <c r="E7" s="15">
        <f t="shared" ref="E7:E52" si="0">C7+D7</f>
        <v>0</v>
      </c>
      <c r="F7" s="21"/>
      <c r="G7" s="21"/>
      <c r="H7" s="45">
        <f t="shared" ref="H7:H53" si="1">F7+G7</f>
        <v>0</v>
      </c>
      <c r="I7" s="47"/>
      <c r="J7" s="47"/>
      <c r="K7" s="47"/>
      <c r="L7" s="47"/>
    </row>
    <row r="8" spans="1:48" x14ac:dyDescent="0.3">
      <c r="A8" s="43">
        <v>1.2</v>
      </c>
      <c r="B8" s="56" t="s">
        <v>10</v>
      </c>
      <c r="C8" s="21">
        <v>2662198.4900000002</v>
      </c>
      <c r="D8" s="21"/>
      <c r="E8" s="15">
        <f t="shared" si="0"/>
        <v>2662198.4900000002</v>
      </c>
      <c r="F8" s="21">
        <v>7364365</v>
      </c>
      <c r="G8" s="21"/>
      <c r="H8" s="45">
        <f t="shared" si="1"/>
        <v>7364365</v>
      </c>
      <c r="I8" s="47"/>
      <c r="J8" s="47"/>
      <c r="K8" s="47"/>
      <c r="L8" s="47"/>
    </row>
    <row r="9" spans="1:48" x14ac:dyDescent="0.3">
      <c r="A9" s="43">
        <v>1.3</v>
      </c>
      <c r="B9" s="56" t="s">
        <v>116</v>
      </c>
      <c r="C9" s="21">
        <v>19868354.25</v>
      </c>
      <c r="D9" s="21">
        <v>1625556.2</v>
      </c>
      <c r="E9" s="15">
        <f t="shared" si="0"/>
        <v>21493910.449999999</v>
      </c>
      <c r="F9" s="21">
        <v>8041608</v>
      </c>
      <c r="G9" s="21">
        <v>1416429</v>
      </c>
      <c r="H9" s="45">
        <f t="shared" si="1"/>
        <v>9458037</v>
      </c>
      <c r="I9" s="47"/>
      <c r="J9" s="47"/>
      <c r="K9" s="47"/>
      <c r="L9" s="47"/>
    </row>
    <row r="10" spans="1:48" x14ac:dyDescent="0.3">
      <c r="A10" s="43">
        <v>1.4</v>
      </c>
      <c r="B10" s="56" t="s">
        <v>23</v>
      </c>
      <c r="C10" s="21"/>
      <c r="D10" s="21"/>
      <c r="E10" s="15">
        <f t="shared" si="0"/>
        <v>0</v>
      </c>
      <c r="F10" s="21"/>
      <c r="G10" s="21"/>
      <c r="H10" s="45">
        <f t="shared" si="1"/>
        <v>0</v>
      </c>
      <c r="I10" s="47"/>
      <c r="J10" s="47"/>
      <c r="K10" s="47"/>
      <c r="L10" s="47"/>
    </row>
    <row r="11" spans="1:48" x14ac:dyDescent="0.3">
      <c r="A11" s="43">
        <v>1.5</v>
      </c>
      <c r="B11" s="56" t="s">
        <v>24</v>
      </c>
      <c r="C11" s="21">
        <v>8369929.4900000002</v>
      </c>
      <c r="D11" s="21">
        <v>25766780.34</v>
      </c>
      <c r="E11" s="15">
        <f t="shared" si="0"/>
        <v>34136709.829999998</v>
      </c>
      <c r="F11" s="21">
        <v>10029524</v>
      </c>
      <c r="G11" s="21">
        <v>25007000</v>
      </c>
      <c r="H11" s="45">
        <f t="shared" si="1"/>
        <v>35036524</v>
      </c>
      <c r="I11" s="47"/>
      <c r="J11" s="47"/>
      <c r="K11" s="47"/>
      <c r="L11" s="47"/>
    </row>
    <row r="12" spans="1:48" x14ac:dyDescent="0.3">
      <c r="A12" s="43">
        <v>1.6</v>
      </c>
      <c r="B12" s="56" t="s">
        <v>25</v>
      </c>
      <c r="C12" s="21"/>
      <c r="D12" s="21"/>
      <c r="E12" s="15">
        <f t="shared" si="0"/>
        <v>0</v>
      </c>
      <c r="F12" s="21"/>
      <c r="G12" s="21"/>
      <c r="H12" s="45">
        <f t="shared" si="1"/>
        <v>0</v>
      </c>
      <c r="I12" s="47"/>
      <c r="J12" s="47"/>
      <c r="K12" s="47"/>
      <c r="L12" s="47"/>
    </row>
    <row r="13" spans="1:48" x14ac:dyDescent="0.3">
      <c r="A13" s="43">
        <v>2</v>
      </c>
      <c r="B13" s="55" t="s">
        <v>113</v>
      </c>
      <c r="C13" s="15">
        <f>SUM(C14:C20)</f>
        <v>1552114.28</v>
      </c>
      <c r="D13" s="15">
        <f>SUM(D14:D20)</f>
        <v>1189506.82</v>
      </c>
      <c r="E13" s="15">
        <f t="shared" si="0"/>
        <v>2741621.1</v>
      </c>
      <c r="F13" s="15">
        <f>SUM(F14:F20)</f>
        <v>1216323</v>
      </c>
      <c r="G13" s="15">
        <f>SUM(G14:G20)</f>
        <v>724795</v>
      </c>
      <c r="H13" s="45">
        <f t="shared" si="1"/>
        <v>1941118</v>
      </c>
      <c r="I13" s="47"/>
      <c r="J13" s="47"/>
      <c r="K13" s="47"/>
      <c r="L13" s="47"/>
    </row>
    <row r="14" spans="1:48" x14ac:dyDescent="0.3">
      <c r="A14" s="43">
        <v>2.1</v>
      </c>
      <c r="B14" s="56" t="s">
        <v>117</v>
      </c>
      <c r="C14" s="21">
        <v>1552114.28</v>
      </c>
      <c r="D14" s="21">
        <v>1189506.82</v>
      </c>
      <c r="E14" s="15">
        <f t="shared" si="0"/>
        <v>2741621.1</v>
      </c>
      <c r="F14" s="21">
        <v>1216323</v>
      </c>
      <c r="G14" s="21">
        <v>724795</v>
      </c>
      <c r="H14" s="45">
        <f t="shared" si="1"/>
        <v>1941118</v>
      </c>
      <c r="I14" s="47"/>
      <c r="J14" s="47"/>
      <c r="K14" s="47"/>
      <c r="L14" s="47"/>
    </row>
    <row r="15" spans="1:48" x14ac:dyDescent="0.3">
      <c r="A15" s="43">
        <v>2.2000000000000002</v>
      </c>
      <c r="B15" s="56" t="s">
        <v>26</v>
      </c>
      <c r="C15" s="21"/>
      <c r="D15" s="21"/>
      <c r="E15" s="15">
        <f t="shared" si="0"/>
        <v>0</v>
      </c>
      <c r="F15" s="21"/>
      <c r="G15" s="21"/>
      <c r="H15" s="45">
        <f t="shared" si="1"/>
        <v>0</v>
      </c>
      <c r="I15" s="47"/>
      <c r="J15" s="47"/>
      <c r="K15" s="47"/>
      <c r="L15" s="47"/>
    </row>
    <row r="16" spans="1:48" x14ac:dyDescent="0.3">
      <c r="A16" s="43">
        <v>2.2999999999999998</v>
      </c>
      <c r="B16" s="56" t="s">
        <v>0</v>
      </c>
      <c r="C16" s="21"/>
      <c r="D16" s="21"/>
      <c r="E16" s="15">
        <f t="shared" si="0"/>
        <v>0</v>
      </c>
      <c r="F16" s="21"/>
      <c r="G16" s="21"/>
      <c r="H16" s="45">
        <f t="shared" si="1"/>
        <v>0</v>
      </c>
      <c r="I16" s="47"/>
      <c r="J16" s="47"/>
      <c r="K16" s="47"/>
      <c r="L16" s="47"/>
    </row>
    <row r="17" spans="1:12" x14ac:dyDescent="0.3">
      <c r="A17" s="43">
        <v>2.4</v>
      </c>
      <c r="B17" s="56" t="s">
        <v>3</v>
      </c>
      <c r="C17" s="21"/>
      <c r="D17" s="21"/>
      <c r="E17" s="15">
        <f t="shared" si="0"/>
        <v>0</v>
      </c>
      <c r="F17" s="21"/>
      <c r="G17" s="21"/>
      <c r="H17" s="45">
        <f t="shared" si="1"/>
        <v>0</v>
      </c>
      <c r="I17" s="47"/>
      <c r="J17" s="47"/>
      <c r="K17" s="47"/>
      <c r="L17" s="47"/>
    </row>
    <row r="18" spans="1:12" x14ac:dyDescent="0.3">
      <c r="A18" s="43">
        <v>2.5</v>
      </c>
      <c r="B18" s="56" t="s">
        <v>11</v>
      </c>
      <c r="C18" s="21"/>
      <c r="D18" s="21"/>
      <c r="E18" s="15">
        <f t="shared" si="0"/>
        <v>0</v>
      </c>
      <c r="F18" s="21"/>
      <c r="G18" s="21"/>
      <c r="H18" s="45">
        <f t="shared" si="1"/>
        <v>0</v>
      </c>
      <c r="I18" s="47"/>
      <c r="J18" s="47"/>
      <c r="K18" s="47"/>
      <c r="L18" s="47"/>
    </row>
    <row r="19" spans="1:12" x14ac:dyDescent="0.3">
      <c r="A19" s="43">
        <v>2.6</v>
      </c>
      <c r="B19" s="56" t="s">
        <v>12</v>
      </c>
      <c r="C19" s="21"/>
      <c r="D19" s="21"/>
      <c r="E19" s="15">
        <f t="shared" si="0"/>
        <v>0</v>
      </c>
      <c r="F19" s="21"/>
      <c r="G19" s="21"/>
      <c r="H19" s="45">
        <f t="shared" si="1"/>
        <v>0</v>
      </c>
      <c r="I19" s="47"/>
      <c r="J19" s="47"/>
      <c r="K19" s="47"/>
      <c r="L19" s="47"/>
    </row>
    <row r="20" spans="1:12" x14ac:dyDescent="0.3">
      <c r="A20" s="43">
        <v>2.7</v>
      </c>
      <c r="B20" s="56" t="s">
        <v>5</v>
      </c>
      <c r="C20" s="21"/>
      <c r="D20" s="21"/>
      <c r="E20" s="15">
        <f t="shared" si="0"/>
        <v>0</v>
      </c>
      <c r="F20" s="21"/>
      <c r="G20" s="21"/>
      <c r="H20" s="45">
        <f t="shared" si="1"/>
        <v>0</v>
      </c>
      <c r="I20" s="47"/>
      <c r="J20" s="47"/>
      <c r="K20" s="47"/>
      <c r="L20" s="47"/>
    </row>
    <row r="21" spans="1:12" x14ac:dyDescent="0.3">
      <c r="A21" s="43">
        <v>3</v>
      </c>
      <c r="B21" s="55" t="s">
        <v>27</v>
      </c>
      <c r="C21" s="15">
        <f>SUM(C22:C24)</f>
        <v>2662198.4900000002</v>
      </c>
      <c r="D21" s="15">
        <f>SUM(D22:D24)</f>
        <v>0</v>
      </c>
      <c r="E21" s="15">
        <f t="shared" si="0"/>
        <v>2662198.4900000002</v>
      </c>
      <c r="F21" s="15">
        <f>SUM(F22:F24)</f>
        <v>7364365</v>
      </c>
      <c r="G21" s="15">
        <f>SUM(G22:G24)</f>
        <v>0</v>
      </c>
      <c r="H21" s="45">
        <f t="shared" si="1"/>
        <v>7364365</v>
      </c>
      <c r="I21" s="47"/>
      <c r="J21" s="47"/>
      <c r="K21" s="47"/>
      <c r="L21" s="47"/>
    </row>
    <row r="22" spans="1:12" x14ac:dyDescent="0.3">
      <c r="A22" s="43">
        <v>3.1</v>
      </c>
      <c r="B22" s="56" t="s">
        <v>111</v>
      </c>
      <c r="C22" s="21"/>
      <c r="D22" s="21"/>
      <c r="E22" s="15">
        <f t="shared" si="0"/>
        <v>0</v>
      </c>
      <c r="F22" s="21"/>
      <c r="G22" s="21"/>
      <c r="H22" s="45">
        <f t="shared" si="1"/>
        <v>0</v>
      </c>
      <c r="I22" s="47"/>
      <c r="J22" s="47"/>
      <c r="K22" s="47"/>
      <c r="L22" s="47"/>
    </row>
    <row r="23" spans="1:12" x14ac:dyDescent="0.3">
      <c r="A23" s="43">
        <v>3.2</v>
      </c>
      <c r="B23" s="56" t="s">
        <v>112</v>
      </c>
      <c r="C23" s="21">
        <v>2662198.4900000002</v>
      </c>
      <c r="D23" s="21"/>
      <c r="E23" s="15">
        <f t="shared" si="0"/>
        <v>2662198.4900000002</v>
      </c>
      <c r="F23" s="21">
        <v>7364365</v>
      </c>
      <c r="G23" s="21"/>
      <c r="H23" s="45">
        <f t="shared" si="1"/>
        <v>7364365</v>
      </c>
      <c r="I23" s="47"/>
      <c r="J23" s="47"/>
      <c r="K23" s="47"/>
      <c r="L23" s="47"/>
    </row>
    <row r="24" spans="1:12" x14ac:dyDescent="0.3">
      <c r="A24" s="43">
        <v>3.3</v>
      </c>
      <c r="B24" s="56" t="s">
        <v>28</v>
      </c>
      <c r="C24" s="21"/>
      <c r="D24" s="21"/>
      <c r="E24" s="15">
        <f t="shared" si="0"/>
        <v>0</v>
      </c>
      <c r="F24" s="21"/>
      <c r="G24" s="21"/>
      <c r="H24" s="45">
        <f t="shared" si="1"/>
        <v>0</v>
      </c>
      <c r="I24" s="47"/>
      <c r="J24" s="47"/>
      <c r="K24" s="47"/>
      <c r="L24" s="47"/>
    </row>
    <row r="25" spans="1:12" ht="30" x14ac:dyDescent="0.3">
      <c r="A25" s="43">
        <v>4</v>
      </c>
      <c r="B25" s="57" t="s">
        <v>29</v>
      </c>
      <c r="C25" s="15">
        <f>SUM(C26:C28)</f>
        <v>3535</v>
      </c>
      <c r="D25" s="15">
        <f>SUM(D26:D28)</f>
        <v>0</v>
      </c>
      <c r="E25" s="15">
        <f t="shared" si="0"/>
        <v>3535</v>
      </c>
      <c r="F25" s="15">
        <f>SUM(F26:F28)</f>
        <v>8</v>
      </c>
      <c r="G25" s="15">
        <f>SUM(G26:G28)</f>
        <v>0</v>
      </c>
      <c r="H25" s="45">
        <f t="shared" si="1"/>
        <v>8</v>
      </c>
      <c r="I25" s="47"/>
      <c r="J25" s="47"/>
      <c r="K25" s="47"/>
      <c r="L25" s="47"/>
    </row>
    <row r="26" spans="1:12" x14ac:dyDescent="0.3">
      <c r="A26" s="43">
        <v>4.0999999999999996</v>
      </c>
      <c r="B26" s="56" t="s">
        <v>17</v>
      </c>
      <c r="C26" s="21"/>
      <c r="D26" s="21"/>
      <c r="E26" s="15">
        <f t="shared" si="0"/>
        <v>0</v>
      </c>
      <c r="F26" s="21"/>
      <c r="G26" s="21"/>
      <c r="H26" s="45">
        <f t="shared" si="1"/>
        <v>0</v>
      </c>
      <c r="I26" s="47"/>
      <c r="J26" s="47"/>
      <c r="K26" s="47"/>
      <c r="L26" s="47"/>
    </row>
    <row r="27" spans="1:12" x14ac:dyDescent="0.3">
      <c r="A27" s="43">
        <v>4.2</v>
      </c>
      <c r="B27" s="56" t="s">
        <v>1</v>
      </c>
      <c r="C27" s="21"/>
      <c r="D27" s="21"/>
      <c r="E27" s="15">
        <f t="shared" si="0"/>
        <v>0</v>
      </c>
      <c r="F27" s="21"/>
      <c r="G27" s="21"/>
      <c r="H27" s="45">
        <f t="shared" si="1"/>
        <v>0</v>
      </c>
      <c r="I27" s="47"/>
      <c r="J27" s="47"/>
      <c r="K27" s="47"/>
      <c r="L27" s="47"/>
    </row>
    <row r="28" spans="1:12" x14ac:dyDescent="0.3">
      <c r="A28" s="43">
        <v>4.3</v>
      </c>
      <c r="B28" s="56" t="s">
        <v>30</v>
      </c>
      <c r="C28" s="21">
        <v>3535</v>
      </c>
      <c r="D28" s="21"/>
      <c r="E28" s="15">
        <f t="shared" si="0"/>
        <v>3535</v>
      </c>
      <c r="F28" s="21">
        <v>8</v>
      </c>
      <c r="G28" s="21"/>
      <c r="H28" s="45">
        <f t="shared" si="1"/>
        <v>8</v>
      </c>
      <c r="I28" s="47"/>
      <c r="J28" s="47"/>
      <c r="K28" s="47"/>
      <c r="L28" s="47"/>
    </row>
    <row r="29" spans="1:12" x14ac:dyDescent="0.3">
      <c r="A29" s="43">
        <v>5</v>
      </c>
      <c r="B29" s="55" t="s">
        <v>13</v>
      </c>
      <c r="C29" s="15">
        <f>SUM(C30:C33)</f>
        <v>0</v>
      </c>
      <c r="D29" s="15">
        <f>SUM(D30:D33)</f>
        <v>0</v>
      </c>
      <c r="E29" s="15">
        <f t="shared" si="0"/>
        <v>0</v>
      </c>
      <c r="F29" s="15">
        <f>SUM(F30:F33)</f>
        <v>0</v>
      </c>
      <c r="G29" s="15">
        <f>SUM(G30:G33)</f>
        <v>0</v>
      </c>
      <c r="H29" s="45">
        <f t="shared" si="1"/>
        <v>0</v>
      </c>
      <c r="I29" s="47"/>
      <c r="J29" s="47"/>
      <c r="K29" s="47"/>
      <c r="L29" s="47"/>
    </row>
    <row r="30" spans="1:12" x14ac:dyDescent="0.3">
      <c r="A30" s="43">
        <v>5.0999999999999996</v>
      </c>
      <c r="B30" s="56" t="s">
        <v>31</v>
      </c>
      <c r="C30" s="21"/>
      <c r="D30" s="21"/>
      <c r="E30" s="15">
        <f t="shared" si="0"/>
        <v>0</v>
      </c>
      <c r="F30" s="21"/>
      <c r="G30" s="21"/>
      <c r="H30" s="45">
        <f t="shared" si="1"/>
        <v>0</v>
      </c>
      <c r="I30" s="47"/>
      <c r="J30" s="47"/>
      <c r="K30" s="47"/>
      <c r="L30" s="47"/>
    </row>
    <row r="31" spans="1:12" s="61" customFormat="1" ht="30" x14ac:dyDescent="0.3">
      <c r="A31" s="42">
        <v>5.2</v>
      </c>
      <c r="B31" s="58" t="s">
        <v>114</v>
      </c>
      <c r="C31" s="59"/>
      <c r="D31" s="59"/>
      <c r="E31" s="15">
        <f t="shared" si="0"/>
        <v>0</v>
      </c>
      <c r="F31" s="59"/>
      <c r="G31" s="59"/>
      <c r="H31" s="15">
        <f t="shared" si="1"/>
        <v>0</v>
      </c>
      <c r="I31" s="60"/>
      <c r="J31" s="60"/>
      <c r="K31" s="60"/>
      <c r="L31" s="60"/>
    </row>
    <row r="32" spans="1:12" s="61" customFormat="1" ht="30" x14ac:dyDescent="0.3">
      <c r="A32" s="42">
        <v>5.3</v>
      </c>
      <c r="B32" s="58" t="s">
        <v>6</v>
      </c>
      <c r="C32" s="59"/>
      <c r="D32" s="59"/>
      <c r="E32" s="15">
        <f t="shared" si="0"/>
        <v>0</v>
      </c>
      <c r="F32" s="59"/>
      <c r="G32" s="59"/>
      <c r="H32" s="15">
        <f t="shared" si="1"/>
        <v>0</v>
      </c>
      <c r="I32" s="60"/>
      <c r="J32" s="60"/>
      <c r="K32" s="60"/>
      <c r="L32" s="60"/>
    </row>
    <row r="33" spans="1:12" x14ac:dyDescent="0.3">
      <c r="A33" s="43">
        <v>5.4</v>
      </c>
      <c r="B33" s="56" t="s">
        <v>14</v>
      </c>
      <c r="C33" s="21"/>
      <c r="D33" s="21"/>
      <c r="E33" s="15">
        <f t="shared" si="0"/>
        <v>0</v>
      </c>
      <c r="F33" s="21"/>
      <c r="G33" s="21"/>
      <c r="H33" s="45">
        <f t="shared" si="1"/>
        <v>0</v>
      </c>
      <c r="I33" s="47"/>
      <c r="J33" s="47"/>
      <c r="K33" s="47"/>
      <c r="L33" s="47"/>
    </row>
    <row r="34" spans="1:12" ht="30" x14ac:dyDescent="0.3">
      <c r="A34" s="43">
        <v>6</v>
      </c>
      <c r="B34" s="57" t="s">
        <v>32</v>
      </c>
      <c r="C34" s="15">
        <f>SUM(C35:C38)</f>
        <v>0</v>
      </c>
      <c r="D34" s="15">
        <f>SUM(D35:D38)</f>
        <v>0</v>
      </c>
      <c r="E34" s="15">
        <f t="shared" si="0"/>
        <v>0</v>
      </c>
      <c r="F34" s="15">
        <f>SUM(F35:F38)</f>
        <v>0</v>
      </c>
      <c r="G34" s="15">
        <f>SUM(G35:G38)</f>
        <v>0</v>
      </c>
      <c r="H34" s="45">
        <f t="shared" si="1"/>
        <v>0</v>
      </c>
      <c r="I34" s="47"/>
      <c r="J34" s="47"/>
      <c r="K34" s="47"/>
      <c r="L34" s="47"/>
    </row>
    <row r="35" spans="1:12" x14ac:dyDescent="0.3">
      <c r="A35" s="43">
        <v>6.1</v>
      </c>
      <c r="B35" s="56" t="s">
        <v>33</v>
      </c>
      <c r="C35" s="21"/>
      <c r="D35" s="21"/>
      <c r="E35" s="15">
        <f t="shared" si="0"/>
        <v>0</v>
      </c>
      <c r="F35" s="21"/>
      <c r="G35" s="21"/>
      <c r="H35" s="45">
        <f t="shared" si="1"/>
        <v>0</v>
      </c>
      <c r="I35" s="47"/>
      <c r="J35" s="47"/>
      <c r="K35" s="47"/>
      <c r="L35" s="47"/>
    </row>
    <row r="36" spans="1:12" x14ac:dyDescent="0.3">
      <c r="A36" s="43">
        <v>6.2</v>
      </c>
      <c r="B36" s="56" t="s">
        <v>115</v>
      </c>
      <c r="C36" s="21"/>
      <c r="D36" s="21"/>
      <c r="E36" s="15">
        <f t="shared" si="0"/>
        <v>0</v>
      </c>
      <c r="F36" s="21"/>
      <c r="G36" s="21"/>
      <c r="H36" s="45">
        <f t="shared" si="1"/>
        <v>0</v>
      </c>
      <c r="I36" s="47"/>
      <c r="J36" s="47"/>
      <c r="K36" s="47"/>
      <c r="L36" s="47"/>
    </row>
    <row r="37" spans="1:12" x14ac:dyDescent="0.3">
      <c r="A37" s="43">
        <v>6.3</v>
      </c>
      <c r="B37" s="56" t="s">
        <v>7</v>
      </c>
      <c r="C37" s="21"/>
      <c r="D37" s="21"/>
      <c r="E37" s="15">
        <f t="shared" si="0"/>
        <v>0</v>
      </c>
      <c r="F37" s="21"/>
      <c r="G37" s="21"/>
      <c r="H37" s="45">
        <f t="shared" si="1"/>
        <v>0</v>
      </c>
      <c r="I37" s="47"/>
      <c r="J37" s="47"/>
      <c r="K37" s="47"/>
      <c r="L37" s="47"/>
    </row>
    <row r="38" spans="1:12" x14ac:dyDescent="0.3">
      <c r="A38" s="43">
        <v>6.4</v>
      </c>
      <c r="B38" s="56" t="s">
        <v>14</v>
      </c>
      <c r="C38" s="21"/>
      <c r="D38" s="21"/>
      <c r="E38" s="15">
        <f t="shared" si="0"/>
        <v>0</v>
      </c>
      <c r="F38" s="21"/>
      <c r="G38" s="21"/>
      <c r="H38" s="45">
        <f t="shared" si="1"/>
        <v>0</v>
      </c>
      <c r="I38" s="47"/>
      <c r="J38" s="47"/>
      <c r="K38" s="47"/>
      <c r="L38" s="47"/>
    </row>
    <row r="39" spans="1:12" x14ac:dyDescent="0.3">
      <c r="A39" s="43">
        <v>7</v>
      </c>
      <c r="B39" s="55" t="s">
        <v>2</v>
      </c>
      <c r="C39" s="44">
        <f>SUM(C40:C42)</f>
        <v>33284880.210000001</v>
      </c>
      <c r="D39" s="44">
        <f>SUM(D40:D42)</f>
        <v>1181222.98</v>
      </c>
      <c r="E39" s="15">
        <f t="shared" si="0"/>
        <v>34466103.189999998</v>
      </c>
      <c r="F39" s="44">
        <f>SUM(F40:F42)</f>
        <v>35962428</v>
      </c>
      <c r="G39" s="44">
        <f>SUM(G40:G42)</f>
        <v>726664</v>
      </c>
      <c r="H39" s="45">
        <f t="shared" si="1"/>
        <v>36689092</v>
      </c>
      <c r="I39" s="47"/>
      <c r="J39" s="47"/>
      <c r="K39" s="47"/>
      <c r="L39" s="47"/>
    </row>
    <row r="40" spans="1:12" x14ac:dyDescent="0.3">
      <c r="A40" s="43" t="s">
        <v>119</v>
      </c>
      <c r="B40" s="56" t="s">
        <v>34</v>
      </c>
      <c r="C40" s="21">
        <v>33284880.210000001</v>
      </c>
      <c r="D40" s="21">
        <v>1181222.98</v>
      </c>
      <c r="E40" s="15">
        <f t="shared" si="0"/>
        <v>34466103.189999998</v>
      </c>
      <c r="F40" s="21">
        <v>35962428</v>
      </c>
      <c r="G40" s="21">
        <v>726664</v>
      </c>
      <c r="H40" s="45">
        <f t="shared" si="1"/>
        <v>36689092</v>
      </c>
      <c r="I40" s="47"/>
      <c r="J40" s="47"/>
      <c r="K40" s="47"/>
      <c r="L40" s="47"/>
    </row>
    <row r="41" spans="1:12" x14ac:dyDescent="0.3">
      <c r="A41" s="43" t="s">
        <v>120</v>
      </c>
      <c r="B41" s="56" t="s">
        <v>4</v>
      </c>
      <c r="C41" s="21"/>
      <c r="D41" s="21"/>
      <c r="E41" s="15">
        <f t="shared" si="0"/>
        <v>0</v>
      </c>
      <c r="F41" s="21"/>
      <c r="G41" s="21"/>
      <c r="H41" s="45">
        <f t="shared" si="1"/>
        <v>0</v>
      </c>
      <c r="I41" s="47"/>
      <c r="J41" s="47"/>
      <c r="K41" s="47"/>
      <c r="L41" s="47"/>
    </row>
    <row r="42" spans="1:12" x14ac:dyDescent="0.3">
      <c r="A42" s="43" t="s">
        <v>121</v>
      </c>
      <c r="B42" s="56" t="s">
        <v>19</v>
      </c>
      <c r="C42" s="21"/>
      <c r="D42" s="21"/>
      <c r="E42" s="15">
        <f t="shared" si="0"/>
        <v>0</v>
      </c>
      <c r="F42" s="21"/>
      <c r="G42" s="21"/>
      <c r="H42" s="45">
        <f t="shared" si="1"/>
        <v>0</v>
      </c>
      <c r="I42" s="47"/>
      <c r="J42" s="47"/>
      <c r="K42" s="47"/>
      <c r="L42" s="47"/>
    </row>
    <row r="43" spans="1:12" x14ac:dyDescent="0.3">
      <c r="A43" s="43">
        <v>8</v>
      </c>
      <c r="B43" s="55" t="s">
        <v>20</v>
      </c>
      <c r="C43" s="44">
        <f>SUM(C44:C48)</f>
        <v>4853086.9700000007</v>
      </c>
      <c r="D43" s="44">
        <f>SUM(D44:D48)</f>
        <v>1152356.1399999999</v>
      </c>
      <c r="E43" s="15">
        <f t="shared" si="0"/>
        <v>6005443.1100000003</v>
      </c>
      <c r="F43" s="44">
        <f>SUM(F44:F48)</f>
        <v>3472153</v>
      </c>
      <c r="G43" s="44">
        <f>SUM(G44:G48)</f>
        <v>629619</v>
      </c>
      <c r="H43" s="45">
        <f t="shared" si="1"/>
        <v>4101772</v>
      </c>
      <c r="I43" s="47"/>
      <c r="J43" s="47"/>
      <c r="K43" s="47"/>
      <c r="L43" s="47"/>
    </row>
    <row r="44" spans="1:12" x14ac:dyDescent="0.3">
      <c r="A44" s="43" t="s">
        <v>122</v>
      </c>
      <c r="B44" s="56" t="s">
        <v>35</v>
      </c>
      <c r="C44" s="21"/>
      <c r="D44" s="21"/>
      <c r="E44" s="15">
        <f t="shared" si="0"/>
        <v>0</v>
      </c>
      <c r="F44" s="21"/>
      <c r="G44" s="21"/>
      <c r="H44" s="45">
        <f t="shared" si="1"/>
        <v>0</v>
      </c>
      <c r="I44" s="47"/>
      <c r="J44" s="47"/>
      <c r="K44" s="47"/>
      <c r="L44" s="47"/>
    </row>
    <row r="45" spans="1:12" x14ac:dyDescent="0.3">
      <c r="A45" s="43" t="s">
        <v>123</v>
      </c>
      <c r="B45" s="56" t="s">
        <v>36</v>
      </c>
      <c r="C45" s="21">
        <v>3230601.24</v>
      </c>
      <c r="D45" s="21">
        <v>918530.98</v>
      </c>
      <c r="E45" s="15">
        <f t="shared" si="0"/>
        <v>4149132.22</v>
      </c>
      <c r="F45" s="21">
        <v>2257487</v>
      </c>
      <c r="G45" s="21">
        <v>473745</v>
      </c>
      <c r="H45" s="45">
        <f t="shared" si="1"/>
        <v>2731232</v>
      </c>
      <c r="I45" s="47"/>
      <c r="J45" s="47"/>
      <c r="K45" s="47"/>
      <c r="L45" s="47"/>
    </row>
    <row r="46" spans="1:12" x14ac:dyDescent="0.3">
      <c r="A46" s="43" t="s">
        <v>124</v>
      </c>
      <c r="B46" s="56" t="s">
        <v>21</v>
      </c>
      <c r="C46" s="21"/>
      <c r="D46" s="21"/>
      <c r="E46" s="15">
        <f t="shared" si="0"/>
        <v>0</v>
      </c>
      <c r="F46" s="21"/>
      <c r="G46" s="21"/>
      <c r="H46" s="45">
        <f t="shared" si="1"/>
        <v>0</v>
      </c>
      <c r="I46" s="47"/>
      <c r="J46" s="47"/>
      <c r="K46" s="47"/>
      <c r="L46" s="47"/>
    </row>
    <row r="47" spans="1:12" x14ac:dyDescent="0.3">
      <c r="A47" s="43" t="s">
        <v>125</v>
      </c>
      <c r="B47" s="56" t="s">
        <v>22</v>
      </c>
      <c r="C47" s="21">
        <v>1622485.73</v>
      </c>
      <c r="D47" s="21">
        <v>233825.16</v>
      </c>
      <c r="E47" s="15">
        <f t="shared" si="0"/>
        <v>1856310.89</v>
      </c>
      <c r="F47" s="21">
        <v>1214666</v>
      </c>
      <c r="G47" s="21">
        <v>155874</v>
      </c>
      <c r="H47" s="45">
        <f t="shared" si="1"/>
        <v>1370540</v>
      </c>
      <c r="I47" s="47"/>
      <c r="J47" s="47"/>
      <c r="K47" s="47"/>
      <c r="L47" s="47"/>
    </row>
    <row r="48" spans="1:12" x14ac:dyDescent="0.3">
      <c r="A48" s="43" t="s">
        <v>126</v>
      </c>
      <c r="B48" s="56" t="s">
        <v>37</v>
      </c>
      <c r="C48" s="21"/>
      <c r="D48" s="21"/>
      <c r="E48" s="15">
        <f t="shared" si="0"/>
        <v>0</v>
      </c>
      <c r="F48" s="21"/>
      <c r="G48" s="21"/>
      <c r="H48" s="45">
        <f t="shared" si="1"/>
        <v>0</v>
      </c>
      <c r="I48" s="47"/>
      <c r="J48" s="47"/>
      <c r="K48" s="47"/>
      <c r="L48" s="47"/>
    </row>
    <row r="49" spans="1:12" x14ac:dyDescent="0.3">
      <c r="A49" s="43">
        <v>9</v>
      </c>
      <c r="B49" s="55" t="s">
        <v>38</v>
      </c>
      <c r="C49" s="44">
        <f>SUM(C50:C53)</f>
        <v>96537.16</v>
      </c>
      <c r="D49" s="44">
        <f>SUM(D50:D53)</f>
        <v>0</v>
      </c>
      <c r="E49" s="15">
        <f t="shared" si="0"/>
        <v>96537.16</v>
      </c>
      <c r="F49" s="44">
        <f>SUM(F50:F53)</f>
        <v>24730</v>
      </c>
      <c r="G49" s="44">
        <f>SUM(G50:G53)</f>
        <v>0</v>
      </c>
      <c r="H49" s="45">
        <f t="shared" si="1"/>
        <v>24730</v>
      </c>
      <c r="I49" s="47"/>
      <c r="J49" s="47"/>
      <c r="K49" s="47"/>
      <c r="L49" s="47"/>
    </row>
    <row r="50" spans="1:12" x14ac:dyDescent="0.3">
      <c r="A50" s="43" t="s">
        <v>127</v>
      </c>
      <c r="B50" s="56" t="s">
        <v>8</v>
      </c>
      <c r="C50" s="21">
        <v>215</v>
      </c>
      <c r="D50" s="21"/>
      <c r="E50" s="15">
        <f t="shared" si="0"/>
        <v>215</v>
      </c>
      <c r="F50" s="21">
        <v>220</v>
      </c>
      <c r="G50" s="21"/>
      <c r="H50" s="45">
        <f t="shared" si="1"/>
        <v>220</v>
      </c>
      <c r="I50" s="47"/>
      <c r="J50" s="47"/>
      <c r="K50" s="47"/>
      <c r="L50" s="47"/>
    </row>
    <row r="51" spans="1:12" x14ac:dyDescent="0.3">
      <c r="A51" s="43" t="s">
        <v>128</v>
      </c>
      <c r="B51" s="56" t="s">
        <v>15</v>
      </c>
      <c r="C51" s="21">
        <v>96062.16</v>
      </c>
      <c r="D51" s="21"/>
      <c r="E51" s="15">
        <f t="shared" si="0"/>
        <v>96062.16</v>
      </c>
      <c r="F51" s="21">
        <v>23792</v>
      </c>
      <c r="G51" s="21"/>
      <c r="H51" s="45">
        <f t="shared" si="1"/>
        <v>23792</v>
      </c>
      <c r="I51" s="47"/>
      <c r="J51" s="47"/>
      <c r="K51" s="47"/>
      <c r="L51" s="47"/>
    </row>
    <row r="52" spans="1:12" x14ac:dyDescent="0.3">
      <c r="A52" s="43" t="s">
        <v>129</v>
      </c>
      <c r="B52" s="56" t="s">
        <v>39</v>
      </c>
      <c r="C52" s="21">
        <v>260</v>
      </c>
      <c r="D52" s="21"/>
      <c r="E52" s="15">
        <f t="shared" si="0"/>
        <v>260</v>
      </c>
      <c r="F52" s="21">
        <v>718</v>
      </c>
      <c r="G52" s="21"/>
      <c r="H52" s="45">
        <f t="shared" si="1"/>
        <v>718</v>
      </c>
      <c r="I52" s="47"/>
      <c r="J52" s="47"/>
      <c r="K52" s="47"/>
      <c r="L52" s="47"/>
    </row>
    <row r="53" spans="1:12" x14ac:dyDescent="0.3">
      <c r="A53" s="43" t="s">
        <v>130</v>
      </c>
      <c r="B53" s="56" t="s">
        <v>16</v>
      </c>
      <c r="C53" s="21"/>
      <c r="D53" s="21"/>
      <c r="E53" s="15">
        <f>C53+D53</f>
        <v>0</v>
      </c>
      <c r="F53" s="21"/>
      <c r="G53" s="21"/>
      <c r="H53" s="45">
        <f t="shared" si="1"/>
        <v>0</v>
      </c>
      <c r="I53" s="47"/>
      <c r="J53" s="47"/>
      <c r="K53" s="47"/>
      <c r="L53" s="47"/>
    </row>
    <row r="54" spans="1:12" ht="15.75" thickBot="1" x14ac:dyDescent="0.35">
      <c r="A54" s="62">
        <v>10</v>
      </c>
      <c r="B54" s="63" t="s">
        <v>177</v>
      </c>
      <c r="C54" s="46">
        <f>C6+C13+C21+C25+C29+C34+C39+C43+C49</f>
        <v>73352834.340000004</v>
      </c>
      <c r="D54" s="46">
        <f>D6+D13+D21+D25+D29+D34+D39+D43+D49</f>
        <v>30915422.48</v>
      </c>
      <c r="E54" s="28">
        <f>C54+D54</f>
        <v>104268256.82000001</v>
      </c>
      <c r="F54" s="46">
        <f>F6+F13+F21+F25+F29+F34+F39+F43+F49</f>
        <v>73475504</v>
      </c>
      <c r="G54" s="46">
        <f>G6+G13+G21+G25+G29+G34+G39+G43+G49</f>
        <v>28504507</v>
      </c>
      <c r="H54" s="64">
        <f>F54+G54</f>
        <v>101980011</v>
      </c>
      <c r="I54" s="47"/>
      <c r="J54" s="47"/>
      <c r="K54" s="47"/>
      <c r="L54" s="47"/>
    </row>
    <row r="55" spans="1:12" x14ac:dyDescent="0.3">
      <c r="A55" s="31"/>
      <c r="B55" s="3"/>
      <c r="C55" s="47"/>
      <c r="D55" s="47"/>
      <c r="E55" s="47"/>
      <c r="F55" s="47"/>
      <c r="G55" s="47"/>
      <c r="H55" s="47"/>
      <c r="I55" s="47"/>
    </row>
    <row r="56" spans="1:12" x14ac:dyDescent="0.3">
      <c r="A56" s="31"/>
      <c r="B56" s="33" t="s">
        <v>132</v>
      </c>
      <c r="C56" s="47"/>
      <c r="D56" s="47"/>
      <c r="E56" s="47"/>
      <c r="F56" s="47"/>
      <c r="G56" s="47"/>
      <c r="H56" s="47"/>
      <c r="I56" s="47"/>
    </row>
    <row r="57" spans="1:12" x14ac:dyDescent="0.3">
      <c r="A57" s="47"/>
      <c r="B57" s="47"/>
      <c r="C57" s="47"/>
      <c r="D57" s="47"/>
      <c r="E57" s="47"/>
      <c r="F57" s="47"/>
      <c r="G57" s="47"/>
      <c r="H57" s="47"/>
      <c r="I57" s="47"/>
    </row>
    <row r="58" spans="1:12" x14ac:dyDescent="0.3">
      <c r="A58" s="47"/>
      <c r="B58" s="47"/>
      <c r="C58" s="47"/>
      <c r="D58" s="47"/>
      <c r="E58" s="47"/>
      <c r="F58" s="47"/>
      <c r="G58" s="47"/>
      <c r="H58" s="47"/>
      <c r="I58" s="47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B2" sqref="B2"/>
    </sheetView>
  </sheetViews>
  <sheetFormatPr defaultRowHeight="15" x14ac:dyDescent="0.3"/>
  <cols>
    <col min="1" max="1" width="5.28515625" style="33" customWidth="1"/>
    <col min="2" max="2" width="59.7109375" style="33" customWidth="1"/>
    <col min="3" max="4" width="17.7109375" style="33" customWidth="1"/>
    <col min="5" max="5" width="98.7109375" style="33" customWidth="1"/>
    <col min="6" max="16384" width="9.140625" style="33"/>
  </cols>
  <sheetData>
    <row r="2" spans="1:4" x14ac:dyDescent="0.3">
      <c r="A2" s="6" t="s">
        <v>133</v>
      </c>
      <c r="B2" s="36" t="str">
        <f>'RC'!B2</f>
        <v>სს "კავკასიის განვითარების ბანკი - საქართველო"</v>
      </c>
      <c r="C2" s="3"/>
      <c r="D2" s="65"/>
    </row>
    <row r="3" spans="1:4" x14ac:dyDescent="0.3">
      <c r="A3" s="6" t="s">
        <v>145</v>
      </c>
      <c r="B3" s="49">
        <f>'RC'!B3</f>
        <v>42551</v>
      </c>
      <c r="C3" s="3"/>
      <c r="D3" s="66"/>
    </row>
    <row r="4" spans="1:4" ht="16.5" thickBot="1" x14ac:dyDescent="0.35">
      <c r="B4" s="67" t="s">
        <v>46</v>
      </c>
      <c r="C4" s="3"/>
      <c r="D4" s="68"/>
    </row>
    <row r="5" spans="1:4" ht="54" x14ac:dyDescent="0.35">
      <c r="A5" s="69"/>
      <c r="B5" s="70"/>
      <c r="C5" s="71" t="s">
        <v>148</v>
      </c>
      <c r="D5" s="72" t="s">
        <v>161</v>
      </c>
    </row>
    <row r="6" spans="1:4" x14ac:dyDescent="0.3">
      <c r="A6" s="73"/>
      <c r="B6" s="74" t="s">
        <v>42</v>
      </c>
      <c r="C6" s="75"/>
      <c r="D6" s="76"/>
    </row>
    <row r="7" spans="1:4" x14ac:dyDescent="0.3">
      <c r="A7" s="73">
        <v>1</v>
      </c>
      <c r="B7" s="77" t="s">
        <v>193</v>
      </c>
      <c r="C7" s="78">
        <v>0.53680841232170362</v>
      </c>
      <c r="D7" s="79">
        <v>0.48679214838329243</v>
      </c>
    </row>
    <row r="8" spans="1:4" x14ac:dyDescent="0.3">
      <c r="A8" s="73">
        <v>2</v>
      </c>
      <c r="B8" s="77" t="s">
        <v>194</v>
      </c>
      <c r="C8" s="78">
        <v>0.51525760288439248</v>
      </c>
      <c r="D8" s="79">
        <v>0.51814836183385948</v>
      </c>
    </row>
    <row r="9" spans="1:4" x14ac:dyDescent="0.3">
      <c r="A9" s="73">
        <v>3</v>
      </c>
      <c r="B9" s="80" t="s">
        <v>51</v>
      </c>
      <c r="C9" s="78">
        <v>1.0588222700696135</v>
      </c>
      <c r="D9" s="79">
        <v>0.97615678234082637</v>
      </c>
    </row>
    <row r="10" spans="1:4" x14ac:dyDescent="0.3">
      <c r="A10" s="73">
        <v>4</v>
      </c>
      <c r="B10" s="80" t="s">
        <v>47</v>
      </c>
      <c r="C10" s="78">
        <v>0</v>
      </c>
      <c r="D10" s="79">
        <v>0</v>
      </c>
    </row>
    <row r="11" spans="1:4" x14ac:dyDescent="0.3">
      <c r="A11" s="73"/>
      <c r="B11" s="81" t="s">
        <v>40</v>
      </c>
      <c r="C11" s="78"/>
      <c r="D11" s="79"/>
    </row>
    <row r="12" spans="1:4" ht="30" x14ac:dyDescent="0.3">
      <c r="A12" s="73">
        <v>5</v>
      </c>
      <c r="B12" s="80" t="s">
        <v>48</v>
      </c>
      <c r="C12" s="78">
        <v>5.9670024596683295E-2</v>
      </c>
      <c r="D12" s="79">
        <v>6.9210001223858439E-2</v>
      </c>
    </row>
    <row r="13" spans="1:4" x14ac:dyDescent="0.3">
      <c r="A13" s="73">
        <v>6</v>
      </c>
      <c r="B13" s="80" t="s">
        <v>60</v>
      </c>
      <c r="C13" s="78">
        <v>2.8833490088450524E-2</v>
      </c>
      <c r="D13" s="79">
        <v>1.2045500905970348E-2</v>
      </c>
    </row>
    <row r="14" spans="1:4" x14ac:dyDescent="0.3">
      <c r="A14" s="73">
        <v>7</v>
      </c>
      <c r="B14" s="80" t="s">
        <v>49</v>
      </c>
      <c r="C14" s="78">
        <v>-1.6077142252416609E-3</v>
      </c>
      <c r="D14" s="79">
        <v>-2.0072876162168093E-3</v>
      </c>
    </row>
    <row r="15" spans="1:4" x14ac:dyDescent="0.3">
      <c r="A15" s="73">
        <v>8</v>
      </c>
      <c r="B15" s="80" t="s">
        <v>50</v>
      </c>
      <c r="C15" s="78">
        <v>3.0836534508232771E-2</v>
      </c>
      <c r="D15" s="79">
        <v>5.7164500317888098E-2</v>
      </c>
    </row>
    <row r="16" spans="1:4" x14ac:dyDescent="0.3">
      <c r="A16" s="73">
        <v>9</v>
      </c>
      <c r="B16" s="80" t="s">
        <v>44</v>
      </c>
      <c r="C16" s="82">
        <v>-0.12926471267365719</v>
      </c>
      <c r="D16" s="79">
        <v>6.8465064492517326E-3</v>
      </c>
    </row>
    <row r="17" spans="1:4" x14ac:dyDescent="0.3">
      <c r="A17" s="73">
        <v>10</v>
      </c>
      <c r="B17" s="80" t="s">
        <v>45</v>
      </c>
      <c r="C17" s="82">
        <v>-0.2634495239740211</v>
      </c>
      <c r="D17" s="79">
        <v>1.1454488286593933E-2</v>
      </c>
    </row>
    <row r="18" spans="1:4" x14ac:dyDescent="0.3">
      <c r="A18" s="73"/>
      <c r="B18" s="81" t="s">
        <v>52</v>
      </c>
      <c r="C18" s="78"/>
      <c r="D18" s="79"/>
    </row>
    <row r="19" spans="1:4" x14ac:dyDescent="0.3">
      <c r="A19" s="73">
        <v>11</v>
      </c>
      <c r="B19" s="80" t="s">
        <v>53</v>
      </c>
      <c r="C19" s="78">
        <v>0.19037429293467181</v>
      </c>
      <c r="D19" s="79">
        <v>0.1380039710463121</v>
      </c>
    </row>
    <row r="20" spans="1:4" x14ac:dyDescent="0.3">
      <c r="A20" s="73">
        <v>12</v>
      </c>
      <c r="B20" s="80" t="s">
        <v>54</v>
      </c>
      <c r="C20" s="78">
        <v>-0.1519415845731571</v>
      </c>
      <c r="D20" s="79">
        <v>0.12195929496038029</v>
      </c>
    </row>
    <row r="21" spans="1:4" x14ac:dyDescent="0.3">
      <c r="A21" s="73">
        <v>13</v>
      </c>
      <c r="B21" s="80" t="s">
        <v>55</v>
      </c>
      <c r="C21" s="78">
        <v>0.4902145979867481</v>
      </c>
      <c r="D21" s="79">
        <v>0.44359738786253688</v>
      </c>
    </row>
    <row r="22" spans="1:4" x14ac:dyDescent="0.3">
      <c r="A22" s="73">
        <v>14</v>
      </c>
      <c r="B22" s="80" t="s">
        <v>56</v>
      </c>
      <c r="C22" s="78">
        <v>0.37713396187562459</v>
      </c>
      <c r="D22" s="79">
        <v>0.42237485537254854</v>
      </c>
    </row>
    <row r="23" spans="1:4" x14ac:dyDescent="0.3">
      <c r="A23" s="73">
        <v>15</v>
      </c>
      <c r="B23" s="80" t="s">
        <v>57</v>
      </c>
      <c r="C23" s="78">
        <v>-0.14715062683371988</v>
      </c>
      <c r="D23" s="79">
        <v>0.67353505348364229</v>
      </c>
    </row>
    <row r="24" spans="1:4" x14ac:dyDescent="0.3">
      <c r="A24" s="73"/>
      <c r="B24" s="81" t="s">
        <v>41</v>
      </c>
      <c r="C24" s="78"/>
      <c r="D24" s="79"/>
    </row>
    <row r="25" spans="1:4" x14ac:dyDescent="0.3">
      <c r="A25" s="73">
        <v>16</v>
      </c>
      <c r="B25" s="80" t="s">
        <v>43</v>
      </c>
      <c r="C25" s="78">
        <v>0.15871628849881644</v>
      </c>
      <c r="D25" s="79">
        <v>0.21455562116058394</v>
      </c>
    </row>
    <row r="26" spans="1:4" ht="30" x14ac:dyDescent="0.3">
      <c r="A26" s="73">
        <v>17</v>
      </c>
      <c r="B26" s="80" t="s">
        <v>58</v>
      </c>
      <c r="C26" s="78">
        <v>0.93067321427212535</v>
      </c>
      <c r="D26" s="79">
        <v>0.86745853494338532</v>
      </c>
    </row>
    <row r="27" spans="1:4" ht="15.75" thickBot="1" x14ac:dyDescent="0.35">
      <c r="A27" s="83">
        <v>18</v>
      </c>
      <c r="B27" s="84" t="s">
        <v>59</v>
      </c>
      <c r="C27" s="85">
        <v>6.5616388378385043E-2</v>
      </c>
      <c r="D27" s="86">
        <v>0.19289570401465386</v>
      </c>
    </row>
    <row r="28" spans="1:4" x14ac:dyDescent="0.3">
      <c r="A28" s="87"/>
      <c r="B28" s="88"/>
      <c r="C28" s="87"/>
      <c r="D28" s="87"/>
    </row>
    <row r="29" spans="1:4" x14ac:dyDescent="0.3">
      <c r="A29" s="33" t="s">
        <v>132</v>
      </c>
      <c r="B29" s="87"/>
      <c r="C29" s="87"/>
    </row>
    <row r="30" spans="1:4" x14ac:dyDescent="0.3">
      <c r="A30" s="87"/>
      <c r="B30" s="31"/>
      <c r="C30" s="87"/>
      <c r="D30" s="87"/>
    </row>
    <row r="31" spans="1:4" x14ac:dyDescent="0.3">
      <c r="A31" s="87"/>
      <c r="B31" s="31"/>
      <c r="C31" s="89"/>
      <c r="D31" s="87"/>
    </row>
    <row r="32" spans="1:4" x14ac:dyDescent="0.3">
      <c r="A32" s="87"/>
      <c r="B32" s="88"/>
      <c r="C32" s="87"/>
      <c r="D32" s="87"/>
    </row>
    <row r="33" spans="1:5" x14ac:dyDescent="0.3">
      <c r="A33" s="87"/>
      <c r="B33" s="88"/>
      <c r="C33" s="87"/>
      <c r="D33" s="87"/>
    </row>
    <row r="34" spans="1:5" x14ac:dyDescent="0.3">
      <c r="A34" s="87"/>
      <c r="B34" s="88"/>
      <c r="C34" s="87"/>
      <c r="D34" s="87"/>
    </row>
    <row r="35" spans="1:5" x14ac:dyDescent="0.3">
      <c r="A35" s="87"/>
      <c r="B35" s="88"/>
      <c r="C35" s="87"/>
      <c r="D35" s="87"/>
    </row>
    <row r="36" spans="1:5" x14ac:dyDescent="0.3">
      <c r="A36" s="87"/>
      <c r="B36" s="88"/>
      <c r="C36" s="87"/>
      <c r="D36" s="87"/>
    </row>
    <row r="37" spans="1:5" x14ac:dyDescent="0.3">
      <c r="A37" s="87"/>
      <c r="B37" s="88"/>
      <c r="C37" s="89"/>
      <c r="D37" s="87"/>
    </row>
    <row r="38" spans="1:5" x14ac:dyDescent="0.3">
      <c r="C38" s="87"/>
      <c r="D38" s="87"/>
      <c r="E38" s="87"/>
    </row>
    <row r="39" spans="1:5" x14ac:dyDescent="0.3">
      <c r="C39" s="89"/>
      <c r="D39" s="87"/>
      <c r="E39" s="87"/>
    </row>
    <row r="40" spans="1:5" x14ac:dyDescent="0.3">
      <c r="C40" s="87"/>
      <c r="D40" s="87"/>
      <c r="E40" s="87"/>
    </row>
    <row r="41" spans="1:5" x14ac:dyDescent="0.3">
      <c r="B41" s="90"/>
      <c r="C41" s="89"/>
      <c r="D41" s="87"/>
      <c r="E41" s="87"/>
    </row>
    <row r="42" spans="1:5" x14ac:dyDescent="0.3">
      <c r="B42" s="91"/>
      <c r="C42" s="87"/>
      <c r="D42" s="87"/>
      <c r="E42" s="87"/>
    </row>
    <row r="43" spans="1:5" x14ac:dyDescent="0.3">
      <c r="C43" s="87"/>
      <c r="D43" s="87"/>
      <c r="E43" s="87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B3" sqref="B3"/>
    </sheetView>
  </sheetViews>
  <sheetFormatPr defaultRowHeight="15" x14ac:dyDescent="0.3"/>
  <cols>
    <col min="1" max="1" width="5.28515625" style="33" customWidth="1"/>
    <col min="2" max="2" width="55" style="33" customWidth="1"/>
    <col min="3" max="3" width="21.85546875" style="33" customWidth="1"/>
    <col min="4" max="16384" width="9.140625" style="33"/>
  </cols>
  <sheetData>
    <row r="1" spans="1:3" x14ac:dyDescent="0.3">
      <c r="A1" s="6" t="s">
        <v>133</v>
      </c>
      <c r="B1" s="6" t="str">
        <f>'RC'!B2</f>
        <v>სს "კავკასიის განვითარების ბანკი - საქართველო"</v>
      </c>
      <c r="C1" s="36"/>
    </row>
    <row r="2" spans="1:3" x14ac:dyDescent="0.3">
      <c r="A2" s="6" t="s">
        <v>145</v>
      </c>
      <c r="B2" s="146">
        <f>'RC'!B3</f>
        <v>42551</v>
      </c>
      <c r="C2" s="49"/>
    </row>
    <row r="3" spans="1:3" ht="31.5" thickBot="1" x14ac:dyDescent="0.35">
      <c r="A3" s="88"/>
      <c r="B3" s="92" t="s">
        <v>64</v>
      </c>
      <c r="C3" s="93"/>
    </row>
    <row r="4" spans="1:3" x14ac:dyDescent="0.3">
      <c r="A4" s="69"/>
      <c r="B4" s="167" t="s">
        <v>62</v>
      </c>
      <c r="C4" s="168"/>
    </row>
    <row r="5" spans="1:3" x14ac:dyDescent="0.3">
      <c r="A5" s="73">
        <v>1</v>
      </c>
      <c r="B5" s="169" t="s">
        <v>196</v>
      </c>
      <c r="C5" s="170"/>
    </row>
    <row r="6" spans="1:3" x14ac:dyDescent="0.3">
      <c r="A6" s="73">
        <v>2</v>
      </c>
      <c r="B6" s="169" t="s">
        <v>197</v>
      </c>
      <c r="C6" s="170"/>
    </row>
    <row r="7" spans="1:3" x14ac:dyDescent="0.3">
      <c r="A7" s="73">
        <v>3</v>
      </c>
      <c r="B7" s="169" t="s">
        <v>198</v>
      </c>
      <c r="C7" s="170"/>
    </row>
    <row r="8" spans="1:3" x14ac:dyDescent="0.3">
      <c r="A8" s="73">
        <v>4</v>
      </c>
      <c r="B8" s="165"/>
      <c r="C8" s="166"/>
    </row>
    <row r="9" spans="1:3" x14ac:dyDescent="0.3">
      <c r="A9" s="73">
        <v>5</v>
      </c>
      <c r="B9" s="165"/>
      <c r="C9" s="166"/>
    </row>
    <row r="10" spans="1:3" x14ac:dyDescent="0.3">
      <c r="A10" s="73"/>
      <c r="B10" s="160" t="s">
        <v>63</v>
      </c>
      <c r="C10" s="166"/>
    </row>
    <row r="11" spans="1:3" x14ac:dyDescent="0.3">
      <c r="A11" s="73">
        <v>1</v>
      </c>
      <c r="B11" s="165" t="s">
        <v>199</v>
      </c>
      <c r="C11" s="166"/>
    </row>
    <row r="12" spans="1:3" x14ac:dyDescent="0.3">
      <c r="A12" s="73">
        <v>2</v>
      </c>
      <c r="B12" s="165" t="s">
        <v>200</v>
      </c>
      <c r="C12" s="166"/>
    </row>
    <row r="13" spans="1:3" x14ac:dyDescent="0.3">
      <c r="A13" s="73">
        <v>3</v>
      </c>
      <c r="B13" s="165" t="s">
        <v>201</v>
      </c>
      <c r="C13" s="166"/>
    </row>
    <row r="14" spans="1:3" x14ac:dyDescent="0.3">
      <c r="A14" s="73">
        <v>4</v>
      </c>
      <c r="B14" s="165"/>
      <c r="C14" s="166"/>
    </row>
    <row r="15" spans="1:3" x14ac:dyDescent="0.3">
      <c r="A15" s="73">
        <v>5</v>
      </c>
      <c r="B15" s="165"/>
      <c r="C15" s="166"/>
    </row>
    <row r="16" spans="1:3" x14ac:dyDescent="0.3">
      <c r="A16" s="73">
        <v>6</v>
      </c>
      <c r="B16" s="165"/>
      <c r="C16" s="166"/>
    </row>
    <row r="17" spans="1:3" x14ac:dyDescent="0.3">
      <c r="A17" s="73">
        <v>7</v>
      </c>
      <c r="B17" s="165"/>
      <c r="C17" s="166"/>
    </row>
    <row r="18" spans="1:3" x14ac:dyDescent="0.3">
      <c r="A18" s="73">
        <v>8</v>
      </c>
      <c r="B18" s="165"/>
      <c r="C18" s="166"/>
    </row>
    <row r="19" spans="1:3" ht="36.75" customHeight="1" x14ac:dyDescent="0.3">
      <c r="A19" s="73"/>
      <c r="B19" s="160" t="s">
        <v>61</v>
      </c>
      <c r="C19" s="161"/>
    </row>
    <row r="20" spans="1:3" x14ac:dyDescent="0.3">
      <c r="A20" s="73">
        <v>1</v>
      </c>
      <c r="B20" s="94" t="s">
        <v>202</v>
      </c>
      <c r="C20" s="95">
        <v>1</v>
      </c>
    </row>
    <row r="21" spans="1:3" x14ac:dyDescent="0.3">
      <c r="A21" s="73">
        <v>2</v>
      </c>
      <c r="B21" s="94"/>
      <c r="C21" s="95"/>
    </row>
    <row r="22" spans="1:3" x14ac:dyDescent="0.3">
      <c r="A22" s="73">
        <v>3</v>
      </c>
      <c r="B22" s="94"/>
      <c r="C22" s="95"/>
    </row>
    <row r="23" spans="1:3" x14ac:dyDescent="0.3">
      <c r="A23" s="73">
        <v>4</v>
      </c>
      <c r="B23" s="94"/>
      <c r="C23" s="95"/>
    </row>
    <row r="24" spans="1:3" x14ac:dyDescent="0.3">
      <c r="A24" s="73">
        <v>5</v>
      </c>
      <c r="B24" s="94"/>
      <c r="C24" s="95"/>
    </row>
    <row r="25" spans="1:3" x14ac:dyDescent="0.3">
      <c r="A25" s="73">
        <v>6</v>
      </c>
      <c r="B25" s="94"/>
      <c r="C25" s="95"/>
    </row>
    <row r="26" spans="1:3" ht="51.75" customHeight="1" x14ac:dyDescent="0.3">
      <c r="A26" s="73"/>
      <c r="B26" s="162" t="s">
        <v>131</v>
      </c>
      <c r="C26" s="163"/>
    </row>
    <row r="27" spans="1:3" x14ac:dyDescent="0.3">
      <c r="A27" s="73">
        <v>1</v>
      </c>
      <c r="B27" s="94" t="s">
        <v>196</v>
      </c>
      <c r="C27" s="95">
        <v>0.3538</v>
      </c>
    </row>
    <row r="28" spans="1:3" x14ac:dyDescent="0.3">
      <c r="A28" s="73">
        <v>2</v>
      </c>
      <c r="B28" s="94" t="s">
        <v>203</v>
      </c>
      <c r="C28" s="95">
        <v>0.18</v>
      </c>
    </row>
    <row r="29" spans="1:3" x14ac:dyDescent="0.3">
      <c r="A29" s="73">
        <v>3</v>
      </c>
      <c r="B29" s="144" t="s">
        <v>204</v>
      </c>
      <c r="C29" s="145">
        <v>7.4999999999999997E-2</v>
      </c>
    </row>
    <row r="30" spans="1:3" x14ac:dyDescent="0.3">
      <c r="A30" s="73">
        <v>4</v>
      </c>
      <c r="B30" s="144" t="s">
        <v>205</v>
      </c>
      <c r="C30" s="145">
        <v>6.6699999999999995E-2</v>
      </c>
    </row>
    <row r="31" spans="1:3" x14ac:dyDescent="0.3">
      <c r="A31" s="73">
        <v>5</v>
      </c>
      <c r="B31" s="144" t="s">
        <v>206</v>
      </c>
      <c r="C31" s="145">
        <v>0.05</v>
      </c>
    </row>
    <row r="32" spans="1:3" x14ac:dyDescent="0.3">
      <c r="A32" s="73">
        <v>6</v>
      </c>
      <c r="B32" s="144" t="s">
        <v>207</v>
      </c>
      <c r="C32" s="145">
        <v>6.6699999999999995E-2</v>
      </c>
    </row>
    <row r="33" spans="1:3" ht="15.75" thickBot="1" x14ac:dyDescent="0.35">
      <c r="A33" s="83">
        <v>7</v>
      </c>
      <c r="B33" s="96" t="s">
        <v>208</v>
      </c>
      <c r="C33" s="97">
        <v>6.6699999999999995E-2</v>
      </c>
    </row>
    <row r="35" spans="1:3" ht="24" customHeight="1" x14ac:dyDescent="0.3">
      <c r="B35" s="164"/>
      <c r="C35" s="164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5:C35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dBvUEnCirBwpO9HOyuhyeLQkCnM=</DigestValue>
    </Reference>
    <Reference URI="#idOfficeObject" Type="http://www.w3.org/2000/09/xmldsig#Object">
      <DigestMethod Algorithm="http://www.w3.org/2000/09/xmldsig#sha1"/>
      <DigestValue>uMnV4Voq7hJACZGD+jUbMkAnOnc=</DigestValue>
    </Reference>
  </SignedInfo>
  <SignatureValue>
    qRMpuEabCwB7WDG4UdiTbGN7Soxf8H57ReZuxNIsl2mHB0mWRIygsTYtfzs1tCbLU+8v1yFv
    MaDn76honhPg4qgxgs+Z582IuO2xsgGlg6+UooYvildyuXKnfow3CfXMJrXY87ceuWjYh2Uk
    rTuqKPzuo5uglIFffTc/6coffN1xWbWOMrq1IgSynH1u4krsjs9atyC0n7a2c9v4usJlA8fm
    eo4/alJEtyRQin0TGKqXF5hWm3wDW/VJeB1cGyIa1aeTJiPHnp/55l1hmMOtc8YpK82sj1cF
    LlOZ+oNiAxWqPze5mjwoxS0H/g1hnfb7aleoun2XiGBdrBy1PVZafQ==
  </SignatureValue>
  <KeyInfo>
    <KeyValue>
      <RSAKeyValue>
        <Modulus>
            4S4KdeDfMRMcnPdEL3WAI8iDYVPZpCVm8rlUQxWsrkcTxhGuLQupRAlIhqVH20pGgVsGJaBf
            GJGLWVUbKzEAl329CnDrrMHOQZx3h7X2/0XmMq7vibGUOszLRs+MR2onV7peG+8NxJ45Nh+q
            rFMm0VdmWAxchcFUPTmvgaqLfHRYH9FXsXkb5cguDfwbKu6frbWXxXeYgfrhu1CCEOR8jYAc
            94TQiiWl0bUQ6xVggj4lBzK5Zo46+D1hnpBsA7WB/yO/g+XmSAn+CtTgQ1Odpu1+u4ZMF4Yl
            fZ28P2eeyCzP+P2JlRajSDnybiW//CFgGzJB9kHFZst9FOUqFekB8Q==
          </Modulus>
        <Exponent>AQAB</Exponent>
      </RSAKeyValue>
    </KeyValue>
    <X509Data>
      <X509Certificate>
          MIIGXzCCBUegAwIBAgIKHkvNVgABAAANbjANBgkqhkiG9w0BAQUFADBKMRIwEAYKCZImiZPy
          LGQBGRYCZ2UxEzARBgoJkiaJk/IsZAEZFgNuYmcxHzAdBgNVBAMTFk5CRyBDbGFzcyAyIElO
          VCBTdWIgQ0EwHhcNMTQwODA3MTE1MzM4WhcNMTYwODA2MTE1MzM4WjBdMT8wPQYDVQQKEzZP
          cGVuIEpTQyBUcmFuc2NhdWNhc3VzIERldmVsb3BtZW50IEJhbmsgVGJpbGlzaSBCcmFuY2gx
          GjAYBgNVBAMTEUJDUyAtIERhdml0IFJ1c2lhMIIBIjANBgkqhkiG9w0BAQEFAAOCAQ8AMIIB
          CgKCAQEA4S4KdeDfMRMcnPdEL3WAI8iDYVPZpCVm8rlUQxWsrkcTxhGuLQupRAlIhqVH20pG
          gVsGJaBfGJGLWVUbKzEAl329CnDrrMHOQZx3h7X2/0XmMq7vibGUOszLRs+MR2onV7peG+8N
          xJ45Nh+qrFMm0VdmWAxchcFUPTmvgaqLfHRYH9FXsXkb5cguDfwbKu6frbWXxXeYgfrhu1CC
          EOR8jYAc94TQiiWl0bUQ6xVggj4lBzK5Zo46+D1hnpBsA7WB/yO/g+XmSAn+CtTgQ1Odpu1+
          u4ZMF4YlfZ28P2eeyCzP+P2JlRajSDnybiW//CFgGzJB9kHFZst9FOUqFekB8QIDAQABo4ID
          MjCCAy4wPAYJKwYBBAGCNxUHBC8wLQYlKwYBBAGCNxUI5rJgg431RIaBmQmDuKFKg76EcQSD
          xJEzhIOIXQIBZAIBGzAdBgNVHSUEFjAUBggrBgEFBQcDAgYIKwYBBQUHAwQwCwYDVR0PBAQD
          AgeAMCcGCSsGAQQBgjcVCgQaMBgwCgYIKwYBBQUHAwIwCgYIKwYBBQUHAwQwHQYDVR0OBBYE
          FITqtwGPHXKP7na1JlKbtTtcJGKEMB8GA1UdIwQYMBaAFMMu0i/wTC8ZwieC/PYurGqwSc/B
          MIIBJQYDVR0fBIIBHDCCARgwggEUoIIBEKCCAQyGgcdsZGFwOi8vL0NOPU5CRyUyMENsYXNz
          JTIwMiUyMElOVCUyMFN1YiUyMENBKDEpLENOPW5iZy1zdWJDQSxDTj1DRFAsQ049UHVibGlj
          JTIwS2V5JTIwU2VydmljZXMsQ049U2VydmljZXMsQ049Q29uZmlndXJhdGlvbixEQz1uYmcs
          REM9Z2U/Y2VydGlmaWNhdGVSZXZvY2F0aW9uTGlzdD9iYXNlP29iamVjdENsYXNzPWNSTERp
          c3RyaWJ1dGlvblBvaW50hkBodHRwOi8vY3JsLm5iZy5nb3YuZ2UvY2EvTkJHJTIwQ2xhc3Ml
          MjAyJTIwSU5UJTIwU3ViJTIwQ0EoMSkuY3JsMIIBLgYIKwYBBQUHAQEEggEgMIIBHDCBugYI
          KwYBBQUHMAKGga1sZGFwOi8vL0NOPU5CRyUyMENsYXNzJTIwMiUyMElOVCUyMFN1YiUyMENB
          LENOPUFJQSxDTj1QdWJsaWMlMjBLZXklMjBTZXJ2aWNlcyxDTj1TZXJ2aWNlcyxDTj1Db25m
          aWd1cmF0aW9uLERDPW5iZyxEQz1nZT9jQUNlcnRpZmljYXRlP2Jhc2U/b2JqZWN0Q2xhc3M9
          Y2VydGlmaWNhdGlvbkF1dGhvcml0eTBdBggrBgEFBQcwAoZRaHR0cDovL2NybC5uYmcuZ292
          LmdlL2NhL25iZy1zdWJDQS5uYmcuZ2VfTkJHJTIwQ2xhc3MlMjAyJTIwSU5UJTIwU3ViJTIw
          Q0EoMSkuY3J0MA0GCSqGSIb3DQEBBQUAA4IBAQAbuahL0eIc176PMjDDqUbqkWSCGYuT90Tp
          g7FDhsK9wUBXCYRkvAoItuZeXmWS6h0V65NlJFg/Ovp76dHvvfpsemBBCXJANUgRp42I0VaE
          67+j4yzjyVvEv/qGyMmqRyOOTeZyjBurQLXaTZdajVwB4ThA9BzTTy0HatECbwvVZKEOp8Yp
          lGvjmHqfNk0yilAz2p4JCmyJWccDwJ7FvpV4nD9Ij43MGZlc1kE5Plu9SOqNEIYKE5igAbVt
          ddFsawZDy02bqm530ULfH6HiH6KQP0d3/cBtAy1BnHTnom0UslPvNrHJFPdK8EC8LYoj2fw3
          oNxeF1EawBuayk0iuYKi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F+5IttyQMLt8LAm7gX7d0cuXQ1o=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0GGcHlYCbSj1t0E+EBM6nxoFjEg=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eTd4qABCMm0weO7B5Dq13JcA0NU=</DigestValue>
      </Reference>
      <Reference URI="/xl/styles.xml?ContentType=application/vnd.openxmlformats-officedocument.spreadsheetml.styles+xml">
        <DigestMethod Algorithm="http://www.w3.org/2000/09/xmldsig#sha1"/>
        <DigestValue>f0hoCaTKxqNTdl1gLcihInYUFrM=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4iyo98bD3ZBE71WgCDqLwYor+BA=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DlVb0Rd/6A9GMeXTwsaeDDsFbQo=</DigestValue>
      </Reference>
      <Reference URI="/xl/worksheets/sheet2.xml?ContentType=application/vnd.openxmlformats-officedocument.spreadsheetml.worksheet+xml">
        <DigestMethod Algorithm="http://www.w3.org/2000/09/xmldsig#sha1"/>
        <DigestValue>QacMbGrDfZVv2zT3WdAl90I9kmU=</DigestValue>
      </Reference>
      <Reference URI="/xl/worksheets/sheet3.xml?ContentType=application/vnd.openxmlformats-officedocument.spreadsheetml.worksheet+xml">
        <DigestMethod Algorithm="http://www.w3.org/2000/09/xmldsig#sha1"/>
        <DigestValue>rbFMkWHtiBVJzNWjwDVPjwKbeqM=</DigestValue>
      </Reference>
      <Reference URI="/xl/worksheets/sheet4.xml?ContentType=application/vnd.openxmlformats-officedocument.spreadsheetml.worksheet+xml">
        <DigestMethod Algorithm="http://www.w3.org/2000/09/xmldsig#sha1"/>
        <DigestValue>e4jIDovPTDyFbpiwMu64FQZdB8M=</DigestValue>
      </Reference>
      <Reference URI="/xl/worksheets/sheet5.xml?ContentType=application/vnd.openxmlformats-officedocument.spreadsheetml.worksheet+xml">
        <DigestMethod Algorithm="http://www.w3.org/2000/09/xmldsig#sha1"/>
        <DigestValue>DR0yImSKPFKJ+Zt2kh05cwDnUh8=</DigestValue>
      </Reference>
    </Manifest>
    <SignatureProperties>
      <SignatureProperty Id="idSignatureTime" Target="#idPackageSignature">
        <mdssi:SignatureTime>
          <mdssi:Format>YYYY-MM-DDThh:mm:ssTZD</mdssi:Format>
          <mdssi:Value>2016-07-29T12:40:10Z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David Rusia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fdMHqE3HrSVcxC/4wLAjuaa5e5w=</DigestValue>
    </Reference>
    <Reference URI="#idOfficeObject" Type="http://www.w3.org/2000/09/xmldsig#Object">
      <DigestMethod Algorithm="http://www.w3.org/2000/09/xmldsig#sha1"/>
      <DigestValue>tjaKFo489M+Gf4V+vnSU/moIzLU=</DigestValue>
    </Reference>
  </SignedInfo>
  <SignatureValue>
    eQ/JYgupOimyznoaA6OONCk8WklbECjQQrTkfL8TT5fOIMMlKtV7MvYpoiVasnwp4ehOC88K
    CjyN1nRsuqJEGro/hSd1eACfIwcjFNnhbdDvFnKi1bP2VeS0dNtlbSoe3Wxqwxboj6NwdDKx
    TdJ20OC31PU4h+G0oYhd6QKGD35vdyw9VxrhDnuIbB/3oKobEs4dKBy6DZSEmcTUGYiKF2l8
    S1JDGI3RZLFwSA5Kp1edOcT6UYyjfJMnRaG6ej+Vf6hXpOGTkhxapjOmSH+kBWQkIsWWWmw1
    +YfH42tXCKw699p8QQhb2xMQPy/fnnpd6T2tDxrGXOZpNTB6OIDtRw==
  </SignatureValue>
  <KeyInfo>
    <KeyValue>
      <RSAKeyValue>
        <Modulus>
            xuIgJv4JTgD2qzqyDxHy2yyywdTa0Wh6rjjjA1x92TaijpcGYEaEwtjnDGPvdEwJWZHWeW1o
            5jiZoqdYv5DGAeizquBJwfn/EgP9UjB/lxoi75hzmWfKT5T8dea2Os0SOr3JG1tqwlzb064e
            eORt0em8EoGhjE4XlD0L3QWkOBw5Q7RbKQwIgZrCxalY4JGjlfFQUhEUCnejH6VN3ouix6z1
            VcQjkUBzY9ShF2I7TOz9dUsFuEMo576XkTXRFFtrHYneaP68D3nFCDjD1AAlcfhH0ui/lLSq
            TBB9yYfRhX/E0NqCSm90ziV/eSwUxIAg0DeGSkOt5asf/XsF7GqcIQ==
          </Modulus>
        <Exponent>AQAB</Exponent>
      </RSAKeyValue>
    </KeyValue>
    <X509Data>
      <X509Certificate>
          MIIGVzCCBT+gAwIBAgIKYLI3xQABAAASVzANBgkqhkiG9w0BAQUFADBKMRIwEAYKCZImiZPy
          LGQBGRYCZ2UxEzARBgoJkiaJk/IsZAEZFgNuYmcxHzAdBgNVBAMTFk5CRyBDbGFzcyAyIElO
          VCBTdWIgQ0EwHhcNMTUxMDE1MDUzNTQ1WhcNMTcwMjEyMDkxOTIzWjBVMTEwLwYDVQQKEyhK
          U0MgQ0FVQ0FTVVMgIERFVkVMT1BNRU5UIEJBTksgLSBHZW9yZ2lhMSAwHgYDVQQDExdCQ1Mg
          LSBMaWEgR2FraHV0aXNodmlsaTCCASIwDQYJKoZIhvcNAQEBBQADggEPADCCAQoCggEBAMbi
          ICb+CU4A9qs6sg8R8tssssHU2tFoeq444wNcfdk2oo6XBmBGhMLY5wxj73RMCVmR1nltaOY4
          maKnWL+QxgHos6rgScH5/xID/VIwf5caIu+Yc5lnyk+U/HXmtjrNEjq9yRtbasJc29OuHnjk
          bdHpvBKBoYxOF5Q9C90FpDgcOUO0WykMCIGawsWpWOCRo5XxUFIRFAp3ox+lTd6Loses9VXE
          I5FAc2PUoRdiO0zs/XVLBbhDKOe+l5E10RRbax2J3mj+vA95xQg4w9QAJXH4R9Lov5S0qkwQ
          fcmH0YV/xNDagkpvdM4lf3ksFMSAINA3hkpDreWrH/17BexqnCECAwEAAaOCAzIwggMuMDwG
          CSsGAQQBgjcVBwQvMC0GJSsGAQQBgjcVCOayYION9USGgZkJg7ihSoO+hHEEgc+QEYavnhEC
          AWQCARswHQYDVR0lBBYwFAYIKwYBBQUHAwIGCCsGAQUFBwMEMAsGA1UdDwQEAwIHgDAnBgkr
          BgEEAYI3FQoEGjAYMAoGCCsGAQUFBwMCMAoGCCsGAQUFBwMEMB0GA1UdDgQWBBR8aVisUTuW
          wVTIzwQ46BBh0gsegzAfBgNVHSMEGDAWgBTDLtIv8EwvGcIngvz2LqxqsEnPwTCCASUGA1Ud
          HwSCARwwggEYMIIBFKCCARCgggEMhoHHbGRhcDovLy9DTj1OQkclMjBDbGFzcyUyMDIlMjBJ
          TlQlMjBTdWIlMjBDQSgxKSxDTj1uYmctc3ViQ0EsQ049Q0RQLENOPVB1YmxpYyUyMEtleSUy
          MFNlcnZpY2VzLENOPVNlcnZpY2VzLENOPUNvbmZpZ3VyYXRpb24sREM9bmJnLERDPWdlP2Nl
          cnRpZmljYXRlUmV2b2NhdGlvbkxpc3Q/YmFzZT9vYmplY3RDbGFzcz1jUkxEaXN0cmlidXRp
          b25Qb2ludIZAaHR0cDovL2NybC5uYmcuZ292LmdlL2NhL05CRyUyMENsYXNzJTIwMiUyMElO
          VCUyMFN1YiUyMENBKDEpLmNybDCCAS4GCCsGAQUFBwEBBIIBIDCCARwwgboGCCsGAQUFBzAC
          hoGtbGRhcDovLy9DTj1OQkclMjBDbGFzcyUyMDIlMjBJTlQlMjBTdWIlMjBDQSxDTj1BSUEs
          Q049UHVibGljJTIwS2V5JTIwU2VydmljZXMsQ049U2VydmljZXMsQ049Q29uZmlndXJhdGlv
          bixEQz1uYmcsREM9Z2U/Y0FDZXJ0aWZpY2F0ZT9iYXNlP29iamVjdENsYXNzPWNlcnRpZmlj
          YXRpb25BdXRob3JpdHkwXQYIKwYBBQUHMAKGUWh0dHA6Ly9jcmwubmJnLmdvdi5nZS9jYS9u
          Ymctc3ViQ0EubmJnLmdlX05CRyUyMENsYXNzJTIwMiUyMElOVCUyMFN1YiUyMENBKDEpLmNy
          dDANBgkqhkiG9w0BAQUFAAOCAQEAGNmMTk77DIlkW9xiICELdcWroXaJLsxXQDNf1Fst4f28
          zuZddj0QAPyFp7pWqLKyLp7XnWJpW2DFN8uauf+V5YV6DEOYCSEF60C2joqLuwS1eGJDTQKp
          q7ePAerlU4NaZIBRiQNJLkgsYl4MJSv0/ti3463uiajQCfgNBRfaXbLF1KNUm7GYyLGZ1a4t
          pK1WfbmCeVJ9sdafsppQavw/o4v2qVK5YakYXuR4XcW/Vud2hA0Gjrk4sEZGRnwSIyu6GyI3
          7l0fj6nSeTWyHvhMtF5cN1GcinCu6TN7KSjhQ5471gV0eLXV7TCVBW8M/ba16slE5qZNWvVt
          4beDUepiWA==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F+5IttyQMLt8LAm7gX7d0cuXQ1o=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0GGcHlYCbSj1t0E+EBM6nxoFjEg=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eTd4qABCMm0weO7B5Dq13JcA0NU=</DigestValue>
      </Reference>
      <Reference URI="/xl/styles.xml?ContentType=application/vnd.openxmlformats-officedocument.spreadsheetml.styles+xml">
        <DigestMethod Algorithm="http://www.w3.org/2000/09/xmldsig#sha1"/>
        <DigestValue>f0hoCaTKxqNTdl1gLcihInYUFrM=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4iyo98bD3ZBE71WgCDqLwYor+BA=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DlVb0Rd/6A9GMeXTwsaeDDsFbQo=</DigestValue>
      </Reference>
      <Reference URI="/xl/worksheets/sheet2.xml?ContentType=application/vnd.openxmlformats-officedocument.spreadsheetml.worksheet+xml">
        <DigestMethod Algorithm="http://www.w3.org/2000/09/xmldsig#sha1"/>
        <DigestValue>QacMbGrDfZVv2zT3WdAl90I9kmU=</DigestValue>
      </Reference>
      <Reference URI="/xl/worksheets/sheet3.xml?ContentType=application/vnd.openxmlformats-officedocument.spreadsheetml.worksheet+xml">
        <DigestMethod Algorithm="http://www.w3.org/2000/09/xmldsig#sha1"/>
        <DigestValue>rbFMkWHtiBVJzNWjwDVPjwKbeqM=</DigestValue>
      </Reference>
      <Reference URI="/xl/worksheets/sheet4.xml?ContentType=application/vnd.openxmlformats-officedocument.spreadsheetml.worksheet+xml">
        <DigestMethod Algorithm="http://www.w3.org/2000/09/xmldsig#sha1"/>
        <DigestValue>e4jIDovPTDyFbpiwMu64FQZdB8M=</DigestValue>
      </Reference>
      <Reference URI="/xl/worksheets/sheet5.xml?ContentType=application/vnd.openxmlformats-officedocument.spreadsheetml.worksheet+xml">
        <DigestMethod Algorithm="http://www.w3.org/2000/09/xmldsig#sha1"/>
        <DigestValue>DR0yImSKPFKJ+Zt2kh05cwDnUh8=</DigestValue>
      </Reference>
    </Manifest>
    <SignatureProperties>
      <SignatureProperty Id="idSignatureTime" Target="#idPackageSignature">
        <mdssi:SignatureTime>
          <mdssi:Format>YYYY-MM-DDThh:mm:ssTZD</mdssi:Format>
          <mdssi:Value>2016-07-29T12:44:22Z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lia gakhutishvili</SignatureComments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Ekaterine Gogorishvili</cp:lastModifiedBy>
  <cp:lastPrinted>2009-04-27T12:27:12Z</cp:lastPrinted>
  <dcterms:created xsi:type="dcterms:W3CDTF">2006-03-24T12:21:33Z</dcterms:created>
  <dcterms:modified xsi:type="dcterms:W3CDTF">2016-07-21T11:51:26Z</dcterms:modified>
  <cp:category>Banking Supervision</cp:category>
</cp:coreProperties>
</file>