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4525"/>
</workbook>
</file>

<file path=xl/calcChain.xml><?xml version="1.0" encoding="utf-8"?>
<calcChain xmlns="http://schemas.openxmlformats.org/spreadsheetml/2006/main">
  <c r="B2" i="5" l="1"/>
  <c r="B1" i="5"/>
  <c r="B3" i="4"/>
  <c r="B2" i="4"/>
  <c r="H53" i="2"/>
  <c r="H52" i="2"/>
  <c r="H51" i="2"/>
  <c r="H50" i="2"/>
  <c r="H48" i="2"/>
  <c r="H47" i="2"/>
  <c r="H46" i="2"/>
  <c r="H45" i="2"/>
  <c r="H44" i="2"/>
  <c r="H42" i="2"/>
  <c r="H41" i="2"/>
  <c r="H40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53" i="2"/>
  <c r="E52" i="2"/>
  <c r="E51" i="2"/>
  <c r="E50" i="2"/>
  <c r="E48" i="2"/>
  <c r="E47" i="2"/>
  <c r="E46" i="2"/>
  <c r="E45" i="2"/>
  <c r="E44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G49" i="2"/>
  <c r="F49" i="2"/>
  <c r="H49" i="2" s="1"/>
  <c r="D49" i="2"/>
  <c r="C49" i="2"/>
  <c r="E49" i="2" s="1"/>
  <c r="G43" i="2"/>
  <c r="H43" i="2" s="1"/>
  <c r="F43" i="2"/>
  <c r="D43" i="2"/>
  <c r="C43" i="2"/>
  <c r="E43" i="2" s="1"/>
  <c r="G39" i="2"/>
  <c r="G54" i="2" s="1"/>
  <c r="F39" i="2"/>
  <c r="D39" i="2"/>
  <c r="C39" i="2"/>
  <c r="G34" i="2"/>
  <c r="F34" i="2"/>
  <c r="D34" i="2"/>
  <c r="C34" i="2"/>
  <c r="G29" i="2"/>
  <c r="F29" i="2"/>
  <c r="D29" i="2"/>
  <c r="C29" i="2"/>
  <c r="G25" i="2"/>
  <c r="F25" i="2"/>
  <c r="F54" i="2" s="1"/>
  <c r="D25" i="2"/>
  <c r="C25" i="2"/>
  <c r="E25" i="2" s="1"/>
  <c r="G21" i="2"/>
  <c r="F21" i="2"/>
  <c r="D21" i="2"/>
  <c r="C21" i="2"/>
  <c r="E21" i="2" s="1"/>
  <c r="G13" i="2"/>
  <c r="F13" i="2"/>
  <c r="G6" i="2"/>
  <c r="F6" i="2"/>
  <c r="D13" i="2"/>
  <c r="C13" i="2"/>
  <c r="D6" i="2"/>
  <c r="C6" i="2"/>
  <c r="E6" i="2" s="1"/>
  <c r="B2" i="2"/>
  <c r="B1" i="2"/>
  <c r="B3" i="3"/>
  <c r="B2" i="3"/>
  <c r="G40" i="1"/>
  <c r="F40" i="1"/>
  <c r="H39" i="1"/>
  <c r="H38" i="1"/>
  <c r="H37" i="1"/>
  <c r="H36" i="1"/>
  <c r="H35" i="1"/>
  <c r="H34" i="1"/>
  <c r="H33" i="1"/>
  <c r="G31" i="1"/>
  <c r="G41" i="1" s="1"/>
  <c r="F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F14" i="1"/>
  <c r="F20" i="1" s="1"/>
  <c r="H13" i="1"/>
  <c r="H12" i="1"/>
  <c r="H11" i="1"/>
  <c r="H10" i="1"/>
  <c r="H9" i="1"/>
  <c r="H8" i="1"/>
  <c r="H7" i="1"/>
  <c r="D14" i="1"/>
  <c r="C14" i="1"/>
  <c r="D40" i="1"/>
  <c r="C40" i="1"/>
  <c r="E40" i="1" s="1"/>
  <c r="D31" i="1"/>
  <c r="C31" i="1"/>
  <c r="D20" i="1"/>
  <c r="C20" i="1"/>
  <c r="E20" i="1" s="1"/>
  <c r="E39" i="1"/>
  <c r="E38" i="1"/>
  <c r="E37" i="1"/>
  <c r="E36" i="1"/>
  <c r="E35" i="1"/>
  <c r="E34" i="1"/>
  <c r="E33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3" i="1"/>
  <c r="E12" i="1"/>
  <c r="E11" i="1"/>
  <c r="E10" i="1"/>
  <c r="E9" i="1"/>
  <c r="E8" i="1"/>
  <c r="E7" i="1"/>
  <c r="E39" i="2" l="1"/>
  <c r="E13" i="2"/>
  <c r="D54" i="2"/>
  <c r="C54" i="2"/>
  <c r="E54" i="2" s="1"/>
  <c r="C41" i="1"/>
  <c r="D41" i="1"/>
  <c r="E31" i="1"/>
  <c r="E14" i="1"/>
  <c r="H54" i="2"/>
  <c r="H39" i="2"/>
  <c r="F41" i="1"/>
  <c r="H41" i="1" s="1"/>
  <c r="H31" i="1"/>
  <c r="H14" i="1"/>
  <c r="H40" i="1"/>
  <c r="G20" i="1"/>
  <c r="H20" i="1" s="1"/>
  <c r="E41" i="1" l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E66" i="3"/>
  <c r="E64" i="3"/>
  <c r="C61" i="3"/>
  <c r="E61" i="3" s="1"/>
  <c r="E60" i="3"/>
  <c r="E59" i="3"/>
  <c r="E58" i="3"/>
  <c r="D53" i="3"/>
  <c r="C53" i="3"/>
  <c r="E53" i="3" s="1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C30" i="3"/>
  <c r="E30" i="3" s="1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 s="1"/>
  <c r="E8" i="3"/>
  <c r="C54" i="3" l="1"/>
  <c r="F54" i="3"/>
  <c r="G54" i="3"/>
  <c r="H54" i="3" s="1"/>
  <c r="F22" i="3"/>
  <c r="F31" i="3" s="1"/>
  <c r="H53" i="3"/>
  <c r="H34" i="3"/>
  <c r="H45" i="3"/>
  <c r="D54" i="3"/>
  <c r="D56" i="3" s="1"/>
  <c r="D63" i="3" s="1"/>
  <c r="D65" i="3" s="1"/>
  <c r="D67" i="3" s="1"/>
  <c r="E45" i="3"/>
  <c r="C31" i="3"/>
  <c r="E22" i="3"/>
  <c r="E9" i="3"/>
  <c r="E34" i="3"/>
  <c r="E54" i="3" l="1"/>
  <c r="F56" i="3"/>
  <c r="H56" i="3" s="1"/>
  <c r="G56" i="3"/>
  <c r="G63" i="3" s="1"/>
  <c r="G65" i="3" s="1"/>
  <c r="G67" i="3" s="1"/>
  <c r="H31" i="3"/>
  <c r="H22" i="3"/>
  <c r="F63" i="3"/>
  <c r="C56" i="3"/>
  <c r="E31" i="3"/>
  <c r="H63" i="3" l="1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<sst xmlns="http://schemas.openxmlformats.org/spreadsheetml/2006/main" count="254" uniqueCount="209">
  <si>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</si>
  <si>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</si>
  <si>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</si>
  <si>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</si>
  <si>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</si>
  <si>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</si>
  <si>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</si>
  <si>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</si>
  <si>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</si>
  <si>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</si>
  <si>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</si>
  <si>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</si>
  <si>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</si>
  <si>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</si>
  <si>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</si>
  <si>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</si>
  <si>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</si>
  <si>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</si>
  <si>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</si>
  <si>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</si>
  <si>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</si>
  <si>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</si>
  <si>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</si>
  <si>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</si>
  <si>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</si>
  <si>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</si>
  <si>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</si>
  <si>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</si>
  <si>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</si>
  <si>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</si>
  <si>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</si>
  <si>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</si>
  <si>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</si>
  <si>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</si>
  <si>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</si>
  <si>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</si>
  <si>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</si>
  <si>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</si>
  <si>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</si>
  <si>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</si>
  <si>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</si>
  <si>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</si>
  <si>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</si>
  <si>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</si>
  <si>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</si>
  <si>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</si>
  <si>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</si>
  <si>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</si>
  <si>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</si>
  <si>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</si>
  <si>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</si>
  <si>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</si>
  <si>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</si>
  <si>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</si>
  <si>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</si>
  <si>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</si>
  <si>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</si>
  <si>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</si>
  <si>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</si>
  <si>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</si>
  <si>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</si>
  <si>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</si>
  <si>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</si>
  <si>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</si>
  <si>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</si>
  <si>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</si>
  <si>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</si>
  <si>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</si>
  <si>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</si>
  <si>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</si>
  <si>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</si>
  <si>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</si>
  <si>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</si>
  <si>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</si>
  <si>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</si>
  <si>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</si>
  <si>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</si>
  <si>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</si>
  <si>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</si>
  <si>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</si>
  <si>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</si>
  <si>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</si>
  <si>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</si>
  <si>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</si>
  <si>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</si>
  <si>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</si>
  <si>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</si>
  <si>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</si>
  <si>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</si>
  <si>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</si>
  <si>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</si>
  <si>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</si>
  <si>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</si>
  <si>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</si>
  <si>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</si>
  <si>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</si>
  <si>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</si>
  <si>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</si>
  <si>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</si>
  <si>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</si>
  <si>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</si>
  <si>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</si>
  <si>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</si>
  <si>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</si>
  <si>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</si>
  <si>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</si>
  <si>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</si>
  <si>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</si>
  <si>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</si>
  <si>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</si>
  <si>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</si>
  <si>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</si>
  <si>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</si>
  <si>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</si>
  <si>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</si>
  <si>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</si>
  <si>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</si>
  <si>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</si>
  <si>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</si>
  <si>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</si>
  <si>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</si>
  <si>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</si>
  <si>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</si>
  <si>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</si>
  <si>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</si>
  <si>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</si>
  <si>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</si>
  <si>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</si>
  <si>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</si>
  <si>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</si>
  <si>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</si>
  <si>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</si>
  <si>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</si>
  <si>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</si>
  <si>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</si>
  <si>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</si>
  <si>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</si>
  <si>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</si>
  <si>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</si>
  <si>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</si>
  <si>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</si>
  <si>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</si>
  <si>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</si>
  <si>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</si>
  <si>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</si>
  <si>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</si>
  <si>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</si>
  <si>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</si>
  <si>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</si>
  <si>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</si>
  <si>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</si>
  <si>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</si>
  <si>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</si>
  <si>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</si>
  <si>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</si>
  <si>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</si>
  <si>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</si>
  <si>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</si>
  <si>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</si>
  <si>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</si>
  <si>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</si>
  <si>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</si>
  <si>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</si>
  <si>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</si>
  <si>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</si>
  <si>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</si>
  <si>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</si>
  <si>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</si>
  <si>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</si>
  <si>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</si>
  <si>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</si>
  <si>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</si>
  <si>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</si>
  <si>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</si>
  <si>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</si>
  <si>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</si>
  <si>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</si>
  <si>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</si>
  <si>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</si>
  <si>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</si>
  <si>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</si>
  <si>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</si>
  <si>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</si>
  <si>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</si>
  <si>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</si>
  <si>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</si>
  <si>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</si>
  <si>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</si>
  <si>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</si>
  <si>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</si>
  <si>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</si>
  <si>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</si>
  <si>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</si>
  <si>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</si>
  <si>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</si>
  <si>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"კავკასიის განვითარების ბანკი - საქართველო"</t>
  </si>
  <si>
    <t>ელდარ ისმაილოვი</t>
  </si>
  <si>
    <t>მერაბ კაკულია</t>
  </si>
  <si>
    <t>ბახადურ გასანოვი</t>
  </si>
  <si>
    <t>რავილ კარაევი</t>
  </si>
  <si>
    <t>დავით რუსია</t>
  </si>
  <si>
    <t>მარიანა პაპავა</t>
  </si>
  <si>
    <t xml:space="preserve">ღსს "კავკასიის განვითარების ბანკი" </t>
  </si>
  <si>
    <t>ფიდან ისმაილოვა</t>
  </si>
  <si>
    <t>ტურალ გურბანოვი</t>
  </si>
  <si>
    <t>რაშადათ ისკანდეროვი</t>
  </si>
  <si>
    <t>აზიზ ფაშაევი</t>
  </si>
  <si>
    <t>ილხამა ისკანდეროვა</t>
  </si>
  <si>
    <t>ხალილბეკ გიუნაშაევი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</si>
</sst>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wrapText="1" indent="2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wrapText="1" indent="1"/>
    </xf>
    <xf numFmtId="0" fontId="14" fillId="0" borderId="20" xfId="0" applyFont="1" applyFill="1" applyBorder="1" applyAlignment="1">
      <alignment horizontal="left" indent="1"/>
    </xf>
    <xf numFmtId="0" fontId="15" fillId="0" borderId="21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 indent="1"/>
    </xf>
    <xf numFmtId="0" fontId="15" fillId="0" borderId="17" xfId="0" applyFont="1" applyFill="1" applyBorder="1" applyAlignment="1">
      <alignment horizontal="left" inden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5" fillId="0" borderId="21" xfId="0" applyFont="1" applyFill="1" applyBorder="1" applyAlignment="1"/>
    <xf numFmtId="0" fontId="14" fillId="0" borderId="1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17" xfId="0" applyNumberFormat="1" applyFont="1" applyFill="1" applyBorder="1" applyAlignment="1" applyProtection="1">
      <alignment horizontal="right"/>
      <protection locked="0"/>
    </xf>
    <xf numFmtId="38" fontId="14" fillId="0" borderId="24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17" xfId="0" applyNumberFormat="1" applyFont="1" applyFill="1" applyBorder="1" applyAlignment="1">
      <alignment horizontal="right"/>
    </xf>
    <xf numFmtId="38" fontId="14" fillId="2" borderId="24" xfId="0" applyNumberFormat="1" applyFont="1" applyFill="1" applyBorder="1" applyAlignment="1" applyProtection="1">
      <alignment horizontal="right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2" borderId="17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 applyProtection="1">
      <alignment horizontal="right"/>
      <protection locked="0"/>
    </xf>
    <xf numFmtId="38" fontId="14" fillId="0" borderId="19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21" xfId="0" applyNumberFormat="1" applyFont="1" applyFill="1" applyBorder="1" applyAlignment="1">
      <alignment horizontal="right"/>
    </xf>
    <xf numFmtId="38" fontId="14" fillId="2" borderId="26" xfId="0" applyNumberFormat="1" applyFont="1" applyFill="1" applyBorder="1" applyAlignment="1">
      <alignment horizontal="right"/>
    </xf>
    <xf numFmtId="38" fontId="14" fillId="0" borderId="15" xfId="0" applyNumberFormat="1" applyFont="1" applyFill="1" applyBorder="1" applyAlignment="1" applyProtection="1">
      <alignment horizontal="right"/>
      <protection locked="0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0" borderId="22" xfId="0" applyNumberFormat="1" applyFont="1" applyFill="1" applyBorder="1" applyAlignment="1" applyProtection="1">
      <alignment horizontal="right"/>
      <protection locked="0"/>
    </xf>
    <xf numFmtId="38" fontId="14" fillId="2" borderId="27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>
      <alignment horizontal="right"/>
    </xf>
    <xf numFmtId="38" fontId="14" fillId="0" borderId="24" xfId="0" applyNumberFormat="1" applyFont="1" applyFill="1" applyBorder="1" applyAlignment="1">
      <alignment horizontal="right"/>
    </xf>
    <xf numFmtId="38" fontId="14" fillId="2" borderId="19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166" fontId="4" fillId="0" borderId="0" xfId="0" applyNumberFormat="1" applyFont="1" applyFill="1" applyBorder="1" applyAlignment="1" applyProtection="1">
      <alignment horizontal="left"/>
    </xf>
    <xf numFmtId="0" fontId="4" fillId="0" borderId="29" xfId="0" applyFont="1" applyFill="1" applyBorder="1" applyProtection="1">
      <protection locked="0"/>
    </xf>
    <xf numFmtId="10" fontId="4" fillId="0" borderId="30" xfId="3" applyNumberFormat="1" applyFont="1" applyBorder="1" applyAlignment="1"/>
    <xf numFmtId="166" fontId="6" fillId="0" borderId="0" xfId="0" applyNumberFormat="1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5">
    <cellStyle name="Hyperlink" xfId="1" builtinId="8"/>
    <cellStyle name="Normal" xfId="0" builtinId="0"/>
    <cellStyle name="Normal 10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3" sqref="B3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45"/>
      <c r="C1" s="145"/>
      <c r="D1" s="145"/>
      <c r="E1" s="145"/>
      <c r="F1" s="145"/>
      <c r="G1" s="145"/>
      <c r="H1" s="145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37">
        <v>42460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2" t="s">
        <v>148</v>
      </c>
      <c r="D5" s="142"/>
      <c r="E5" s="142"/>
      <c r="F5" s="143" t="s">
        <v>161</v>
      </c>
      <c r="G5" s="143"/>
      <c r="H5" s="14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119039</v>
      </c>
      <c r="D7" s="15">
        <v>265918</v>
      </c>
      <c r="E7" s="16">
        <f>C7+D7</f>
        <v>384957</v>
      </c>
      <c r="F7" s="15">
        <v>265980</v>
      </c>
      <c r="G7" s="15">
        <v>494756</v>
      </c>
      <c r="H7" s="16">
        <f>F7+G7</f>
        <v>760736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47341</v>
      </c>
      <c r="D8" s="15">
        <v>4753321</v>
      </c>
      <c r="E8" s="16">
        <f t="shared" ref="E8:E20" si="0">C8+D8</f>
        <v>4800662</v>
      </c>
      <c r="F8" s="15">
        <v>351419</v>
      </c>
      <c r="G8" s="15">
        <v>1278788</v>
      </c>
      <c r="H8" s="16">
        <f t="shared" ref="H8:H15" si="1">F8+G8</f>
        <v>1630207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5099</v>
      </c>
      <c r="D9" s="15">
        <v>5074906</v>
      </c>
      <c r="E9" s="16">
        <f t="shared" si="0"/>
        <v>5080005</v>
      </c>
      <c r="F9" s="15">
        <v>1182980</v>
      </c>
      <c r="G9" s="15">
        <v>2146549</v>
      </c>
      <c r="H9" s="16">
        <f t="shared" si="1"/>
        <v>3329529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f t="shared" si="0"/>
        <v>0</v>
      </c>
      <c r="F10" s="15"/>
      <c r="G10" s="15"/>
      <c r="H10" s="16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0</v>
      </c>
      <c r="D11" s="15">
        <v>0</v>
      </c>
      <c r="E11" s="16">
        <f t="shared" si="0"/>
        <v>0</v>
      </c>
      <c r="F11" s="15"/>
      <c r="G11" s="15"/>
      <c r="H11" s="16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7" t="s">
        <v>166</v>
      </c>
      <c r="C12" s="15">
        <v>8090953.5499999998</v>
      </c>
      <c r="D12" s="15">
        <v>7613250.0800000001</v>
      </c>
      <c r="E12" s="16">
        <f t="shared" si="0"/>
        <v>15704203.629999999</v>
      </c>
      <c r="F12" s="15">
        <v>6902883</v>
      </c>
      <c r="G12" s="15">
        <v>6278629</v>
      </c>
      <c r="H12" s="16">
        <f t="shared" si="1"/>
        <v>13181512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7" t="s">
        <v>167</v>
      </c>
      <c r="C13" s="15">
        <v>-1024071</v>
      </c>
      <c r="D13" s="15">
        <v>-1048059</v>
      </c>
      <c r="E13" s="16">
        <f t="shared" si="0"/>
        <v>-2072130</v>
      </c>
      <c r="F13" s="15">
        <v>-707143</v>
      </c>
      <c r="G13" s="15">
        <v>-1309389</v>
      </c>
      <c r="H13" s="16">
        <f t="shared" si="1"/>
        <v>-2016532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f>C12+C13</f>
        <v>7066882.5499999998</v>
      </c>
      <c r="D14" s="15">
        <f>D12+D13</f>
        <v>6565191.0800000001</v>
      </c>
      <c r="E14" s="16">
        <f t="shared" si="0"/>
        <v>13632073.629999999</v>
      </c>
      <c r="F14" s="15">
        <f>F12+F13</f>
        <v>6195740</v>
      </c>
      <c r="G14" s="15">
        <f>G12+G13</f>
        <v>4969240</v>
      </c>
      <c r="H14" s="16">
        <f t="shared" si="1"/>
        <v>11164980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38883</v>
      </c>
      <c r="D15" s="15">
        <v>371930</v>
      </c>
      <c r="E15" s="16">
        <f t="shared" si="0"/>
        <v>410813</v>
      </c>
      <c r="F15" s="15">
        <v>45652</v>
      </c>
      <c r="G15" s="15">
        <v>15381</v>
      </c>
      <c r="H15" s="16">
        <f t="shared" si="1"/>
        <v>61033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0</v>
      </c>
      <c r="D16" s="15" t="s">
        <v>192</v>
      </c>
      <c r="E16" s="16">
        <f>C16</f>
        <v>0</v>
      </c>
      <c r="F16" s="15"/>
      <c r="G16" s="15"/>
      <c r="H16" s="16">
        <f>F16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0</v>
      </c>
      <c r="D17" s="15">
        <v>0</v>
      </c>
      <c r="E17" s="16">
        <f t="shared" si="0"/>
        <v>0</v>
      </c>
      <c r="F17" s="15"/>
      <c r="G17" s="15"/>
      <c r="H17" s="16">
        <f t="shared" ref="H17" si="2">F17+G17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13770213</v>
      </c>
      <c r="D18" s="15" t="s">
        <v>192</v>
      </c>
      <c r="E18" s="16">
        <f>C18</f>
        <v>13770213</v>
      </c>
      <c r="F18" s="15">
        <v>13642428</v>
      </c>
      <c r="G18" s="15"/>
      <c r="H18" s="16">
        <f>F18</f>
        <v>13642428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789712</v>
      </c>
      <c r="D19" s="15">
        <v>66745</v>
      </c>
      <c r="E19" s="16">
        <f t="shared" si="0"/>
        <v>856457</v>
      </c>
      <c r="F19" s="15">
        <v>734431</v>
      </c>
      <c r="G19" s="15">
        <v>62704</v>
      </c>
      <c r="H19" s="16">
        <f t="shared" ref="H19:H20" si="3">F19+G19</f>
        <v>797135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18" t="s">
        <v>143</v>
      </c>
      <c r="C20" s="15">
        <f>SUM(C7:C11,C14:C19)</f>
        <v>21837169.550000001</v>
      </c>
      <c r="D20" s="15">
        <f>SUM(D7:D11,D14:D19)</f>
        <v>17098011.079999998</v>
      </c>
      <c r="E20" s="16">
        <f t="shared" si="0"/>
        <v>38935180.629999995</v>
      </c>
      <c r="F20" s="15">
        <f>SUM(F7:F11,F14:F19)</f>
        <v>22418630</v>
      </c>
      <c r="G20" s="15">
        <f>SUM(G7:G11,G14:G19)</f>
        <v>8967418</v>
      </c>
      <c r="H20" s="16">
        <f t="shared" si="3"/>
        <v>31386048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19"/>
      <c r="D21" s="19"/>
      <c r="E21" s="20"/>
      <c r="F21" s="21"/>
      <c r="G21" s="19"/>
      <c r="H21" s="2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0</v>
      </c>
      <c r="D22" s="15">
        <v>1266</v>
      </c>
      <c r="E22" s="16">
        <f>C22+D22</f>
        <v>1266</v>
      </c>
      <c r="F22" s="15"/>
      <c r="G22" s="15">
        <v>1818110</v>
      </c>
      <c r="H22" s="16">
        <f>F22+G22</f>
        <v>1818110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202360.7</v>
      </c>
      <c r="D23" s="15">
        <v>3643532</v>
      </c>
      <c r="E23" s="16">
        <f t="shared" ref="E23:E30" si="4">C23+D23</f>
        <v>3845892.7</v>
      </c>
      <c r="F23" s="15">
        <v>811727</v>
      </c>
      <c r="G23" s="15">
        <v>1615594</v>
      </c>
      <c r="H23" s="16">
        <f t="shared" ref="H23:H30" si="5">F23+G23</f>
        <v>2427321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195393</v>
      </c>
      <c r="D24" s="15">
        <v>193627</v>
      </c>
      <c r="E24" s="16">
        <f t="shared" si="4"/>
        <v>389020</v>
      </c>
      <c r="F24" s="15"/>
      <c r="G24" s="15"/>
      <c r="H24" s="16">
        <f t="shared" si="5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7550</v>
      </c>
      <c r="D25" s="15">
        <v>8401140</v>
      </c>
      <c r="E25" s="16">
        <f t="shared" si="4"/>
        <v>8408690</v>
      </c>
      <c r="F25" s="15">
        <v>20500</v>
      </c>
      <c r="G25" s="15">
        <v>5799610</v>
      </c>
      <c r="H25" s="16">
        <f t="shared" si="5"/>
        <v>5820110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19"/>
      <c r="D26" s="19"/>
      <c r="E26" s="16">
        <f t="shared" si="4"/>
        <v>0</v>
      </c>
      <c r="F26" s="19"/>
      <c r="G26" s="19"/>
      <c r="H26" s="16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0</v>
      </c>
      <c r="D27" s="15">
        <v>3551850</v>
      </c>
      <c r="E27" s="16">
        <f t="shared" si="4"/>
        <v>3551850</v>
      </c>
      <c r="F27" s="15"/>
      <c r="G27" s="15"/>
      <c r="H27" s="16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101</v>
      </c>
      <c r="D28" s="15">
        <v>502004</v>
      </c>
      <c r="E28" s="16">
        <f t="shared" si="4"/>
        <v>502105</v>
      </c>
      <c r="F28" s="15">
        <v>368</v>
      </c>
      <c r="G28" s="15">
        <v>106645</v>
      </c>
      <c r="H28" s="16">
        <f t="shared" si="5"/>
        <v>107013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736511</v>
      </c>
      <c r="D29" s="15">
        <v>129135</v>
      </c>
      <c r="E29" s="16">
        <f t="shared" si="4"/>
        <v>865646</v>
      </c>
      <c r="F29" s="15">
        <v>796002</v>
      </c>
      <c r="G29" s="15">
        <v>106526</v>
      </c>
      <c r="H29" s="16">
        <f t="shared" si="5"/>
        <v>902528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1894320</v>
      </c>
      <c r="E30" s="16">
        <f t="shared" si="4"/>
        <v>1894320</v>
      </c>
      <c r="F30" s="15"/>
      <c r="G30" s="15"/>
      <c r="H30" s="16">
        <f t="shared" si="5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18" t="s">
        <v>141</v>
      </c>
      <c r="C31" s="15">
        <f>SUM(C22:C30)</f>
        <v>1141915.7</v>
      </c>
      <c r="D31" s="15">
        <f>SUM(D22:D30)</f>
        <v>18316874</v>
      </c>
      <c r="E31" s="16">
        <f>C31+D31</f>
        <v>19458789.699999999</v>
      </c>
      <c r="F31" s="15">
        <f>SUM(F22:F30)</f>
        <v>1628597</v>
      </c>
      <c r="G31" s="15">
        <f>SUM(G22:G30)</f>
        <v>9446485</v>
      </c>
      <c r="H31" s="16">
        <f>F31+G31</f>
        <v>11075082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19"/>
      <c r="D32" s="19"/>
      <c r="E32" s="20"/>
      <c r="F32" s="21"/>
      <c r="G32" s="19"/>
      <c r="H32" s="2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20038517</v>
      </c>
      <c r="D33" s="23"/>
      <c r="E33" s="16">
        <f>C33</f>
        <v>20038517</v>
      </c>
      <c r="F33" s="15">
        <v>20038517</v>
      </c>
      <c r="G33" s="23"/>
      <c r="H33" s="16">
        <f>F33</f>
        <v>20038517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3"/>
      <c r="E34" s="16">
        <f>C34</f>
        <v>0</v>
      </c>
      <c r="F34" s="15"/>
      <c r="G34" s="23"/>
      <c r="H34" s="16">
        <f>F34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7" t="s">
        <v>155</v>
      </c>
      <c r="C35" s="15">
        <v>0</v>
      </c>
      <c r="D35" s="23"/>
      <c r="E35" s="16">
        <f t="shared" ref="E35:E39" si="6">C35</f>
        <v>0</v>
      </c>
      <c r="F35" s="15"/>
      <c r="G35" s="23"/>
      <c r="H35" s="16">
        <f t="shared" ref="H35:H39" si="7">F35</f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0</v>
      </c>
      <c r="D36" s="23"/>
      <c r="E36" s="16">
        <f t="shared" si="6"/>
        <v>0</v>
      </c>
      <c r="F36" s="15"/>
      <c r="G36" s="23"/>
      <c r="H36" s="16">
        <f t="shared" si="7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3"/>
      <c r="E37" s="16">
        <f t="shared" si="6"/>
        <v>0</v>
      </c>
      <c r="F37" s="15"/>
      <c r="G37" s="23"/>
      <c r="H37" s="16">
        <f t="shared" si="7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-562126</v>
      </c>
      <c r="D38" s="23"/>
      <c r="E38" s="16">
        <f t="shared" si="6"/>
        <v>-562126</v>
      </c>
      <c r="F38" s="15">
        <v>272449</v>
      </c>
      <c r="G38" s="23"/>
      <c r="H38" s="16">
        <f t="shared" si="7"/>
        <v>272449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0</v>
      </c>
      <c r="D39" s="23"/>
      <c r="E39" s="16">
        <f t="shared" si="6"/>
        <v>0</v>
      </c>
      <c r="F39" s="15"/>
      <c r="G39" s="23"/>
      <c r="H39" s="16">
        <f t="shared" si="7"/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18" t="s">
        <v>156</v>
      </c>
      <c r="C40" s="15">
        <f>SUM(C33:C39)</f>
        <v>19476391</v>
      </c>
      <c r="D40" s="15">
        <f>SUM(D33:D39)</f>
        <v>0</v>
      </c>
      <c r="E40" s="16">
        <f>C40</f>
        <v>19476391</v>
      </c>
      <c r="F40" s="15">
        <f>SUM(F33:F39)</f>
        <v>20310966</v>
      </c>
      <c r="G40" s="15">
        <f>SUM(G33:G39)</f>
        <v>0</v>
      </c>
      <c r="H40" s="16">
        <f>F40</f>
        <v>20310966</v>
      </c>
    </row>
    <row r="41" spans="1:58" ht="15.75" thickBot="1" x14ac:dyDescent="0.35">
      <c r="A41" s="24">
        <v>31</v>
      </c>
      <c r="B41" s="25" t="s">
        <v>157</v>
      </c>
      <c r="C41" s="26">
        <f>C31+C40</f>
        <v>20618306.699999999</v>
      </c>
      <c r="D41" s="26">
        <f>D31+D40</f>
        <v>18316874</v>
      </c>
      <c r="E41" s="27">
        <f>C41+D41</f>
        <v>38935180.700000003</v>
      </c>
      <c r="F41" s="26">
        <f>F31+F40</f>
        <v>21939563</v>
      </c>
      <c r="G41" s="26">
        <f>G31+G40</f>
        <v>9446485</v>
      </c>
      <c r="H41" s="27">
        <f>F41+G41</f>
        <v>31386048</v>
      </c>
    </row>
    <row r="42" spans="1:58" x14ac:dyDescent="0.3">
      <c r="A42" s="28"/>
      <c r="B42" s="3"/>
      <c r="C42" s="3"/>
      <c r="D42" s="2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8"/>
      <c r="B43" s="30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1" zoomScaleNormal="100" workbookViewId="0">
      <selection activeCell="C60" sqref="C60"/>
    </sheetView>
  </sheetViews>
  <sheetFormatPr defaultRowHeight="15" x14ac:dyDescent="0.3"/>
  <cols>
    <col min="1" max="1" width="7.7109375" style="31" bestFit="1" customWidth="1"/>
    <col min="2" max="2" width="49.42578125" style="31" customWidth="1"/>
    <col min="3" max="3" width="13.42578125" style="31" bestFit="1" customWidth="1"/>
    <col min="4" max="4" width="12.7109375" style="31" bestFit="1" customWidth="1"/>
    <col min="5" max="5" width="13.42578125" style="31" bestFit="1" customWidth="1"/>
    <col min="6" max="6" width="12.5703125" style="32" bestFit="1" customWidth="1"/>
    <col min="7" max="7" width="12.7109375" style="32" bestFit="1" customWidth="1"/>
    <col min="8" max="8" width="13.28515625" style="32" bestFit="1" customWidth="1"/>
    <col min="9" max="16384" width="9.140625" style="32"/>
  </cols>
  <sheetData>
    <row r="1" spans="1:8" x14ac:dyDescent="0.3">
      <c r="D1" s="146"/>
      <c r="E1" s="147"/>
      <c r="F1" s="147"/>
      <c r="G1" s="147"/>
      <c r="H1" s="147"/>
    </row>
    <row r="2" spans="1:8" x14ac:dyDescent="0.3">
      <c r="A2" s="6" t="s">
        <v>133</v>
      </c>
      <c r="B2" s="33" t="str">
        <f>'RC'!B2</f>
        <v>სს "კავკასიის განვითარების ბანკი - საქართველო"</v>
      </c>
      <c r="C2" s="3"/>
      <c r="D2" s="3"/>
      <c r="E2" s="3"/>
      <c r="H2" s="3"/>
    </row>
    <row r="3" spans="1:8" x14ac:dyDescent="0.3">
      <c r="A3" s="6" t="s">
        <v>145</v>
      </c>
      <c r="B3" s="138">
        <f>'RC'!B3</f>
        <v>42460</v>
      </c>
      <c r="C3" s="3"/>
      <c r="D3" s="3"/>
      <c r="E3" s="3"/>
      <c r="H3" s="1"/>
    </row>
    <row r="4" spans="1:8" ht="15.75" thickBot="1" x14ac:dyDescent="0.35">
      <c r="A4" s="34"/>
      <c r="B4" s="35" t="s">
        <v>72</v>
      </c>
      <c r="C4" s="3"/>
      <c r="D4" s="3"/>
      <c r="E4" s="3"/>
      <c r="H4" s="36" t="s">
        <v>134</v>
      </c>
    </row>
    <row r="5" spans="1:8" ht="18" x14ac:dyDescent="0.35">
      <c r="A5" s="92"/>
      <c r="B5" s="93"/>
      <c r="C5" s="143" t="s">
        <v>148</v>
      </c>
      <c r="D5" s="148"/>
      <c r="E5" s="148"/>
      <c r="F5" s="143" t="s">
        <v>161</v>
      </c>
      <c r="G5" s="148"/>
      <c r="H5" s="149"/>
    </row>
    <row r="6" spans="1:8" s="135" customFormat="1" ht="12.75" x14ac:dyDescent="0.2">
      <c r="A6" s="92" t="s">
        <v>118</v>
      </c>
      <c r="B6" s="93"/>
      <c r="C6" s="113" t="s">
        <v>175</v>
      </c>
      <c r="D6" s="113" t="s">
        <v>191</v>
      </c>
      <c r="E6" s="114" t="s">
        <v>177</v>
      </c>
      <c r="F6" s="113" t="s">
        <v>175</v>
      </c>
      <c r="G6" s="113" t="s">
        <v>191</v>
      </c>
      <c r="H6" s="114" t="s">
        <v>177</v>
      </c>
    </row>
    <row r="7" spans="1:8" s="135" customFormat="1" ht="12.75" x14ac:dyDescent="0.2">
      <c r="A7" s="94"/>
      <c r="B7" s="95" t="s">
        <v>67</v>
      </c>
      <c r="C7" s="115"/>
      <c r="D7" s="115"/>
      <c r="E7" s="116"/>
      <c r="F7" s="115"/>
      <c r="G7" s="115"/>
      <c r="H7" s="116"/>
    </row>
    <row r="8" spans="1:8" s="135" customFormat="1" ht="25.5" x14ac:dyDescent="0.2">
      <c r="A8" s="94">
        <v>1</v>
      </c>
      <c r="B8" s="96" t="s">
        <v>77</v>
      </c>
      <c r="C8" s="115">
        <v>4644</v>
      </c>
      <c r="D8" s="115">
        <v>102495</v>
      </c>
      <c r="E8" s="117">
        <f t="shared" ref="E8:E21" si="0">C8+D8</f>
        <v>107139</v>
      </c>
      <c r="F8" s="115">
        <v>19377</v>
      </c>
      <c r="G8" s="115">
        <v>1507</v>
      </c>
      <c r="H8" s="117">
        <f t="shared" ref="H8:H18" si="1">F8+G8</f>
        <v>20884</v>
      </c>
    </row>
    <row r="9" spans="1:8" s="135" customFormat="1" ht="12.75" x14ac:dyDescent="0.2">
      <c r="A9" s="94">
        <v>2</v>
      </c>
      <c r="B9" s="96" t="s">
        <v>78</v>
      </c>
      <c r="C9" s="118">
        <f>SUM(C10:C18)</f>
        <v>220596</v>
      </c>
      <c r="D9" s="118">
        <f>SUM(D10:D18)</f>
        <v>250359</v>
      </c>
      <c r="E9" s="117">
        <f t="shared" si="0"/>
        <v>470955</v>
      </c>
      <c r="F9" s="118">
        <f>SUM(F10:F18)</f>
        <v>234501</v>
      </c>
      <c r="G9" s="118">
        <f>SUM(G10:G18)</f>
        <v>202401</v>
      </c>
      <c r="H9" s="117">
        <f t="shared" si="1"/>
        <v>436902</v>
      </c>
    </row>
    <row r="10" spans="1:8" s="135" customFormat="1" ht="12.75" x14ac:dyDescent="0.2">
      <c r="A10" s="94">
        <v>2.1</v>
      </c>
      <c r="B10" s="97" t="s">
        <v>79</v>
      </c>
      <c r="C10" s="115"/>
      <c r="D10" s="115"/>
      <c r="E10" s="117">
        <f t="shared" si="0"/>
        <v>0</v>
      </c>
      <c r="F10" s="115"/>
      <c r="G10" s="115"/>
      <c r="H10" s="117">
        <f t="shared" si="1"/>
        <v>0</v>
      </c>
    </row>
    <row r="11" spans="1:8" s="135" customFormat="1" ht="25.5" x14ac:dyDescent="0.2">
      <c r="A11" s="94">
        <v>2.2000000000000002</v>
      </c>
      <c r="B11" s="97" t="s">
        <v>178</v>
      </c>
      <c r="C11" s="115">
        <v>111792</v>
      </c>
      <c r="D11" s="115">
        <v>192164</v>
      </c>
      <c r="E11" s="117">
        <f t="shared" si="0"/>
        <v>303956</v>
      </c>
      <c r="F11" s="115">
        <v>84116</v>
      </c>
      <c r="G11" s="115">
        <v>169329</v>
      </c>
      <c r="H11" s="117">
        <f t="shared" si="1"/>
        <v>253445</v>
      </c>
    </row>
    <row r="12" spans="1:8" s="135" customFormat="1" ht="12.75" x14ac:dyDescent="0.2">
      <c r="A12" s="94">
        <v>2.2999999999999998</v>
      </c>
      <c r="B12" s="97" t="s">
        <v>80</v>
      </c>
      <c r="C12" s="115"/>
      <c r="D12" s="115"/>
      <c r="E12" s="117">
        <f t="shared" si="0"/>
        <v>0</v>
      </c>
      <c r="F12" s="115"/>
      <c r="G12" s="115"/>
      <c r="H12" s="117">
        <f t="shared" si="1"/>
        <v>0</v>
      </c>
    </row>
    <row r="13" spans="1:8" s="135" customFormat="1" ht="25.5" x14ac:dyDescent="0.2">
      <c r="A13" s="94">
        <v>2.4</v>
      </c>
      <c r="B13" s="97" t="s">
        <v>179</v>
      </c>
      <c r="C13" s="115"/>
      <c r="D13" s="115"/>
      <c r="E13" s="117">
        <f t="shared" si="0"/>
        <v>0</v>
      </c>
      <c r="F13" s="115"/>
      <c r="G13" s="115"/>
      <c r="H13" s="117">
        <f t="shared" si="1"/>
        <v>0</v>
      </c>
    </row>
    <row r="14" spans="1:8" s="135" customFormat="1" ht="12.75" x14ac:dyDescent="0.2">
      <c r="A14" s="94">
        <v>2.5</v>
      </c>
      <c r="B14" s="97" t="s">
        <v>81</v>
      </c>
      <c r="C14" s="115">
        <v>38149</v>
      </c>
      <c r="D14" s="115">
        <v>25880</v>
      </c>
      <c r="E14" s="117">
        <f t="shared" si="0"/>
        <v>64029</v>
      </c>
      <c r="F14" s="115">
        <v>78100</v>
      </c>
      <c r="G14" s="115">
        <v>3256</v>
      </c>
      <c r="H14" s="117">
        <f t="shared" si="1"/>
        <v>81356</v>
      </c>
    </row>
    <row r="15" spans="1:8" s="135" customFormat="1" ht="25.5" x14ac:dyDescent="0.2">
      <c r="A15" s="94">
        <v>2.6</v>
      </c>
      <c r="B15" s="97" t="s">
        <v>82</v>
      </c>
      <c r="C15" s="115"/>
      <c r="D15" s="115"/>
      <c r="E15" s="117">
        <f t="shared" si="0"/>
        <v>0</v>
      </c>
      <c r="F15" s="115"/>
      <c r="G15" s="115"/>
      <c r="H15" s="117">
        <f t="shared" si="1"/>
        <v>0</v>
      </c>
    </row>
    <row r="16" spans="1:8" s="135" customFormat="1" ht="25.5" x14ac:dyDescent="0.2">
      <c r="A16" s="94">
        <v>2.7</v>
      </c>
      <c r="B16" s="97" t="s">
        <v>83</v>
      </c>
      <c r="C16" s="115">
        <v>372</v>
      </c>
      <c r="D16" s="115"/>
      <c r="E16" s="117">
        <f t="shared" si="0"/>
        <v>372</v>
      </c>
      <c r="F16" s="115">
        <v>2100</v>
      </c>
      <c r="G16" s="115"/>
      <c r="H16" s="117">
        <f t="shared" si="1"/>
        <v>2100</v>
      </c>
    </row>
    <row r="17" spans="1:8" s="135" customFormat="1" ht="12.75" x14ac:dyDescent="0.2">
      <c r="A17" s="94">
        <v>2.8</v>
      </c>
      <c r="B17" s="97" t="s">
        <v>84</v>
      </c>
      <c r="C17" s="115">
        <v>55254</v>
      </c>
      <c r="D17" s="115">
        <v>32315</v>
      </c>
      <c r="E17" s="117">
        <f t="shared" si="0"/>
        <v>87569</v>
      </c>
      <c r="F17" s="115">
        <v>64561</v>
      </c>
      <c r="G17" s="115">
        <v>29816</v>
      </c>
      <c r="H17" s="117">
        <f t="shared" si="1"/>
        <v>94377</v>
      </c>
    </row>
    <row r="18" spans="1:8" s="135" customFormat="1" ht="12.75" x14ac:dyDescent="0.2">
      <c r="A18" s="94">
        <v>2.9</v>
      </c>
      <c r="B18" s="97" t="s">
        <v>85</v>
      </c>
      <c r="C18" s="115">
        <v>15029</v>
      </c>
      <c r="D18" s="115"/>
      <c r="E18" s="117">
        <f t="shared" si="0"/>
        <v>15029</v>
      </c>
      <c r="F18" s="115">
        <v>5624</v>
      </c>
      <c r="G18" s="115"/>
      <c r="H18" s="117">
        <f t="shared" si="1"/>
        <v>5624</v>
      </c>
    </row>
    <row r="19" spans="1:8" s="135" customFormat="1" ht="25.5" x14ac:dyDescent="0.2">
      <c r="A19" s="94">
        <v>3</v>
      </c>
      <c r="B19" s="96" t="s">
        <v>180</v>
      </c>
      <c r="C19" s="115">
        <v>7596</v>
      </c>
      <c r="D19" s="115">
        <v>677</v>
      </c>
      <c r="E19" s="117">
        <f>C19+D19</f>
        <v>8273</v>
      </c>
      <c r="F19" s="115">
        <v>4212</v>
      </c>
      <c r="G19" s="115">
        <v>4711</v>
      </c>
      <c r="H19" s="117">
        <f>F19+G19</f>
        <v>8923</v>
      </c>
    </row>
    <row r="20" spans="1:8" s="135" customFormat="1" ht="25.5" x14ac:dyDescent="0.2">
      <c r="A20" s="94">
        <v>4</v>
      </c>
      <c r="B20" s="96" t="s">
        <v>68</v>
      </c>
      <c r="C20" s="115"/>
      <c r="D20" s="115"/>
      <c r="E20" s="117">
        <f t="shared" si="0"/>
        <v>0</v>
      </c>
      <c r="F20" s="115"/>
      <c r="G20" s="115"/>
      <c r="H20" s="117">
        <f t="shared" ref="H20:H21" si="2">F20+G20</f>
        <v>0</v>
      </c>
    </row>
    <row r="21" spans="1:8" s="135" customFormat="1" ht="12.75" x14ac:dyDescent="0.2">
      <c r="A21" s="94">
        <v>5</v>
      </c>
      <c r="B21" s="96" t="s">
        <v>86</v>
      </c>
      <c r="C21" s="115">
        <v>41653</v>
      </c>
      <c r="D21" s="115">
        <v>5547</v>
      </c>
      <c r="E21" s="117">
        <f t="shared" si="0"/>
        <v>47200</v>
      </c>
      <c r="F21" s="115">
        <v>53255</v>
      </c>
      <c r="G21" s="115"/>
      <c r="H21" s="117">
        <f t="shared" si="2"/>
        <v>53255</v>
      </c>
    </row>
    <row r="22" spans="1:8" s="135" customFormat="1" ht="12.75" x14ac:dyDescent="0.2">
      <c r="A22" s="94">
        <v>6</v>
      </c>
      <c r="B22" s="98" t="s">
        <v>181</v>
      </c>
      <c r="C22" s="118">
        <f>C8+C9+C20+C21+C19</f>
        <v>274489</v>
      </c>
      <c r="D22" s="118">
        <f>D8+D9+D20+D21+D19</f>
        <v>359078</v>
      </c>
      <c r="E22" s="117">
        <f>C22+D22</f>
        <v>633567</v>
      </c>
      <c r="F22" s="118">
        <f>F8+F9+F20+F21+F19</f>
        <v>311345</v>
      </c>
      <c r="G22" s="118">
        <f>G8+G9+G20+G21+G19</f>
        <v>208619</v>
      </c>
      <c r="H22" s="117">
        <f>F22+G22</f>
        <v>519964</v>
      </c>
    </row>
    <row r="23" spans="1:8" s="135" customFormat="1" ht="12.75" x14ac:dyDescent="0.2">
      <c r="A23" s="94"/>
      <c r="B23" s="95" t="s">
        <v>98</v>
      </c>
      <c r="C23" s="115"/>
      <c r="D23" s="115"/>
      <c r="E23" s="116"/>
      <c r="F23" s="115"/>
      <c r="G23" s="115"/>
      <c r="H23" s="116"/>
    </row>
    <row r="24" spans="1:8" s="135" customFormat="1" ht="25.5" x14ac:dyDescent="0.2">
      <c r="A24" s="94">
        <v>7</v>
      </c>
      <c r="B24" s="96" t="s">
        <v>87</v>
      </c>
      <c r="C24" s="115"/>
      <c r="D24" s="115"/>
      <c r="E24" s="119">
        <f t="shared" ref="E24:E29" si="3">C24+D24</f>
        <v>0</v>
      </c>
      <c r="F24" s="115"/>
      <c r="G24" s="115"/>
      <c r="H24" s="119">
        <f t="shared" ref="H24:H29" si="4">F24+G24</f>
        <v>0</v>
      </c>
    </row>
    <row r="25" spans="1:8" s="135" customFormat="1" ht="12.75" x14ac:dyDescent="0.2">
      <c r="A25" s="94">
        <v>8</v>
      </c>
      <c r="B25" s="96" t="s">
        <v>88</v>
      </c>
      <c r="C25" s="115">
        <v>-478</v>
      </c>
      <c r="D25" s="115">
        <v>185588</v>
      </c>
      <c r="E25" s="119">
        <f t="shared" si="3"/>
        <v>185110</v>
      </c>
      <c r="F25" s="115">
        <v>528</v>
      </c>
      <c r="G25" s="115">
        <v>69224</v>
      </c>
      <c r="H25" s="119">
        <f t="shared" si="4"/>
        <v>69752</v>
      </c>
    </row>
    <row r="26" spans="1:8" s="135" customFormat="1" ht="12.75" x14ac:dyDescent="0.2">
      <c r="A26" s="94">
        <v>9</v>
      </c>
      <c r="B26" s="96" t="s">
        <v>182</v>
      </c>
      <c r="C26" s="115"/>
      <c r="D26" s="115">
        <v>17</v>
      </c>
      <c r="E26" s="119">
        <f t="shared" si="3"/>
        <v>17</v>
      </c>
      <c r="F26" s="115"/>
      <c r="G26" s="115">
        <v>4525</v>
      </c>
      <c r="H26" s="119">
        <f t="shared" si="4"/>
        <v>4525</v>
      </c>
    </row>
    <row r="27" spans="1:8" s="135" customFormat="1" ht="25.5" x14ac:dyDescent="0.2">
      <c r="A27" s="94">
        <v>10</v>
      </c>
      <c r="B27" s="96" t="s">
        <v>183</v>
      </c>
      <c r="C27" s="115"/>
      <c r="D27" s="115"/>
      <c r="E27" s="119">
        <f t="shared" si="3"/>
        <v>0</v>
      </c>
      <c r="F27" s="115"/>
      <c r="G27" s="115"/>
      <c r="H27" s="119">
        <f t="shared" si="4"/>
        <v>0</v>
      </c>
    </row>
    <row r="28" spans="1:8" s="135" customFormat="1" ht="12.75" x14ac:dyDescent="0.2">
      <c r="A28" s="94">
        <v>11</v>
      </c>
      <c r="B28" s="96" t="s">
        <v>89</v>
      </c>
      <c r="C28" s="115"/>
      <c r="D28" s="115">
        <v>95464</v>
      </c>
      <c r="E28" s="119">
        <f t="shared" si="3"/>
        <v>95464</v>
      </c>
      <c r="F28" s="115"/>
      <c r="G28" s="115"/>
      <c r="H28" s="119">
        <f t="shared" si="4"/>
        <v>0</v>
      </c>
    </row>
    <row r="29" spans="1:8" s="135" customFormat="1" ht="12.75" x14ac:dyDescent="0.2">
      <c r="A29" s="94">
        <v>12</v>
      </c>
      <c r="B29" s="96" t="s">
        <v>99</v>
      </c>
      <c r="C29" s="115">
        <v>2405</v>
      </c>
      <c r="D29" s="115"/>
      <c r="E29" s="119">
        <f t="shared" si="3"/>
        <v>2405</v>
      </c>
      <c r="F29" s="115"/>
      <c r="G29" s="115"/>
      <c r="H29" s="119">
        <f t="shared" si="4"/>
        <v>0</v>
      </c>
    </row>
    <row r="30" spans="1:8" s="135" customFormat="1" ht="12.75" x14ac:dyDescent="0.2">
      <c r="A30" s="94">
        <v>13</v>
      </c>
      <c r="B30" s="99" t="s">
        <v>100</v>
      </c>
      <c r="C30" s="118">
        <f>SUM(C24:C29)</f>
        <v>1927</v>
      </c>
      <c r="D30" s="118">
        <f>SUM(D24:D29)</f>
        <v>281069</v>
      </c>
      <c r="E30" s="119">
        <f>C30+D30</f>
        <v>282996</v>
      </c>
      <c r="F30" s="118">
        <f>SUM(F24:F29)</f>
        <v>528</v>
      </c>
      <c r="G30" s="118">
        <f>SUM(G24:G29)</f>
        <v>73749</v>
      </c>
      <c r="H30" s="119">
        <f>F30+G30</f>
        <v>74277</v>
      </c>
    </row>
    <row r="31" spans="1:8" s="135" customFormat="1" ht="12.75" x14ac:dyDescent="0.2">
      <c r="A31" s="94">
        <v>14</v>
      </c>
      <c r="B31" s="99" t="s">
        <v>73</v>
      </c>
      <c r="C31" s="118">
        <f>C22-C30</f>
        <v>272562</v>
      </c>
      <c r="D31" s="118">
        <f>D22-D30</f>
        <v>78009</v>
      </c>
      <c r="E31" s="117">
        <f>C31+D31</f>
        <v>350571</v>
      </c>
      <c r="F31" s="118">
        <f>F22-F30</f>
        <v>310817</v>
      </c>
      <c r="G31" s="118">
        <f>G22-G30</f>
        <v>134870</v>
      </c>
      <c r="H31" s="117">
        <f>F31+G31</f>
        <v>445687</v>
      </c>
    </row>
    <row r="32" spans="1:8" s="135" customFormat="1" ht="12.75" x14ac:dyDescent="0.2">
      <c r="A32" s="94"/>
      <c r="B32" s="95"/>
      <c r="C32" s="115"/>
      <c r="D32" s="115"/>
      <c r="E32" s="116"/>
      <c r="F32" s="115"/>
      <c r="G32" s="115"/>
      <c r="H32" s="116"/>
    </row>
    <row r="33" spans="1:8" s="135" customFormat="1" ht="12.75" x14ac:dyDescent="0.2">
      <c r="A33" s="94"/>
      <c r="B33" s="95" t="s">
        <v>69</v>
      </c>
      <c r="C33" s="115"/>
      <c r="D33" s="115"/>
      <c r="E33" s="120"/>
      <c r="F33" s="115"/>
      <c r="G33" s="115"/>
      <c r="H33" s="120"/>
    </row>
    <row r="34" spans="1:8" s="135" customFormat="1" ht="12.75" x14ac:dyDescent="0.2">
      <c r="A34" s="94">
        <v>15</v>
      </c>
      <c r="B34" s="100" t="s">
        <v>184</v>
      </c>
      <c r="C34" s="121">
        <f>C35-C36</f>
        <v>-32016</v>
      </c>
      <c r="D34" s="121">
        <f>D35-D36</f>
        <v>-5335</v>
      </c>
      <c r="E34" s="122">
        <f>C34+D34</f>
        <v>-37351</v>
      </c>
      <c r="F34" s="121">
        <f>F35-F36</f>
        <v>-27792</v>
      </c>
      <c r="G34" s="121">
        <f>G35-G36</f>
        <v>4916</v>
      </c>
      <c r="H34" s="122">
        <f>F34+G34</f>
        <v>-22876</v>
      </c>
    </row>
    <row r="35" spans="1:8" s="135" customFormat="1" ht="25.5" x14ac:dyDescent="0.2">
      <c r="A35" s="94">
        <v>15.1</v>
      </c>
      <c r="B35" s="97" t="s">
        <v>185</v>
      </c>
      <c r="C35" s="115">
        <v>9023</v>
      </c>
      <c r="D35" s="115">
        <v>7422</v>
      </c>
      <c r="E35" s="122">
        <f>C35+D35</f>
        <v>16445</v>
      </c>
      <c r="F35" s="115">
        <v>5390</v>
      </c>
      <c r="G35" s="115">
        <v>6749</v>
      </c>
      <c r="H35" s="122">
        <f>F35+G35</f>
        <v>12139</v>
      </c>
    </row>
    <row r="36" spans="1:8" s="135" customFormat="1" ht="25.5" x14ac:dyDescent="0.2">
      <c r="A36" s="94">
        <v>15.2</v>
      </c>
      <c r="B36" s="97" t="s">
        <v>186</v>
      </c>
      <c r="C36" s="115">
        <v>41039</v>
      </c>
      <c r="D36" s="115">
        <v>12757</v>
      </c>
      <c r="E36" s="122">
        <f>C36+D36</f>
        <v>53796</v>
      </c>
      <c r="F36" s="115">
        <v>33182</v>
      </c>
      <c r="G36" s="115">
        <v>1833</v>
      </c>
      <c r="H36" s="122">
        <f>F36+G36</f>
        <v>35015</v>
      </c>
    </row>
    <row r="37" spans="1:8" s="135" customFormat="1" ht="12.75" x14ac:dyDescent="0.2">
      <c r="A37" s="94">
        <v>16</v>
      </c>
      <c r="B37" s="96" t="s">
        <v>65</v>
      </c>
      <c r="C37" s="115"/>
      <c r="D37" s="115"/>
      <c r="E37" s="117">
        <f t="shared" ref="E37:E66" si="5">C37+D37</f>
        <v>0</v>
      </c>
      <c r="F37" s="115"/>
      <c r="G37" s="115"/>
      <c r="H37" s="117">
        <f t="shared" ref="H37:H45" si="6">F37+G37</f>
        <v>0</v>
      </c>
    </row>
    <row r="38" spans="1:8" s="135" customFormat="1" ht="25.5" x14ac:dyDescent="0.2">
      <c r="A38" s="94">
        <v>17</v>
      </c>
      <c r="B38" s="96" t="s">
        <v>66</v>
      </c>
      <c r="C38" s="115"/>
      <c r="D38" s="115"/>
      <c r="E38" s="117">
        <f t="shared" si="5"/>
        <v>0</v>
      </c>
      <c r="F38" s="115"/>
      <c r="G38" s="115"/>
      <c r="H38" s="117">
        <f t="shared" si="6"/>
        <v>0</v>
      </c>
    </row>
    <row r="39" spans="1:8" s="135" customFormat="1" ht="25.5" x14ac:dyDescent="0.2">
      <c r="A39" s="94">
        <v>18</v>
      </c>
      <c r="B39" s="96" t="s">
        <v>70</v>
      </c>
      <c r="C39" s="115"/>
      <c r="D39" s="115"/>
      <c r="E39" s="117">
        <f t="shared" si="5"/>
        <v>0</v>
      </c>
      <c r="F39" s="115"/>
      <c r="G39" s="115"/>
      <c r="H39" s="117">
        <f t="shared" si="6"/>
        <v>0</v>
      </c>
    </row>
    <row r="40" spans="1:8" s="135" customFormat="1" ht="25.5" x14ac:dyDescent="0.2">
      <c r="A40" s="94">
        <v>19</v>
      </c>
      <c r="B40" s="96" t="s">
        <v>187</v>
      </c>
      <c r="C40" s="115">
        <v>36226</v>
      </c>
      <c r="D40" s="115"/>
      <c r="E40" s="117">
        <f t="shared" si="5"/>
        <v>36226</v>
      </c>
      <c r="F40" s="115">
        <v>23122</v>
      </c>
      <c r="G40" s="115"/>
      <c r="H40" s="117">
        <f t="shared" si="6"/>
        <v>23122</v>
      </c>
    </row>
    <row r="41" spans="1:8" s="135" customFormat="1" ht="25.5" x14ac:dyDescent="0.2">
      <c r="A41" s="94">
        <v>20</v>
      </c>
      <c r="B41" s="96" t="s">
        <v>90</v>
      </c>
      <c r="C41" s="115">
        <v>1879</v>
      </c>
      <c r="D41" s="115"/>
      <c r="E41" s="117">
        <f t="shared" si="5"/>
        <v>1879</v>
      </c>
      <c r="F41" s="115">
        <v>512778</v>
      </c>
      <c r="G41" s="115"/>
      <c r="H41" s="117">
        <f t="shared" si="6"/>
        <v>512778</v>
      </c>
    </row>
    <row r="42" spans="1:8" s="135" customFormat="1" ht="12.75" x14ac:dyDescent="0.2">
      <c r="A42" s="94">
        <v>21</v>
      </c>
      <c r="B42" s="96" t="s">
        <v>188</v>
      </c>
      <c r="C42" s="115"/>
      <c r="D42" s="115"/>
      <c r="E42" s="117">
        <f t="shared" si="5"/>
        <v>0</v>
      </c>
      <c r="F42" s="115"/>
      <c r="G42" s="115"/>
      <c r="H42" s="117">
        <f t="shared" si="6"/>
        <v>0</v>
      </c>
    </row>
    <row r="43" spans="1:8" s="135" customFormat="1" ht="25.5" x14ac:dyDescent="0.2">
      <c r="A43" s="94">
        <v>22</v>
      </c>
      <c r="B43" s="96" t="s">
        <v>189</v>
      </c>
      <c r="C43" s="115"/>
      <c r="D43" s="115"/>
      <c r="E43" s="117">
        <f t="shared" si="5"/>
        <v>0</v>
      </c>
      <c r="F43" s="115"/>
      <c r="G43" s="115"/>
      <c r="H43" s="117">
        <f t="shared" si="6"/>
        <v>0</v>
      </c>
    </row>
    <row r="44" spans="1:8" s="135" customFormat="1" ht="12.75" x14ac:dyDescent="0.2">
      <c r="A44" s="101">
        <v>23</v>
      </c>
      <c r="B44" s="102" t="s">
        <v>91</v>
      </c>
      <c r="C44" s="123">
        <v>184717</v>
      </c>
      <c r="D44" s="123"/>
      <c r="E44" s="124">
        <f t="shared" si="5"/>
        <v>184717</v>
      </c>
      <c r="F44" s="123">
        <v>64</v>
      </c>
      <c r="G44" s="123"/>
      <c r="H44" s="124">
        <f t="shared" si="6"/>
        <v>64</v>
      </c>
    </row>
    <row r="45" spans="1:8" s="135" customFormat="1" ht="12.75" x14ac:dyDescent="0.2">
      <c r="A45" s="103">
        <v>24</v>
      </c>
      <c r="B45" s="104" t="s">
        <v>71</v>
      </c>
      <c r="C45" s="125">
        <f>C34+C37+C38+C39+C40+C41+C42+C43+C44</f>
        <v>190806</v>
      </c>
      <c r="D45" s="125">
        <f>D34+D37+D38+D39+D40+D41+D42+D43+D44</f>
        <v>-5335</v>
      </c>
      <c r="E45" s="126">
        <f t="shared" si="5"/>
        <v>185471</v>
      </c>
      <c r="F45" s="125">
        <f>F34+F37+F38+F39+F40+F41+F42+F43+F44</f>
        <v>508172</v>
      </c>
      <c r="G45" s="125">
        <f>G34+G37+G38+G39+G40+G41+G42+G43+G44</f>
        <v>4916</v>
      </c>
      <c r="H45" s="126">
        <f t="shared" si="6"/>
        <v>513088</v>
      </c>
    </row>
    <row r="46" spans="1:8" s="135" customFormat="1" ht="12.75" x14ac:dyDescent="0.2">
      <c r="A46" s="105"/>
      <c r="B46" s="106" t="s">
        <v>101</v>
      </c>
      <c r="C46" s="127"/>
      <c r="D46" s="127"/>
      <c r="E46" s="128"/>
      <c r="F46" s="127"/>
      <c r="G46" s="127"/>
      <c r="H46" s="128"/>
    </row>
    <row r="47" spans="1:8" s="135" customFormat="1" ht="25.5" x14ac:dyDescent="0.2">
      <c r="A47" s="94">
        <v>25</v>
      </c>
      <c r="B47" s="107" t="s">
        <v>102</v>
      </c>
      <c r="C47" s="129"/>
      <c r="D47" s="129"/>
      <c r="E47" s="130">
        <f t="shared" si="5"/>
        <v>0</v>
      </c>
      <c r="F47" s="129"/>
      <c r="G47" s="129"/>
      <c r="H47" s="130">
        <f t="shared" ref="H47:H54" si="7">F47+G47</f>
        <v>0</v>
      </c>
    </row>
    <row r="48" spans="1:8" s="135" customFormat="1" ht="25.5" x14ac:dyDescent="0.2">
      <c r="A48" s="94">
        <v>26</v>
      </c>
      <c r="B48" s="96" t="s">
        <v>103</v>
      </c>
      <c r="C48" s="115">
        <v>2976</v>
      </c>
      <c r="D48" s="115"/>
      <c r="E48" s="117">
        <f t="shared" si="5"/>
        <v>2976</v>
      </c>
      <c r="F48" s="115">
        <v>50846</v>
      </c>
      <c r="G48" s="115"/>
      <c r="H48" s="117">
        <f t="shared" si="7"/>
        <v>50846</v>
      </c>
    </row>
    <row r="49" spans="1:8" s="135" customFormat="1" ht="12.75" x14ac:dyDescent="0.2">
      <c r="A49" s="94">
        <v>27</v>
      </c>
      <c r="B49" s="96" t="s">
        <v>104</v>
      </c>
      <c r="C49" s="115">
        <v>299777</v>
      </c>
      <c r="D49" s="115"/>
      <c r="E49" s="117">
        <f t="shared" si="5"/>
        <v>299777</v>
      </c>
      <c r="F49" s="115">
        <v>282495</v>
      </c>
      <c r="G49" s="115"/>
      <c r="H49" s="117">
        <f t="shared" si="7"/>
        <v>282495</v>
      </c>
    </row>
    <row r="50" spans="1:8" s="135" customFormat="1" ht="25.5" x14ac:dyDescent="0.2">
      <c r="A50" s="94">
        <v>28</v>
      </c>
      <c r="B50" s="96" t="s">
        <v>105</v>
      </c>
      <c r="C50" s="115">
        <v>530</v>
      </c>
      <c r="D50" s="115"/>
      <c r="E50" s="117">
        <f t="shared" si="5"/>
        <v>530</v>
      </c>
      <c r="F50" s="115">
        <v>404</v>
      </c>
      <c r="G50" s="115"/>
      <c r="H50" s="117">
        <f t="shared" si="7"/>
        <v>404</v>
      </c>
    </row>
    <row r="51" spans="1:8" s="135" customFormat="1" ht="12.75" x14ac:dyDescent="0.2">
      <c r="A51" s="94">
        <v>29</v>
      </c>
      <c r="B51" s="96" t="s">
        <v>106</v>
      </c>
      <c r="C51" s="115">
        <v>110563</v>
      </c>
      <c r="D51" s="115"/>
      <c r="E51" s="117">
        <f t="shared" si="5"/>
        <v>110563</v>
      </c>
      <c r="F51" s="115">
        <v>109591</v>
      </c>
      <c r="G51" s="115"/>
      <c r="H51" s="117">
        <f t="shared" si="7"/>
        <v>109591</v>
      </c>
    </row>
    <row r="52" spans="1:8" s="135" customFormat="1" ht="12.75" x14ac:dyDescent="0.2">
      <c r="A52" s="94">
        <v>30</v>
      </c>
      <c r="B52" s="96" t="s">
        <v>107</v>
      </c>
      <c r="C52" s="115">
        <v>78502</v>
      </c>
      <c r="D52" s="115"/>
      <c r="E52" s="117">
        <f t="shared" si="5"/>
        <v>78502</v>
      </c>
      <c r="F52" s="115">
        <v>54367</v>
      </c>
      <c r="G52" s="115"/>
      <c r="H52" s="117">
        <f t="shared" si="7"/>
        <v>54367</v>
      </c>
    </row>
    <row r="53" spans="1:8" s="135" customFormat="1" ht="12.75" x14ac:dyDescent="0.2">
      <c r="A53" s="94">
        <v>31</v>
      </c>
      <c r="B53" s="99" t="s">
        <v>108</v>
      </c>
      <c r="C53" s="118">
        <f>SUM(C47:C52)</f>
        <v>492348</v>
      </c>
      <c r="D53" s="118">
        <f>SUM(D47:D52)</f>
        <v>0</v>
      </c>
      <c r="E53" s="117">
        <f t="shared" si="5"/>
        <v>492348</v>
      </c>
      <c r="F53" s="118">
        <f>SUM(F47:F52)</f>
        <v>497703</v>
      </c>
      <c r="G53" s="118">
        <f>SUM(G47:G52)</f>
        <v>0</v>
      </c>
      <c r="H53" s="117">
        <f t="shared" si="7"/>
        <v>497703</v>
      </c>
    </row>
    <row r="54" spans="1:8" s="135" customFormat="1" ht="12.75" x14ac:dyDescent="0.2">
      <c r="A54" s="94">
        <v>32</v>
      </c>
      <c r="B54" s="99" t="s">
        <v>74</v>
      </c>
      <c r="C54" s="118">
        <f>C45-C53</f>
        <v>-301542</v>
      </c>
      <c r="D54" s="118">
        <f>D45-D53</f>
        <v>-5335</v>
      </c>
      <c r="E54" s="117">
        <f t="shared" si="5"/>
        <v>-306877</v>
      </c>
      <c r="F54" s="118">
        <f>F45-F53</f>
        <v>10469</v>
      </c>
      <c r="G54" s="118">
        <f>G45-G53</f>
        <v>4916</v>
      </c>
      <c r="H54" s="117">
        <f t="shared" si="7"/>
        <v>15385</v>
      </c>
    </row>
    <row r="55" spans="1:8" s="135" customFormat="1" ht="12.75" x14ac:dyDescent="0.2">
      <c r="A55" s="94"/>
      <c r="B55" s="95"/>
      <c r="C55" s="131"/>
      <c r="D55" s="131"/>
      <c r="E55" s="132"/>
      <c r="F55" s="131"/>
      <c r="G55" s="131"/>
      <c r="H55" s="132"/>
    </row>
    <row r="56" spans="1:8" s="135" customFormat="1" ht="12.75" x14ac:dyDescent="0.2">
      <c r="A56" s="94">
        <v>33</v>
      </c>
      <c r="B56" s="99" t="s">
        <v>75</v>
      </c>
      <c r="C56" s="118">
        <f>C31+C54</f>
        <v>-28980</v>
      </c>
      <c r="D56" s="118">
        <f>D31+D54</f>
        <v>72674</v>
      </c>
      <c r="E56" s="117">
        <f t="shared" si="5"/>
        <v>43694</v>
      </c>
      <c r="F56" s="118">
        <f>F31+F54</f>
        <v>321286</v>
      </c>
      <c r="G56" s="118">
        <f>G31+G54</f>
        <v>139786</v>
      </c>
      <c r="H56" s="117">
        <f t="shared" ref="H56" si="8">F56+G56</f>
        <v>461072</v>
      </c>
    </row>
    <row r="57" spans="1:8" s="135" customFormat="1" ht="12.75" x14ac:dyDescent="0.2">
      <c r="A57" s="94"/>
      <c r="B57" s="95"/>
      <c r="C57" s="131"/>
      <c r="D57" s="131"/>
      <c r="E57" s="132"/>
      <c r="F57" s="131"/>
      <c r="G57" s="131"/>
      <c r="H57" s="132"/>
    </row>
    <row r="58" spans="1:8" s="135" customFormat="1" ht="25.5" x14ac:dyDescent="0.2">
      <c r="A58" s="94">
        <v>34</v>
      </c>
      <c r="B58" s="96" t="s">
        <v>92</v>
      </c>
      <c r="C58" s="115">
        <v>536160</v>
      </c>
      <c r="D58" s="115" t="s">
        <v>192</v>
      </c>
      <c r="E58" s="117">
        <f>C58</f>
        <v>536160</v>
      </c>
      <c r="F58" s="115">
        <v>455941</v>
      </c>
      <c r="G58" s="115" t="s">
        <v>192</v>
      </c>
      <c r="H58" s="117">
        <f>F58</f>
        <v>455941</v>
      </c>
    </row>
    <row r="59" spans="1:8" s="135" customFormat="1" ht="25.5" x14ac:dyDescent="0.2">
      <c r="A59" s="94">
        <v>35</v>
      </c>
      <c r="B59" s="96" t="s">
        <v>93</v>
      </c>
      <c r="C59" s="115"/>
      <c r="D59" s="115" t="s">
        <v>192</v>
      </c>
      <c r="E59" s="117">
        <f>C59</f>
        <v>0</v>
      </c>
      <c r="F59" s="115"/>
      <c r="G59" s="115" t="s">
        <v>192</v>
      </c>
      <c r="H59" s="117">
        <f>F59</f>
        <v>0</v>
      </c>
    </row>
    <row r="60" spans="1:8" s="135" customFormat="1" ht="25.5" x14ac:dyDescent="0.2">
      <c r="A60" s="94">
        <v>36</v>
      </c>
      <c r="B60" s="96" t="s">
        <v>94</v>
      </c>
      <c r="C60" s="115">
        <v>377123</v>
      </c>
      <c r="D60" s="115" t="s">
        <v>192</v>
      </c>
      <c r="E60" s="117">
        <f>C60</f>
        <v>377123</v>
      </c>
      <c r="F60" s="115"/>
      <c r="G60" s="115" t="s">
        <v>192</v>
      </c>
      <c r="H60" s="117">
        <f>F60</f>
        <v>0</v>
      </c>
    </row>
    <row r="61" spans="1:8" s="135" customFormat="1" ht="12.75" x14ac:dyDescent="0.2">
      <c r="A61" s="94">
        <v>37</v>
      </c>
      <c r="B61" s="99" t="s">
        <v>95</v>
      </c>
      <c r="C61" s="118">
        <f>SUM(C58:C60)</f>
        <v>913283</v>
      </c>
      <c r="D61" s="118">
        <v>0</v>
      </c>
      <c r="E61" s="117">
        <f>C61</f>
        <v>913283</v>
      </c>
      <c r="F61" s="118">
        <f>SUM(F58:F60)</f>
        <v>455941</v>
      </c>
      <c r="G61" s="118">
        <v>0</v>
      </c>
      <c r="H61" s="117">
        <f>F61</f>
        <v>455941</v>
      </c>
    </row>
    <row r="62" spans="1:8" s="135" customFormat="1" ht="12.75" x14ac:dyDescent="0.2">
      <c r="A62" s="94"/>
      <c r="B62" s="108"/>
      <c r="C62" s="115"/>
      <c r="D62" s="115"/>
      <c r="E62" s="120"/>
      <c r="F62" s="115"/>
      <c r="G62" s="115"/>
      <c r="H62" s="120"/>
    </row>
    <row r="63" spans="1:8" s="135" customFormat="1" ht="25.5" x14ac:dyDescent="0.2">
      <c r="A63" s="101">
        <v>38</v>
      </c>
      <c r="B63" s="109" t="s">
        <v>190</v>
      </c>
      <c r="C63" s="133">
        <f>C56-C61</f>
        <v>-942263</v>
      </c>
      <c r="D63" s="133">
        <f>D56-D61</f>
        <v>72674</v>
      </c>
      <c r="E63" s="117">
        <f t="shared" si="5"/>
        <v>-869589</v>
      </c>
      <c r="F63" s="133">
        <f>F56-F61</f>
        <v>-134655</v>
      </c>
      <c r="G63" s="133">
        <f>G56-G61</f>
        <v>139786</v>
      </c>
      <c r="H63" s="117">
        <f t="shared" ref="H63:H66" si="9">F63+G63</f>
        <v>5131</v>
      </c>
    </row>
    <row r="64" spans="1:8" s="136" customFormat="1" ht="12.75" x14ac:dyDescent="0.2">
      <c r="A64" s="110">
        <v>39</v>
      </c>
      <c r="B64" s="96" t="s">
        <v>96</v>
      </c>
      <c r="C64" s="134"/>
      <c r="D64" s="134"/>
      <c r="E64" s="117">
        <f t="shared" si="5"/>
        <v>0</v>
      </c>
      <c r="F64" s="134"/>
      <c r="G64" s="134"/>
      <c r="H64" s="117">
        <f t="shared" si="9"/>
        <v>0</v>
      </c>
    </row>
    <row r="65" spans="1:8" s="135" customFormat="1" ht="12.75" x14ac:dyDescent="0.2">
      <c r="A65" s="101">
        <v>40</v>
      </c>
      <c r="B65" s="99" t="s">
        <v>97</v>
      </c>
      <c r="C65" s="118">
        <f>C63-C64</f>
        <v>-942263</v>
      </c>
      <c r="D65" s="118">
        <f>D63-D64</f>
        <v>72674</v>
      </c>
      <c r="E65" s="117">
        <f t="shared" si="5"/>
        <v>-869589</v>
      </c>
      <c r="F65" s="118">
        <f>F63-F64</f>
        <v>-134655</v>
      </c>
      <c r="G65" s="118">
        <f>G63-G64</f>
        <v>139786</v>
      </c>
      <c r="H65" s="117">
        <f t="shared" si="9"/>
        <v>5131</v>
      </c>
    </row>
    <row r="66" spans="1:8" s="136" customFormat="1" ht="12.75" x14ac:dyDescent="0.2">
      <c r="A66" s="110">
        <v>41</v>
      </c>
      <c r="B66" s="96" t="s">
        <v>109</v>
      </c>
      <c r="C66" s="134"/>
      <c r="D66" s="134"/>
      <c r="E66" s="117">
        <f t="shared" si="5"/>
        <v>0</v>
      </c>
      <c r="F66" s="134"/>
      <c r="G66" s="134"/>
      <c r="H66" s="117">
        <f t="shared" si="9"/>
        <v>0</v>
      </c>
    </row>
    <row r="67" spans="1:8" s="135" customFormat="1" ht="12.75" x14ac:dyDescent="0.2">
      <c r="A67" s="111">
        <v>42</v>
      </c>
      <c r="B67" s="112" t="s">
        <v>76</v>
      </c>
      <c r="C67" s="125">
        <f>C65+C66</f>
        <v>-942263</v>
      </c>
      <c r="D67" s="125">
        <f>D65+D66</f>
        <v>72674</v>
      </c>
      <c r="E67" s="126">
        <f>C67+D67</f>
        <v>-869589</v>
      </c>
      <c r="F67" s="125">
        <f>F65+F66</f>
        <v>-134655</v>
      </c>
      <c r="G67" s="125">
        <f>G65+G66</f>
        <v>139786</v>
      </c>
      <c r="H67" s="126">
        <f>F67+G67</f>
        <v>5131</v>
      </c>
    </row>
    <row r="68" spans="1:8" x14ac:dyDescent="0.3">
      <c r="A68" s="28"/>
      <c r="B68" s="30" t="s">
        <v>132</v>
      </c>
      <c r="C68" s="43"/>
      <c r="D68" s="43"/>
      <c r="E68" s="43"/>
    </row>
    <row r="69" spans="1:8" x14ac:dyDescent="0.3">
      <c r="A69" s="28"/>
      <c r="B69" s="3"/>
      <c r="C69" s="43"/>
      <c r="D69" s="43"/>
      <c r="E69" s="44"/>
    </row>
    <row r="70" spans="1:8" x14ac:dyDescent="0.3">
      <c r="A70" s="43"/>
      <c r="B70" s="43"/>
      <c r="C70" s="43"/>
      <c r="D70" s="43"/>
      <c r="E70" s="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C53" sqref="C53"/>
    </sheetView>
  </sheetViews>
  <sheetFormatPr defaultRowHeight="15" x14ac:dyDescent="0.3"/>
  <cols>
    <col min="1" max="1" width="5.42578125" style="31" customWidth="1"/>
    <col min="2" max="2" width="47.28515625" style="31" customWidth="1"/>
    <col min="3" max="3" width="14.85546875" style="31" bestFit="1" customWidth="1"/>
    <col min="4" max="4" width="17" style="31" customWidth="1"/>
    <col min="5" max="5" width="15.140625" style="31" bestFit="1" customWidth="1"/>
    <col min="6" max="6" width="14" style="31" bestFit="1" customWidth="1"/>
    <col min="7" max="7" width="15.140625" style="31" bestFit="1" customWidth="1"/>
    <col min="8" max="8" width="15.42578125" style="31" bestFit="1" customWidth="1"/>
    <col min="9" max="16384" width="9.140625" style="31"/>
  </cols>
  <sheetData>
    <row r="1" spans="1:48" x14ac:dyDescent="0.3">
      <c r="A1" s="6" t="s">
        <v>133</v>
      </c>
      <c r="B1" s="33" t="str">
        <f>RI!B2</f>
        <v>სს "კავკასიის განვითარების ბანკი - საქართველო"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x14ac:dyDescent="0.3">
      <c r="A2" s="6" t="s">
        <v>145</v>
      </c>
      <c r="B2" s="137">
        <f>RI!B3</f>
        <v>42460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6.5" thickBot="1" x14ac:dyDescent="0.35">
      <c r="B3" s="46" t="s">
        <v>18</v>
      </c>
      <c r="C3" s="32"/>
      <c r="D3" s="32"/>
      <c r="E3" s="32"/>
      <c r="H3" s="36" t="s">
        <v>134</v>
      </c>
    </row>
    <row r="4" spans="1:48" ht="18" x14ac:dyDescent="0.35">
      <c r="A4" s="47"/>
      <c r="B4" s="37"/>
      <c r="C4" s="143" t="s">
        <v>148</v>
      </c>
      <c r="D4" s="148"/>
      <c r="E4" s="148"/>
      <c r="F4" s="143" t="s">
        <v>161</v>
      </c>
      <c r="G4" s="148"/>
      <c r="H4" s="149"/>
    </row>
    <row r="5" spans="1:48" s="50" customFormat="1" ht="11.25" x14ac:dyDescent="0.2">
      <c r="A5" s="39" t="s">
        <v>118</v>
      </c>
      <c r="B5" s="48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49"/>
      <c r="J5" s="49"/>
      <c r="K5" s="49"/>
      <c r="L5" s="49"/>
    </row>
    <row r="6" spans="1:48" x14ac:dyDescent="0.3">
      <c r="A6" s="39">
        <v>1</v>
      </c>
      <c r="B6" s="51" t="s">
        <v>110</v>
      </c>
      <c r="C6" s="15">
        <f>SUM(C7:C12)</f>
        <v>29062374.240000002</v>
      </c>
      <c r="D6" s="15">
        <f>SUM(D7:D12)</f>
        <v>30461363.300000001</v>
      </c>
      <c r="E6" s="15">
        <f>C6+D6</f>
        <v>59523737.540000007</v>
      </c>
      <c r="F6" s="15">
        <f>SUM(F7:F12)</f>
        <v>19550229</v>
      </c>
      <c r="G6" s="15">
        <f>SUM(G7:G12)</f>
        <v>21486234</v>
      </c>
      <c r="H6" s="41">
        <f>F6+G6</f>
        <v>41036463</v>
      </c>
      <c r="I6" s="43"/>
      <c r="J6" s="43"/>
      <c r="K6" s="43"/>
      <c r="L6" s="43"/>
    </row>
    <row r="7" spans="1:48" x14ac:dyDescent="0.3">
      <c r="A7" s="39">
        <v>1.1000000000000001</v>
      </c>
      <c r="B7" s="52" t="s">
        <v>9</v>
      </c>
      <c r="C7" s="19"/>
      <c r="D7" s="19"/>
      <c r="E7" s="15">
        <f t="shared" ref="E7:E52" si="0">C7+D7</f>
        <v>0</v>
      </c>
      <c r="F7" s="19"/>
      <c r="G7" s="19"/>
      <c r="H7" s="41">
        <f t="shared" ref="H7:H53" si="1">F7+G7</f>
        <v>0</v>
      </c>
      <c r="I7" s="43"/>
      <c r="J7" s="43"/>
      <c r="K7" s="43"/>
      <c r="L7" s="43"/>
    </row>
    <row r="8" spans="1:48" x14ac:dyDescent="0.3">
      <c r="A8" s="39">
        <v>1.2</v>
      </c>
      <c r="B8" s="52" t="s">
        <v>10</v>
      </c>
      <c r="C8" s="19">
        <v>3156193.24</v>
      </c>
      <c r="D8" s="19">
        <v>158649.29999999999</v>
      </c>
      <c r="E8" s="15">
        <f t="shared" si="0"/>
        <v>3314842.54</v>
      </c>
      <c r="F8" s="19">
        <v>6635275</v>
      </c>
      <c r="G8" s="19"/>
      <c r="H8" s="41">
        <f t="shared" si="1"/>
        <v>6635275</v>
      </c>
      <c r="I8" s="43"/>
      <c r="J8" s="43"/>
      <c r="K8" s="43"/>
      <c r="L8" s="43"/>
    </row>
    <row r="9" spans="1:48" x14ac:dyDescent="0.3">
      <c r="A9" s="39">
        <v>1.3</v>
      </c>
      <c r="B9" s="52" t="s">
        <v>116</v>
      </c>
      <c r="C9" s="19">
        <v>16868354</v>
      </c>
      <c r="D9" s="19">
        <v>1643323</v>
      </c>
      <c r="E9" s="15">
        <f t="shared" si="0"/>
        <v>18511677</v>
      </c>
      <c r="F9" s="19">
        <v>2171208</v>
      </c>
      <c r="G9" s="19">
        <v>1403325</v>
      </c>
      <c r="H9" s="41">
        <f t="shared" si="1"/>
        <v>3574533</v>
      </c>
      <c r="I9" s="43"/>
      <c r="J9" s="43"/>
      <c r="K9" s="43"/>
      <c r="L9" s="43"/>
    </row>
    <row r="10" spans="1:48" x14ac:dyDescent="0.3">
      <c r="A10" s="39">
        <v>1.4</v>
      </c>
      <c r="B10" s="52" t="s">
        <v>23</v>
      </c>
      <c r="C10" s="19"/>
      <c r="D10" s="19"/>
      <c r="E10" s="15">
        <f t="shared" si="0"/>
        <v>0</v>
      </c>
      <c r="F10" s="19"/>
      <c r="G10" s="19"/>
      <c r="H10" s="41">
        <f t="shared" si="1"/>
        <v>0</v>
      </c>
      <c r="I10" s="43"/>
      <c r="J10" s="43"/>
      <c r="K10" s="43"/>
      <c r="L10" s="43"/>
    </row>
    <row r="11" spans="1:48" x14ac:dyDescent="0.3">
      <c r="A11" s="39">
        <v>1.5</v>
      </c>
      <c r="B11" s="52" t="s">
        <v>24</v>
      </c>
      <c r="C11" s="19">
        <v>9037827</v>
      </c>
      <c r="D11" s="19">
        <v>28659391</v>
      </c>
      <c r="E11" s="15">
        <f t="shared" si="0"/>
        <v>37697218</v>
      </c>
      <c r="F11" s="19">
        <v>10743746</v>
      </c>
      <c r="G11" s="19">
        <v>20082909</v>
      </c>
      <c r="H11" s="41">
        <f t="shared" si="1"/>
        <v>30826655</v>
      </c>
      <c r="I11" s="43"/>
      <c r="J11" s="43"/>
      <c r="K11" s="43"/>
      <c r="L11" s="43"/>
    </row>
    <row r="12" spans="1:48" x14ac:dyDescent="0.3">
      <c r="A12" s="39">
        <v>1.6</v>
      </c>
      <c r="B12" s="52" t="s">
        <v>25</v>
      </c>
      <c r="C12" s="19"/>
      <c r="D12" s="19"/>
      <c r="E12" s="15">
        <f t="shared" si="0"/>
        <v>0</v>
      </c>
      <c r="F12" s="19"/>
      <c r="G12" s="19"/>
      <c r="H12" s="41">
        <f t="shared" si="1"/>
        <v>0</v>
      </c>
      <c r="I12" s="43"/>
      <c r="J12" s="43"/>
      <c r="K12" s="43"/>
      <c r="L12" s="43"/>
    </row>
    <row r="13" spans="1:48" x14ac:dyDescent="0.3">
      <c r="A13" s="39">
        <v>2</v>
      </c>
      <c r="B13" s="51" t="s">
        <v>113</v>
      </c>
      <c r="C13" s="15">
        <f>SUM(C14:C20)</f>
        <v>878261</v>
      </c>
      <c r="D13" s="15">
        <f>SUM(D14:D20)</f>
        <v>655180</v>
      </c>
      <c r="E13" s="15">
        <f t="shared" si="0"/>
        <v>1533441</v>
      </c>
      <c r="F13" s="15">
        <f>SUM(F14:F20)</f>
        <v>1073239</v>
      </c>
      <c r="G13" s="15">
        <f>SUM(G14:G20)</f>
        <v>388433</v>
      </c>
      <c r="H13" s="41">
        <f t="shared" si="1"/>
        <v>1461672</v>
      </c>
      <c r="I13" s="43"/>
      <c r="J13" s="43"/>
      <c r="K13" s="43"/>
      <c r="L13" s="43"/>
    </row>
    <row r="14" spans="1:48" x14ac:dyDescent="0.3">
      <c r="A14" s="39">
        <v>2.1</v>
      </c>
      <c r="B14" s="52" t="s">
        <v>117</v>
      </c>
      <c r="C14" s="19">
        <v>878261</v>
      </c>
      <c r="D14" s="19">
        <v>655180</v>
      </c>
      <c r="E14" s="15">
        <f t="shared" si="0"/>
        <v>1533441</v>
      </c>
      <c r="F14" s="19">
        <v>1073239</v>
      </c>
      <c r="G14" s="19">
        <v>388433</v>
      </c>
      <c r="H14" s="41">
        <f t="shared" si="1"/>
        <v>1461672</v>
      </c>
      <c r="I14" s="43"/>
      <c r="J14" s="43"/>
      <c r="K14" s="43"/>
      <c r="L14" s="43"/>
    </row>
    <row r="15" spans="1:48" x14ac:dyDescent="0.3">
      <c r="A15" s="39">
        <v>2.2000000000000002</v>
      </c>
      <c r="B15" s="52" t="s">
        <v>26</v>
      </c>
      <c r="C15" s="19"/>
      <c r="D15" s="19"/>
      <c r="E15" s="15">
        <f t="shared" si="0"/>
        <v>0</v>
      </c>
      <c r="F15" s="19"/>
      <c r="G15" s="19"/>
      <c r="H15" s="41">
        <f t="shared" si="1"/>
        <v>0</v>
      </c>
      <c r="I15" s="43"/>
      <c r="J15" s="43"/>
      <c r="K15" s="43"/>
      <c r="L15" s="43"/>
    </row>
    <row r="16" spans="1:48" x14ac:dyDescent="0.3">
      <c r="A16" s="39">
        <v>2.2999999999999998</v>
      </c>
      <c r="B16" s="52" t="s">
        <v>0</v>
      </c>
      <c r="C16" s="19"/>
      <c r="D16" s="19"/>
      <c r="E16" s="15">
        <f t="shared" si="0"/>
        <v>0</v>
      </c>
      <c r="F16" s="19"/>
      <c r="G16" s="19"/>
      <c r="H16" s="41">
        <f t="shared" si="1"/>
        <v>0</v>
      </c>
      <c r="I16" s="43"/>
      <c r="J16" s="43"/>
      <c r="K16" s="43"/>
      <c r="L16" s="43"/>
    </row>
    <row r="17" spans="1:12" x14ac:dyDescent="0.3">
      <c r="A17" s="39">
        <v>2.4</v>
      </c>
      <c r="B17" s="52" t="s">
        <v>3</v>
      </c>
      <c r="C17" s="19"/>
      <c r="D17" s="19"/>
      <c r="E17" s="15">
        <f t="shared" si="0"/>
        <v>0</v>
      </c>
      <c r="F17" s="19"/>
      <c r="G17" s="19"/>
      <c r="H17" s="41">
        <f t="shared" si="1"/>
        <v>0</v>
      </c>
      <c r="I17" s="43"/>
      <c r="J17" s="43"/>
      <c r="K17" s="43"/>
      <c r="L17" s="43"/>
    </row>
    <row r="18" spans="1:12" x14ac:dyDescent="0.3">
      <c r="A18" s="39">
        <v>2.5</v>
      </c>
      <c r="B18" s="52" t="s">
        <v>11</v>
      </c>
      <c r="C18" s="19"/>
      <c r="D18" s="19"/>
      <c r="E18" s="15">
        <f t="shared" si="0"/>
        <v>0</v>
      </c>
      <c r="F18" s="19"/>
      <c r="G18" s="19"/>
      <c r="H18" s="41">
        <f t="shared" si="1"/>
        <v>0</v>
      </c>
      <c r="I18" s="43"/>
      <c r="J18" s="43"/>
      <c r="K18" s="43"/>
      <c r="L18" s="43"/>
    </row>
    <row r="19" spans="1:12" x14ac:dyDescent="0.3">
      <c r="A19" s="39">
        <v>2.6</v>
      </c>
      <c r="B19" s="52" t="s">
        <v>12</v>
      </c>
      <c r="C19" s="19"/>
      <c r="D19" s="19"/>
      <c r="E19" s="15">
        <f t="shared" si="0"/>
        <v>0</v>
      </c>
      <c r="F19" s="19"/>
      <c r="G19" s="19"/>
      <c r="H19" s="41">
        <f t="shared" si="1"/>
        <v>0</v>
      </c>
      <c r="I19" s="43"/>
      <c r="J19" s="43"/>
      <c r="K19" s="43"/>
      <c r="L19" s="43"/>
    </row>
    <row r="20" spans="1:12" x14ac:dyDescent="0.3">
      <c r="A20" s="39">
        <v>2.7</v>
      </c>
      <c r="B20" s="52" t="s">
        <v>5</v>
      </c>
      <c r="C20" s="19"/>
      <c r="D20" s="19"/>
      <c r="E20" s="15">
        <f t="shared" si="0"/>
        <v>0</v>
      </c>
      <c r="F20" s="19"/>
      <c r="G20" s="19"/>
      <c r="H20" s="41">
        <f t="shared" si="1"/>
        <v>0</v>
      </c>
      <c r="I20" s="43"/>
      <c r="J20" s="43"/>
      <c r="K20" s="43"/>
      <c r="L20" s="43"/>
    </row>
    <row r="21" spans="1:12" x14ac:dyDescent="0.3">
      <c r="A21" s="39">
        <v>3</v>
      </c>
      <c r="B21" s="51" t="s">
        <v>27</v>
      </c>
      <c r="C21" s="15">
        <f>SUM(C22:C24)</f>
        <v>3156193.24</v>
      </c>
      <c r="D21" s="15">
        <f>SUM(D22:D24)</f>
        <v>158649.29999999999</v>
      </c>
      <c r="E21" s="15">
        <f t="shared" si="0"/>
        <v>3314842.54</v>
      </c>
      <c r="F21" s="15">
        <f>SUM(F22:F24)</f>
        <v>6635275</v>
      </c>
      <c r="G21" s="15">
        <f>SUM(G22:G24)</f>
        <v>0</v>
      </c>
      <c r="H21" s="41">
        <f t="shared" si="1"/>
        <v>6635275</v>
      </c>
      <c r="I21" s="43"/>
      <c r="J21" s="43"/>
      <c r="K21" s="43"/>
      <c r="L21" s="43"/>
    </row>
    <row r="22" spans="1:12" x14ac:dyDescent="0.3">
      <c r="A22" s="39">
        <v>3.1</v>
      </c>
      <c r="B22" s="52" t="s">
        <v>111</v>
      </c>
      <c r="C22" s="19"/>
      <c r="D22" s="19"/>
      <c r="E22" s="15">
        <f t="shared" si="0"/>
        <v>0</v>
      </c>
      <c r="F22" s="19"/>
      <c r="G22" s="19"/>
      <c r="H22" s="41">
        <f t="shared" si="1"/>
        <v>0</v>
      </c>
      <c r="I22" s="43"/>
      <c r="J22" s="43"/>
      <c r="K22" s="43"/>
      <c r="L22" s="43"/>
    </row>
    <row r="23" spans="1:12" x14ac:dyDescent="0.3">
      <c r="A23" s="39">
        <v>3.2</v>
      </c>
      <c r="B23" s="52" t="s">
        <v>112</v>
      </c>
      <c r="C23" s="19">
        <v>3156193.24</v>
      </c>
      <c r="D23" s="19">
        <v>158649.29999999999</v>
      </c>
      <c r="E23" s="15">
        <f t="shared" si="0"/>
        <v>3314842.54</v>
      </c>
      <c r="F23" s="19">
        <v>6635275</v>
      </c>
      <c r="G23" s="19"/>
      <c r="H23" s="41">
        <f t="shared" si="1"/>
        <v>6635275</v>
      </c>
      <c r="I23" s="43"/>
      <c r="J23" s="43"/>
      <c r="K23" s="43"/>
      <c r="L23" s="43"/>
    </row>
    <row r="24" spans="1:12" x14ac:dyDescent="0.3">
      <c r="A24" s="39">
        <v>3.3</v>
      </c>
      <c r="B24" s="52" t="s">
        <v>28</v>
      </c>
      <c r="C24" s="19"/>
      <c r="D24" s="19"/>
      <c r="E24" s="15">
        <f t="shared" si="0"/>
        <v>0</v>
      </c>
      <c r="F24" s="19"/>
      <c r="G24" s="19"/>
      <c r="H24" s="41">
        <f t="shared" si="1"/>
        <v>0</v>
      </c>
      <c r="I24" s="43"/>
      <c r="J24" s="43"/>
      <c r="K24" s="43"/>
      <c r="L24" s="43"/>
    </row>
    <row r="25" spans="1:12" ht="30" x14ac:dyDescent="0.3">
      <c r="A25" s="39">
        <v>4</v>
      </c>
      <c r="B25" s="53" t="s">
        <v>29</v>
      </c>
      <c r="C25" s="15">
        <f>SUM(C26:C28)</f>
        <v>3535</v>
      </c>
      <c r="D25" s="15">
        <f>SUM(D26:D28)</f>
        <v>0</v>
      </c>
      <c r="E25" s="15">
        <f t="shared" si="0"/>
        <v>3535</v>
      </c>
      <c r="F25" s="15">
        <f>SUM(F26:F28)</f>
        <v>8</v>
      </c>
      <c r="G25" s="15">
        <f>SUM(G26:G28)</f>
        <v>0</v>
      </c>
      <c r="H25" s="41">
        <f t="shared" si="1"/>
        <v>8</v>
      </c>
      <c r="I25" s="43"/>
      <c r="J25" s="43"/>
      <c r="K25" s="43"/>
      <c r="L25" s="43"/>
    </row>
    <row r="26" spans="1:12" x14ac:dyDescent="0.3">
      <c r="A26" s="39">
        <v>4.0999999999999996</v>
      </c>
      <c r="B26" s="52" t="s">
        <v>17</v>
      </c>
      <c r="C26" s="19"/>
      <c r="D26" s="19"/>
      <c r="E26" s="15">
        <f t="shared" si="0"/>
        <v>0</v>
      </c>
      <c r="F26" s="19"/>
      <c r="G26" s="19"/>
      <c r="H26" s="41">
        <f t="shared" si="1"/>
        <v>0</v>
      </c>
      <c r="I26" s="43"/>
      <c r="J26" s="43"/>
      <c r="K26" s="43"/>
      <c r="L26" s="43"/>
    </row>
    <row r="27" spans="1:12" x14ac:dyDescent="0.3">
      <c r="A27" s="39">
        <v>4.2</v>
      </c>
      <c r="B27" s="52" t="s">
        <v>1</v>
      </c>
      <c r="C27" s="19"/>
      <c r="D27" s="19"/>
      <c r="E27" s="15">
        <f t="shared" si="0"/>
        <v>0</v>
      </c>
      <c r="F27" s="19"/>
      <c r="G27" s="19"/>
      <c r="H27" s="41">
        <f t="shared" si="1"/>
        <v>0</v>
      </c>
      <c r="I27" s="43"/>
      <c r="J27" s="43"/>
      <c r="K27" s="43"/>
      <c r="L27" s="43"/>
    </row>
    <row r="28" spans="1:12" x14ac:dyDescent="0.3">
      <c r="A28" s="39">
        <v>4.3</v>
      </c>
      <c r="B28" s="52" t="s">
        <v>30</v>
      </c>
      <c r="C28" s="19">
        <v>3535</v>
      </c>
      <c r="D28" s="19"/>
      <c r="E28" s="15">
        <f t="shared" si="0"/>
        <v>3535</v>
      </c>
      <c r="F28" s="19">
        <v>8</v>
      </c>
      <c r="G28" s="19"/>
      <c r="H28" s="41">
        <f t="shared" si="1"/>
        <v>8</v>
      </c>
      <c r="I28" s="43"/>
      <c r="J28" s="43"/>
      <c r="K28" s="43"/>
      <c r="L28" s="43"/>
    </row>
    <row r="29" spans="1:12" x14ac:dyDescent="0.3">
      <c r="A29" s="39">
        <v>5</v>
      </c>
      <c r="B29" s="51" t="s">
        <v>13</v>
      </c>
      <c r="C29" s="15">
        <f>SUM(C30:C33)</f>
        <v>0</v>
      </c>
      <c r="D29" s="15">
        <f>SUM(D30:D33)</f>
        <v>0</v>
      </c>
      <c r="E29" s="15">
        <f t="shared" si="0"/>
        <v>0</v>
      </c>
      <c r="F29" s="15">
        <f>SUM(F30:F33)</f>
        <v>0</v>
      </c>
      <c r="G29" s="15">
        <f>SUM(G30:G33)</f>
        <v>0</v>
      </c>
      <c r="H29" s="41">
        <f t="shared" si="1"/>
        <v>0</v>
      </c>
      <c r="I29" s="43"/>
      <c r="J29" s="43"/>
      <c r="K29" s="43"/>
      <c r="L29" s="43"/>
    </row>
    <row r="30" spans="1:12" x14ac:dyDescent="0.3">
      <c r="A30" s="39">
        <v>5.0999999999999996</v>
      </c>
      <c r="B30" s="52" t="s">
        <v>31</v>
      </c>
      <c r="C30" s="19"/>
      <c r="D30" s="19"/>
      <c r="E30" s="15">
        <f t="shared" si="0"/>
        <v>0</v>
      </c>
      <c r="F30" s="19"/>
      <c r="G30" s="19"/>
      <c r="H30" s="41">
        <f t="shared" si="1"/>
        <v>0</v>
      </c>
      <c r="I30" s="43"/>
      <c r="J30" s="43"/>
      <c r="K30" s="43"/>
      <c r="L30" s="43"/>
    </row>
    <row r="31" spans="1:12" s="57" customFormat="1" ht="30" x14ac:dyDescent="0.3">
      <c r="A31" s="38">
        <v>5.2</v>
      </c>
      <c r="B31" s="54" t="s">
        <v>114</v>
      </c>
      <c r="C31" s="55"/>
      <c r="D31" s="55"/>
      <c r="E31" s="15">
        <f t="shared" si="0"/>
        <v>0</v>
      </c>
      <c r="F31" s="55"/>
      <c r="G31" s="55"/>
      <c r="H31" s="41">
        <f t="shared" si="1"/>
        <v>0</v>
      </c>
      <c r="I31" s="56"/>
      <c r="J31" s="56"/>
      <c r="K31" s="56"/>
      <c r="L31" s="56"/>
    </row>
    <row r="32" spans="1:12" s="57" customFormat="1" ht="30" x14ac:dyDescent="0.3">
      <c r="A32" s="38">
        <v>5.3</v>
      </c>
      <c r="B32" s="54" t="s">
        <v>6</v>
      </c>
      <c r="C32" s="55"/>
      <c r="D32" s="55"/>
      <c r="E32" s="15">
        <f t="shared" si="0"/>
        <v>0</v>
      </c>
      <c r="F32" s="55"/>
      <c r="G32" s="55"/>
      <c r="H32" s="41">
        <f t="shared" si="1"/>
        <v>0</v>
      </c>
      <c r="I32" s="56"/>
      <c r="J32" s="56"/>
      <c r="K32" s="56"/>
      <c r="L32" s="56"/>
    </row>
    <row r="33" spans="1:12" x14ac:dyDescent="0.3">
      <c r="A33" s="39">
        <v>5.4</v>
      </c>
      <c r="B33" s="52" t="s">
        <v>14</v>
      </c>
      <c r="C33" s="19"/>
      <c r="D33" s="19"/>
      <c r="E33" s="15">
        <f t="shared" si="0"/>
        <v>0</v>
      </c>
      <c r="F33" s="19"/>
      <c r="G33" s="19"/>
      <c r="H33" s="41">
        <f t="shared" si="1"/>
        <v>0</v>
      </c>
      <c r="I33" s="43"/>
      <c r="J33" s="43"/>
      <c r="K33" s="43"/>
      <c r="L33" s="43"/>
    </row>
    <row r="34" spans="1:12" ht="30" x14ac:dyDescent="0.3">
      <c r="A34" s="39">
        <v>6</v>
      </c>
      <c r="B34" s="53" t="s">
        <v>32</v>
      </c>
      <c r="C34" s="15">
        <f>SUM(C35:C38)</f>
        <v>0</v>
      </c>
      <c r="D34" s="15">
        <f>SUM(D35:D38)</f>
        <v>0</v>
      </c>
      <c r="E34" s="15">
        <f t="shared" si="0"/>
        <v>0</v>
      </c>
      <c r="F34" s="15">
        <f>SUM(F35:F38)</f>
        <v>0</v>
      </c>
      <c r="G34" s="15">
        <f>SUM(G35:G38)</f>
        <v>0</v>
      </c>
      <c r="H34" s="41">
        <f t="shared" si="1"/>
        <v>0</v>
      </c>
      <c r="I34" s="43"/>
      <c r="J34" s="43"/>
      <c r="K34" s="43"/>
      <c r="L34" s="43"/>
    </row>
    <row r="35" spans="1:12" x14ac:dyDescent="0.3">
      <c r="A35" s="39">
        <v>6.1</v>
      </c>
      <c r="B35" s="52" t="s">
        <v>33</v>
      </c>
      <c r="C35" s="19"/>
      <c r="D35" s="19"/>
      <c r="E35" s="15">
        <f t="shared" si="0"/>
        <v>0</v>
      </c>
      <c r="F35" s="19"/>
      <c r="G35" s="19"/>
      <c r="H35" s="41">
        <f t="shared" si="1"/>
        <v>0</v>
      </c>
      <c r="I35" s="43"/>
      <c r="J35" s="43"/>
      <c r="K35" s="43"/>
      <c r="L35" s="43"/>
    </row>
    <row r="36" spans="1:12" x14ac:dyDescent="0.3">
      <c r="A36" s="39">
        <v>6.2</v>
      </c>
      <c r="B36" s="52" t="s">
        <v>115</v>
      </c>
      <c r="C36" s="19"/>
      <c r="D36" s="19"/>
      <c r="E36" s="15">
        <f t="shared" si="0"/>
        <v>0</v>
      </c>
      <c r="F36" s="19"/>
      <c r="G36" s="19"/>
      <c r="H36" s="41">
        <f t="shared" si="1"/>
        <v>0</v>
      </c>
      <c r="I36" s="43"/>
      <c r="J36" s="43"/>
      <c r="K36" s="43"/>
      <c r="L36" s="43"/>
    </row>
    <row r="37" spans="1:12" x14ac:dyDescent="0.3">
      <c r="A37" s="39">
        <v>6.3</v>
      </c>
      <c r="B37" s="52" t="s">
        <v>7</v>
      </c>
      <c r="C37" s="19"/>
      <c r="D37" s="19"/>
      <c r="E37" s="15">
        <f t="shared" si="0"/>
        <v>0</v>
      </c>
      <c r="F37" s="19"/>
      <c r="G37" s="19"/>
      <c r="H37" s="41">
        <f t="shared" si="1"/>
        <v>0</v>
      </c>
      <c r="I37" s="43"/>
      <c r="J37" s="43"/>
      <c r="K37" s="43"/>
      <c r="L37" s="43"/>
    </row>
    <row r="38" spans="1:12" x14ac:dyDescent="0.3">
      <c r="A38" s="39">
        <v>6.4</v>
      </c>
      <c r="B38" s="52" t="s">
        <v>14</v>
      </c>
      <c r="C38" s="19"/>
      <c r="D38" s="19"/>
      <c r="E38" s="15">
        <f t="shared" si="0"/>
        <v>0</v>
      </c>
      <c r="F38" s="19"/>
      <c r="G38" s="19"/>
      <c r="H38" s="41">
        <f t="shared" si="1"/>
        <v>0</v>
      </c>
      <c r="I38" s="43"/>
      <c r="J38" s="43"/>
      <c r="K38" s="43"/>
      <c r="L38" s="43"/>
    </row>
    <row r="39" spans="1:12" x14ac:dyDescent="0.3">
      <c r="A39" s="39">
        <v>7</v>
      </c>
      <c r="B39" s="51" t="s">
        <v>2</v>
      </c>
      <c r="C39" s="40">
        <f>SUM(C40:C42)</f>
        <v>36454940</v>
      </c>
      <c r="D39" s="40">
        <f>SUM(D40:D42)</f>
        <v>1194133</v>
      </c>
      <c r="E39" s="15">
        <f t="shared" si="0"/>
        <v>37649073</v>
      </c>
      <c r="F39" s="40">
        <f>SUM(F40:F42)</f>
        <v>35354211</v>
      </c>
      <c r="G39" s="40">
        <f>SUM(G40:G42)</f>
        <v>719941</v>
      </c>
      <c r="H39" s="41">
        <f t="shared" si="1"/>
        <v>36074152</v>
      </c>
      <c r="I39" s="43"/>
      <c r="J39" s="43"/>
      <c r="K39" s="43"/>
      <c r="L39" s="43"/>
    </row>
    <row r="40" spans="1:12" x14ac:dyDescent="0.3">
      <c r="A40" s="39" t="s">
        <v>119</v>
      </c>
      <c r="B40" s="52" t="s">
        <v>34</v>
      </c>
      <c r="C40" s="19">
        <v>36454940</v>
      </c>
      <c r="D40" s="19">
        <v>1194133</v>
      </c>
      <c r="E40" s="15">
        <f t="shared" si="0"/>
        <v>37649073</v>
      </c>
      <c r="F40" s="19">
        <v>35354211</v>
      </c>
      <c r="G40" s="19">
        <v>719941</v>
      </c>
      <c r="H40" s="41">
        <f t="shared" si="1"/>
        <v>36074152</v>
      </c>
      <c r="I40" s="43"/>
      <c r="J40" s="43"/>
      <c r="K40" s="43"/>
      <c r="L40" s="43"/>
    </row>
    <row r="41" spans="1:12" x14ac:dyDescent="0.3">
      <c r="A41" s="39" t="s">
        <v>120</v>
      </c>
      <c r="B41" s="52" t="s">
        <v>4</v>
      </c>
      <c r="C41" s="19"/>
      <c r="D41" s="19"/>
      <c r="E41" s="15">
        <f t="shared" si="0"/>
        <v>0</v>
      </c>
      <c r="F41" s="19"/>
      <c r="G41" s="19"/>
      <c r="H41" s="41">
        <f t="shared" si="1"/>
        <v>0</v>
      </c>
      <c r="I41" s="43"/>
      <c r="J41" s="43"/>
      <c r="K41" s="43"/>
      <c r="L41" s="43"/>
    </row>
    <row r="42" spans="1:12" x14ac:dyDescent="0.3">
      <c r="A42" s="39" t="s">
        <v>121</v>
      </c>
      <c r="B42" s="52" t="s">
        <v>19</v>
      </c>
      <c r="C42" s="19"/>
      <c r="D42" s="19"/>
      <c r="E42" s="15">
        <f t="shared" si="0"/>
        <v>0</v>
      </c>
      <c r="F42" s="19"/>
      <c r="G42" s="19"/>
      <c r="H42" s="41">
        <f t="shared" si="1"/>
        <v>0</v>
      </c>
      <c r="I42" s="43"/>
      <c r="J42" s="43"/>
      <c r="K42" s="43"/>
      <c r="L42" s="43"/>
    </row>
    <row r="43" spans="1:12" x14ac:dyDescent="0.3">
      <c r="A43" s="39">
        <v>8</v>
      </c>
      <c r="B43" s="51" t="s">
        <v>20</v>
      </c>
      <c r="C43" s="40">
        <f>SUM(C44:C48)</f>
        <v>4477328</v>
      </c>
      <c r="D43" s="40">
        <f>SUM(D44:D48)</f>
        <v>1054872</v>
      </c>
      <c r="E43" s="15">
        <f t="shared" si="0"/>
        <v>5532200</v>
      </c>
      <c r="F43" s="40">
        <f>SUM(F44:F48)</f>
        <v>3421611</v>
      </c>
      <c r="G43" s="40">
        <f>SUM(G44:G48)</f>
        <v>686726</v>
      </c>
      <c r="H43" s="41">
        <f t="shared" si="1"/>
        <v>4108337</v>
      </c>
      <c r="I43" s="43"/>
      <c r="J43" s="43"/>
      <c r="K43" s="43"/>
      <c r="L43" s="43"/>
    </row>
    <row r="44" spans="1:12" x14ac:dyDescent="0.3">
      <c r="A44" s="39" t="s">
        <v>122</v>
      </c>
      <c r="B44" s="52" t="s">
        <v>35</v>
      </c>
      <c r="C44" s="19"/>
      <c r="D44" s="19"/>
      <c r="E44" s="15">
        <f t="shared" si="0"/>
        <v>0</v>
      </c>
      <c r="F44" s="19"/>
      <c r="G44" s="19"/>
      <c r="H44" s="41">
        <f t="shared" si="1"/>
        <v>0</v>
      </c>
      <c r="I44" s="43"/>
      <c r="J44" s="43"/>
      <c r="K44" s="43"/>
      <c r="L44" s="43"/>
    </row>
    <row r="45" spans="1:12" x14ac:dyDescent="0.3">
      <c r="A45" s="39" t="s">
        <v>123</v>
      </c>
      <c r="B45" s="52" t="s">
        <v>36</v>
      </c>
      <c r="C45" s="19">
        <v>2854842</v>
      </c>
      <c r="D45" s="19">
        <v>818491</v>
      </c>
      <c r="E45" s="15">
        <f t="shared" si="0"/>
        <v>3673333</v>
      </c>
      <c r="F45" s="19">
        <v>2206437</v>
      </c>
      <c r="G45" s="19">
        <v>529777</v>
      </c>
      <c r="H45" s="41">
        <f t="shared" si="1"/>
        <v>2736214</v>
      </c>
      <c r="I45" s="43"/>
      <c r="J45" s="43"/>
      <c r="K45" s="43"/>
      <c r="L45" s="43"/>
    </row>
    <row r="46" spans="1:12" x14ac:dyDescent="0.3">
      <c r="A46" s="39" t="s">
        <v>124</v>
      </c>
      <c r="B46" s="52" t="s">
        <v>21</v>
      </c>
      <c r="C46" s="19"/>
      <c r="D46" s="19"/>
      <c r="E46" s="15">
        <f t="shared" si="0"/>
        <v>0</v>
      </c>
      <c r="F46" s="19"/>
      <c r="G46" s="19"/>
      <c r="H46" s="41">
        <f t="shared" si="1"/>
        <v>0</v>
      </c>
      <c r="I46" s="43"/>
      <c r="J46" s="43"/>
      <c r="K46" s="43"/>
      <c r="L46" s="43"/>
    </row>
    <row r="47" spans="1:12" x14ac:dyDescent="0.3">
      <c r="A47" s="39" t="s">
        <v>125</v>
      </c>
      <c r="B47" s="52" t="s">
        <v>22</v>
      </c>
      <c r="C47" s="19">
        <v>1622486</v>
      </c>
      <c r="D47" s="19">
        <v>236381</v>
      </c>
      <c r="E47" s="15">
        <f t="shared" si="0"/>
        <v>1858867</v>
      </c>
      <c r="F47" s="19">
        <v>1215174</v>
      </c>
      <c r="G47" s="19">
        <v>156949</v>
      </c>
      <c r="H47" s="41">
        <f t="shared" si="1"/>
        <v>1372123</v>
      </c>
      <c r="I47" s="43"/>
      <c r="J47" s="43"/>
      <c r="K47" s="43"/>
      <c r="L47" s="43"/>
    </row>
    <row r="48" spans="1:12" x14ac:dyDescent="0.3">
      <c r="A48" s="39" t="s">
        <v>126</v>
      </c>
      <c r="B48" s="52" t="s">
        <v>37</v>
      </c>
      <c r="C48" s="19"/>
      <c r="D48" s="19"/>
      <c r="E48" s="15">
        <f t="shared" si="0"/>
        <v>0</v>
      </c>
      <c r="F48" s="19"/>
      <c r="G48" s="19"/>
      <c r="H48" s="41">
        <f t="shared" si="1"/>
        <v>0</v>
      </c>
      <c r="I48" s="43"/>
      <c r="J48" s="43"/>
      <c r="K48" s="43"/>
      <c r="L48" s="43"/>
    </row>
    <row r="49" spans="1:12" x14ac:dyDescent="0.3">
      <c r="A49" s="39">
        <v>9</v>
      </c>
      <c r="B49" s="51" t="s">
        <v>38</v>
      </c>
      <c r="C49" s="40">
        <f>SUM(C50:C53)</f>
        <v>96685</v>
      </c>
      <c r="D49" s="40">
        <f>SUM(D50:D53)</f>
        <v>0</v>
      </c>
      <c r="E49" s="15">
        <f t="shared" si="0"/>
        <v>96685</v>
      </c>
      <c r="F49" s="40">
        <f>SUM(F50:F53)</f>
        <v>24856</v>
      </c>
      <c r="G49" s="40">
        <f>SUM(G50:G53)</f>
        <v>0</v>
      </c>
      <c r="H49" s="41">
        <f t="shared" si="1"/>
        <v>24856</v>
      </c>
      <c r="I49" s="43"/>
      <c r="J49" s="43"/>
      <c r="K49" s="43"/>
      <c r="L49" s="43"/>
    </row>
    <row r="50" spans="1:12" x14ac:dyDescent="0.3">
      <c r="A50" s="39" t="s">
        <v>127</v>
      </c>
      <c r="B50" s="52" t="s">
        <v>8</v>
      </c>
      <c r="C50" s="19">
        <v>243</v>
      </c>
      <c r="D50" s="19"/>
      <c r="E50" s="15">
        <f t="shared" si="0"/>
        <v>243</v>
      </c>
      <c r="F50" s="19">
        <v>224</v>
      </c>
      <c r="G50" s="19"/>
      <c r="H50" s="41">
        <f t="shared" si="1"/>
        <v>224</v>
      </c>
      <c r="I50" s="43"/>
      <c r="J50" s="43"/>
      <c r="K50" s="43"/>
      <c r="L50" s="43"/>
    </row>
    <row r="51" spans="1:12" x14ac:dyDescent="0.3">
      <c r="A51" s="39" t="s">
        <v>128</v>
      </c>
      <c r="B51" s="52" t="s">
        <v>15</v>
      </c>
      <c r="C51" s="19">
        <v>96062</v>
      </c>
      <c r="D51" s="19"/>
      <c r="E51" s="15">
        <f t="shared" si="0"/>
        <v>96062</v>
      </c>
      <c r="F51" s="19">
        <v>23792</v>
      </c>
      <c r="G51" s="19"/>
      <c r="H51" s="41">
        <f t="shared" si="1"/>
        <v>23792</v>
      </c>
      <c r="I51" s="43"/>
      <c r="J51" s="43"/>
      <c r="K51" s="43"/>
      <c r="L51" s="43"/>
    </row>
    <row r="52" spans="1:12" x14ac:dyDescent="0.3">
      <c r="A52" s="39" t="s">
        <v>129</v>
      </c>
      <c r="B52" s="52" t="s">
        <v>39</v>
      </c>
      <c r="C52" s="19">
        <v>380</v>
      </c>
      <c r="D52" s="19"/>
      <c r="E52" s="15">
        <f t="shared" si="0"/>
        <v>380</v>
      </c>
      <c r="F52" s="19">
        <v>840</v>
      </c>
      <c r="G52" s="19"/>
      <c r="H52" s="41">
        <f t="shared" si="1"/>
        <v>840</v>
      </c>
      <c r="I52" s="43"/>
      <c r="J52" s="43"/>
      <c r="K52" s="43"/>
      <c r="L52" s="43"/>
    </row>
    <row r="53" spans="1:12" x14ac:dyDescent="0.3">
      <c r="A53" s="39" t="s">
        <v>130</v>
      </c>
      <c r="B53" s="52" t="s">
        <v>16</v>
      </c>
      <c r="C53" s="19"/>
      <c r="D53" s="19"/>
      <c r="E53" s="15">
        <f>C53+D53</f>
        <v>0</v>
      </c>
      <c r="F53" s="19"/>
      <c r="G53" s="19"/>
      <c r="H53" s="41">
        <f t="shared" si="1"/>
        <v>0</v>
      </c>
      <c r="I53" s="43"/>
      <c r="J53" s="43"/>
      <c r="K53" s="43"/>
      <c r="L53" s="43"/>
    </row>
    <row r="54" spans="1:12" ht="15.75" thickBot="1" x14ac:dyDescent="0.35">
      <c r="A54" s="58">
        <v>10</v>
      </c>
      <c r="B54" s="59" t="s">
        <v>177</v>
      </c>
      <c r="C54" s="42">
        <f>C6+C13+C21+C25+C29+C34+C39+C43+C49</f>
        <v>74129316.480000004</v>
      </c>
      <c r="D54" s="42">
        <f>D6+D13+D21+D25+D29+D34+D39+D43+D49</f>
        <v>33524197.600000001</v>
      </c>
      <c r="E54" s="26">
        <f>C54+D54</f>
        <v>107653514.08000001</v>
      </c>
      <c r="F54" s="42">
        <f>F6+F13+F21+F25+F29+F34+F39+F43+F49</f>
        <v>66059429</v>
      </c>
      <c r="G54" s="42">
        <f>G6+G13+G21+G25+G29+G34+G39+G43+G49</f>
        <v>23281334</v>
      </c>
      <c r="H54" s="60">
        <f>F54+G54</f>
        <v>89340763</v>
      </c>
      <c r="I54" s="43"/>
      <c r="J54" s="43"/>
      <c r="K54" s="43"/>
      <c r="L54" s="43"/>
    </row>
    <row r="55" spans="1:12" x14ac:dyDescent="0.3">
      <c r="A55" s="28"/>
      <c r="B55" s="3"/>
      <c r="C55" s="43"/>
      <c r="D55" s="43"/>
      <c r="E55" s="43"/>
      <c r="F55" s="43"/>
      <c r="G55" s="43"/>
      <c r="H55" s="43"/>
      <c r="I55" s="43"/>
    </row>
    <row r="56" spans="1:12" x14ac:dyDescent="0.3">
      <c r="A56" s="28"/>
      <c r="B56" s="30" t="s">
        <v>132</v>
      </c>
      <c r="C56" s="43"/>
      <c r="D56" s="43"/>
      <c r="E56" s="43"/>
      <c r="F56" s="43"/>
      <c r="G56" s="43"/>
      <c r="H56" s="43"/>
      <c r="I56" s="43"/>
    </row>
    <row r="57" spans="1:12" x14ac:dyDescent="0.3">
      <c r="A57" s="43"/>
      <c r="B57" s="43"/>
      <c r="C57" s="43"/>
      <c r="D57" s="43"/>
      <c r="E57" s="43"/>
      <c r="F57" s="43"/>
      <c r="G57" s="43"/>
      <c r="H57" s="43"/>
      <c r="I57" s="43"/>
    </row>
    <row r="58" spans="1:12" x14ac:dyDescent="0.3">
      <c r="A58" s="43"/>
      <c r="B58" s="43"/>
      <c r="C58" s="43"/>
      <c r="D58" s="43"/>
      <c r="E58" s="43"/>
      <c r="F58" s="43"/>
      <c r="G58" s="43"/>
      <c r="H58" s="43"/>
      <c r="I58" s="43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C27" sqref="C27"/>
    </sheetView>
  </sheetViews>
  <sheetFormatPr defaultRowHeight="15" x14ac:dyDescent="0.3"/>
  <cols>
    <col min="1" max="1" width="5.28515625" style="30" customWidth="1"/>
    <col min="2" max="2" width="59.7109375" style="30" customWidth="1"/>
    <col min="3" max="4" width="17.7109375" style="30" customWidth="1"/>
    <col min="5" max="5" width="98.7109375" style="30" customWidth="1"/>
    <col min="6" max="16384" width="9.140625" style="30"/>
  </cols>
  <sheetData>
    <row r="2" spans="1:4" x14ac:dyDescent="0.3">
      <c r="A2" s="6" t="s">
        <v>133</v>
      </c>
      <c r="B2" s="33" t="str">
        <f>'RC'!B2</f>
        <v>სს "კავკასიის განვითარების ბანკი - საქართველო"</v>
      </c>
      <c r="C2" s="3"/>
      <c r="D2" s="61"/>
    </row>
    <row r="3" spans="1:4" x14ac:dyDescent="0.3">
      <c r="A3" s="6" t="s">
        <v>145</v>
      </c>
      <c r="B3" s="137">
        <f>'RC'!B3</f>
        <v>42460</v>
      </c>
      <c r="C3" s="3"/>
      <c r="D3" s="62"/>
    </row>
    <row r="4" spans="1:4" ht="16.5" thickBot="1" x14ac:dyDescent="0.35">
      <c r="B4" s="63" t="s">
        <v>46</v>
      </c>
      <c r="C4" s="3"/>
      <c r="D4" s="64"/>
    </row>
    <row r="5" spans="1:4" ht="54" x14ac:dyDescent="0.35">
      <c r="A5" s="65"/>
      <c r="B5" s="66"/>
      <c r="C5" s="67" t="s">
        <v>148</v>
      </c>
      <c r="D5" s="68" t="s">
        <v>161</v>
      </c>
    </row>
    <row r="6" spans="1:4" x14ac:dyDescent="0.3">
      <c r="A6" s="69"/>
      <c r="B6" s="70" t="s">
        <v>42</v>
      </c>
      <c r="C6" s="71"/>
      <c r="D6" s="72"/>
    </row>
    <row r="7" spans="1:4" x14ac:dyDescent="0.3">
      <c r="A7" s="69">
        <v>1</v>
      </c>
      <c r="B7" s="73" t="s">
        <v>193</v>
      </c>
      <c r="C7" s="74">
        <v>0.52294652132078401</v>
      </c>
      <c r="D7" s="74">
        <v>0.57740000000000002</v>
      </c>
    </row>
    <row r="8" spans="1:4" x14ac:dyDescent="0.3">
      <c r="A8" s="69">
        <v>2</v>
      </c>
      <c r="B8" s="73" t="s">
        <v>194</v>
      </c>
      <c r="C8" s="74">
        <v>0.54607556098277266</v>
      </c>
      <c r="D8" s="74">
        <v>0.5837</v>
      </c>
    </row>
    <row r="9" spans="1:4" x14ac:dyDescent="0.3">
      <c r="A9" s="69">
        <v>3</v>
      </c>
      <c r="B9" s="75" t="s">
        <v>51</v>
      </c>
      <c r="C9" s="74">
        <v>0.97594509837002397</v>
      </c>
      <c r="D9" s="74">
        <v>1.1039000000000001</v>
      </c>
    </row>
    <row r="10" spans="1:4" x14ac:dyDescent="0.3">
      <c r="A10" s="69">
        <v>4</v>
      </c>
      <c r="B10" s="75" t="s">
        <v>47</v>
      </c>
      <c r="C10" s="74">
        <v>0</v>
      </c>
      <c r="D10" s="74">
        <v>0</v>
      </c>
    </row>
    <row r="11" spans="1:4" x14ac:dyDescent="0.3">
      <c r="A11" s="69"/>
      <c r="B11" s="76" t="s">
        <v>40</v>
      </c>
      <c r="C11" s="74"/>
      <c r="D11" s="74"/>
    </row>
    <row r="12" spans="1:4" ht="30" x14ac:dyDescent="0.3">
      <c r="A12" s="69">
        <v>5</v>
      </c>
      <c r="B12" s="75" t="s">
        <v>48</v>
      </c>
      <c r="C12" s="77">
        <v>6.2800100806845879E-2</v>
      </c>
      <c r="D12" s="74">
        <v>6.8000000000000005E-2</v>
      </c>
    </row>
    <row r="13" spans="1:4" x14ac:dyDescent="0.3">
      <c r="A13" s="69">
        <v>6</v>
      </c>
      <c r="B13" s="75" t="s">
        <v>60</v>
      </c>
      <c r="C13" s="77">
        <v>2.805098328658872E-2</v>
      </c>
      <c r="D13" s="74">
        <v>9.7000000000000003E-3</v>
      </c>
    </row>
    <row r="14" spans="1:4" x14ac:dyDescent="0.3">
      <c r="A14" s="69">
        <v>7</v>
      </c>
      <c r="B14" s="75" t="s">
        <v>49</v>
      </c>
      <c r="C14" s="77">
        <v>4.1447648239858774E-3</v>
      </c>
      <c r="D14" s="74">
        <v>-6.7999999999999996E-3</v>
      </c>
    </row>
    <row r="15" spans="1:4" x14ac:dyDescent="0.3">
      <c r="A15" s="69">
        <v>8</v>
      </c>
      <c r="B15" s="75" t="s">
        <v>50</v>
      </c>
      <c r="C15" s="77">
        <v>3.4749117520257153E-2</v>
      </c>
      <c r="D15" s="74">
        <v>5.8299999999999998E-2</v>
      </c>
    </row>
    <row r="16" spans="1:4" x14ac:dyDescent="0.3">
      <c r="A16" s="69">
        <v>9</v>
      </c>
      <c r="B16" s="75" t="s">
        <v>44</v>
      </c>
      <c r="C16" s="77">
        <v>-8.6194951537129139E-2</v>
      </c>
      <c r="D16" s="77">
        <v>6.9999999999999999E-4</v>
      </c>
    </row>
    <row r="17" spans="1:4" x14ac:dyDescent="0.3">
      <c r="A17" s="69">
        <v>10</v>
      </c>
      <c r="B17" s="75" t="s">
        <v>45</v>
      </c>
      <c r="C17" s="77">
        <v>-0.17602803582871704</v>
      </c>
      <c r="D17" s="77">
        <v>1E-3</v>
      </c>
    </row>
    <row r="18" spans="1:4" x14ac:dyDescent="0.3">
      <c r="A18" s="69"/>
      <c r="B18" s="76" t="s">
        <v>52</v>
      </c>
      <c r="C18" s="77"/>
      <c r="D18" s="74"/>
    </row>
    <row r="19" spans="1:4" x14ac:dyDescent="0.3">
      <c r="A19" s="69">
        <v>11</v>
      </c>
      <c r="B19" s="75" t="s">
        <v>53</v>
      </c>
      <c r="C19" s="77">
        <v>0.1562810224462175</v>
      </c>
      <c r="D19" s="74">
        <v>0.13389999999999999</v>
      </c>
    </row>
    <row r="20" spans="1:4" x14ac:dyDescent="0.3">
      <c r="A20" s="69">
        <v>12</v>
      </c>
      <c r="B20" s="75" t="s">
        <v>54</v>
      </c>
      <c r="C20" s="77">
        <v>0.131947473989803</v>
      </c>
      <c r="D20" s="74">
        <v>0.153</v>
      </c>
    </row>
    <row r="21" spans="1:4" x14ac:dyDescent="0.3">
      <c r="A21" s="69">
        <v>13</v>
      </c>
      <c r="B21" s="75" t="s">
        <v>55</v>
      </c>
      <c r="C21" s="77">
        <v>0.48479058597127989</v>
      </c>
      <c r="D21" s="74">
        <v>0.4763</v>
      </c>
    </row>
    <row r="22" spans="1:4" x14ac:dyDescent="0.3">
      <c r="A22" s="69">
        <v>14</v>
      </c>
      <c r="B22" s="75" t="s">
        <v>56</v>
      </c>
      <c r="C22" s="77">
        <v>0.43914040729596071</v>
      </c>
      <c r="D22" s="74">
        <v>0.28570000000000001</v>
      </c>
    </row>
    <row r="23" spans="1:4" x14ac:dyDescent="0.3">
      <c r="A23" s="69">
        <v>15</v>
      </c>
      <c r="B23" s="75" t="s">
        <v>57</v>
      </c>
      <c r="C23" s="77">
        <v>-2.7001375959835521E-2</v>
      </c>
      <c r="D23" s="74">
        <v>0.4299</v>
      </c>
    </row>
    <row r="24" spans="1:4" x14ac:dyDescent="0.3">
      <c r="A24" s="69"/>
      <c r="B24" s="76" t="s">
        <v>41</v>
      </c>
      <c r="C24" s="77"/>
      <c r="D24" s="74"/>
    </row>
    <row r="25" spans="1:4" x14ac:dyDescent="0.3">
      <c r="A25" s="69">
        <v>16</v>
      </c>
      <c r="B25" s="75" t="s">
        <v>43</v>
      </c>
      <c r="C25" s="74">
        <v>0.17238895239202595</v>
      </c>
      <c r="D25" s="74">
        <v>0.1246</v>
      </c>
    </row>
    <row r="26" spans="1:4" ht="30" x14ac:dyDescent="0.3">
      <c r="A26" s="69">
        <v>17</v>
      </c>
      <c r="B26" s="75" t="s">
        <v>58</v>
      </c>
      <c r="C26" s="74">
        <v>0.9413162011818238</v>
      </c>
      <c r="D26" s="74">
        <v>0.85289999999999999</v>
      </c>
    </row>
    <row r="27" spans="1:4" ht="15.75" thickBot="1" x14ac:dyDescent="0.35">
      <c r="A27" s="78">
        <v>18</v>
      </c>
      <c r="B27" s="79" t="s">
        <v>59</v>
      </c>
      <c r="C27" s="80">
        <v>0.10876828953856071</v>
      </c>
      <c r="D27" s="80">
        <v>7.7299999999999994E-2</v>
      </c>
    </row>
    <row r="28" spans="1:4" x14ac:dyDescent="0.3">
      <c r="A28" s="81"/>
      <c r="B28" s="82"/>
      <c r="C28" s="81"/>
      <c r="D28" s="81"/>
    </row>
    <row r="29" spans="1:4" x14ac:dyDescent="0.3">
      <c r="A29" s="30" t="s">
        <v>132</v>
      </c>
      <c r="B29" s="81"/>
      <c r="C29" s="81"/>
    </row>
    <row r="30" spans="1:4" x14ac:dyDescent="0.3">
      <c r="A30" s="81"/>
      <c r="B30" s="28"/>
      <c r="C30" s="81"/>
      <c r="D30" s="81"/>
    </row>
    <row r="31" spans="1:4" x14ac:dyDescent="0.3">
      <c r="A31" s="81"/>
      <c r="B31" s="28"/>
      <c r="C31" s="83"/>
      <c r="D31" s="81"/>
    </row>
    <row r="32" spans="1:4" x14ac:dyDescent="0.3">
      <c r="A32" s="81"/>
      <c r="B32" s="82"/>
      <c r="C32" s="81"/>
      <c r="D32" s="81"/>
    </row>
    <row r="33" spans="1:5" x14ac:dyDescent="0.3">
      <c r="A33" s="81"/>
      <c r="B33" s="82"/>
      <c r="C33" s="81"/>
      <c r="D33" s="81"/>
    </row>
    <row r="34" spans="1:5" x14ac:dyDescent="0.3">
      <c r="A34" s="81"/>
      <c r="B34" s="82"/>
      <c r="C34" s="81"/>
      <c r="D34" s="81"/>
    </row>
    <row r="35" spans="1:5" x14ac:dyDescent="0.3">
      <c r="A35" s="81"/>
      <c r="B35" s="82"/>
      <c r="C35" s="81"/>
      <c r="D35" s="81"/>
    </row>
    <row r="36" spans="1:5" x14ac:dyDescent="0.3">
      <c r="A36" s="81"/>
      <c r="B36" s="82"/>
      <c r="C36" s="81"/>
      <c r="D36" s="81"/>
    </row>
    <row r="37" spans="1:5" x14ac:dyDescent="0.3">
      <c r="A37" s="81"/>
      <c r="B37" s="82"/>
      <c r="C37" s="83"/>
      <c r="D37" s="81"/>
    </row>
    <row r="38" spans="1:5" x14ac:dyDescent="0.3">
      <c r="C38" s="81"/>
      <c r="D38" s="81"/>
      <c r="E38" s="81"/>
    </row>
    <row r="39" spans="1:5" x14ac:dyDescent="0.3">
      <c r="C39" s="83"/>
      <c r="D39" s="81"/>
      <c r="E39" s="81"/>
    </row>
    <row r="40" spans="1:5" x14ac:dyDescent="0.3">
      <c r="C40" s="81"/>
      <c r="D40" s="81"/>
      <c r="E40" s="81"/>
    </row>
    <row r="41" spans="1:5" x14ac:dyDescent="0.3">
      <c r="B41" s="84"/>
      <c r="C41" s="83"/>
      <c r="D41" s="81"/>
      <c r="E41" s="81"/>
    </row>
    <row r="42" spans="1:5" x14ac:dyDescent="0.3">
      <c r="B42" s="85"/>
      <c r="C42" s="81"/>
      <c r="D42" s="81"/>
      <c r="E42" s="81"/>
    </row>
    <row r="43" spans="1:5" x14ac:dyDescent="0.3">
      <c r="C43" s="81"/>
      <c r="D43" s="81"/>
      <c r="E43" s="8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zoomScaleNormal="100" workbookViewId="0">
      <selection activeCell="C33" sqref="C33"/>
    </sheetView>
  </sheetViews>
  <sheetFormatPr defaultRowHeight="15" x14ac:dyDescent="0.3"/>
  <cols>
    <col min="1" max="1" width="7.7109375" style="30" customWidth="1"/>
    <col min="2" max="2" width="55" style="30" customWidth="1"/>
    <col min="3" max="3" width="21.85546875" style="30" customWidth="1"/>
    <col min="4" max="16384" width="9.140625" style="30"/>
  </cols>
  <sheetData>
    <row r="1" spans="1:3" x14ac:dyDescent="0.3">
      <c r="A1" s="6" t="s">
        <v>133</v>
      </c>
      <c r="B1" s="6" t="str">
        <f>'RC'!B2</f>
        <v>სს "კავკასიის განვითარების ბანკი - საქართველო"</v>
      </c>
      <c r="C1" s="33"/>
    </row>
    <row r="2" spans="1:3" x14ac:dyDescent="0.3">
      <c r="A2" s="6" t="s">
        <v>145</v>
      </c>
      <c r="B2" s="141">
        <f>'RC'!B3</f>
        <v>42460</v>
      </c>
      <c r="C2" s="45"/>
    </row>
    <row r="3" spans="1:3" ht="31.5" thickBot="1" x14ac:dyDescent="0.35">
      <c r="A3" s="82"/>
      <c r="B3" s="86" t="s">
        <v>64</v>
      </c>
      <c r="C3" s="87"/>
    </row>
    <row r="4" spans="1:3" x14ac:dyDescent="0.3">
      <c r="A4" s="65"/>
      <c r="B4" s="150" t="s">
        <v>62</v>
      </c>
      <c r="C4" s="151"/>
    </row>
    <row r="5" spans="1:3" x14ac:dyDescent="0.3">
      <c r="A5" s="69">
        <v>1</v>
      </c>
      <c r="B5" s="152" t="s">
        <v>196</v>
      </c>
      <c r="C5" s="153"/>
    </row>
    <row r="6" spans="1:3" x14ac:dyDescent="0.3">
      <c r="A6" s="69">
        <v>2</v>
      </c>
      <c r="B6" s="152" t="s">
        <v>197</v>
      </c>
      <c r="C6" s="153"/>
    </row>
    <row r="7" spans="1:3" x14ac:dyDescent="0.3">
      <c r="A7" s="69">
        <v>3</v>
      </c>
      <c r="B7" s="152" t="s">
        <v>198</v>
      </c>
      <c r="C7" s="153"/>
    </row>
    <row r="8" spans="1:3" x14ac:dyDescent="0.3">
      <c r="A8" s="69">
        <v>4</v>
      </c>
      <c r="B8" s="154"/>
      <c r="C8" s="155"/>
    </row>
    <row r="9" spans="1:3" x14ac:dyDescent="0.3">
      <c r="A9" s="69">
        <v>5</v>
      </c>
      <c r="B9" s="154"/>
      <c r="C9" s="155"/>
    </row>
    <row r="10" spans="1:3" x14ac:dyDescent="0.3">
      <c r="A10" s="69"/>
      <c r="B10" s="156" t="s">
        <v>63</v>
      </c>
      <c r="C10" s="155"/>
    </row>
    <row r="11" spans="1:3" x14ac:dyDescent="0.3">
      <c r="A11" s="69">
        <v>1</v>
      </c>
      <c r="B11" s="154" t="s">
        <v>199</v>
      </c>
      <c r="C11" s="155"/>
    </row>
    <row r="12" spans="1:3" x14ac:dyDescent="0.3">
      <c r="A12" s="69">
        <v>2</v>
      </c>
      <c r="B12" s="154" t="s">
        <v>200</v>
      </c>
      <c r="C12" s="155"/>
    </row>
    <row r="13" spans="1:3" x14ac:dyDescent="0.3">
      <c r="A13" s="69">
        <v>3</v>
      </c>
      <c r="B13" s="154" t="s">
        <v>201</v>
      </c>
      <c r="C13" s="155"/>
    </row>
    <row r="14" spans="1:3" x14ac:dyDescent="0.3">
      <c r="A14" s="69">
        <v>4</v>
      </c>
      <c r="B14" s="154"/>
      <c r="C14" s="155"/>
    </row>
    <row r="15" spans="1:3" x14ac:dyDescent="0.3">
      <c r="A15" s="69">
        <v>5</v>
      </c>
      <c r="B15" s="154"/>
      <c r="C15" s="155"/>
    </row>
    <row r="16" spans="1:3" x14ac:dyDescent="0.3">
      <c r="A16" s="69">
        <v>6</v>
      </c>
      <c r="B16" s="154"/>
      <c r="C16" s="155"/>
    </row>
    <row r="17" spans="1:3" x14ac:dyDescent="0.3">
      <c r="A17" s="69">
        <v>7</v>
      </c>
      <c r="B17" s="154"/>
      <c r="C17" s="155"/>
    </row>
    <row r="18" spans="1:3" x14ac:dyDescent="0.3">
      <c r="A18" s="69">
        <v>8</v>
      </c>
      <c r="B18" s="154"/>
      <c r="C18" s="155"/>
    </row>
    <row r="19" spans="1:3" ht="36.75" customHeight="1" x14ac:dyDescent="0.3">
      <c r="A19" s="69"/>
      <c r="B19" s="156" t="s">
        <v>61</v>
      </c>
      <c r="C19" s="157"/>
    </row>
    <row r="20" spans="1:3" x14ac:dyDescent="0.3">
      <c r="A20" s="69">
        <v>1</v>
      </c>
      <c r="B20" s="88"/>
      <c r="C20" s="89"/>
    </row>
    <row r="21" spans="1:3" x14ac:dyDescent="0.3">
      <c r="A21" s="69">
        <v>2</v>
      </c>
      <c r="B21" s="88" t="s">
        <v>202</v>
      </c>
      <c r="C21" s="89">
        <v>1</v>
      </c>
    </row>
    <row r="22" spans="1:3" x14ac:dyDescent="0.3">
      <c r="A22" s="69">
        <v>3</v>
      </c>
      <c r="B22" s="88"/>
      <c r="C22" s="89"/>
    </row>
    <row r="23" spans="1:3" x14ac:dyDescent="0.3">
      <c r="A23" s="69">
        <v>4</v>
      </c>
      <c r="B23" s="88"/>
      <c r="C23" s="89"/>
    </row>
    <row r="24" spans="1:3" x14ac:dyDescent="0.3">
      <c r="A24" s="69">
        <v>5</v>
      </c>
      <c r="B24" s="88"/>
      <c r="C24" s="89"/>
    </row>
    <row r="25" spans="1:3" x14ac:dyDescent="0.3">
      <c r="A25" s="69">
        <v>6</v>
      </c>
      <c r="B25" s="88"/>
      <c r="C25" s="89"/>
    </row>
    <row r="26" spans="1:3" ht="51.75" customHeight="1" x14ac:dyDescent="0.3">
      <c r="A26" s="69"/>
      <c r="B26" s="158" t="s">
        <v>131</v>
      </c>
      <c r="C26" s="159"/>
    </row>
    <row r="27" spans="1:3" x14ac:dyDescent="0.3">
      <c r="A27" s="69">
        <v>1</v>
      </c>
      <c r="B27" s="88" t="s">
        <v>196</v>
      </c>
      <c r="C27" s="89">
        <v>0.3538</v>
      </c>
    </row>
    <row r="28" spans="1:3" x14ac:dyDescent="0.3">
      <c r="A28" s="69">
        <v>2</v>
      </c>
      <c r="B28" s="88" t="s">
        <v>203</v>
      </c>
      <c r="C28" s="89">
        <v>0.18</v>
      </c>
    </row>
    <row r="29" spans="1:3" x14ac:dyDescent="0.3">
      <c r="A29" s="69">
        <v>3</v>
      </c>
      <c r="B29" s="139" t="s">
        <v>204</v>
      </c>
      <c r="C29" s="140">
        <v>7.4999999999999997E-2</v>
      </c>
    </row>
    <row r="30" spans="1:3" x14ac:dyDescent="0.3">
      <c r="A30" s="69">
        <v>4</v>
      </c>
      <c r="B30" s="139" t="s">
        <v>205</v>
      </c>
      <c r="C30" s="140">
        <v>6.6699999999999995E-2</v>
      </c>
    </row>
    <row r="31" spans="1:3" x14ac:dyDescent="0.3">
      <c r="A31" s="69">
        <v>5</v>
      </c>
      <c r="B31" s="139" t="s">
        <v>206</v>
      </c>
      <c r="C31" s="140">
        <v>0.05</v>
      </c>
    </row>
    <row r="32" spans="1:3" x14ac:dyDescent="0.3">
      <c r="A32" s="69">
        <v>6</v>
      </c>
      <c r="B32" s="139" t="s">
        <v>207</v>
      </c>
      <c r="C32" s="140">
        <v>6.6699999999999995E-2</v>
      </c>
    </row>
    <row r="33" spans="1:3" ht="15.75" thickBot="1" x14ac:dyDescent="0.35">
      <c r="A33" s="90">
        <v>7</v>
      </c>
      <c r="B33" s="90" t="s">
        <v>208</v>
      </c>
      <c r="C33" s="91">
        <v>6.6699999999999995E-2</v>
      </c>
    </row>
    <row r="35" spans="1:3" ht="24" customHeight="1" x14ac:dyDescent="0.3">
      <c r="B35" s="160"/>
      <c r="C35" s="160"/>
    </row>
  </sheetData>
  <mergeCells count="18">
    <mergeCell ref="B19:C19"/>
    <mergeCell ref="B26:C26"/>
    <mergeCell ref="B35:C35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QfbNkFJzgy5ugf3OiOs6eya8Vpc=</DigestValue>
    </Reference>
    <Reference URI="#idOfficeObject" Type="http://www.w3.org/2000/09/xmldsig#Object">
      <DigestMethod Algorithm="http://www.w3.org/2000/09/xmldsig#sha1"/>
      <DigestValue>0QvtdqsiAkbKNummbhsDauq+mrw=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Dlp0PQkVLGXatD97c2Ci6uRrBfM=</DigestValue>
    </Reference>
  </SignedInfo>
  <SignatureValue>Nidqit+zPOZPCRjSB5eck8aNy6HKX1t1uH63zGUUbUaydMy6A6oOpYpbrgwxFcFXflmTNwoDWt/T
JJuVUCk/5VV11xBk8N+5mXxYejQ9y5JnDQsX+HJ4dlGu4BqcLkPxYc0MwjXwg7mK6Gx82I5LF5Ac
2Bb4S5AFsZdrIzk7t9vviJo8qMze7011Z8ogEhllqKfHyHyGWThanOu7wmFi5iBr39S1iYc4+AlC
lU4ENV11Z64FeT6DDfX9ci5uwEl/Fffd9fd0dN5R5qtdBpBFMHQOTVJsw2O9Uaz7wPeLntLTP4am
SmZrmYrDfQwIwxjBjsayWM9s3C8AkBmvXTmngg==</SignatureValue>
  <KeyInfo>
    <X509Data>
      <X509Certificate>MIIGVDCCBTygAwIBAgIKGDDTQAABAAAN8zANBgkqhkiG9w0BAQUFADBKMRIwEAYKCZImiZPyLGQB
GRYCZ2UxEzARBgoJkiaJk/IsZAEZFgNuYmcxHzAdBgNVBAMTFk5CRyBDbGFzcyAyIElOVCBTdWIg
Q0EwHhcNMTQwOTE5MDg1MzMxWhcNMTYwOTE4MDg1MzMxWjBSMTEwLwYDVQQKEyhKU0MgQ0FVQ0FT
VVMgIERFVkVMT1BNRU5UIEJBTksgLSBHZW9yZ2lhMR0wGwYDVQQDExRCQ1MgLSBNYXJpYW5hIFBh
cGF2YTCCASIwDQYJKoZIhvcNAQEBBQADggEPADCCAQoCggEBANaSgFykF2OuVM54VjqzLgueeZ9p
pYizEothgUpLLgLAUZPpzgDoBzbnbUQFDaHOUkZyUNPd/y+aOOXrHaKki/VvcQK+EZrmNOA4R9Y1
YRyiZ2G6cfAG3yAHEG42ILgMDDalSCiB8Bzrp5/8bTD38nLzSE2/6AAo5ZP7QceRkORQWHnh0WL4
OaXhns8J1AXBlb7bShExU+pbgc6WNC3oVJD4R+zZGQU9wT211V/Bv8CeQiaUH2rH5zJ6qBvF4yDS
0Qtu2jq3SF7x5Nb08vwlGYj48PbiRzgSMjZybgM80FaRXZVkdDh9qyH8SKna66K4Hu0cg99g3rDZ
34Bw+B010X0CAwEAAaOCAzIwggMuMDwGCSsGAQQBgjcVBwQvMC0GJSsGAQQBgjcVCOayYION9USG
gZkJg7ihSoO+hHEEg8SRM4SDiF0CAWQCARswHQYDVR0lBBYwFAYIKwYBBQUHAwIGCCsGAQUFBwME
MAsGA1UdDwQEAwIHgDAnBgkrBgEEAYI3FQoEGjAYMAoGCCsGAQUFBwMCMAoGCCsGAQUFBwMEMB0G
A1UdDgQWBBQUXUteTdtW5Pf5+R9azWCsgm8L5zAfBgNVHSMEGDAWgBTDLtIv8EwvGcIngvz2Lqxq
sEnPwTCCASUGA1UdHwSCARwwggEYMIIBFKCCARCgggEMhoHHbGRhcDovLy9DTj1OQkclMjBDbGFz
cyUyMDIlMjBJTlQlMjBTdWIlMjBDQSgxKSxDTj1uYmctc3ViQ0EsQ049Q0RQLENOPVB1YmxpYyUy
MEtleSUyMFNlcnZpY2VzLENOPVNlcnZpY2VzLENOPUNvbmZpZ3VyYXRpb24sREM9bmJnLERDPWdl
P2NlcnRpZmljYXRlUmV2b2NhdGlvbkxpc3Q/YmFzZT9vYmplY3RDbGFzcz1jUkxEaXN0cmlidXRp
b25Qb2ludIZAaHR0cDovL2NybC5uYmcuZ292LmdlL2NhL05CRyUyMENsYXNzJTIwMiUyMElOVCUy
MFN1YiUyMENBKDEpLmNybDCCAS4GCCsGAQUFBwEBBIIBIDCCARwwgboGCCsGAQUFBzAChoGtbGRh
cDovLy9DTj1OQkclMjBDbGFzcyUyMDIlMjBJTlQlMjBTdWIlMjBDQSxDTj1BSUEsQ049UHVibGlj
JTIwS2V5JTIwU2VydmljZXMsQ049U2VydmljZXMsQ049Q29uZmlndXJhdGlvbixEQz1uYmcsREM9
Z2U/Y0FDZXJ0aWZpY2F0ZT9iYXNlP29iamVjdENsYXNzPWNlcnRpZmljYXRpb25BdXRob3JpdHkw
XQYIKwYBBQUHMAKGUWh0dHA6Ly9jcmwubmJnLmdvdi5nZS9jYS9uYmctc3ViQ0EubmJnLmdlX05C
RyUyMENsYXNzJTIwMiUyMElOVCUyMFN1YiUyMENBKDEpLmNydDANBgkqhkiG9w0BAQUFAAOCAQEA
JI863SRYLgoXbXxhd5n1tVbacGrmT8ccyx9OFYQn6nMTdaoa/Cy7TfuTzVAbNh8+WarroaZplL0c
Yk4uHIbSS196SKIxTGdUqpQ14UFf771SX7OZ1QMMalq9yNplMo91MaDz6fWumSjer3OwDgw9JiHh
+4PE3PZDGHnWjDoD61xZzj8CvXi6NY1Ww50ZUYQ9jinD3OObM4p+85PpC0SZ6SqXq9oE9xWU23Zc
nXxmiKrJ/RMLKhggCum6bq05VttVo8k7U+6PXvCuWKYtu3f3xgXM0x2xpJYHNLa8e0gFIPPadUFk
YI9OJIvw53Iu8OdJpAuD07mWBBdMXlLbZOUvZA==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lNQ5QdTmIkXZYEBiQFZq1TCBXBg=</DigestValue>
      </Reference>
      <Reference URI="/xl/worksheets/sheet1.xml?ContentType=application/vnd.openxmlformats-officedocument.spreadsheetml.worksheet+xml">
        <DigestMethod Algorithm="http://www.w3.org/2000/09/xmldsig#sha1"/>
        <DigestValue>eVuqRUSuQLZgs+njuABlYFhg53c=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Kg5czzcpqTc86l+HnDyrOOwkOq4=</DigestValue>
      </Reference>
      <Reference URI="/xl/worksheets/sheet5.xml?ContentType=application/vnd.openxmlformats-officedocument.spreadsheetml.worksheet+xml">
        <DigestMethod Algorithm="http://www.w3.org/2000/09/xmldsig#sha1"/>
        <DigestValue>s/BlWcxK0Qogv+40Mm7xw+I6qyE=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Kg5czzcpqTc86l+HnDyrOOwkOq4=</DigestValue>
      </Reference>
      <Reference URI="/xl/worksheets/sheet3.xml?ContentType=application/vnd.openxmlformats-officedocument.spreadsheetml.worksheet+xml">
        <DigestMethod Algorithm="http://www.w3.org/2000/09/xmldsig#sha1"/>
        <DigestValue>NFBWwbAMoHYKExZ8NsEUeUCm6I8=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ms1cBLHtDeFoz+yLb9sDDxK6A5U=</DigestValue>
      </Reference>
      <Reference URI="/xl/calcChain.xml?ContentType=application/vnd.openxmlformats-officedocument.spreadsheetml.calcChain+xml">
        <DigestMethod Algorithm="http://www.w3.org/2000/09/xmldsig#sha1"/>
        <DigestValue>WlePbx6g/XTY/Ml0qq6an40HveM=</DigestValue>
      </Reference>
      <Reference URI="/xl/worksheets/sheet4.xml?ContentType=application/vnd.openxmlformats-officedocument.spreadsheetml.worksheet+xml">
        <DigestMethod Algorithm="http://www.w3.org/2000/09/xmldsig#sha1"/>
        <DigestValue>LnTzWG0o/KAe5OVzHOecT3b0hPE=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OUNmq5oQF4eKfyViV45IwfTvrAk=</DigestValue>
      </Reference>
      <Reference URI="/xl/sharedStrings.xml?ContentType=application/vnd.openxmlformats-officedocument.spreadsheetml.sharedStrings+xml">
        <DigestMethod Algorithm="http://www.w3.org/2000/09/xmldsig#sha1"/>
        <DigestValue>eTd4qABCMm0weO7B5Dq13JcA0NU=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2016-04-22T08:57:09Z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მარიანა პაპავა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2016-04-22T08:57:09Z</xd:SigningTime>
          <xd:SigningCertificate>
            <xd:Cert>
              <xd:CertDigest>
                <DigestMethod Algorithm="http://www.w3.org/2000/09/xmldsig#sha1"/>
                <DigestValue>CDT7+ykELzB4SIwTYxonwujFUkU=</DigestValue>
              </xd:CertDigest>
              <xd:IssuerSerial>
                <X509IssuerName>DC=ge, DC=nbg, CN=NBG Class 2 INT Sub CA</X509IssuerName>
                <X509SerialNumber>114237461471154350853619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hSnlUNcwT578AtDOwxYy4rbS7go=</DigestValue>
    </Reference>
    <Reference URI="#idOfficeObject" Type="http://www.w3.org/2000/09/xmldsig#Object">
      <DigestMethod Algorithm="http://www.w3.org/2000/09/xmldsig#sha1"/>
      <DigestValue>tjaKFo489M+Gf4V+vnSU/moIzLU=</DigestValue>
    </Reference>
  </SignedInfo>
  <SignatureValue>
    sssp5EgmZYl/7dLMX989+3aD6RBRmpzZDrgGbUDfyP7OAZmtxjNFim2k6aaU2EutT3dbvVXk
    DdH2bppo8c50GACJQPo+XzjgW09on+vHZA2K+J9uMk2oJ40WjDjYWAiwLkvJey9BoE3cSaJQ
    yG1mQZXGGa0eu/Ulw3GdJmb8qo34FDAhLpCNWczdfQtkUYmOJaB540mNxWdSA/5nC5YfgJSU
    iHEA+iGsVYMnzC2RGUbLR3QjbWMxwseWJSxIJGvYFUtQxxEf5Lr4/kisD9qEZF5QVDUWzlOW
    sNCsJy+tMeVZr+VD0/LOQLfw3AOW8FFt+8sokI+3qiBGoNhzpZxFUg==
  </SignatureValue>
  <KeyInfo>
    <KeyValue>
      <RSAKeyValue>
        <Modulus>
            xuIgJv4JTgD2qzqyDxHy2yyywdTa0Wh6rjjjA1x92TaijpcGYEaEwtjnDGPvdEwJWZHWeW1o
            5jiZoqdYv5DGAeizquBJwfn/EgP9UjB/lxoi75hzmWfKT5T8dea2Os0SOr3JG1tqwlzb064e
            eORt0em8EoGhjE4XlD0L3QWkOBw5Q7RbKQwIgZrCxalY4JGjlfFQUhEUCnejH6VN3ouix6z1
            VcQjkUBzY9ShF2I7TOz9dUsFuEMo576XkTXRFFtrHYneaP68D3nFCDjD1AAlcfhH0ui/lLSq
            TBB9yYfRhX/E0NqCSm90ziV/eSwUxIAg0DeGSkOt5asf/XsF7GqcIQ==
          </Modulus>
        <Exponent>AQAB</Exponent>
      </RSAKeyValue>
    </KeyValue>
    <X509Data>
      <X509Certificate>
          MIIGVzCCBT+gAwIBAgIKYLI3xQABAAASVzANBgkqhkiG9w0BAQUFADBKMRIwEAYKCZImiZPy
          LGQBGRYCZ2UxEzARBgoJkiaJk/IsZAEZFgNuYmcxHzAdBgNVBAMTFk5CRyBDbGFzcyAyIElO
          VCBTdWIgQ0EwHhcNMTUxMDE1MDUzNTQ1WhcNMTcwMjEyMDkxOTIzWjBVMTEwLwYDVQQKEyhK
          U0MgQ0FVQ0FTVVMgIERFVkVMT1BNRU5UIEJBTksgLSBHZW9yZ2lhMSAwHgYDVQQDExdCQ1Mg
          LSBMaWEgR2FraHV0aXNodmlsaTCCASIwDQYJKoZIhvcNAQEBBQADggEPADCCAQoCggEBAMbi
          ICb+CU4A9qs6sg8R8tssssHU2tFoeq444wNcfdk2oo6XBmBGhMLY5wxj73RMCVmR1nltaOY4
          maKnWL+QxgHos6rgScH5/xID/VIwf5caIu+Yc5lnyk+U/HXmtjrNEjq9yRtbasJc29OuHnjk
          bdHpvBKBoYxOF5Q9C90FpDgcOUO0WykMCIGawsWpWOCRo5XxUFIRFAp3ox+lTd6Loses9VXE
          I5FAc2PUoRdiO0zs/XVLBbhDKOe+l5E10RRbax2J3mj+vA95xQg4w9QAJXH4R9Lov5S0qkwQ
          fcmH0YV/xNDagkpvdM4lf3ksFMSAINA3hkpDreWrH/17BexqnCECAwEAAaOCAzIwggMuMDwG
          CSsGAQQBgjcVBwQvMC0GJSsGAQQBgjcVCOayYION9USGgZkJg7ihSoO+hHEEgc+QEYavnhEC
          AWQCARswHQYDVR0lBBYwFAYIKwYBBQUHAwIGCCsGAQUFBwMEMAsGA1UdDwQEAwIHgDAnBgkr
          BgEEAYI3FQoEGjAYMAoGCCsGAQUFBwMCMAoGCCsGAQUFBwMEMB0GA1UdDgQWBBR8aVisUTuW
          wVTIzwQ46BBh0gsegzAfBgNVHSMEGDAWgBTDLtIv8EwvGcIngvz2LqxqsEnPwTCCASUGA1Ud
          HwSCARwwggEYMIIBFKCCARCgggEMhoHHbGRhcDovLy9DTj1OQkclMjBDbGFzcyUyMDIlMjBJ
          TlQlMjBTdWIlMjBDQSgxKSxDTj1uYmctc3ViQ0EsQ049Q0RQLENOPVB1YmxpYyUyMEtleSUy
          MFNlcnZpY2VzLENOPVNlcnZpY2VzLENOPUNvbmZpZ3VyYXRpb24sREM9bmJnLERDPWdlP2Nl
          cnRpZmljYXRlUmV2b2NhdGlvbkxpc3Q/YmFzZT9vYmplY3RDbGFzcz1jUkxEaXN0cmlidXRp
          b25Qb2ludIZAaHR0cDovL2NybC5uYmcuZ292LmdlL2NhL05CRyUyMENsYXNzJTIwMiUyMElO
          VCUyMFN1YiUyMENBKDEpLmNybDCCAS4GCCsGAQUFBwEBBIIBIDCCARwwgboGCCsGAQUFBzAC
          hoGtbGRhcDovLy9DTj1OQkclMjBDbGFzcyUyMDIlMjBJTlQlMjBTdWIlMjBDQSxDTj1BSUEs
          Q049UHVibGljJTIwS2V5JTIwU2VydmljZXMsQ049U2VydmljZXMsQ049Q29uZmlndXJhdGlv
          bixEQz1uYmcsREM9Z2U/Y0FDZXJ0aWZpY2F0ZT9iYXNlP29iamVjdENsYXNzPWNlcnRpZmlj
          YXRpb25BdXRob3JpdHkwXQYIKwYBBQUHMAKGUWh0dHA6Ly9jcmwubmJnLmdvdi5nZS9jYS9u
          Ymctc3ViQ0EubmJnLmdlX05CRyUyMENsYXNzJTIwMiUyMElOVCUyMFN1YiUyMENBKDEpLmNy
          dDANBgkqhkiG9w0BAQUFAAOCAQEAGNmMTk77DIlkW9xiICELdcWroXaJLsxXQDNf1Fst4f28
          zuZddj0QAPyFp7pWqLKyLp7XnWJpW2DFN8uauf+V5YV6DEOYCSEF60C2joqLuwS1eGJDTQKp
          q7ePAerlU4NaZIBRiQNJLkgsYl4MJSv0/ti3463uiajQCfgNBRfaXbLF1KNUm7GYyLGZ1a4t
          pK1WfbmCeVJ9sdafsppQavw/o4v2qVK5YakYXuR4XcW/Vud2hA0Gjrk4sEZGRnwSIyu6GyI3
          7l0fj6nSeTWyHvhMtF5cN1GcinCu6TN7KSjhQ5471gV0eLXV7TCVBW8M/ba16slE5qZNWvVt
          4beDUepiWA==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WlePbx6g/XTY/Ml0qq6an40HveM=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Kg5czzcpqTc86l+HnDyrOOwkOq4=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Kg5czzcpqTc86l+HnDyrOOwkOq4=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eTd4qABCMm0weO7B5Dq13JcA0NU=</DigestValue>
      </Reference>
      <Reference URI="/xl/styles.xml?ContentType=application/vnd.openxmlformats-officedocument.spreadsheetml.styles+xml">
        <DigestMethod Algorithm="http://www.w3.org/2000/09/xmldsig#sha1"/>
        <DigestValue>lNQ5QdTmIkXZYEBiQFZq1TCBXBg=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ms1cBLHtDeFoz+yLb9sDDxK6A5U=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eVuqRUSuQLZgs+njuABlYFhg53c=</DigestValue>
      </Reference>
      <Reference URI="/xl/worksheets/sheet2.xml?ContentType=application/vnd.openxmlformats-officedocument.spreadsheetml.worksheet+xml">
        <DigestMethod Algorithm="http://www.w3.org/2000/09/xmldsig#sha1"/>
        <DigestValue>OUNmq5oQF4eKfyViV45IwfTvrAk=</DigestValue>
      </Reference>
      <Reference URI="/xl/worksheets/sheet3.xml?ContentType=application/vnd.openxmlformats-officedocument.spreadsheetml.worksheet+xml">
        <DigestMethod Algorithm="http://www.w3.org/2000/09/xmldsig#sha1"/>
        <DigestValue>NFBWwbAMoHYKExZ8NsEUeUCm6I8=</DigestValue>
      </Reference>
      <Reference URI="/xl/worksheets/sheet4.xml?ContentType=application/vnd.openxmlformats-officedocument.spreadsheetml.worksheet+xml">
        <DigestMethod Algorithm="http://www.w3.org/2000/09/xmldsig#sha1"/>
        <DigestValue>LnTzWG0o/KAe5OVzHOecT3b0hPE=</DigestValue>
      </Reference>
      <Reference URI="/xl/worksheets/sheet5.xml?ContentType=application/vnd.openxmlformats-officedocument.spreadsheetml.worksheet+xml">
        <DigestMethod Algorithm="http://www.w3.org/2000/09/xmldsig#sha1"/>
        <DigestValue>s/BlWcxK0Qogv+40Mm7xw+I6qyE=</DigestValue>
      </Reference>
    </Manifest>
    <SignatureProperties>
      <SignatureProperty Id="idSignatureTime" Target="#idPackageSignature">
        <mdssi:SignatureTime>
          <mdssi:Format>YYYY-MM-DDThh:mm:ssTZD</mdssi:Format>
          <mdssi:Value>2016-04-22T09:27:38Z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lia gakhutishvili</SignatureComments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Ekaterine Gogorishvili</cp:lastModifiedBy>
  <cp:lastPrinted>2009-04-27T12:27:12Z</cp:lastPrinted>
  <dcterms:created xsi:type="dcterms:W3CDTF">2006-03-24T12:21:33Z</dcterms:created>
  <dcterms:modified xsi:type="dcterms:W3CDTF">2016-04-22T08:15:24Z</dcterms:modified>
  <cp:category>Banking Supervision</cp:category>
</cp:coreProperties>
</file>