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.naroushvili\Desktop\"/>
    </mc:Choice>
  </mc:AlternateContent>
  <bookViews>
    <workbookView xWindow="0" yWindow="45" windowWidth="15030" windowHeight="8385"/>
  </bookViews>
  <sheets>
    <sheet name="RC" sheetId="1" r:id="rId1"/>
    <sheet name="RI" sheetId="3" r:id="rId2"/>
    <sheet name="RC-O" sheetId="6" r:id="rId3"/>
    <sheet name="ratio" sheetId="4" r:id="rId4"/>
    <sheet name="info" sheetId="5" r:id="rId5"/>
  </sheets>
  <definedNames>
    <definedName name="_xlnm.Print_Area" localSheetId="3">ratio!$A$1:$D$31</definedName>
  </definedNames>
  <calcPr calcId="152511"/>
</workbook>
</file>

<file path=xl/calcChain.xml><?xml version="1.0" encoding="utf-8"?>
<calcChain xmlns="http://schemas.openxmlformats.org/spreadsheetml/2006/main">
  <c r="G9" i="6" l="1"/>
  <c r="F9" i="6"/>
  <c r="H9" i="6" l="1"/>
  <c r="B3" i="6" l="1"/>
  <c r="B2" i="6"/>
  <c r="E70" i="6"/>
  <c r="E69" i="6"/>
  <c r="E68" i="6"/>
  <c r="E67" i="6"/>
  <c r="D66" i="6"/>
  <c r="C66" i="6"/>
  <c r="E66" i="6" s="1"/>
  <c r="E65" i="6"/>
  <c r="E64" i="6"/>
  <c r="E63" i="6"/>
  <c r="E62" i="6"/>
  <c r="E61" i="6"/>
  <c r="D60" i="6"/>
  <c r="C60" i="6"/>
  <c r="E59" i="6"/>
  <c r="E58" i="6"/>
  <c r="E57" i="6"/>
  <c r="D56" i="6"/>
  <c r="C56" i="6"/>
  <c r="E56" i="6" s="1"/>
  <c r="E55" i="6"/>
  <c r="E54" i="6"/>
  <c r="E53" i="6"/>
  <c r="E52" i="6"/>
  <c r="D51" i="6"/>
  <c r="C51" i="6"/>
  <c r="E50" i="6"/>
  <c r="E49" i="6"/>
  <c r="E48" i="6"/>
  <c r="E47" i="6"/>
  <c r="D46" i="6"/>
  <c r="C46" i="6"/>
  <c r="E46" i="6" s="1"/>
  <c r="E45" i="6"/>
  <c r="E44" i="6"/>
  <c r="E43" i="6"/>
  <c r="D42" i="6"/>
  <c r="C42" i="6"/>
  <c r="E42" i="6" s="1"/>
  <c r="E41" i="6"/>
  <c r="E40" i="6"/>
  <c r="E39" i="6"/>
  <c r="D38" i="6"/>
  <c r="C38" i="6"/>
  <c r="E37" i="6"/>
  <c r="E36" i="6"/>
  <c r="E35" i="6"/>
  <c r="E34" i="6"/>
  <c r="E33" i="6"/>
  <c r="E32" i="6"/>
  <c r="E31" i="6"/>
  <c r="D30" i="6"/>
  <c r="C30" i="6"/>
  <c r="E29" i="6"/>
  <c r="E28" i="6"/>
  <c r="E27" i="6"/>
  <c r="E26" i="6"/>
  <c r="E25" i="6"/>
  <c r="E24" i="6"/>
  <c r="E23" i="6"/>
  <c r="E22" i="6"/>
  <c r="E21" i="6"/>
  <c r="E20" i="6"/>
  <c r="D19" i="6"/>
  <c r="D16" i="6" s="1"/>
  <c r="C19" i="6"/>
  <c r="E18" i="6"/>
  <c r="E17" i="6"/>
  <c r="E15" i="6"/>
  <c r="E14" i="6"/>
  <c r="E13" i="6"/>
  <c r="D12" i="6"/>
  <c r="C12" i="6"/>
  <c r="E11" i="6"/>
  <c r="E10" i="6"/>
  <c r="G66" i="6"/>
  <c r="F66" i="6"/>
  <c r="G60" i="6"/>
  <c r="F60" i="6"/>
  <c r="G56" i="6"/>
  <c r="H56" i="6" s="1"/>
  <c r="F56" i="6"/>
  <c r="G51" i="6"/>
  <c r="F51" i="6"/>
  <c r="G46" i="6"/>
  <c r="H46" i="6" s="1"/>
  <c r="F46" i="6"/>
  <c r="G42" i="6"/>
  <c r="F42" i="6"/>
  <c r="G38" i="6"/>
  <c r="H38" i="6" s="1"/>
  <c r="F38" i="6"/>
  <c r="G30" i="6"/>
  <c r="F30" i="6"/>
  <c r="F71" i="6" s="1"/>
  <c r="H70" i="6"/>
  <c r="H69" i="6"/>
  <c r="H68" i="6"/>
  <c r="H67" i="6"/>
  <c r="H65" i="6"/>
  <c r="H64" i="6"/>
  <c r="H63" i="6"/>
  <c r="H62" i="6"/>
  <c r="H61" i="6"/>
  <c r="H59" i="6"/>
  <c r="H58" i="6"/>
  <c r="H57" i="6"/>
  <c r="H55" i="6"/>
  <c r="H54" i="6"/>
  <c r="H53" i="6"/>
  <c r="H52" i="6"/>
  <c r="H50" i="6"/>
  <c r="H49" i="6"/>
  <c r="H48" i="6"/>
  <c r="H47" i="6"/>
  <c r="H45" i="6"/>
  <c r="H44" i="6"/>
  <c r="H43" i="6"/>
  <c r="H41" i="6"/>
  <c r="H40" i="6"/>
  <c r="H39" i="6"/>
  <c r="H37" i="6"/>
  <c r="H36" i="6"/>
  <c r="H35" i="6"/>
  <c r="H34" i="6"/>
  <c r="H33" i="6"/>
  <c r="H32" i="6"/>
  <c r="H31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1" i="6"/>
  <c r="H10" i="6"/>
  <c r="H12" i="6"/>
  <c r="G71" i="6" l="1"/>
  <c r="H71" i="6" s="1"/>
  <c r="H60" i="6"/>
  <c r="E19" i="6"/>
  <c r="C16" i="6"/>
  <c r="E30" i="6"/>
  <c r="E60" i="6"/>
  <c r="C9" i="6"/>
  <c r="C71" i="6" s="1"/>
  <c r="D9" i="6"/>
  <c r="D71" i="6" s="1"/>
  <c r="E71" i="6" s="1"/>
  <c r="E38" i="6"/>
  <c r="E51" i="6"/>
  <c r="H66" i="6"/>
  <c r="E16" i="6"/>
  <c r="E12" i="6"/>
  <c r="H51" i="6"/>
  <c r="H42" i="6"/>
  <c r="H30" i="6"/>
  <c r="E9" i="6" l="1"/>
  <c r="H68" i="3"/>
  <c r="H66" i="3"/>
  <c r="F63" i="3"/>
  <c r="H63" i="3" s="1"/>
  <c r="H62" i="3"/>
  <c r="H61" i="3"/>
  <c r="H60" i="3"/>
  <c r="G55" i="3"/>
  <c r="F55" i="3"/>
  <c r="H55" i="3" s="1"/>
  <c r="H54" i="3"/>
  <c r="H53" i="3"/>
  <c r="H52" i="3"/>
  <c r="H51" i="3"/>
  <c r="H50" i="3"/>
  <c r="H49" i="3"/>
  <c r="H46" i="3"/>
  <c r="H45" i="3"/>
  <c r="H44" i="3"/>
  <c r="H43" i="3"/>
  <c r="H42" i="3"/>
  <c r="H41" i="3"/>
  <c r="H40" i="3"/>
  <c r="H39" i="3"/>
  <c r="H38" i="3"/>
  <c r="H37" i="3"/>
  <c r="G36" i="3"/>
  <c r="G47" i="3" s="1"/>
  <c r="G56" i="3" s="1"/>
  <c r="F36" i="3"/>
  <c r="G32" i="3"/>
  <c r="F32" i="3"/>
  <c r="H32" i="3" s="1"/>
  <c r="H31" i="3"/>
  <c r="H30" i="3"/>
  <c r="H29" i="3"/>
  <c r="H28" i="3"/>
  <c r="H27" i="3"/>
  <c r="H26" i="3"/>
  <c r="H23" i="3"/>
  <c r="H22" i="3"/>
  <c r="H21" i="3"/>
  <c r="H20" i="3"/>
  <c r="H19" i="3"/>
  <c r="H18" i="3"/>
  <c r="H17" i="3"/>
  <c r="H16" i="3"/>
  <c r="H15" i="3"/>
  <c r="H14" i="3"/>
  <c r="H13" i="3"/>
  <c r="H12" i="3"/>
  <c r="G11" i="3"/>
  <c r="G24" i="3" s="1"/>
  <c r="G33" i="3" s="1"/>
  <c r="F11" i="3"/>
  <c r="H10" i="3"/>
  <c r="G58" i="3" l="1"/>
  <c r="G65" i="3" s="1"/>
  <c r="G67" i="3" s="1"/>
  <c r="G69" i="3" s="1"/>
  <c r="H36" i="3"/>
  <c r="H11" i="3"/>
  <c r="F24" i="3"/>
  <c r="F47" i="3"/>
  <c r="F42" i="1"/>
  <c r="H42" i="1" s="1"/>
  <c r="H41" i="1"/>
  <c r="H40" i="1"/>
  <c r="H39" i="1"/>
  <c r="H38" i="1"/>
  <c r="H37" i="1"/>
  <c r="H36" i="1"/>
  <c r="H35" i="1"/>
  <c r="G33" i="1"/>
  <c r="G43" i="1" s="1"/>
  <c r="F33" i="1"/>
  <c r="H32" i="1"/>
  <c r="H31" i="1"/>
  <c r="H30" i="1"/>
  <c r="H29" i="1"/>
  <c r="H28" i="1"/>
  <c r="H27" i="1"/>
  <c r="H26" i="1"/>
  <c r="H25" i="1"/>
  <c r="H24" i="1"/>
  <c r="H21" i="1"/>
  <c r="H20" i="1"/>
  <c r="H19" i="1"/>
  <c r="H18" i="1"/>
  <c r="H17" i="1"/>
  <c r="G16" i="1"/>
  <c r="G22" i="1" s="1"/>
  <c r="F16" i="1"/>
  <c r="F22" i="1" s="1"/>
  <c r="H22" i="1" s="1"/>
  <c r="H15" i="1"/>
  <c r="H14" i="1"/>
  <c r="H13" i="1"/>
  <c r="H12" i="1"/>
  <c r="H11" i="1"/>
  <c r="H10" i="1"/>
  <c r="H9" i="1"/>
  <c r="F56" i="3" l="1"/>
  <c r="H56" i="3" s="1"/>
  <c r="H47" i="3"/>
  <c r="F33" i="3"/>
  <c r="H24" i="3"/>
  <c r="F43" i="1"/>
  <c r="H43" i="1"/>
  <c r="H16" i="1"/>
  <c r="H33" i="1"/>
  <c r="F58" i="3" l="1"/>
  <c r="H33" i="3"/>
  <c r="F65" i="3" l="1"/>
  <c r="H58" i="3"/>
  <c r="C42" i="1"/>
  <c r="E42" i="1" s="1"/>
  <c r="E41" i="1"/>
  <c r="E40" i="1"/>
  <c r="E39" i="1"/>
  <c r="E38" i="1"/>
  <c r="E37" i="1"/>
  <c r="E36" i="1"/>
  <c r="E35" i="1"/>
  <c r="D33" i="1"/>
  <c r="D43" i="1" s="1"/>
  <c r="C33" i="1"/>
  <c r="C43" i="1" s="1"/>
  <c r="E43" i="1" s="1"/>
  <c r="E32" i="1"/>
  <c r="E31" i="1"/>
  <c r="E30" i="1"/>
  <c r="E29" i="1"/>
  <c r="E28" i="1"/>
  <c r="E27" i="1"/>
  <c r="E26" i="1"/>
  <c r="E25" i="1"/>
  <c r="E24" i="1"/>
  <c r="E21" i="1"/>
  <c r="E20" i="1"/>
  <c r="E19" i="1"/>
  <c r="E18" i="1"/>
  <c r="E17" i="1"/>
  <c r="D16" i="1"/>
  <c r="D22" i="1" s="1"/>
  <c r="C16" i="1"/>
  <c r="C22" i="1" s="1"/>
  <c r="E22" i="1" s="1"/>
  <c r="E15" i="1"/>
  <c r="E14" i="1"/>
  <c r="E13" i="1"/>
  <c r="E12" i="1"/>
  <c r="E11" i="1"/>
  <c r="E10" i="1"/>
  <c r="E9" i="1"/>
  <c r="B2" i="5"/>
  <c r="B1" i="5"/>
  <c r="B3" i="4"/>
  <c r="B2" i="4"/>
  <c r="B3" i="3"/>
  <c r="B2" i="3"/>
  <c r="F67" i="3" l="1"/>
  <c r="H65" i="3"/>
  <c r="E16" i="1"/>
  <c r="E33" i="1"/>
  <c r="F69" i="3" l="1"/>
  <c r="H69" i="3" s="1"/>
  <c r="H67" i="3"/>
</calcChain>
</file>

<file path=xl/sharedStrings.xml><?xml version="1.0" encoding="utf-8"?>
<sst xmlns="http://schemas.openxmlformats.org/spreadsheetml/2006/main" count="285" uniqueCount="240">
  <si>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</si>
  <si>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</si>
  <si>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</si>
  <si>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</si>
  <si>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</si>
  <si>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</si>
  <si>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</si>
  <si>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</si>
  <si>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</si>
  <si>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</si>
  <si>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</si>
  <si>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</si>
  <si>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</si>
  <si>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</si>
  <si>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</si>
  <si>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</si>
  <si>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</si>
  <si>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</si>
  <si>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</si>
  <si>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</si>
  <si>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</si>
  <si>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</si>
  <si>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</si>
  <si>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</si>
  <si>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</si>
  <si>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</si>
  <si>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</si>
  <si>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</si>
  <si>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</si>
  <si>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</si>
  <si>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</si>
  <si>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</si>
  <si>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</si>
  <si>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</si>
  <si>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</si>
  <si>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</si>
  <si>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</si>
  <si>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</si>
  <si>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</si>
  <si>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</si>
  <si>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</si>
  <si>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</si>
  <si>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</si>
  <si>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</si>
  <si>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</si>
  <si>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</si>
  <si>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</si>
  <si>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</si>
  <si>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</si>
  <si>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</si>
  <si>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</si>
  <si>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</si>
  <si>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</si>
  <si>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</si>
  <si>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</si>
  <si>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</si>
  <si>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</si>
  <si>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</si>
  <si>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</si>
  <si>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</si>
  <si>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</si>
  <si>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</si>
  <si>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</si>
  <si>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</si>
  <si>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</si>
  <si>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</si>
  <si>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</si>
  <si>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</si>
  <si>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</si>
  <si>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</si>
  <si>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</si>
  <si>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</si>
  <si>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</si>
  <si>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</si>
  <si>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</si>
  <si>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</si>
  <si>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</si>
  <si>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</si>
  <si>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</si>
  <si>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</si>
  <si>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</si>
  <si>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</si>
  <si>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</si>
  <si>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</si>
  <si>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</si>
  <si>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</si>
  <si>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</si>
  <si>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</si>
  <si>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</si>
  <si>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</si>
  <si>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</si>
  <si>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</si>
  <si>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</si>
  <si>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</si>
  <si>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</si>
  <si>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</si>
  <si>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</si>
  <si>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</si>
  <si>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</si>
  <si>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</si>
  <si>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</si>
  <si>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</si>
  <si>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</si>
  <si>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</si>
  <si>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</si>
  <si>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</si>
  <si>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</si>
  <si>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</si>
  <si>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</si>
  <si>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</si>
  <si>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</si>
  <si>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</si>
  <si>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</si>
  <si>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</si>
  <si>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</si>
  <si>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</si>
  <si>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</si>
  <si>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</si>
  <si>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</si>
  <si>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</si>
  <si>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</si>
  <si>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</si>
  <si>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</si>
  <si>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</si>
  <si>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</si>
  <si>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</si>
  <si>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</si>
  <si>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</si>
  <si>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</si>
  <si>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</si>
  <si>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</si>
  <si>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</si>
  <si>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</si>
  <si>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</si>
  <si>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</si>
  <si>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</si>
  <si>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</si>
  <si>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</si>
  <si>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</si>
  <si>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</si>
  <si>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</si>
  <si>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</si>
  <si>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</si>
  <si>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</si>
  <si>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</si>
  <si>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</si>
  <si>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</si>
  <si>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</si>
  <si>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</si>
  <si>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</si>
  <si>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</si>
  <si>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</si>
  <si>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</si>
  <si>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</si>
  <si>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</si>
  <si>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</si>
  <si>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</si>
  <si>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</si>
  <si>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</si>
  <si>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</si>
  <si>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</si>
  <si>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</si>
  <si>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</si>
  <si>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</si>
  <si>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</si>
  <si>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</si>
  <si>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</si>
  <si>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</si>
  <si>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</si>
  <si>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</si>
  <si>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</si>
  <si>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</si>
  <si>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</si>
  <si>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</si>
  <si>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</si>
  <si>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</si>
  <si>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</si>
  <si>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</si>
  <si>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</si>
  <si>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</si>
  <si>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</si>
  <si>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</si>
  <si>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</si>
  <si>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სს "აზერბაიჯანის საერთაშორისო ბანკი-საქართველო"</t>
  </si>
  <si>
    <t>თამარ გოგოლაშვილი</t>
  </si>
  <si>
    <t>ულვი მანსუროვი</t>
  </si>
  <si>
    <t>ჰიდაიათ სულთანოვი</t>
  </si>
  <si>
    <t>იასინ ჯალილოვი</t>
  </si>
  <si>
    <t>ემილ აბასბეილი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</si>
  <si>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</si>
  <si>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</si>
  <si>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 xml:space="preserve">ნათია ჩხარტიშვილი                                                                                                                           6.25%                                                                                            </t>
  </si>
  <si>
    <t xml:space="preserve">მიხეილ ჩხარტიშვილი                                                                                                                       6.25%                                                                                                    </t>
  </si>
  <si>
    <t>ღსს "აზერბაიჯანის ინდუსტრიული ბანკი"                                                                              12.5%</t>
  </si>
  <si>
    <t>ღსს "აზერბაიჯანის საერთაშორისო ბანკი"                                                                                75%</t>
  </si>
  <si>
    <t>ნათია ჩხარტიშვილი                                                                                                                           6.25%</t>
  </si>
  <si>
    <t>მიხეილ ჩხარტიშვილი                                                                                                                       6.25%</t>
  </si>
  <si>
    <t>ლეილა გოზალ კურტ                                                                                                                           7.07%</t>
  </si>
  <si>
    <t>მიღებული გარანტიები: **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</si>
  <si>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</si>
  <si>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</si>
  <si>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</si>
  <si>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</si>
  <si>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გირავნობის უზრუნველყოფის სახით მიღებული აქტივები: **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</si>
  <si>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</si>
  <si>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</si>
  <si>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</si>
  <si>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</si>
  <si>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</si>
  <si>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</si>
  <si>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</si>
  <si>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 xml:space="preserve">                                                        საცხოვრებელი</t>
  </si>
  <si>
    <t>1.5.3.2</t>
  </si>
  <si>
    <t xml:space="preserve">                                                        კომერციული</t>
  </si>
  <si>
    <t>1.5.3.3</t>
  </si>
  <si>
    <t xml:space="preserve">                                                            კომპლექსური ტიპის უძრავი ქონება</t>
  </si>
  <si>
    <t>1.5.3.4</t>
  </si>
  <si>
    <t xml:space="preserve">                                                       მიწის ნაკვეთები (შენობა ნაგებობების გარეშე)</t>
  </si>
  <si>
    <t>1.5.3.5</t>
  </si>
  <si>
    <t xml:space="preserve">                                                       სხვა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</si>
  <si>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</si>
  <si>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</si>
  <si>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</si>
  <si>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</si>
  <si>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</si>
  <si>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</si>
  <si>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</si>
  <si>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</si>
  <si>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</si>
  <si>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</si>
  <si>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</si>
  <si>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</si>
  <si>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</si>
  <si>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</si>
  <si>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</si>
  <si>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</si>
  <si>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შალვა გოდუაძე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</si>
  <si>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</si>
  <si>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>*</t>
  </si>
  <si>
    <t>აზერბაიჯანის რესპულიკა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</si>
</sst>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[Red]#,##0"/>
    <numFmt numFmtId="165" formatCode="m/d/yy;@"/>
    <numFmt numFmtId="166" formatCode="[$-409]d\-mmm\-yy;@"/>
    <numFmt numFmtId="167" formatCode="#,##0_ ;[Red]\-#,##0\ 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Geo_Arial"/>
      <family val="2"/>
    </font>
    <font>
      <u/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i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8"/>
      <name val="Sylfaen"/>
      <family val="1"/>
    </font>
    <font>
      <b/>
      <sz val="12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231">
    <xf numFmtId="0" fontId="0" fillId="0" borderId="0" xfId="0"/>
    <xf numFmtId="0" fontId="5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38" fontId="5" fillId="0" borderId="0" xfId="0" applyNumberFormat="1" applyFont="1" applyFill="1" applyBorder="1" applyProtection="1">
      <protection locked="0"/>
    </xf>
    <xf numFmtId="10" fontId="5" fillId="0" borderId="0" xfId="3" applyNumberFormat="1" applyFont="1" applyFill="1" applyBorder="1" applyProtection="1">
      <protection locked="0"/>
    </xf>
    <xf numFmtId="0" fontId="7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 vertical="center" indent="3"/>
    </xf>
    <xf numFmtId="0" fontId="9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Protection="1"/>
    <xf numFmtId="0" fontId="7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Protection="1">
      <protection locked="0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left" vertical="center" indent="2"/>
    </xf>
    <xf numFmtId="0" fontId="9" fillId="0" borderId="0" xfId="0" applyFont="1" applyFill="1"/>
    <xf numFmtId="0" fontId="5" fillId="0" borderId="2" xfId="0" applyFont="1" applyFill="1" applyBorder="1"/>
    <xf numFmtId="0" fontId="5" fillId="0" borderId="0" xfId="0" applyFont="1" applyFill="1" applyProtection="1">
      <protection locked="0"/>
    </xf>
    <xf numFmtId="10" fontId="5" fillId="0" borderId="0" xfId="3" applyNumberFormat="1" applyFont="1" applyFill="1" applyProtection="1">
      <protection locked="0"/>
    </xf>
    <xf numFmtId="165" fontId="5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 indent="2"/>
    </xf>
    <xf numFmtId="0" fontId="10" fillId="0" borderId="1" xfId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5" fillId="0" borderId="1" xfId="0" applyFont="1" applyBorder="1"/>
    <xf numFmtId="0" fontId="10" fillId="0" borderId="2" xfId="0" applyFont="1" applyFill="1" applyBorder="1" applyAlignment="1">
      <alignment horizontal="center" vertical="center"/>
    </xf>
    <xf numFmtId="0" fontId="5" fillId="0" borderId="4" xfId="0" applyFont="1" applyBorder="1"/>
    <xf numFmtId="0" fontId="10" fillId="0" borderId="6" xfId="2" applyFont="1" applyFill="1" applyBorder="1" applyAlignment="1">
      <alignment horizontal="left" vertical="center"/>
    </xf>
    <xf numFmtId="0" fontId="5" fillId="0" borderId="8" xfId="0" applyFont="1" applyBorder="1"/>
    <xf numFmtId="0" fontId="5" fillId="0" borderId="6" xfId="0" applyFont="1" applyFill="1" applyBorder="1" applyAlignment="1">
      <alignment horizontal="left"/>
    </xf>
    <xf numFmtId="10" fontId="5" fillId="0" borderId="8" xfId="3" applyNumberFormat="1" applyFont="1" applyBorder="1"/>
    <xf numFmtId="0" fontId="5" fillId="0" borderId="9" xfId="0" applyFont="1" applyBorder="1"/>
    <xf numFmtId="0" fontId="5" fillId="0" borderId="11" xfId="0" applyFont="1" applyBorder="1" applyAlignment="1">
      <alignment wrapText="1"/>
    </xf>
    <xf numFmtId="10" fontId="5" fillId="0" borderId="12" xfId="3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wrapText="1"/>
    </xf>
    <xf numFmtId="38" fontId="5" fillId="0" borderId="0" xfId="0" applyNumberFormat="1" applyFont="1" applyBorder="1"/>
    <xf numFmtId="0" fontId="12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0" fillId="0" borderId="6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3" xfId="0" applyFont="1" applyBorder="1"/>
    <xf numFmtId="0" fontId="14" fillId="0" borderId="1" xfId="0" applyFont="1" applyFill="1" applyBorder="1" applyAlignment="1">
      <alignment horizontal="left" vertical="center" indent="1"/>
    </xf>
    <xf numFmtId="0" fontId="14" fillId="0" borderId="2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indent="1"/>
    </xf>
    <xf numFmtId="10" fontId="5" fillId="0" borderId="8" xfId="3" applyNumberFormat="1" applyFont="1" applyFill="1" applyBorder="1"/>
    <xf numFmtId="0" fontId="11" fillId="0" borderId="19" xfId="0" applyFont="1" applyFill="1" applyBorder="1" applyAlignment="1" applyProtection="1">
      <alignment horizont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38" fontId="14" fillId="2" borderId="21" xfId="0" applyNumberFormat="1" applyFont="1" applyFill="1" applyBorder="1" applyAlignment="1">
      <alignment horizontal="right"/>
    </xf>
    <xf numFmtId="38" fontId="14" fillId="0" borderId="21" xfId="0" applyNumberFormat="1" applyFont="1" applyFill="1" applyBorder="1" applyAlignment="1" applyProtection="1">
      <alignment horizontal="right"/>
      <protection locked="0"/>
    </xf>
    <xf numFmtId="0" fontId="17" fillId="0" borderId="6" xfId="0" applyFont="1" applyFill="1" applyBorder="1" applyAlignment="1">
      <alignment horizont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 applyProtection="1">
      <alignment horizontal="left"/>
      <protection locked="0"/>
    </xf>
    <xf numFmtId="0" fontId="18" fillId="0" borderId="6" xfId="0" applyFont="1" applyFill="1" applyBorder="1" applyAlignment="1" applyProtection="1">
      <alignment horizontal="left" indent="1"/>
      <protection locked="0"/>
    </xf>
    <xf numFmtId="0" fontId="19" fillId="0" borderId="4" xfId="0" applyFont="1" applyFill="1" applyBorder="1" applyAlignment="1">
      <alignment horizontal="left" indent="1"/>
    </xf>
    <xf numFmtId="0" fontId="19" fillId="0" borderId="6" xfId="0" applyFont="1" applyFill="1" applyBorder="1" applyAlignment="1" applyProtection="1">
      <alignment horizontal="left" indent="1"/>
      <protection locked="0"/>
    </xf>
    <xf numFmtId="0" fontId="19" fillId="0" borderId="6" xfId="0" applyFont="1" applyFill="1" applyBorder="1" applyAlignment="1" applyProtection="1">
      <alignment horizontal="left" vertical="center" indent="1"/>
      <protection locked="0"/>
    </xf>
    <xf numFmtId="0" fontId="14" fillId="0" borderId="6" xfId="0" applyFont="1" applyFill="1" applyBorder="1" applyAlignment="1" applyProtection="1">
      <alignment horizontal="left" vertical="center" indent="1"/>
      <protection locked="0"/>
    </xf>
    <xf numFmtId="0" fontId="19" fillId="0" borderId="6" xfId="0" applyFont="1" applyFill="1" applyBorder="1" applyAlignment="1" applyProtection="1">
      <alignment horizontal="left" vertical="center"/>
      <protection locked="0"/>
    </xf>
    <xf numFmtId="0" fontId="14" fillId="0" borderId="6" xfId="0" applyFont="1" applyFill="1" applyBorder="1" applyAlignment="1" applyProtection="1">
      <alignment horizontal="left" indent="1"/>
      <protection locked="0"/>
    </xf>
    <xf numFmtId="0" fontId="14" fillId="0" borderId="9" xfId="0" applyFont="1" applyFill="1" applyBorder="1" applyAlignment="1">
      <alignment horizontal="left" indent="1"/>
    </xf>
    <xf numFmtId="0" fontId="15" fillId="0" borderId="11" xfId="0" applyFont="1" applyFill="1" applyBorder="1" applyAlignment="1" applyProtection="1">
      <alignment horizontal="left"/>
      <protection locked="0"/>
    </xf>
    <xf numFmtId="38" fontId="14" fillId="2" borderId="21" xfId="0" applyNumberFormat="1" applyFont="1" applyFill="1" applyBorder="1" applyAlignment="1" applyProtection="1">
      <alignment horizontal="right"/>
    </xf>
    <xf numFmtId="38" fontId="14" fillId="4" borderId="21" xfId="0" applyNumberFormat="1" applyFont="1" applyFill="1" applyBorder="1" applyAlignment="1" applyProtection="1">
      <alignment horizontal="right"/>
    </xf>
    <xf numFmtId="38" fontId="14" fillId="2" borderId="26" xfId="0" applyNumberFormat="1" applyFont="1" applyFill="1" applyBorder="1" applyAlignment="1" applyProtection="1">
      <alignment horizontal="right"/>
    </xf>
    <xf numFmtId="38" fontId="14" fillId="2" borderId="27" xfId="0" applyNumberFormat="1" applyFont="1" applyFill="1" applyBorder="1" applyAlignment="1">
      <alignment horizontal="right"/>
    </xf>
    <xf numFmtId="38" fontId="14" fillId="2" borderId="28" xfId="0" applyNumberFormat="1" applyFont="1" applyFill="1" applyBorder="1" applyAlignment="1" applyProtection="1">
      <alignment horizontal="right"/>
    </xf>
    <xf numFmtId="0" fontId="7" fillId="0" borderId="7" xfId="0" applyFont="1" applyFill="1" applyBorder="1" applyAlignment="1" applyProtection="1">
      <alignment horizontal="center" vertical="center" wrapText="1"/>
    </xf>
    <xf numFmtId="38" fontId="14" fillId="2" borderId="29" xfId="0" applyNumberFormat="1" applyFont="1" applyFill="1" applyBorder="1" applyAlignment="1" applyProtection="1">
      <alignment horizontal="right"/>
    </xf>
    <xf numFmtId="38" fontId="14" fillId="0" borderId="29" xfId="0" applyNumberFormat="1" applyFont="1" applyFill="1" applyBorder="1" applyAlignment="1" applyProtection="1">
      <alignment horizontal="right"/>
      <protection locked="0"/>
    </xf>
    <xf numFmtId="38" fontId="14" fillId="4" borderId="29" xfId="0" applyNumberFormat="1" applyFont="1" applyFill="1" applyBorder="1" applyAlignment="1" applyProtection="1">
      <alignment horizontal="right"/>
    </xf>
    <xf numFmtId="38" fontId="14" fillId="2" borderId="29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left" wrapText="1" indent="1"/>
    </xf>
    <xf numFmtId="167" fontId="14" fillId="0" borderId="21" xfId="0" applyNumberFormat="1" applyFont="1" applyFill="1" applyBorder="1" applyAlignment="1" applyProtection="1">
      <alignment horizontal="right"/>
      <protection locked="0"/>
    </xf>
    <xf numFmtId="167" fontId="14" fillId="2" borderId="21" xfId="0" applyNumberFormat="1" applyFont="1" applyFill="1" applyBorder="1" applyAlignment="1">
      <alignment horizontal="right"/>
    </xf>
    <xf numFmtId="0" fontId="14" fillId="0" borderId="21" xfId="0" applyFont="1" applyFill="1" applyBorder="1" applyAlignment="1">
      <alignment horizontal="left" wrapText="1" indent="2"/>
    </xf>
    <xf numFmtId="0" fontId="15" fillId="0" borderId="21" xfId="0" applyFont="1" applyFill="1" applyBorder="1" applyAlignment="1"/>
    <xf numFmtId="0" fontId="15" fillId="0" borderId="21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 indent="1"/>
    </xf>
    <xf numFmtId="167" fontId="14" fillId="2" borderId="21" xfId="0" applyNumberFormat="1" applyFont="1" applyFill="1" applyBorder="1" applyAlignment="1" applyProtection="1">
      <alignment horizontal="right"/>
      <protection locked="0"/>
    </xf>
    <xf numFmtId="0" fontId="14" fillId="0" borderId="22" xfId="0" applyFont="1" applyFill="1" applyBorder="1" applyAlignment="1">
      <alignment horizontal="left" wrapText="1" indent="1"/>
    </xf>
    <xf numFmtId="167" fontId="14" fillId="0" borderId="22" xfId="0" applyNumberFormat="1" applyFont="1" applyFill="1" applyBorder="1" applyAlignment="1" applyProtection="1">
      <alignment horizontal="right"/>
      <protection locked="0"/>
    </xf>
    <xf numFmtId="0" fontId="15" fillId="0" borderId="23" xfId="0" applyFont="1" applyFill="1" applyBorder="1" applyAlignment="1">
      <alignment horizontal="left"/>
    </xf>
    <xf numFmtId="167" fontId="14" fillId="2" borderId="23" xfId="0" applyNumberFormat="1" applyFont="1" applyFill="1" applyBorder="1" applyAlignment="1">
      <alignment horizontal="right"/>
    </xf>
    <xf numFmtId="0" fontId="15" fillId="0" borderId="24" xfId="0" applyFont="1" applyFill="1" applyBorder="1" applyAlignment="1">
      <alignment horizontal="center"/>
    </xf>
    <xf numFmtId="167" fontId="14" fillId="0" borderId="24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Fill="1" applyBorder="1" applyAlignment="1">
      <alignment horizontal="left" wrapText="1" indent="1"/>
    </xf>
    <xf numFmtId="167" fontId="14" fillId="0" borderId="25" xfId="0" applyNumberFormat="1" applyFont="1" applyFill="1" applyBorder="1" applyAlignment="1" applyProtection="1">
      <alignment horizontal="right"/>
      <protection locked="0"/>
    </xf>
    <xf numFmtId="167" fontId="14" fillId="0" borderId="21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left" indent="1"/>
    </xf>
    <xf numFmtId="0" fontId="15" fillId="0" borderId="22" xfId="0" applyFont="1" applyFill="1" applyBorder="1" applyAlignment="1">
      <alignment horizontal="center" vertical="center" wrapText="1"/>
    </xf>
    <xf numFmtId="167" fontId="14" fillId="2" borderId="22" xfId="0" applyNumberFormat="1" applyFont="1" applyFill="1" applyBorder="1" applyAlignment="1">
      <alignment horizontal="right"/>
    </xf>
    <xf numFmtId="167" fontId="14" fillId="0" borderId="21" xfId="0" applyNumberFormat="1" applyFont="1" applyFill="1" applyBorder="1" applyAlignment="1" applyProtection="1">
      <alignment horizontal="right" vertical="center"/>
      <protection locked="0"/>
    </xf>
    <xf numFmtId="0" fontId="14" fillId="0" borderId="33" xfId="0" applyFont="1" applyFill="1" applyBorder="1" applyAlignment="1">
      <alignment horizontal="left" indent="1"/>
    </xf>
    <xf numFmtId="38" fontId="14" fillId="0" borderId="26" xfId="0" applyNumberFormat="1" applyFont="1" applyFill="1" applyBorder="1" applyAlignment="1" applyProtection="1">
      <alignment horizontal="right"/>
      <protection locked="0"/>
    </xf>
    <xf numFmtId="167" fontId="14" fillId="2" borderId="26" xfId="0" applyNumberFormat="1" applyFont="1" applyFill="1" applyBorder="1" applyAlignment="1">
      <alignment horizontal="right"/>
    </xf>
    <xf numFmtId="167" fontId="14" fillId="0" borderId="26" xfId="0" applyNumberFormat="1" applyFont="1" applyFill="1" applyBorder="1" applyAlignment="1" applyProtection="1">
      <alignment horizontal="right"/>
      <protection locked="0"/>
    </xf>
    <xf numFmtId="167" fontId="14" fillId="2" borderId="26" xfId="0" applyNumberFormat="1" applyFont="1" applyFill="1" applyBorder="1" applyAlignment="1" applyProtection="1">
      <alignment horizontal="right"/>
    </xf>
    <xf numFmtId="167" fontId="14" fillId="3" borderId="26" xfId="0" applyNumberFormat="1" applyFont="1" applyFill="1" applyBorder="1" applyAlignment="1" applyProtection="1">
      <alignment horizontal="right"/>
      <protection locked="0"/>
    </xf>
    <xf numFmtId="167" fontId="14" fillId="2" borderId="26" xfId="0" applyNumberFormat="1" applyFont="1" applyFill="1" applyBorder="1" applyAlignment="1" applyProtection="1">
      <alignment horizontal="right"/>
      <protection locked="0"/>
    </xf>
    <xf numFmtId="0" fontId="14" fillId="0" borderId="34" xfId="0" applyFont="1" applyFill="1" applyBorder="1" applyAlignment="1">
      <alignment horizontal="left" indent="1"/>
    </xf>
    <xf numFmtId="167" fontId="14" fillId="2" borderId="35" xfId="0" applyNumberFormat="1" applyFont="1" applyFill="1" applyBorder="1" applyAlignment="1">
      <alignment horizontal="right"/>
    </xf>
    <xf numFmtId="0" fontId="14" fillId="0" borderId="36" xfId="0" applyFont="1" applyFill="1" applyBorder="1" applyAlignment="1">
      <alignment horizontal="left" indent="1"/>
    </xf>
    <xf numFmtId="167" fontId="14" fillId="2" borderId="37" xfId="0" applyNumberFormat="1" applyFont="1" applyFill="1" applyBorder="1" applyAlignment="1">
      <alignment horizontal="right"/>
    </xf>
    <xf numFmtId="0" fontId="14" fillId="0" borderId="31" xfId="0" applyFont="1" applyFill="1" applyBorder="1" applyAlignment="1">
      <alignment horizontal="left" indent="1"/>
    </xf>
    <xf numFmtId="167" fontId="14" fillId="3" borderId="32" xfId="0" applyNumberFormat="1" applyFont="1" applyFill="1" applyBorder="1" applyAlignment="1" applyProtection="1">
      <alignment horizontal="right"/>
      <protection locked="0"/>
    </xf>
    <xf numFmtId="167" fontId="14" fillId="2" borderId="38" xfId="0" applyNumberFormat="1" applyFont="1" applyFill="1" applyBorder="1" applyAlignment="1">
      <alignment horizontal="right"/>
    </xf>
    <xf numFmtId="167" fontId="14" fillId="0" borderId="26" xfId="0" applyNumberFormat="1" applyFont="1" applyFill="1" applyBorder="1" applyAlignment="1">
      <alignment horizontal="right"/>
    </xf>
    <xf numFmtId="0" fontId="14" fillId="0" borderId="33" xfId="0" applyFont="1" applyFill="1" applyBorder="1" applyAlignment="1">
      <alignment horizontal="left" vertical="center" indent="1"/>
    </xf>
    <xf numFmtId="0" fontId="14" fillId="0" borderId="39" xfId="0" applyFont="1" applyFill="1" applyBorder="1" applyAlignment="1">
      <alignment horizontal="left" vertical="center" indent="1"/>
    </xf>
    <xf numFmtId="0" fontId="15" fillId="0" borderId="27" xfId="0" applyFont="1" applyFill="1" applyBorder="1" applyAlignment="1"/>
    <xf numFmtId="167" fontId="14" fillId="2" borderId="27" xfId="0" applyNumberFormat="1" applyFont="1" applyFill="1" applyBorder="1" applyAlignment="1">
      <alignment horizontal="right"/>
    </xf>
    <xf numFmtId="167" fontId="14" fillId="2" borderId="28" xfId="0" applyNumberFormat="1" applyFont="1" applyFill="1" applyBorder="1" applyAlignment="1">
      <alignment horizontal="right"/>
    </xf>
    <xf numFmtId="38" fontId="14" fillId="0" borderId="33" xfId="0" applyNumberFormat="1" applyFont="1" applyFill="1" applyBorder="1" applyAlignment="1" applyProtection="1">
      <alignment horizontal="right"/>
      <protection locked="0"/>
    </xf>
    <xf numFmtId="167" fontId="14" fillId="0" borderId="33" xfId="0" applyNumberFormat="1" applyFont="1" applyFill="1" applyBorder="1" applyAlignment="1" applyProtection="1">
      <alignment horizontal="right"/>
      <protection locked="0"/>
    </xf>
    <xf numFmtId="167" fontId="14" fillId="2" borderId="33" xfId="0" applyNumberFormat="1" applyFont="1" applyFill="1" applyBorder="1" applyAlignment="1">
      <alignment horizontal="right"/>
    </xf>
    <xf numFmtId="167" fontId="14" fillId="2" borderId="33" xfId="0" applyNumberFormat="1" applyFont="1" applyFill="1" applyBorder="1" applyAlignment="1" applyProtection="1">
      <alignment horizontal="right"/>
      <protection locked="0"/>
    </xf>
    <xf numFmtId="167" fontId="14" fillId="0" borderId="34" xfId="0" applyNumberFormat="1" applyFont="1" applyFill="1" applyBorder="1" applyAlignment="1" applyProtection="1">
      <alignment horizontal="right"/>
      <protection locked="0"/>
    </xf>
    <xf numFmtId="167" fontId="14" fillId="2" borderId="36" xfId="0" applyNumberFormat="1" applyFont="1" applyFill="1" applyBorder="1" applyAlignment="1">
      <alignment horizontal="right"/>
    </xf>
    <xf numFmtId="167" fontId="14" fillId="0" borderId="31" xfId="0" applyNumberFormat="1" applyFont="1" applyFill="1" applyBorder="1" applyAlignment="1" applyProtection="1">
      <alignment horizontal="right"/>
      <protection locked="0"/>
    </xf>
    <xf numFmtId="167" fontId="14" fillId="0" borderId="40" xfId="0" applyNumberFormat="1" applyFont="1" applyFill="1" applyBorder="1" applyAlignment="1" applyProtection="1">
      <alignment horizontal="right"/>
      <protection locked="0"/>
    </xf>
    <xf numFmtId="167" fontId="14" fillId="0" borderId="33" xfId="0" applyNumberFormat="1" applyFont="1" applyFill="1" applyBorder="1" applyAlignment="1">
      <alignment horizontal="right"/>
    </xf>
    <xf numFmtId="167" fontId="14" fillId="2" borderId="34" xfId="0" applyNumberFormat="1" applyFont="1" applyFill="1" applyBorder="1" applyAlignment="1">
      <alignment horizontal="right"/>
    </xf>
    <xf numFmtId="167" fontId="14" fillId="0" borderId="33" xfId="0" applyNumberFormat="1" applyFont="1" applyFill="1" applyBorder="1" applyAlignment="1" applyProtection="1">
      <alignment horizontal="right" vertical="center"/>
      <protection locked="0"/>
    </xf>
    <xf numFmtId="167" fontId="14" fillId="2" borderId="39" xfId="0" applyNumberFormat="1" applyFont="1" applyFill="1" applyBorder="1" applyAlignment="1">
      <alignment horizontal="right"/>
    </xf>
    <xf numFmtId="0" fontId="20" fillId="5" borderId="15" xfId="0" applyFont="1" applyFill="1" applyBorder="1" applyAlignment="1" applyProtection="1">
      <alignment horizontal="left" indent="1"/>
    </xf>
    <xf numFmtId="0" fontId="20" fillId="5" borderId="41" xfId="0" applyFont="1" applyFill="1" applyBorder="1" applyAlignment="1" applyProtection="1">
      <alignment horizontal="left" indent="1"/>
    </xf>
    <xf numFmtId="38" fontId="20" fillId="2" borderId="41" xfId="0" applyNumberFormat="1" applyFont="1" applyFill="1" applyBorder="1" applyAlignment="1" applyProtection="1">
      <alignment horizontal="right"/>
    </xf>
    <xf numFmtId="38" fontId="20" fillId="2" borderId="42" xfId="0" applyNumberFormat="1" applyFont="1" applyFill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 indent="1"/>
    </xf>
    <xf numFmtId="0" fontId="20" fillId="5" borderId="6" xfId="0" applyFont="1" applyFill="1" applyBorder="1" applyAlignment="1" applyProtection="1">
      <alignment horizontal="left" indent="1"/>
    </xf>
    <xf numFmtId="38" fontId="20" fillId="2" borderId="6" xfId="0" applyNumberFormat="1" applyFont="1" applyFill="1" applyBorder="1" applyAlignment="1" applyProtection="1">
      <alignment horizontal="right"/>
    </xf>
    <xf numFmtId="38" fontId="20" fillId="2" borderId="8" xfId="0" applyNumberFormat="1" applyFont="1" applyFill="1" applyBorder="1" applyAlignment="1" applyProtection="1">
      <alignment horizontal="right"/>
    </xf>
    <xf numFmtId="0" fontId="22" fillId="5" borderId="6" xfId="0" applyFont="1" applyFill="1" applyBorder="1" applyAlignment="1" applyProtection="1">
      <alignment horizontal="left" indent="2"/>
    </xf>
    <xf numFmtId="38" fontId="22" fillId="2" borderId="6" xfId="0" applyNumberFormat="1" applyFont="1" applyFill="1" applyBorder="1" applyAlignment="1" applyProtection="1">
      <alignment horizontal="right"/>
    </xf>
    <xf numFmtId="38" fontId="22" fillId="2" borderId="8" xfId="0" applyNumberFormat="1" applyFont="1" applyFill="1" applyBorder="1" applyAlignment="1" applyProtection="1">
      <alignment horizontal="right"/>
    </xf>
    <xf numFmtId="0" fontId="20" fillId="5" borderId="13" xfId="0" applyFont="1" applyFill="1" applyBorder="1" applyAlignment="1" applyProtection="1">
      <alignment horizontal="left" indent="1"/>
    </xf>
    <xf numFmtId="0" fontId="21" fillId="5" borderId="14" xfId="0" applyFont="1" applyFill="1" applyBorder="1" applyAlignment="1" applyProtection="1"/>
    <xf numFmtId="38" fontId="21" fillId="2" borderId="14" xfId="0" applyNumberFormat="1" applyFont="1" applyFill="1" applyBorder="1" applyAlignment="1" applyProtection="1">
      <alignment horizontal="right"/>
    </xf>
    <xf numFmtId="38" fontId="21" fillId="2" borderId="16" xfId="0" applyNumberFormat="1" applyFont="1" applyFill="1" applyBorder="1" applyAlignment="1" applyProtection="1">
      <alignment horizontal="right"/>
    </xf>
    <xf numFmtId="0" fontId="20" fillId="5" borderId="6" xfId="0" applyFont="1" applyFill="1" applyBorder="1" applyAlignment="1" applyProtection="1">
      <alignment horizontal="left" indent="2"/>
    </xf>
    <xf numFmtId="0" fontId="23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166" fontId="10" fillId="0" borderId="0" xfId="0" applyNumberFormat="1" applyFont="1" applyFill="1" applyBorder="1" applyAlignment="1" applyProtection="1">
      <alignment horizontal="left"/>
      <protection locked="0"/>
    </xf>
    <xf numFmtId="0" fontId="14" fillId="0" borderId="40" xfId="0" applyFont="1" applyFill="1" applyBorder="1" applyAlignment="1">
      <alignment horizontal="left" vertical="center" indent="1"/>
    </xf>
    <xf numFmtId="0" fontId="14" fillId="0" borderId="25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23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166" fontId="10" fillId="0" borderId="0" xfId="0" applyNumberFormat="1" applyFont="1" applyFill="1" applyBorder="1" applyAlignment="1" applyProtection="1">
      <alignment horizontal="left"/>
    </xf>
    <xf numFmtId="0" fontId="23" fillId="0" borderId="0" xfId="0" applyFont="1"/>
    <xf numFmtId="0" fontId="10" fillId="0" borderId="0" xfId="0" applyFont="1" applyFill="1" applyBorder="1" applyProtection="1"/>
    <xf numFmtId="0" fontId="20" fillId="5" borderId="43" xfId="0" applyFont="1" applyFill="1" applyBorder="1" applyAlignment="1" applyProtection="1">
      <alignment horizontal="left" indent="1"/>
    </xf>
    <xf numFmtId="0" fontId="21" fillId="5" borderId="44" xfId="0" applyFont="1" applyFill="1" applyBorder="1" applyAlignment="1" applyProtection="1">
      <alignment horizontal="center"/>
    </xf>
    <xf numFmtId="38" fontId="20" fillId="5" borderId="44" xfId="0" applyNumberFormat="1" applyFont="1" applyFill="1" applyBorder="1" applyAlignment="1" applyProtection="1">
      <alignment horizontal="right"/>
    </xf>
    <xf numFmtId="38" fontId="20" fillId="5" borderId="45" xfId="0" applyNumberFormat="1" applyFont="1" applyFill="1" applyBorder="1" applyAlignment="1" applyProtection="1">
      <alignment horizontal="right"/>
    </xf>
    <xf numFmtId="0" fontId="21" fillId="5" borderId="6" xfId="0" applyFont="1" applyFill="1" applyBorder="1" applyAlignment="1" applyProtection="1"/>
    <xf numFmtId="38" fontId="21" fillId="2" borderId="6" xfId="0" applyNumberFormat="1" applyFont="1" applyFill="1" applyBorder="1" applyAlignment="1" applyProtection="1">
      <alignment horizontal="right"/>
    </xf>
    <xf numFmtId="0" fontId="20" fillId="5" borderId="1" xfId="0" applyFont="1" applyFill="1" applyBorder="1" applyAlignment="1" applyProtection="1">
      <alignment horizontal="left" indent="1"/>
    </xf>
    <xf numFmtId="0" fontId="20" fillId="5" borderId="2" xfId="0" applyFont="1" applyFill="1" applyBorder="1" applyAlignment="1" applyProtection="1">
      <alignment horizontal="left" indent="1"/>
    </xf>
    <xf numFmtId="38" fontId="20" fillId="2" borderId="2" xfId="0" applyNumberFormat="1" applyFont="1" applyFill="1" applyBorder="1" applyAlignment="1" applyProtection="1">
      <alignment horizontal="right"/>
    </xf>
    <xf numFmtId="38" fontId="20" fillId="2" borderId="3" xfId="0" applyNumberFormat="1" applyFont="1" applyFill="1" applyBorder="1" applyAlignment="1" applyProtection="1">
      <alignment horizontal="right"/>
    </xf>
    <xf numFmtId="38" fontId="21" fillId="2" borderId="8" xfId="0" applyNumberFormat="1" applyFont="1" applyFill="1" applyBorder="1" applyAlignment="1" applyProtection="1">
      <alignment horizontal="right"/>
    </xf>
    <xf numFmtId="0" fontId="20" fillId="5" borderId="9" xfId="0" applyFont="1" applyFill="1" applyBorder="1" applyAlignment="1" applyProtection="1">
      <alignment horizontal="left" indent="1"/>
    </xf>
    <xf numFmtId="0" fontId="21" fillId="5" borderId="11" xfId="0" applyFont="1" applyFill="1" applyBorder="1" applyAlignment="1" applyProtection="1"/>
    <xf numFmtId="38" fontId="21" fillId="2" borderId="11" xfId="0" applyNumberFormat="1" applyFont="1" applyFill="1" applyBorder="1" applyAlignment="1" applyProtection="1">
      <alignment horizontal="right"/>
    </xf>
    <xf numFmtId="38" fontId="21" fillId="2" borderId="12" xfId="0" applyNumberFormat="1" applyFont="1" applyFill="1" applyBorder="1" applyAlignment="1" applyProtection="1">
      <alignment horizontal="right"/>
    </xf>
    <xf numFmtId="38" fontId="20" fillId="2" borderId="30" xfId="0" applyNumberFormat="1" applyFont="1" applyFill="1" applyBorder="1" applyAlignment="1" applyProtection="1">
      <alignment horizontal="right"/>
    </xf>
    <xf numFmtId="38" fontId="20" fillId="2" borderId="5" xfId="0" applyNumberFormat="1" applyFont="1" applyFill="1" applyBorder="1" applyAlignment="1" applyProtection="1">
      <alignment horizontal="right"/>
    </xf>
    <xf numFmtId="38" fontId="21" fillId="2" borderId="5" xfId="0" applyNumberFormat="1" applyFont="1" applyFill="1" applyBorder="1" applyAlignment="1" applyProtection="1">
      <alignment horizontal="right"/>
    </xf>
    <xf numFmtId="38" fontId="21" fillId="2" borderId="10" xfId="0" applyNumberFormat="1" applyFont="1" applyFill="1" applyBorder="1" applyAlignment="1" applyProtection="1">
      <alignment horizontal="right"/>
    </xf>
    <xf numFmtId="38" fontId="20" fillId="2" borderId="1" xfId="0" applyNumberFormat="1" applyFont="1" applyFill="1" applyBorder="1" applyAlignment="1" applyProtection="1">
      <alignment horizontal="right"/>
    </xf>
    <xf numFmtId="38" fontId="20" fillId="2" borderId="4" xfId="0" applyNumberFormat="1" applyFont="1" applyFill="1" applyBorder="1" applyAlignment="1" applyProtection="1">
      <alignment horizontal="right"/>
    </xf>
    <xf numFmtId="38" fontId="21" fillId="2" borderId="4" xfId="0" applyNumberFormat="1" applyFont="1" applyFill="1" applyBorder="1" applyAlignment="1" applyProtection="1">
      <alignment horizontal="right"/>
    </xf>
    <xf numFmtId="38" fontId="21" fillId="2" borderId="9" xfId="0" applyNumberFormat="1" applyFont="1" applyFill="1" applyBorder="1" applyAlignment="1" applyProtection="1">
      <alignment horizontal="right"/>
    </xf>
    <xf numFmtId="0" fontId="20" fillId="5" borderId="46" xfId="0" applyFont="1" applyFill="1" applyBorder="1" applyAlignment="1" applyProtection="1">
      <alignment horizontal="left" indent="1"/>
    </xf>
    <xf numFmtId="0" fontId="21" fillId="5" borderId="47" xfId="0" applyFont="1" applyFill="1" applyBorder="1" applyAlignment="1" applyProtection="1">
      <alignment horizontal="center"/>
    </xf>
    <xf numFmtId="38" fontId="20" fillId="5" borderId="47" xfId="0" applyNumberFormat="1" applyFont="1" applyFill="1" applyBorder="1" applyAlignment="1" applyProtection="1">
      <alignment horizontal="right"/>
    </xf>
    <xf numFmtId="38" fontId="20" fillId="5" borderId="48" xfId="0" applyNumberFormat="1" applyFont="1" applyFill="1" applyBorder="1" applyAlignment="1" applyProtection="1">
      <alignment horizontal="right"/>
    </xf>
    <xf numFmtId="0" fontId="21" fillId="5" borderId="6" xfId="0" applyFont="1" applyFill="1" applyBorder="1" applyAlignment="1" applyProtection="1">
      <alignment horizontal="center"/>
    </xf>
    <xf numFmtId="0" fontId="20" fillId="5" borderId="6" xfId="0" applyFont="1" applyFill="1" applyBorder="1" applyAlignment="1" applyProtection="1">
      <alignment horizontal="center" vertical="center" wrapText="1"/>
    </xf>
    <xf numFmtId="0" fontId="20" fillId="5" borderId="8" xfId="0" applyFont="1" applyFill="1" applyBorder="1" applyAlignment="1" applyProtection="1">
      <alignment horizontal="center" vertical="center" wrapText="1"/>
    </xf>
    <xf numFmtId="0" fontId="20" fillId="5" borderId="5" xfId="0" applyFont="1" applyFill="1" applyBorder="1" applyAlignment="1" applyProtection="1">
      <alignment horizontal="center" vertical="center" wrapText="1"/>
    </xf>
    <xf numFmtId="38" fontId="22" fillId="2" borderId="5" xfId="0" applyNumberFormat="1" applyFont="1" applyFill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center" vertical="center" wrapText="1"/>
    </xf>
    <xf numFmtId="38" fontId="22" fillId="2" borderId="4" xfId="0" applyNumberFormat="1" applyFont="1" applyFill="1" applyBorder="1" applyAlignment="1" applyProtection="1">
      <alignment horizontal="right"/>
    </xf>
    <xf numFmtId="0" fontId="5" fillId="0" borderId="5" xfId="0" applyFont="1" applyFill="1" applyBorder="1" applyAlignment="1" applyProtection="1">
      <protection locked="0"/>
    </xf>
    <xf numFmtId="10" fontId="5" fillId="0" borderId="17" xfId="0" applyNumberFormat="1" applyFont="1" applyFill="1" applyBorder="1" applyAlignment="1" applyProtection="1">
      <protection locked="0"/>
    </xf>
    <xf numFmtId="0" fontId="24" fillId="0" borderId="2" xfId="0" applyFont="1" applyFill="1" applyBorder="1" applyAlignment="1" applyProtection="1">
      <alignment horizontal="center"/>
    </xf>
    <xf numFmtId="0" fontId="24" fillId="0" borderId="30" xfId="0" applyFont="1" applyFill="1" applyBorder="1" applyAlignment="1" applyProtection="1">
      <alignment horizontal="center"/>
    </xf>
    <xf numFmtId="0" fontId="24" fillId="0" borderId="1" xfId="0" applyFont="1" applyFill="1" applyBorder="1" applyAlignment="1" applyProtection="1">
      <alignment horizontal="center"/>
    </xf>
    <xf numFmtId="0" fontId="24" fillId="0" borderId="3" xfId="0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Fill="1" applyAlignment="1"/>
    <xf numFmtId="0" fontId="5" fillId="0" borderId="0" xfId="0" applyFont="1" applyAlignment="1"/>
    <xf numFmtId="0" fontId="11" fillId="0" borderId="2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1" fillId="0" borderId="18" xfId="0" applyFont="1" applyFill="1" applyBorder="1" applyAlignment="1" applyProtection="1">
      <alignment horizontal="center"/>
    </xf>
    <xf numFmtId="0" fontId="7" fillId="0" borderId="0" xfId="0" applyFont="1" applyAlignment="1">
      <alignment horizontal="center" wrapText="1"/>
    </xf>
    <xf numFmtId="0" fontId="16" fillId="0" borderId="5" xfId="0" applyFont="1" applyBorder="1" applyAlignment="1">
      <alignment horizontal="left" wrapText="1"/>
    </xf>
    <xf numFmtId="0" fontId="16" fillId="0" borderId="17" xfId="0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5" fillId="0" borderId="8" xfId="0" applyFont="1" applyBorder="1" applyAlignment="1"/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left"/>
      <protection locked="0"/>
    </xf>
    <xf numFmtId="0" fontId="10" fillId="0" borderId="2" xfId="0" applyFont="1" applyBorder="1" applyAlignment="1">
      <alignment wrapText="1"/>
    </xf>
    <xf numFmtId="0" fontId="5" fillId="0" borderId="3" xfId="0" applyFont="1" applyBorder="1" applyAlignment="1"/>
    <xf numFmtId="0" fontId="10" fillId="0" borderId="6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8" xfId="0" applyFont="1" applyBorder="1" applyAlignment="1">
      <alignment wrapText="1"/>
    </xf>
  </cellXfs>
  <cellStyles count="6">
    <cellStyle name="Hyperlink" xfId="1" builtinId="8"/>
    <cellStyle name="Normal" xfId="0" builtinId="0"/>
    <cellStyle name="Normal 126" xfId="5"/>
    <cellStyle name="Normal 130" xfId="4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6"/>
  <sheetViews>
    <sheetView tabSelected="1" zoomScaleNormal="100" workbookViewId="0">
      <selection activeCell="O31" sqref="O31"/>
    </sheetView>
  </sheetViews>
  <sheetFormatPr defaultRowHeight="15" x14ac:dyDescent="0.3"/>
  <cols>
    <col min="1" max="1" width="10" style="1" customWidth="1"/>
    <col min="2" max="2" width="58.7109375" style="1" customWidth="1"/>
    <col min="3" max="3" width="14.140625" style="1" customWidth="1"/>
    <col min="4" max="4" width="15.5703125" style="1" customWidth="1"/>
    <col min="5" max="5" width="14.140625" style="1" customWidth="1"/>
    <col min="6" max="6" width="14.85546875" style="1" bestFit="1" customWidth="1"/>
    <col min="7" max="7" width="14.42578125" style="1" bestFit="1" customWidth="1"/>
    <col min="8" max="8" width="13.140625" style="1" customWidth="1"/>
    <col min="9" max="16384" width="9.140625" style="1"/>
  </cols>
  <sheetData>
    <row r="1" spans="1:26" ht="19.5" x14ac:dyDescent="0.35">
      <c r="B1" s="205"/>
      <c r="C1" s="205"/>
      <c r="D1" s="205"/>
      <c r="E1" s="205"/>
      <c r="F1" s="205"/>
      <c r="G1" s="205"/>
      <c r="H1" s="205"/>
    </row>
    <row r="2" spans="1:26" x14ac:dyDescent="0.3">
      <c r="A2" s="152" t="s">
        <v>123</v>
      </c>
      <c r="B2" s="153" t="s">
        <v>183</v>
      </c>
      <c r="C2" s="2"/>
      <c r="D2" s="2"/>
      <c r="E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">
      <c r="A3" s="152" t="s">
        <v>135</v>
      </c>
      <c r="B3" s="154">
        <v>42825</v>
      </c>
      <c r="C3" s="2"/>
      <c r="D3" s="3"/>
      <c r="E3" s="3"/>
      <c r="F3" s="4"/>
      <c r="G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3">
      <c r="A4" s="152"/>
      <c r="B4" s="154"/>
      <c r="C4" s="2"/>
      <c r="D4" s="3"/>
      <c r="E4" s="3"/>
      <c r="F4" s="4"/>
      <c r="G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3">
      <c r="A5" s="152"/>
      <c r="B5" s="154"/>
      <c r="C5" s="2"/>
      <c r="D5" s="3"/>
      <c r="E5" s="3"/>
      <c r="F5" s="4"/>
      <c r="G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thickBot="1" x14ac:dyDescent="0.35">
      <c r="A6" s="5"/>
      <c r="B6" s="6" t="s">
        <v>150</v>
      </c>
      <c r="D6" s="4"/>
      <c r="E6" s="4"/>
      <c r="F6" s="2"/>
      <c r="G6" s="2"/>
      <c r="H6" s="7" t="s">
        <v>124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x14ac:dyDescent="0.35">
      <c r="A7" s="8"/>
      <c r="B7" s="9"/>
      <c r="C7" s="201" t="s">
        <v>138</v>
      </c>
      <c r="D7" s="201"/>
      <c r="E7" s="202"/>
      <c r="F7" s="203" t="s">
        <v>151</v>
      </c>
      <c r="G7" s="201"/>
      <c r="H7" s="20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3">
      <c r="A8" s="140" t="s">
        <v>109</v>
      </c>
      <c r="B8" s="192" t="s">
        <v>132</v>
      </c>
      <c r="C8" s="193" t="s">
        <v>165</v>
      </c>
      <c r="D8" s="193" t="s">
        <v>166</v>
      </c>
      <c r="E8" s="195" t="s">
        <v>167</v>
      </c>
      <c r="F8" s="197" t="s">
        <v>165</v>
      </c>
      <c r="G8" s="193" t="s">
        <v>166</v>
      </c>
      <c r="H8" s="194" t="s">
        <v>167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3">
      <c r="A9" s="140">
        <v>1</v>
      </c>
      <c r="B9" s="141" t="s">
        <v>136</v>
      </c>
      <c r="C9" s="142">
        <v>1208551.7</v>
      </c>
      <c r="D9" s="142">
        <v>902200.73</v>
      </c>
      <c r="E9" s="181">
        <f t="shared" ref="E9:E20" si="0">SUM(C9:D9)</f>
        <v>2110752.4299999997</v>
      </c>
      <c r="F9" s="185">
        <v>1845803.22</v>
      </c>
      <c r="G9" s="142">
        <v>556025.14</v>
      </c>
      <c r="H9" s="143">
        <f t="shared" ref="H9:H20" si="1">SUM(F9:G9)</f>
        <v>2401828.36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3">
      <c r="A10" s="140">
        <v>2</v>
      </c>
      <c r="B10" s="141" t="s">
        <v>154</v>
      </c>
      <c r="C10" s="142">
        <v>887105.79</v>
      </c>
      <c r="D10" s="142">
        <v>24539749.620000001</v>
      </c>
      <c r="E10" s="181">
        <f t="shared" si="0"/>
        <v>25426855.41</v>
      </c>
      <c r="F10" s="185">
        <v>352506.58</v>
      </c>
      <c r="G10" s="142">
        <v>8478639.9000000004</v>
      </c>
      <c r="H10" s="143">
        <f t="shared" si="1"/>
        <v>8831146.4800000004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3">
      <c r="A11" s="140">
        <v>3</v>
      </c>
      <c r="B11" s="141" t="s">
        <v>155</v>
      </c>
      <c r="C11" s="142">
        <v>21408427.109999999</v>
      </c>
      <c r="D11" s="142">
        <v>16972992.170000002</v>
      </c>
      <c r="E11" s="181">
        <f t="shared" si="0"/>
        <v>38381419.280000001</v>
      </c>
      <c r="F11" s="185">
        <v>16005083.66</v>
      </c>
      <c r="G11" s="142">
        <v>7894940.9799999995</v>
      </c>
      <c r="H11" s="143">
        <f t="shared" si="1"/>
        <v>23900024.640000001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3">
      <c r="A12" s="140">
        <v>4</v>
      </c>
      <c r="B12" s="141" t="s">
        <v>140</v>
      </c>
      <c r="C12" s="142">
        <v>0</v>
      </c>
      <c r="D12" s="142">
        <v>0</v>
      </c>
      <c r="E12" s="181">
        <f t="shared" si="0"/>
        <v>0</v>
      </c>
      <c r="F12" s="185">
        <v>0</v>
      </c>
      <c r="G12" s="142">
        <v>0</v>
      </c>
      <c r="H12" s="143">
        <f t="shared" si="1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3">
      <c r="A13" s="140">
        <v>5</v>
      </c>
      <c r="B13" s="141" t="s">
        <v>141</v>
      </c>
      <c r="C13" s="142">
        <v>0</v>
      </c>
      <c r="D13" s="142">
        <v>0</v>
      </c>
      <c r="E13" s="181">
        <f t="shared" si="0"/>
        <v>0</v>
      </c>
      <c r="F13" s="185">
        <v>0</v>
      </c>
      <c r="G13" s="142">
        <v>0</v>
      </c>
      <c r="H13" s="143">
        <f t="shared" si="1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3">
      <c r="A14" s="140">
        <v>6.1</v>
      </c>
      <c r="B14" s="144" t="s">
        <v>156</v>
      </c>
      <c r="C14" s="145">
        <v>16022834.890000001</v>
      </c>
      <c r="D14" s="145">
        <v>17437157.260000002</v>
      </c>
      <c r="E14" s="196">
        <f t="shared" si="0"/>
        <v>33459992.150000002</v>
      </c>
      <c r="F14" s="198">
        <v>28354999.23</v>
      </c>
      <c r="G14" s="145">
        <v>43818825.902499996</v>
      </c>
      <c r="H14" s="146">
        <f t="shared" si="1"/>
        <v>72173825.132499993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3">
      <c r="A15" s="140">
        <v>6.2</v>
      </c>
      <c r="B15" s="144" t="s">
        <v>157</v>
      </c>
      <c r="C15" s="145">
        <v>-1387590.2999999996</v>
      </c>
      <c r="D15" s="145">
        <v>-3989439.8</v>
      </c>
      <c r="E15" s="196">
        <f t="shared" si="0"/>
        <v>-5377030.0999999996</v>
      </c>
      <c r="F15" s="198">
        <v>-8460932.3406000007</v>
      </c>
      <c r="G15" s="145">
        <v>-9945433.6194000002</v>
      </c>
      <c r="H15" s="146">
        <f t="shared" si="1"/>
        <v>-18406365.960000001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3">
      <c r="A16" s="140">
        <v>6</v>
      </c>
      <c r="B16" s="141" t="s">
        <v>158</v>
      </c>
      <c r="C16" s="142">
        <f>C14+C15</f>
        <v>14635244.590000002</v>
      </c>
      <c r="D16" s="142">
        <f>D14+D15</f>
        <v>13447717.460000001</v>
      </c>
      <c r="E16" s="181">
        <f t="shared" si="0"/>
        <v>28082962.050000004</v>
      </c>
      <c r="F16" s="185">
        <f>F14+F15</f>
        <v>19894066.889399998</v>
      </c>
      <c r="G16" s="142">
        <f>G14+G15</f>
        <v>33873392.283099994</v>
      </c>
      <c r="H16" s="143">
        <f t="shared" si="1"/>
        <v>53767459.172499992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3">
      <c r="A17" s="140">
        <v>7</v>
      </c>
      <c r="B17" s="141" t="s">
        <v>159</v>
      </c>
      <c r="C17" s="142">
        <v>175786.38380350711</v>
      </c>
      <c r="D17" s="142">
        <v>305116.01619648992</v>
      </c>
      <c r="E17" s="181">
        <f t="shared" si="0"/>
        <v>480902.399999997</v>
      </c>
      <c r="F17" s="185">
        <v>276849.06547958008</v>
      </c>
      <c r="G17" s="142">
        <v>661363.80452042073</v>
      </c>
      <c r="H17" s="143">
        <f t="shared" si="1"/>
        <v>938212.87000000081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3">
      <c r="A18" s="140">
        <v>8</v>
      </c>
      <c r="B18" s="141" t="s">
        <v>148</v>
      </c>
      <c r="C18" s="142">
        <v>840000</v>
      </c>
      <c r="D18" s="142"/>
      <c r="E18" s="181">
        <f t="shared" si="0"/>
        <v>840000</v>
      </c>
      <c r="F18" s="185">
        <v>0</v>
      </c>
      <c r="G18" s="142"/>
      <c r="H18" s="143">
        <f t="shared" si="1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3">
      <c r="A19" s="140">
        <v>9</v>
      </c>
      <c r="B19" s="141" t="s">
        <v>152</v>
      </c>
      <c r="C19" s="142">
        <v>54000</v>
      </c>
      <c r="D19" s="142"/>
      <c r="E19" s="181">
        <f t="shared" si="0"/>
        <v>54000</v>
      </c>
      <c r="F19" s="185">
        <v>54000</v>
      </c>
      <c r="G19" s="142"/>
      <c r="H19" s="143">
        <f t="shared" si="1"/>
        <v>54000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3">
      <c r="A20" s="140">
        <v>10</v>
      </c>
      <c r="B20" s="141" t="s">
        <v>149</v>
      </c>
      <c r="C20" s="142">
        <v>12399606.690000001</v>
      </c>
      <c r="D20" s="142"/>
      <c r="E20" s="181">
        <f t="shared" si="0"/>
        <v>12399606.690000001</v>
      </c>
      <c r="F20" s="185">
        <v>12209568.290000001</v>
      </c>
      <c r="G20" s="142"/>
      <c r="H20" s="143">
        <f t="shared" si="1"/>
        <v>12209568.290000001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3">
      <c r="A21" s="140">
        <v>11</v>
      </c>
      <c r="B21" s="141" t="s">
        <v>160</v>
      </c>
      <c r="C21" s="142">
        <v>631273.35</v>
      </c>
      <c r="D21" s="142">
        <v>713634.77</v>
      </c>
      <c r="E21" s="181">
        <f>C21+D21</f>
        <v>1344908.12</v>
      </c>
      <c r="F21" s="185">
        <v>2142868.2000000002</v>
      </c>
      <c r="G21" s="142">
        <v>947840.62</v>
      </c>
      <c r="H21" s="143">
        <f>F21+G21</f>
        <v>3090708.8200000003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thickBot="1" x14ac:dyDescent="0.35">
      <c r="A22" s="176">
        <v>12</v>
      </c>
      <c r="B22" s="177" t="s">
        <v>133</v>
      </c>
      <c r="C22" s="178">
        <f>C9+C10+C11+C12+C13+C16+C17+C18+C19+C20+C21</f>
        <v>52239995.613803513</v>
      </c>
      <c r="D22" s="178">
        <f>D9+D10+D11+D12+D13+D16+D17+D18+D19+D20+D21</f>
        <v>56881410.766196497</v>
      </c>
      <c r="E22" s="183">
        <f>SUM(C22:D22)</f>
        <v>109121406.38000001</v>
      </c>
      <c r="F22" s="187">
        <f>F9+F10+F11+F12+F13+F16+F17+F18+F19+F20+F21</f>
        <v>52780745.904879577</v>
      </c>
      <c r="G22" s="178">
        <f>G9+G10+G11+G12+G13+G16+G17+G18+G19+G20+G21</f>
        <v>52412202.727620408</v>
      </c>
      <c r="H22" s="179">
        <f>SUM(F22:G22)</f>
        <v>105192948.63249999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thickBot="1" x14ac:dyDescent="0.35">
      <c r="A23" s="188"/>
      <c r="B23" s="189" t="s">
        <v>129</v>
      </c>
      <c r="C23" s="190"/>
      <c r="D23" s="190"/>
      <c r="E23" s="191"/>
      <c r="F23" s="190"/>
      <c r="G23" s="190"/>
      <c r="H23" s="19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3">
      <c r="A24" s="136">
        <v>13</v>
      </c>
      <c r="B24" s="137" t="s">
        <v>126</v>
      </c>
      <c r="C24" s="138">
        <v>0</v>
      </c>
      <c r="D24" s="138">
        <v>9869140</v>
      </c>
      <c r="E24" s="139">
        <f>SUM(C24:D24)</f>
        <v>9869140</v>
      </c>
      <c r="F24" s="138">
        <v>0</v>
      </c>
      <c r="G24" s="138">
        <v>40675333.93</v>
      </c>
      <c r="H24" s="139">
        <f>SUM(F24:G24)</f>
        <v>40675333.93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3">
      <c r="A25" s="140">
        <v>14</v>
      </c>
      <c r="B25" s="141" t="s">
        <v>139</v>
      </c>
      <c r="C25" s="142">
        <v>3799861.98</v>
      </c>
      <c r="D25" s="142">
        <v>33361509.599999998</v>
      </c>
      <c r="E25" s="143">
        <f t="shared" ref="E25:E33" si="2">SUM(C25:D25)</f>
        <v>37161371.579999998</v>
      </c>
      <c r="F25" s="142">
        <v>5551698.4400000004</v>
      </c>
      <c r="G25" s="142">
        <v>8948522.2199999988</v>
      </c>
      <c r="H25" s="143">
        <f t="shared" ref="H25:H33" si="3">SUM(F25:G25)</f>
        <v>14500220.66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3">
      <c r="A26" s="140">
        <v>15</v>
      </c>
      <c r="B26" s="141" t="s">
        <v>161</v>
      </c>
      <c r="C26" s="142">
        <v>0</v>
      </c>
      <c r="D26" s="142">
        <v>0</v>
      </c>
      <c r="E26" s="143">
        <f t="shared" si="2"/>
        <v>0</v>
      </c>
      <c r="F26" s="142">
        <v>0</v>
      </c>
      <c r="G26" s="142">
        <v>0</v>
      </c>
      <c r="H26" s="143">
        <f t="shared" si="3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3">
      <c r="A27" s="140">
        <v>16</v>
      </c>
      <c r="B27" s="141" t="s">
        <v>127</v>
      </c>
      <c r="C27" s="142">
        <v>600879</v>
      </c>
      <c r="D27" s="142">
        <v>3091458.99</v>
      </c>
      <c r="E27" s="143">
        <f t="shared" si="2"/>
        <v>3692337.99</v>
      </c>
      <c r="F27" s="142">
        <v>64860</v>
      </c>
      <c r="G27" s="142">
        <v>1135679.32</v>
      </c>
      <c r="H27" s="143">
        <f t="shared" si="3"/>
        <v>1200539.32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3">
      <c r="A28" s="140">
        <v>17</v>
      </c>
      <c r="B28" s="141" t="s">
        <v>137</v>
      </c>
      <c r="C28" s="142"/>
      <c r="D28" s="142"/>
      <c r="E28" s="143">
        <f t="shared" si="2"/>
        <v>0</v>
      </c>
      <c r="F28" s="142"/>
      <c r="G28" s="142"/>
      <c r="H28" s="143">
        <f t="shared" si="3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3">
      <c r="A29" s="140">
        <v>18</v>
      </c>
      <c r="B29" s="141" t="s">
        <v>162</v>
      </c>
      <c r="C29" s="142">
        <v>0</v>
      </c>
      <c r="D29" s="142">
        <v>0</v>
      </c>
      <c r="E29" s="143">
        <f t="shared" si="2"/>
        <v>0</v>
      </c>
      <c r="F29" s="142">
        <v>0</v>
      </c>
      <c r="G29" s="142">
        <v>0</v>
      </c>
      <c r="H29" s="143">
        <f t="shared" si="3"/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3">
      <c r="A30" s="140">
        <v>19</v>
      </c>
      <c r="B30" s="141" t="s">
        <v>163</v>
      </c>
      <c r="C30" s="142">
        <v>8.68</v>
      </c>
      <c r="D30" s="142">
        <v>8953.43</v>
      </c>
      <c r="E30" s="143">
        <f t="shared" si="2"/>
        <v>8962.11</v>
      </c>
      <c r="F30" s="142">
        <v>116.73</v>
      </c>
      <c r="G30" s="142">
        <v>1257751.18</v>
      </c>
      <c r="H30" s="143">
        <f t="shared" si="3"/>
        <v>1257867.9099999999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3">
      <c r="A31" s="140">
        <v>20</v>
      </c>
      <c r="B31" s="141" t="s">
        <v>164</v>
      </c>
      <c r="C31" s="142">
        <v>2009383</v>
      </c>
      <c r="D31" s="142">
        <v>86076.99</v>
      </c>
      <c r="E31" s="143">
        <f t="shared" si="2"/>
        <v>2095459.99</v>
      </c>
      <c r="F31" s="142">
        <v>215622.77059999999</v>
      </c>
      <c r="G31" s="142">
        <v>349279.82578522002</v>
      </c>
      <c r="H31" s="143">
        <f t="shared" si="3"/>
        <v>564902.59638522007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3">
      <c r="A32" s="140">
        <v>21</v>
      </c>
      <c r="B32" s="141" t="s">
        <v>130</v>
      </c>
      <c r="C32" s="142">
        <v>0</v>
      </c>
      <c r="D32" s="142">
        <v>17116400</v>
      </c>
      <c r="E32" s="143">
        <f t="shared" si="2"/>
        <v>17116400</v>
      </c>
      <c r="F32" s="142">
        <v>0</v>
      </c>
      <c r="G32" s="142">
        <v>16575300</v>
      </c>
      <c r="H32" s="143">
        <f t="shared" si="3"/>
        <v>16575300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58" ht="15.75" thickBot="1" x14ac:dyDescent="0.35">
      <c r="A33" s="147">
        <v>22</v>
      </c>
      <c r="B33" s="148" t="s">
        <v>131</v>
      </c>
      <c r="C33" s="149">
        <f>C24+C25+C26+C27+C28+C29+C30+C31+C32</f>
        <v>6410132.6600000001</v>
      </c>
      <c r="D33" s="149">
        <f>D24+D25+D26+D27+D28+D29+D30+D31+D32</f>
        <v>63533539.009999998</v>
      </c>
      <c r="E33" s="150">
        <f t="shared" si="2"/>
        <v>69943671.670000002</v>
      </c>
      <c r="F33" s="149">
        <f>F24+F25+F26+F27+F28+F29+F30+F31+F32</f>
        <v>5832297.9406000013</v>
      </c>
      <c r="G33" s="149">
        <f>G24+G25+G26+G27+G28+G29+G30+G31+G32</f>
        <v>68941866.475785226</v>
      </c>
      <c r="H33" s="150">
        <f t="shared" si="3"/>
        <v>74774164.416385233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58" ht="15.75" thickBot="1" x14ac:dyDescent="0.35">
      <c r="A34" s="165"/>
      <c r="B34" s="166" t="s">
        <v>142</v>
      </c>
      <c r="C34" s="167"/>
      <c r="D34" s="167"/>
      <c r="E34" s="168"/>
      <c r="F34" s="167"/>
      <c r="G34" s="167"/>
      <c r="H34" s="16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58" x14ac:dyDescent="0.3">
      <c r="A35" s="171">
        <v>23</v>
      </c>
      <c r="B35" s="172" t="s">
        <v>143</v>
      </c>
      <c r="C35" s="173">
        <v>22688000</v>
      </c>
      <c r="D35" s="173"/>
      <c r="E35" s="180">
        <f t="shared" ref="E35:E43" si="4">SUM(C35:D35)</f>
        <v>22688000</v>
      </c>
      <c r="F35" s="184">
        <v>22688000</v>
      </c>
      <c r="G35" s="173"/>
      <c r="H35" s="174">
        <f t="shared" ref="H35:H43" si="5">SUM(F35:G35)</f>
        <v>22688000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58" x14ac:dyDescent="0.3">
      <c r="A36" s="140">
        <v>24</v>
      </c>
      <c r="B36" s="141" t="s">
        <v>144</v>
      </c>
      <c r="C36" s="142">
        <v>0</v>
      </c>
      <c r="D36" s="142"/>
      <c r="E36" s="181">
        <f t="shared" si="4"/>
        <v>0</v>
      </c>
      <c r="F36" s="185"/>
      <c r="G36" s="142"/>
      <c r="H36" s="143">
        <f t="shared" si="5"/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58" x14ac:dyDescent="0.3">
      <c r="A37" s="140">
        <v>25</v>
      </c>
      <c r="B37" s="151" t="s">
        <v>145</v>
      </c>
      <c r="C37" s="142">
        <v>0</v>
      </c>
      <c r="D37" s="142"/>
      <c r="E37" s="181">
        <f t="shared" si="4"/>
        <v>0</v>
      </c>
      <c r="F37" s="185"/>
      <c r="G37" s="142"/>
      <c r="H37" s="143">
        <f t="shared" si="5"/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58" x14ac:dyDescent="0.3">
      <c r="A38" s="140">
        <v>26</v>
      </c>
      <c r="B38" s="141" t="s">
        <v>128</v>
      </c>
      <c r="C38" s="142">
        <v>0</v>
      </c>
      <c r="D38" s="142"/>
      <c r="E38" s="181">
        <f t="shared" si="4"/>
        <v>0</v>
      </c>
      <c r="F38" s="185"/>
      <c r="G38" s="142"/>
      <c r="H38" s="143">
        <f t="shared" si="5"/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58" x14ac:dyDescent="0.3">
      <c r="A39" s="140">
        <v>27</v>
      </c>
      <c r="B39" s="141" t="s">
        <v>125</v>
      </c>
      <c r="C39" s="142">
        <v>0</v>
      </c>
      <c r="D39" s="142"/>
      <c r="E39" s="181">
        <f t="shared" si="4"/>
        <v>0</v>
      </c>
      <c r="F39" s="185"/>
      <c r="G39" s="142"/>
      <c r="H39" s="143">
        <f t="shared" si="5"/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58" x14ac:dyDescent="0.3">
      <c r="A40" s="140">
        <v>28</v>
      </c>
      <c r="B40" s="141" t="s">
        <v>153</v>
      </c>
      <c r="C40" s="142">
        <v>16285324.9793</v>
      </c>
      <c r="D40" s="142"/>
      <c r="E40" s="181">
        <f t="shared" si="4"/>
        <v>16285324.9793</v>
      </c>
      <c r="F40" s="185">
        <v>7526374.6415999997</v>
      </c>
      <c r="G40" s="142"/>
      <c r="H40" s="143">
        <f t="shared" si="5"/>
        <v>7526374.6415999997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58" x14ac:dyDescent="0.3">
      <c r="A41" s="140">
        <v>29</v>
      </c>
      <c r="B41" s="141" t="s">
        <v>134</v>
      </c>
      <c r="C41" s="142">
        <v>204409.5</v>
      </c>
      <c r="D41" s="142"/>
      <c r="E41" s="181">
        <f t="shared" si="4"/>
        <v>204409.5</v>
      </c>
      <c r="F41" s="185">
        <v>204409.67</v>
      </c>
      <c r="G41" s="142"/>
      <c r="H41" s="143">
        <f t="shared" si="5"/>
        <v>204409.67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58" x14ac:dyDescent="0.3">
      <c r="A42" s="140">
        <v>30</v>
      </c>
      <c r="B42" s="169" t="s">
        <v>146</v>
      </c>
      <c r="C42" s="170">
        <f>SUM(C35:C41)</f>
        <v>39177734.4793</v>
      </c>
      <c r="D42" s="170"/>
      <c r="E42" s="182">
        <f t="shared" si="4"/>
        <v>39177734.4793</v>
      </c>
      <c r="F42" s="186">
        <f>SUM(F35:F41)</f>
        <v>30418784.3116</v>
      </c>
      <c r="G42" s="170"/>
      <c r="H42" s="175">
        <f t="shared" si="5"/>
        <v>30418784.3116</v>
      </c>
    </row>
    <row r="43" spans="1:58" ht="15.75" thickBot="1" x14ac:dyDescent="0.35">
      <c r="A43" s="176">
        <v>31</v>
      </c>
      <c r="B43" s="177" t="s">
        <v>147</v>
      </c>
      <c r="C43" s="178">
        <f>C33+C42</f>
        <v>45587867.139300004</v>
      </c>
      <c r="D43" s="178">
        <f>D33+D42</f>
        <v>63533539.009999998</v>
      </c>
      <c r="E43" s="183">
        <f t="shared" si="4"/>
        <v>109121406.14930001</v>
      </c>
      <c r="F43" s="187">
        <f>F33+F42</f>
        <v>36251082.2522</v>
      </c>
      <c r="G43" s="178">
        <f>G33+G42</f>
        <v>68941866.475785226</v>
      </c>
      <c r="H43" s="179">
        <f t="shared" si="5"/>
        <v>105192948.72798523</v>
      </c>
    </row>
    <row r="44" spans="1:58" x14ac:dyDescent="0.3">
      <c r="A44" s="11"/>
      <c r="B44" s="2"/>
      <c r="C44" s="2"/>
      <c r="D44" s="1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x14ac:dyDescent="0.3">
      <c r="A45" s="11" t="s">
        <v>238</v>
      </c>
      <c r="B45" s="14" t="s">
        <v>237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</sheetData>
  <mergeCells count="3">
    <mergeCell ref="C7:E7"/>
    <mergeCell ref="F7:H7"/>
    <mergeCell ref="B1:H1"/>
  </mergeCells>
  <phoneticPr fontId="3" type="noConversion"/>
  <dataValidations count="2">
    <dataValidation type="whole" operator="lessThanOrEqual" allowBlank="1" showInputMessage="1" showErrorMessage="1" sqref="G15">
      <formula1>0</formula1>
    </dataValidation>
    <dataValidation type="date" operator="greaterThanOrEqual" allowBlank="1" showInputMessage="1" showErrorMessage="1" error="Date" promptTitle="Reporting Period" sqref="B3:B5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13" zoomScaleNormal="100" workbookViewId="0">
      <selection activeCell="E55" sqref="E55"/>
    </sheetView>
  </sheetViews>
  <sheetFormatPr defaultRowHeight="15" x14ac:dyDescent="0.3"/>
  <cols>
    <col min="1" max="1" width="7.7109375" style="14" bestFit="1" customWidth="1"/>
    <col min="2" max="2" width="49.42578125" style="14" customWidth="1"/>
    <col min="3" max="3" width="13.42578125" style="14" bestFit="1" customWidth="1"/>
    <col min="4" max="4" width="12.7109375" style="14" bestFit="1" customWidth="1"/>
    <col min="5" max="5" width="13.42578125" style="14" bestFit="1" customWidth="1"/>
    <col min="6" max="6" width="12.5703125" style="15" bestFit="1" customWidth="1"/>
    <col min="7" max="7" width="12.7109375" style="15" bestFit="1" customWidth="1"/>
    <col min="8" max="8" width="13.28515625" style="15" bestFit="1" customWidth="1"/>
    <col min="9" max="16384" width="9.140625" style="15"/>
  </cols>
  <sheetData>
    <row r="1" spans="1:8" x14ac:dyDescent="0.3">
      <c r="D1" s="206"/>
      <c r="E1" s="207"/>
      <c r="F1" s="207"/>
      <c r="G1" s="207"/>
      <c r="H1" s="207"/>
    </row>
    <row r="2" spans="1:8" x14ac:dyDescent="0.3">
      <c r="A2" s="160" t="s">
        <v>123</v>
      </c>
      <c r="B2" s="161" t="str">
        <f>'RC'!B2</f>
        <v>სს "აზერბაიჯანის საერთაშორისო ბანკი-საქართველო"</v>
      </c>
      <c r="C2" s="2"/>
      <c r="D2" s="2"/>
      <c r="E2" s="2"/>
      <c r="H2" s="2"/>
    </row>
    <row r="3" spans="1:8" x14ac:dyDescent="0.3">
      <c r="A3" s="160" t="s">
        <v>135</v>
      </c>
      <c r="B3" s="162">
        <f>'RC'!B3</f>
        <v>42825</v>
      </c>
      <c r="C3" s="2"/>
      <c r="D3" s="2"/>
      <c r="E3" s="2"/>
      <c r="H3" s="1"/>
    </row>
    <row r="4" spans="1:8" x14ac:dyDescent="0.3">
      <c r="A4" s="160"/>
      <c r="B4" s="162"/>
      <c r="C4" s="2"/>
      <c r="D4" s="2"/>
      <c r="E4" s="2"/>
      <c r="H4" s="1"/>
    </row>
    <row r="5" spans="1:8" x14ac:dyDescent="0.3">
      <c r="A5" s="160"/>
      <c r="B5" s="162"/>
      <c r="C5" s="2"/>
      <c r="D5" s="2"/>
      <c r="E5" s="2"/>
      <c r="H5" s="1"/>
    </row>
    <row r="6" spans="1:8" ht="15.75" thickBot="1" x14ac:dyDescent="0.35">
      <c r="A6" s="17"/>
      <c r="B6" s="18" t="s">
        <v>64</v>
      </c>
      <c r="C6" s="2"/>
      <c r="D6" s="2"/>
      <c r="E6" s="2"/>
      <c r="H6" s="19" t="s">
        <v>124</v>
      </c>
    </row>
    <row r="7" spans="1:8" ht="18" x14ac:dyDescent="0.35">
      <c r="A7" s="52"/>
      <c r="B7" s="53"/>
      <c r="C7" s="208" t="s">
        <v>138</v>
      </c>
      <c r="D7" s="208"/>
      <c r="E7" s="209"/>
      <c r="F7" s="210" t="s">
        <v>151</v>
      </c>
      <c r="G7" s="211"/>
      <c r="H7" s="212"/>
    </row>
    <row r="8" spans="1:8" s="47" customFormat="1" ht="12.75" x14ac:dyDescent="0.2">
      <c r="A8" s="155" t="s">
        <v>109</v>
      </c>
      <c r="B8" s="156"/>
      <c r="C8" s="157" t="s">
        <v>165</v>
      </c>
      <c r="D8" s="157" t="s">
        <v>181</v>
      </c>
      <c r="E8" s="158" t="s">
        <v>167</v>
      </c>
      <c r="F8" s="159" t="s">
        <v>165</v>
      </c>
      <c r="G8" s="157" t="s">
        <v>181</v>
      </c>
      <c r="H8" s="158" t="s">
        <v>167</v>
      </c>
    </row>
    <row r="9" spans="1:8" s="47" customFormat="1" ht="12.75" x14ac:dyDescent="0.2">
      <c r="A9" s="104"/>
      <c r="B9" s="82" t="s">
        <v>59</v>
      </c>
      <c r="C9" s="59"/>
      <c r="D9" s="59"/>
      <c r="E9" s="105"/>
      <c r="F9" s="124"/>
      <c r="G9" s="59"/>
      <c r="H9" s="105"/>
    </row>
    <row r="10" spans="1:8" s="47" customFormat="1" ht="25.5" x14ac:dyDescent="0.2">
      <c r="A10" s="104">
        <v>1</v>
      </c>
      <c r="B10" s="83" t="s">
        <v>69</v>
      </c>
      <c r="C10" s="84">
        <v>218329.21000000002</v>
      </c>
      <c r="D10" s="84">
        <v>24852.38</v>
      </c>
      <c r="E10" s="106">
        <v>243181.59000000003</v>
      </c>
      <c r="F10" s="125">
        <v>245317.97</v>
      </c>
      <c r="G10" s="84">
        <v>53338.19</v>
      </c>
      <c r="H10" s="106">
        <f t="shared" ref="H10:H20" si="0">F10+G10</f>
        <v>298656.16000000003</v>
      </c>
    </row>
    <row r="11" spans="1:8" s="47" customFormat="1" ht="12.75" x14ac:dyDescent="0.2">
      <c r="A11" s="104">
        <v>2</v>
      </c>
      <c r="B11" s="83" t="s">
        <v>70</v>
      </c>
      <c r="C11" s="85">
        <v>167483.00999999983</v>
      </c>
      <c r="D11" s="85">
        <v>909883.90930000006</v>
      </c>
      <c r="E11" s="106">
        <v>1077366.9193</v>
      </c>
      <c r="F11" s="126">
        <f>SUM(F12:F20)</f>
        <v>757955.99000000011</v>
      </c>
      <c r="G11" s="85">
        <f>SUM(G12:G20)</f>
        <v>1144752.1716</v>
      </c>
      <c r="H11" s="106">
        <f t="shared" si="0"/>
        <v>1902708.1616000002</v>
      </c>
    </row>
    <row r="12" spans="1:8" s="47" customFormat="1" ht="12.75" x14ac:dyDescent="0.2">
      <c r="A12" s="104">
        <v>2.1</v>
      </c>
      <c r="B12" s="86" t="s">
        <v>71</v>
      </c>
      <c r="C12" s="84">
        <v>0</v>
      </c>
      <c r="D12" s="84">
        <v>0</v>
      </c>
      <c r="E12" s="106">
        <v>0</v>
      </c>
      <c r="F12" s="125">
        <v>0</v>
      </c>
      <c r="G12" s="84">
        <v>0</v>
      </c>
      <c r="H12" s="106">
        <f t="shared" si="0"/>
        <v>0</v>
      </c>
    </row>
    <row r="13" spans="1:8" s="47" customFormat="1" ht="25.5" x14ac:dyDescent="0.2">
      <c r="A13" s="104">
        <v>2.2000000000000002</v>
      </c>
      <c r="B13" s="86" t="s">
        <v>168</v>
      </c>
      <c r="C13" s="84">
        <v>16539.059999999823</v>
      </c>
      <c r="D13" s="84">
        <v>-345219.61469999992</v>
      </c>
      <c r="E13" s="106">
        <v>-328680.5547000001</v>
      </c>
      <c r="F13" s="125">
        <v>284115.45999999996</v>
      </c>
      <c r="G13" s="84">
        <v>242586.15610000002</v>
      </c>
      <c r="H13" s="106">
        <f t="shared" si="0"/>
        <v>526701.61609999998</v>
      </c>
    </row>
    <row r="14" spans="1:8" s="47" customFormat="1" ht="12.75" x14ac:dyDescent="0.2">
      <c r="A14" s="104">
        <v>2.2999999999999998</v>
      </c>
      <c r="B14" s="86" t="s">
        <v>72</v>
      </c>
      <c r="C14" s="84">
        <v>0</v>
      </c>
      <c r="D14" s="84">
        <v>5818.3543</v>
      </c>
      <c r="E14" s="106">
        <v>5818.3543</v>
      </c>
      <c r="F14" s="125">
        <v>0</v>
      </c>
      <c r="G14" s="84">
        <v>122599.8676</v>
      </c>
      <c r="H14" s="106">
        <f t="shared" si="0"/>
        <v>122599.8676</v>
      </c>
    </row>
    <row r="15" spans="1:8" s="47" customFormat="1" ht="25.5" x14ac:dyDescent="0.2">
      <c r="A15" s="104">
        <v>2.4</v>
      </c>
      <c r="B15" s="86" t="s">
        <v>169</v>
      </c>
      <c r="C15" s="84">
        <v>0</v>
      </c>
      <c r="D15" s="84">
        <v>0</v>
      </c>
      <c r="E15" s="106">
        <v>0</v>
      </c>
      <c r="F15" s="125">
        <v>0</v>
      </c>
      <c r="G15" s="84">
        <v>0</v>
      </c>
      <c r="H15" s="106">
        <f t="shared" si="0"/>
        <v>0</v>
      </c>
    </row>
    <row r="16" spans="1:8" s="47" customFormat="1" ht="12.75" x14ac:dyDescent="0.2">
      <c r="A16" s="104">
        <v>2.5</v>
      </c>
      <c r="B16" s="86" t="s">
        <v>73</v>
      </c>
      <c r="C16" s="84">
        <v>-100106.28</v>
      </c>
      <c r="D16" s="84">
        <v>906408.10089999996</v>
      </c>
      <c r="E16" s="106">
        <v>806301.82089999993</v>
      </c>
      <c r="F16" s="125">
        <v>185212.18000000002</v>
      </c>
      <c r="G16" s="84">
        <v>650916.82999999996</v>
      </c>
      <c r="H16" s="106">
        <f t="shared" si="0"/>
        <v>836129.01</v>
      </c>
    </row>
    <row r="17" spans="1:8" s="47" customFormat="1" ht="25.5" x14ac:dyDescent="0.2">
      <c r="A17" s="104">
        <v>2.6</v>
      </c>
      <c r="B17" s="86" t="s">
        <v>74</v>
      </c>
      <c r="C17" s="84">
        <v>0</v>
      </c>
      <c r="D17" s="84">
        <v>0</v>
      </c>
      <c r="E17" s="106">
        <v>0</v>
      </c>
      <c r="F17" s="125">
        <v>0</v>
      </c>
      <c r="G17" s="84">
        <v>0</v>
      </c>
      <c r="H17" s="106">
        <f t="shared" si="0"/>
        <v>0</v>
      </c>
    </row>
    <row r="18" spans="1:8" s="47" customFormat="1" ht="25.5" x14ac:dyDescent="0.2">
      <c r="A18" s="104">
        <v>2.7</v>
      </c>
      <c r="B18" s="86" t="s">
        <v>75</v>
      </c>
      <c r="C18" s="84">
        <v>0</v>
      </c>
      <c r="D18" s="84">
        <v>0</v>
      </c>
      <c r="E18" s="106">
        <v>0</v>
      </c>
      <c r="F18" s="125">
        <v>0</v>
      </c>
      <c r="G18" s="84">
        <v>0</v>
      </c>
      <c r="H18" s="106">
        <f t="shared" si="0"/>
        <v>0</v>
      </c>
    </row>
    <row r="19" spans="1:8" s="47" customFormat="1" ht="12.75" x14ac:dyDescent="0.2">
      <c r="A19" s="104">
        <v>2.8</v>
      </c>
      <c r="B19" s="86" t="s">
        <v>76</v>
      </c>
      <c r="C19" s="84">
        <v>18776.009999999998</v>
      </c>
      <c r="D19" s="84">
        <v>8594.9100000000017</v>
      </c>
      <c r="E19" s="106">
        <v>27370.92</v>
      </c>
      <c r="F19" s="125">
        <v>8162.59</v>
      </c>
      <c r="G19" s="84">
        <v>71211.340000000011</v>
      </c>
      <c r="H19" s="106">
        <f t="shared" si="0"/>
        <v>79373.930000000008</v>
      </c>
    </row>
    <row r="20" spans="1:8" s="47" customFormat="1" ht="12.75" x14ac:dyDescent="0.2">
      <c r="A20" s="104">
        <v>2.9</v>
      </c>
      <c r="B20" s="86" t="s">
        <v>77</v>
      </c>
      <c r="C20" s="84">
        <v>232274.22000000003</v>
      </c>
      <c r="D20" s="84">
        <v>334282.15879999998</v>
      </c>
      <c r="E20" s="106">
        <v>566556.37880000006</v>
      </c>
      <c r="F20" s="125">
        <v>280465.76000000007</v>
      </c>
      <c r="G20" s="84">
        <v>57437.977899999998</v>
      </c>
      <c r="H20" s="106">
        <f t="shared" si="0"/>
        <v>337903.73790000007</v>
      </c>
    </row>
    <row r="21" spans="1:8" s="47" customFormat="1" ht="25.5" x14ac:dyDescent="0.2">
      <c r="A21" s="104">
        <v>3</v>
      </c>
      <c r="B21" s="83" t="s">
        <v>170</v>
      </c>
      <c r="C21" s="84">
        <v>138378.69</v>
      </c>
      <c r="D21" s="84">
        <v>40.209999999999994</v>
      </c>
      <c r="E21" s="106">
        <v>138418.9</v>
      </c>
      <c r="F21" s="125">
        <v>5189.74</v>
      </c>
      <c r="G21" s="84">
        <v>-9251.57</v>
      </c>
      <c r="H21" s="106">
        <f>F21+G21</f>
        <v>-4061.83</v>
      </c>
    </row>
    <row r="22" spans="1:8" s="47" customFormat="1" ht="25.5" x14ac:dyDescent="0.2">
      <c r="A22" s="104">
        <v>4</v>
      </c>
      <c r="B22" s="83" t="s">
        <v>60</v>
      </c>
      <c r="C22" s="84"/>
      <c r="D22" s="84"/>
      <c r="E22" s="106">
        <v>0</v>
      </c>
      <c r="F22" s="125"/>
      <c r="G22" s="84"/>
      <c r="H22" s="106">
        <f t="shared" ref="H22:H23" si="1">F22+G22</f>
        <v>0</v>
      </c>
    </row>
    <row r="23" spans="1:8" s="47" customFormat="1" ht="12.75" x14ac:dyDescent="0.2">
      <c r="A23" s="104">
        <v>5</v>
      </c>
      <c r="B23" s="83" t="s">
        <v>78</v>
      </c>
      <c r="C23" s="84">
        <v>66801.849999999991</v>
      </c>
      <c r="D23" s="84">
        <v>12705.91</v>
      </c>
      <c r="E23" s="106">
        <v>79507.759999999995</v>
      </c>
      <c r="F23" s="125">
        <v>18983.579999999998</v>
      </c>
      <c r="G23" s="84">
        <v>20870.599999999999</v>
      </c>
      <c r="H23" s="106">
        <f t="shared" si="1"/>
        <v>39854.179999999993</v>
      </c>
    </row>
    <row r="24" spans="1:8" s="47" customFormat="1" ht="12.75" x14ac:dyDescent="0.2">
      <c r="A24" s="104">
        <v>6</v>
      </c>
      <c r="B24" s="87" t="s">
        <v>171</v>
      </c>
      <c r="C24" s="85">
        <v>590992.75999999978</v>
      </c>
      <c r="D24" s="85">
        <v>947482.40930000006</v>
      </c>
      <c r="E24" s="106">
        <v>1538475.1692999997</v>
      </c>
      <c r="F24" s="126">
        <f>F10+F11+F22+F23+F21</f>
        <v>1027447.28</v>
      </c>
      <c r="G24" s="85">
        <f>G10+G11+G22+G23+G21</f>
        <v>1209709.3916</v>
      </c>
      <c r="H24" s="106">
        <f>F24+G24</f>
        <v>2237156.6716</v>
      </c>
    </row>
    <row r="25" spans="1:8" s="47" customFormat="1" ht="12.75" x14ac:dyDescent="0.2">
      <c r="A25" s="104"/>
      <c r="B25" s="82" t="s">
        <v>90</v>
      </c>
      <c r="C25" s="84"/>
      <c r="D25" s="84"/>
      <c r="E25" s="107"/>
      <c r="F25" s="125"/>
      <c r="G25" s="84"/>
      <c r="H25" s="107"/>
    </row>
    <row r="26" spans="1:8" s="47" customFormat="1" ht="25.5" x14ac:dyDescent="0.2">
      <c r="A26" s="104">
        <v>7</v>
      </c>
      <c r="B26" s="83" t="s">
        <v>79</v>
      </c>
      <c r="C26" s="84">
        <v>4151.25</v>
      </c>
      <c r="D26" s="84">
        <v>2340.4899999999998</v>
      </c>
      <c r="E26" s="108">
        <v>6491.74</v>
      </c>
      <c r="F26" s="125">
        <v>3182.33</v>
      </c>
      <c r="G26" s="84">
        <v>1633.92</v>
      </c>
      <c r="H26" s="108">
        <f t="shared" ref="H26:H31" si="2">F26+G26</f>
        <v>4816.25</v>
      </c>
    </row>
    <row r="27" spans="1:8" s="47" customFormat="1" ht="12.75" x14ac:dyDescent="0.2">
      <c r="A27" s="104">
        <v>8</v>
      </c>
      <c r="B27" s="83" t="s">
        <v>80</v>
      </c>
      <c r="C27" s="84">
        <v>263.85000000000002</v>
      </c>
      <c r="D27" s="84">
        <v>4409.13</v>
      </c>
      <c r="E27" s="108">
        <v>4672.9800000000005</v>
      </c>
      <c r="F27" s="125">
        <v>82.15</v>
      </c>
      <c r="G27" s="84">
        <v>273.04000000000002</v>
      </c>
      <c r="H27" s="108">
        <f t="shared" si="2"/>
        <v>355.19000000000005</v>
      </c>
    </row>
    <row r="28" spans="1:8" s="47" customFormat="1" ht="12.75" x14ac:dyDescent="0.2">
      <c r="A28" s="104">
        <v>9</v>
      </c>
      <c r="B28" s="83" t="s">
        <v>172</v>
      </c>
      <c r="C28" s="84">
        <v>0</v>
      </c>
      <c r="D28" s="84">
        <v>116573.19</v>
      </c>
      <c r="E28" s="108">
        <v>116573.19</v>
      </c>
      <c r="F28" s="125">
        <v>0.86</v>
      </c>
      <c r="G28" s="84">
        <v>717387.1</v>
      </c>
      <c r="H28" s="108">
        <f t="shared" si="2"/>
        <v>717387.96</v>
      </c>
    </row>
    <row r="29" spans="1:8" s="47" customFormat="1" ht="25.5" x14ac:dyDescent="0.2">
      <c r="A29" s="104">
        <v>10</v>
      </c>
      <c r="B29" s="83" t="s">
        <v>173</v>
      </c>
      <c r="C29" s="84"/>
      <c r="D29" s="84"/>
      <c r="E29" s="108">
        <v>0</v>
      </c>
      <c r="F29" s="125"/>
      <c r="G29" s="84"/>
      <c r="H29" s="108">
        <f t="shared" si="2"/>
        <v>0</v>
      </c>
    </row>
    <row r="30" spans="1:8" s="47" customFormat="1" ht="12.75" x14ac:dyDescent="0.2">
      <c r="A30" s="104">
        <v>11</v>
      </c>
      <c r="B30" s="83" t="s">
        <v>81</v>
      </c>
      <c r="C30" s="84">
        <v>0</v>
      </c>
      <c r="D30" s="84">
        <v>46051.63</v>
      </c>
      <c r="E30" s="108">
        <v>46051.63</v>
      </c>
      <c r="F30" s="125">
        <v>0</v>
      </c>
      <c r="G30" s="84">
        <v>207949.46</v>
      </c>
      <c r="H30" s="108">
        <f t="shared" si="2"/>
        <v>207949.46</v>
      </c>
    </row>
    <row r="31" spans="1:8" s="47" customFormat="1" ht="12.75" x14ac:dyDescent="0.2">
      <c r="A31" s="104">
        <v>12</v>
      </c>
      <c r="B31" s="83" t="s">
        <v>91</v>
      </c>
      <c r="C31" s="84">
        <v>0</v>
      </c>
      <c r="D31" s="84">
        <v>0</v>
      </c>
      <c r="E31" s="108">
        <v>0</v>
      </c>
      <c r="F31" s="125">
        <v>0</v>
      </c>
      <c r="G31" s="84">
        <v>0</v>
      </c>
      <c r="H31" s="108">
        <f t="shared" si="2"/>
        <v>0</v>
      </c>
    </row>
    <row r="32" spans="1:8" s="47" customFormat="1" ht="12.75" x14ac:dyDescent="0.2">
      <c r="A32" s="104">
        <v>13</v>
      </c>
      <c r="B32" s="88" t="s">
        <v>92</v>
      </c>
      <c r="C32" s="85">
        <v>4415.1000000000004</v>
      </c>
      <c r="D32" s="85">
        <v>169374.44</v>
      </c>
      <c r="E32" s="108">
        <v>173789.54</v>
      </c>
      <c r="F32" s="126">
        <f>SUM(F26:F31)</f>
        <v>3265.34</v>
      </c>
      <c r="G32" s="85">
        <f>SUM(G26:G31)</f>
        <v>927243.5199999999</v>
      </c>
      <c r="H32" s="108">
        <f>F32+G32</f>
        <v>930508.85999999987</v>
      </c>
    </row>
    <row r="33" spans="1:8" s="47" customFormat="1" ht="12.75" x14ac:dyDescent="0.2">
      <c r="A33" s="104">
        <v>14</v>
      </c>
      <c r="B33" s="88" t="s">
        <v>65</v>
      </c>
      <c r="C33" s="85">
        <v>586577.6599999998</v>
      </c>
      <c r="D33" s="85">
        <v>778107.9693</v>
      </c>
      <c r="E33" s="106">
        <v>1364685.6292999997</v>
      </c>
      <c r="F33" s="126">
        <f>F24-F32</f>
        <v>1024181.9400000001</v>
      </c>
      <c r="G33" s="85">
        <f>G24-G32</f>
        <v>282465.87160000007</v>
      </c>
      <c r="H33" s="106">
        <f>F33+G33</f>
        <v>1306647.8116000001</v>
      </c>
    </row>
    <row r="34" spans="1:8" s="47" customFormat="1" ht="12.75" x14ac:dyDescent="0.2">
      <c r="A34" s="104"/>
      <c r="B34" s="82"/>
      <c r="C34" s="84"/>
      <c r="D34" s="84"/>
      <c r="E34" s="107"/>
      <c r="F34" s="125"/>
      <c r="G34" s="84"/>
      <c r="H34" s="107"/>
    </row>
    <row r="35" spans="1:8" s="47" customFormat="1" ht="12.75" x14ac:dyDescent="0.2">
      <c r="A35" s="104"/>
      <c r="B35" s="82" t="s">
        <v>61</v>
      </c>
      <c r="C35" s="84"/>
      <c r="D35" s="84"/>
      <c r="E35" s="109"/>
      <c r="F35" s="125"/>
      <c r="G35" s="84"/>
      <c r="H35" s="109"/>
    </row>
    <row r="36" spans="1:8" s="47" customFormat="1" ht="12.75" x14ac:dyDescent="0.2">
      <c r="A36" s="104">
        <v>15</v>
      </c>
      <c r="B36" s="89" t="s">
        <v>174</v>
      </c>
      <c r="C36" s="90">
        <v>109773.14</v>
      </c>
      <c r="D36" s="90">
        <v>90846.59</v>
      </c>
      <c r="E36" s="110">
        <v>200619.72999999998</v>
      </c>
      <c r="F36" s="127">
        <f>F37-F38</f>
        <v>104851.23000000001</v>
      </c>
      <c r="G36" s="90">
        <f>G37-G38</f>
        <v>230383.03000000003</v>
      </c>
      <c r="H36" s="110">
        <f>F36+G36</f>
        <v>335234.26</v>
      </c>
    </row>
    <row r="37" spans="1:8" s="47" customFormat="1" ht="25.5" x14ac:dyDescent="0.2">
      <c r="A37" s="104">
        <v>15.1</v>
      </c>
      <c r="B37" s="86" t="s">
        <v>175</v>
      </c>
      <c r="C37" s="84">
        <v>182993</v>
      </c>
      <c r="D37" s="84">
        <v>118244.69</v>
      </c>
      <c r="E37" s="110">
        <v>301237.69</v>
      </c>
      <c r="F37" s="125">
        <v>155616.26</v>
      </c>
      <c r="G37" s="84">
        <v>256492.77000000002</v>
      </c>
      <c r="H37" s="110">
        <f>F37+G37</f>
        <v>412109.03</v>
      </c>
    </row>
    <row r="38" spans="1:8" s="47" customFormat="1" ht="25.5" x14ac:dyDescent="0.2">
      <c r="A38" s="104">
        <v>15.2</v>
      </c>
      <c r="B38" s="86" t="s">
        <v>176</v>
      </c>
      <c r="C38" s="84">
        <v>73219.86</v>
      </c>
      <c r="D38" s="84">
        <v>27398.1</v>
      </c>
      <c r="E38" s="110">
        <v>100617.95999999999</v>
      </c>
      <c r="F38" s="125">
        <v>50765.03</v>
      </c>
      <c r="G38" s="84">
        <v>26109.739999999998</v>
      </c>
      <c r="H38" s="110">
        <f>F38+G38</f>
        <v>76874.76999999999</v>
      </c>
    </row>
    <row r="39" spans="1:8" s="47" customFormat="1" ht="12.75" x14ac:dyDescent="0.2">
      <c r="A39" s="104">
        <v>16</v>
      </c>
      <c r="B39" s="83" t="s">
        <v>57</v>
      </c>
      <c r="C39" s="84">
        <v>0</v>
      </c>
      <c r="D39" s="84">
        <v>0</v>
      </c>
      <c r="E39" s="106">
        <v>0</v>
      </c>
      <c r="F39" s="125">
        <v>0</v>
      </c>
      <c r="G39" s="84">
        <v>0</v>
      </c>
      <c r="H39" s="106">
        <f t="shared" ref="H39:H47" si="3">F39+G39</f>
        <v>0</v>
      </c>
    </row>
    <row r="40" spans="1:8" s="47" customFormat="1" ht="25.5" x14ac:dyDescent="0.2">
      <c r="A40" s="104">
        <v>17</v>
      </c>
      <c r="B40" s="83" t="s">
        <v>58</v>
      </c>
      <c r="C40" s="84"/>
      <c r="D40" s="84"/>
      <c r="E40" s="106">
        <v>0</v>
      </c>
      <c r="F40" s="125"/>
      <c r="G40" s="84"/>
      <c r="H40" s="106">
        <f t="shared" si="3"/>
        <v>0</v>
      </c>
    </row>
    <row r="41" spans="1:8" s="47" customFormat="1" ht="25.5" x14ac:dyDescent="0.2">
      <c r="A41" s="104">
        <v>18</v>
      </c>
      <c r="B41" s="83" t="s">
        <v>62</v>
      </c>
      <c r="C41" s="84"/>
      <c r="D41" s="84"/>
      <c r="E41" s="106">
        <v>0</v>
      </c>
      <c r="F41" s="125"/>
      <c r="G41" s="84"/>
      <c r="H41" s="106">
        <f t="shared" si="3"/>
        <v>0</v>
      </c>
    </row>
    <row r="42" spans="1:8" s="47" customFormat="1" ht="25.5" x14ac:dyDescent="0.2">
      <c r="A42" s="104">
        <v>19</v>
      </c>
      <c r="B42" s="83" t="s">
        <v>177</v>
      </c>
      <c r="C42" s="84">
        <v>382468.5</v>
      </c>
      <c r="D42" s="84"/>
      <c r="E42" s="106">
        <v>382468.5</v>
      </c>
      <c r="F42" s="125">
        <v>364006.24</v>
      </c>
      <c r="G42" s="84"/>
      <c r="H42" s="106">
        <f t="shared" si="3"/>
        <v>364006.24</v>
      </c>
    </row>
    <row r="43" spans="1:8" s="47" customFormat="1" ht="25.5" x14ac:dyDescent="0.2">
      <c r="A43" s="104">
        <v>20</v>
      </c>
      <c r="B43" s="83" t="s">
        <v>82</v>
      </c>
      <c r="C43" s="84">
        <v>90584.569999999992</v>
      </c>
      <c r="D43" s="84"/>
      <c r="E43" s="106">
        <v>90584.569999999992</v>
      </c>
      <c r="F43" s="125">
        <v>104434.95000000001</v>
      </c>
      <c r="G43" s="84"/>
      <c r="H43" s="106">
        <f t="shared" si="3"/>
        <v>104434.95000000001</v>
      </c>
    </row>
    <row r="44" spans="1:8" s="47" customFormat="1" ht="12.75" x14ac:dyDescent="0.2">
      <c r="A44" s="104">
        <v>21</v>
      </c>
      <c r="B44" s="83" t="s">
        <v>178</v>
      </c>
      <c r="C44" s="84">
        <v>0</v>
      </c>
      <c r="D44" s="84"/>
      <c r="E44" s="106">
        <v>0</v>
      </c>
      <c r="F44" s="125">
        <v>525.63</v>
      </c>
      <c r="G44" s="84"/>
      <c r="H44" s="106">
        <f t="shared" si="3"/>
        <v>525.63</v>
      </c>
    </row>
    <row r="45" spans="1:8" s="47" customFormat="1" ht="25.5" x14ac:dyDescent="0.2">
      <c r="A45" s="104">
        <v>22</v>
      </c>
      <c r="B45" s="83" t="s">
        <v>179</v>
      </c>
      <c r="C45" s="84">
        <v>420.88</v>
      </c>
      <c r="D45" s="84">
        <v>6206.48</v>
      </c>
      <c r="E45" s="106">
        <v>6627.36</v>
      </c>
      <c r="F45" s="125">
        <v>21015.88</v>
      </c>
      <c r="G45" s="84"/>
      <c r="H45" s="106">
        <f t="shared" si="3"/>
        <v>21015.88</v>
      </c>
    </row>
    <row r="46" spans="1:8" s="47" customFormat="1" ht="12.75" x14ac:dyDescent="0.2">
      <c r="A46" s="111">
        <v>23</v>
      </c>
      <c r="B46" s="91" t="s">
        <v>83</v>
      </c>
      <c r="C46" s="92">
        <v>400.25</v>
      </c>
      <c r="D46" s="92">
        <v>14839.58</v>
      </c>
      <c r="E46" s="112">
        <v>15239.83</v>
      </c>
      <c r="F46" s="128">
        <v>47970.899999999994</v>
      </c>
      <c r="G46" s="92">
        <v>79604.67</v>
      </c>
      <c r="H46" s="112">
        <f t="shared" si="3"/>
        <v>127575.56999999999</v>
      </c>
    </row>
    <row r="47" spans="1:8" s="47" customFormat="1" ht="12.75" x14ac:dyDescent="0.2">
      <c r="A47" s="113">
        <v>24</v>
      </c>
      <c r="B47" s="93" t="s">
        <v>63</v>
      </c>
      <c r="C47" s="94">
        <v>583647.34</v>
      </c>
      <c r="D47" s="94">
        <v>111892.65</v>
      </c>
      <c r="E47" s="114">
        <v>695539.99</v>
      </c>
      <c r="F47" s="129">
        <f>F36+F39+F40+F41+F42+F43+F44+F45+F46</f>
        <v>642804.82999999996</v>
      </c>
      <c r="G47" s="94">
        <f>G36+G39+G40+G41+G42+G43+G44+G45+G46</f>
        <v>309987.7</v>
      </c>
      <c r="H47" s="114">
        <f t="shared" si="3"/>
        <v>952792.53</v>
      </c>
    </row>
    <row r="48" spans="1:8" s="47" customFormat="1" ht="12.75" x14ac:dyDescent="0.2">
      <c r="A48" s="115"/>
      <c r="B48" s="95" t="s">
        <v>93</v>
      </c>
      <c r="C48" s="96"/>
      <c r="D48" s="96"/>
      <c r="E48" s="116"/>
      <c r="F48" s="130"/>
      <c r="G48" s="96"/>
      <c r="H48" s="116"/>
    </row>
    <row r="49" spans="1:8" s="47" customFormat="1" ht="25.5" x14ac:dyDescent="0.2">
      <c r="A49" s="104">
        <v>25</v>
      </c>
      <c r="B49" s="97" t="s">
        <v>94</v>
      </c>
      <c r="C49" s="98"/>
      <c r="D49" s="98"/>
      <c r="E49" s="117">
        <v>0</v>
      </c>
      <c r="F49" s="131"/>
      <c r="G49" s="98"/>
      <c r="H49" s="117">
        <f t="shared" ref="H49:H56" si="4">F49+G49</f>
        <v>0</v>
      </c>
    </row>
    <row r="50" spans="1:8" s="47" customFormat="1" ht="25.5" x14ac:dyDescent="0.2">
      <c r="A50" s="104">
        <v>26</v>
      </c>
      <c r="B50" s="83" t="s">
        <v>95</v>
      </c>
      <c r="C50" s="84">
        <v>4543.2999999999993</v>
      </c>
      <c r="D50" s="84">
        <v>1570.47</v>
      </c>
      <c r="E50" s="106">
        <v>6113.7699999999995</v>
      </c>
      <c r="F50" s="125">
        <v>8558.380000000001</v>
      </c>
      <c r="G50" s="84">
        <v>3457.83</v>
      </c>
      <c r="H50" s="106">
        <f t="shared" si="4"/>
        <v>12016.210000000001</v>
      </c>
    </row>
    <row r="51" spans="1:8" s="47" customFormat="1" ht="12.75" x14ac:dyDescent="0.2">
      <c r="A51" s="104">
        <v>27</v>
      </c>
      <c r="B51" s="83" t="s">
        <v>96</v>
      </c>
      <c r="C51" s="84">
        <v>534811.12</v>
      </c>
      <c r="D51" s="84"/>
      <c r="E51" s="106">
        <v>534811.12</v>
      </c>
      <c r="F51" s="125">
        <v>388099.34</v>
      </c>
      <c r="G51" s="84"/>
      <c r="H51" s="106">
        <f t="shared" si="4"/>
        <v>388099.34</v>
      </c>
    </row>
    <row r="52" spans="1:8" s="47" customFormat="1" ht="25.5" x14ac:dyDescent="0.2">
      <c r="A52" s="104">
        <v>28</v>
      </c>
      <c r="B52" s="83" t="s">
        <v>97</v>
      </c>
      <c r="C52" s="84">
        <v>3270</v>
      </c>
      <c r="D52" s="84"/>
      <c r="E52" s="106">
        <v>3270</v>
      </c>
      <c r="F52" s="125">
        <v>200</v>
      </c>
      <c r="G52" s="84"/>
      <c r="H52" s="106">
        <f t="shared" si="4"/>
        <v>200</v>
      </c>
    </row>
    <row r="53" spans="1:8" s="47" customFormat="1" ht="12.75" x14ac:dyDescent="0.2">
      <c r="A53" s="104">
        <v>29</v>
      </c>
      <c r="B53" s="83" t="s">
        <v>98</v>
      </c>
      <c r="C53" s="84">
        <v>244084.44</v>
      </c>
      <c r="D53" s="84"/>
      <c r="E53" s="106">
        <v>244084.44</v>
      </c>
      <c r="F53" s="125">
        <v>145935.15000000002</v>
      </c>
      <c r="G53" s="84"/>
      <c r="H53" s="106">
        <f t="shared" si="4"/>
        <v>145935.15000000002</v>
      </c>
    </row>
    <row r="54" spans="1:8" s="47" customFormat="1" ht="12.75" x14ac:dyDescent="0.2">
      <c r="A54" s="104">
        <v>30</v>
      </c>
      <c r="B54" s="83" t="s">
        <v>99</v>
      </c>
      <c r="C54" s="84">
        <v>167846.58000000002</v>
      </c>
      <c r="D54" s="84">
        <v>40912.92</v>
      </c>
      <c r="E54" s="106">
        <v>208759.5</v>
      </c>
      <c r="F54" s="125">
        <v>236680.44</v>
      </c>
      <c r="G54" s="84">
        <v>12604.17</v>
      </c>
      <c r="H54" s="106">
        <f t="shared" si="4"/>
        <v>249284.61000000002</v>
      </c>
    </row>
    <row r="55" spans="1:8" s="47" customFormat="1" ht="12.75" x14ac:dyDescent="0.2">
      <c r="A55" s="104">
        <v>31</v>
      </c>
      <c r="B55" s="88" t="s">
        <v>100</v>
      </c>
      <c r="C55" s="85">
        <v>954555.44000000018</v>
      </c>
      <c r="D55" s="85">
        <v>42483.39</v>
      </c>
      <c r="E55" s="106">
        <v>997038.83000000019</v>
      </c>
      <c r="F55" s="126">
        <f>SUM(F49:F54)</f>
        <v>779473.31</v>
      </c>
      <c r="G55" s="85">
        <f>SUM(G49:G54)</f>
        <v>16062</v>
      </c>
      <c r="H55" s="106">
        <f t="shared" si="4"/>
        <v>795535.31</v>
      </c>
    </row>
    <row r="56" spans="1:8" s="47" customFormat="1" ht="12.75" x14ac:dyDescent="0.2">
      <c r="A56" s="104">
        <v>32</v>
      </c>
      <c r="B56" s="88" t="s">
        <v>66</v>
      </c>
      <c r="C56" s="85">
        <v>-370908.10000000021</v>
      </c>
      <c r="D56" s="85">
        <v>69409.259999999995</v>
      </c>
      <c r="E56" s="106">
        <v>-301498.8400000002</v>
      </c>
      <c r="F56" s="126">
        <f>F47-F55</f>
        <v>-136668.4800000001</v>
      </c>
      <c r="G56" s="85">
        <f>G47-G55</f>
        <v>293925.7</v>
      </c>
      <c r="H56" s="106">
        <f t="shared" si="4"/>
        <v>157257.21999999991</v>
      </c>
    </row>
    <row r="57" spans="1:8" s="47" customFormat="1" ht="12.75" x14ac:dyDescent="0.2">
      <c r="A57" s="104"/>
      <c r="B57" s="82"/>
      <c r="C57" s="99"/>
      <c r="D57" s="99"/>
      <c r="E57" s="118"/>
      <c r="F57" s="132"/>
      <c r="G57" s="99"/>
      <c r="H57" s="118"/>
    </row>
    <row r="58" spans="1:8" s="47" customFormat="1" ht="12.75" x14ac:dyDescent="0.2">
      <c r="A58" s="104">
        <v>33</v>
      </c>
      <c r="B58" s="88" t="s">
        <v>67</v>
      </c>
      <c r="C58" s="85">
        <v>215669.55999999959</v>
      </c>
      <c r="D58" s="85">
        <v>847517.22930000001</v>
      </c>
      <c r="E58" s="106">
        <v>1063186.7892999996</v>
      </c>
      <c r="F58" s="126">
        <f>F33+F56</f>
        <v>887513.46</v>
      </c>
      <c r="G58" s="85">
        <f>G33+G56</f>
        <v>576391.57160000014</v>
      </c>
      <c r="H58" s="106">
        <f t="shared" ref="H58" si="5">F58+G58</f>
        <v>1463905.0316000001</v>
      </c>
    </row>
    <row r="59" spans="1:8" s="47" customFormat="1" ht="12.75" x14ac:dyDescent="0.2">
      <c r="A59" s="104"/>
      <c r="B59" s="82"/>
      <c r="C59" s="99"/>
      <c r="D59" s="99"/>
      <c r="E59" s="118"/>
      <c r="F59" s="132"/>
      <c r="G59" s="99"/>
      <c r="H59" s="118"/>
    </row>
    <row r="60" spans="1:8" s="47" customFormat="1" ht="25.5" x14ac:dyDescent="0.2">
      <c r="A60" s="104">
        <v>34</v>
      </c>
      <c r="B60" s="83" t="s">
        <v>84</v>
      </c>
      <c r="C60" s="84">
        <v>-513166.83</v>
      </c>
      <c r="D60" s="84" t="s">
        <v>182</v>
      </c>
      <c r="E60" s="106">
        <v>-513166.83</v>
      </c>
      <c r="F60" s="125">
        <v>-1133448.3999999999</v>
      </c>
      <c r="G60" s="84" t="s">
        <v>182</v>
      </c>
      <c r="H60" s="106">
        <f>F60</f>
        <v>-1133448.3999999999</v>
      </c>
    </row>
    <row r="61" spans="1:8" s="47" customFormat="1" ht="25.5" x14ac:dyDescent="0.2">
      <c r="A61" s="104">
        <v>35</v>
      </c>
      <c r="B61" s="83" t="s">
        <v>85</v>
      </c>
      <c r="C61" s="84">
        <v>0</v>
      </c>
      <c r="D61" s="84" t="s">
        <v>182</v>
      </c>
      <c r="E61" s="106">
        <v>0</v>
      </c>
      <c r="F61" s="125">
        <v>0</v>
      </c>
      <c r="G61" s="84" t="s">
        <v>182</v>
      </c>
      <c r="H61" s="106">
        <f>F61</f>
        <v>0</v>
      </c>
    </row>
    <row r="62" spans="1:8" s="47" customFormat="1" ht="25.5" x14ac:dyDescent="0.2">
      <c r="A62" s="104">
        <v>36</v>
      </c>
      <c r="B62" s="83" t="s">
        <v>86</v>
      </c>
      <c r="C62" s="84">
        <v>-177647.86</v>
      </c>
      <c r="D62" s="84" t="s">
        <v>182</v>
      </c>
      <c r="E62" s="106">
        <v>-177647.86</v>
      </c>
      <c r="F62" s="125">
        <v>983022.22</v>
      </c>
      <c r="G62" s="84" t="s">
        <v>182</v>
      </c>
      <c r="H62" s="106">
        <f>F62</f>
        <v>983022.22</v>
      </c>
    </row>
    <row r="63" spans="1:8" s="47" customFormat="1" ht="12.75" x14ac:dyDescent="0.2">
      <c r="A63" s="104">
        <v>37</v>
      </c>
      <c r="B63" s="88" t="s">
        <v>87</v>
      </c>
      <c r="C63" s="85">
        <v>-690814.69</v>
      </c>
      <c r="D63" s="85">
        <v>0</v>
      </c>
      <c r="E63" s="106">
        <v>-690814.69</v>
      </c>
      <c r="F63" s="126">
        <f>SUM(F60:F62)</f>
        <v>-150426.17999999993</v>
      </c>
      <c r="G63" s="85">
        <v>0</v>
      </c>
      <c r="H63" s="106">
        <f>F63</f>
        <v>-150426.17999999993</v>
      </c>
    </row>
    <row r="64" spans="1:8" s="47" customFormat="1" ht="12.75" x14ac:dyDescent="0.2">
      <c r="A64" s="104"/>
      <c r="B64" s="100"/>
      <c r="C64" s="84"/>
      <c r="D64" s="84"/>
      <c r="E64" s="109"/>
      <c r="F64" s="125"/>
      <c r="G64" s="84"/>
      <c r="H64" s="109"/>
    </row>
    <row r="65" spans="1:8" s="47" customFormat="1" ht="25.5" x14ac:dyDescent="0.2">
      <c r="A65" s="111">
        <v>38</v>
      </c>
      <c r="B65" s="101" t="s">
        <v>180</v>
      </c>
      <c r="C65" s="102">
        <v>906484.24999999953</v>
      </c>
      <c r="D65" s="102">
        <v>847517.22930000001</v>
      </c>
      <c r="E65" s="106">
        <v>1754001.4792999995</v>
      </c>
      <c r="F65" s="133">
        <f>F58-F63</f>
        <v>1037939.6399999999</v>
      </c>
      <c r="G65" s="102">
        <f>G58-G63</f>
        <v>576391.57160000014</v>
      </c>
      <c r="H65" s="106">
        <f t="shared" ref="H65:H68" si="6">F65+G65</f>
        <v>1614331.2116</v>
      </c>
    </row>
    <row r="66" spans="1:8" s="48" customFormat="1" ht="12.75" x14ac:dyDescent="0.2">
      <c r="A66" s="119">
        <v>39</v>
      </c>
      <c r="B66" s="83" t="s">
        <v>88</v>
      </c>
      <c r="C66" s="103"/>
      <c r="D66" s="103"/>
      <c r="E66" s="106">
        <v>0</v>
      </c>
      <c r="F66" s="134"/>
      <c r="G66" s="103"/>
      <c r="H66" s="106">
        <f t="shared" si="6"/>
        <v>0</v>
      </c>
    </row>
    <row r="67" spans="1:8" s="47" customFormat="1" ht="12.75" x14ac:dyDescent="0.2">
      <c r="A67" s="111">
        <v>40</v>
      </c>
      <c r="B67" s="88" t="s">
        <v>89</v>
      </c>
      <c r="C67" s="85">
        <v>906484.24999999953</v>
      </c>
      <c r="D67" s="85">
        <v>847517.22930000001</v>
      </c>
      <c r="E67" s="106">
        <v>1754001.4792999995</v>
      </c>
      <c r="F67" s="126">
        <f>F65-F66</f>
        <v>1037939.6399999999</v>
      </c>
      <c r="G67" s="85">
        <f>G65-G66</f>
        <v>576391.57160000014</v>
      </c>
      <c r="H67" s="106">
        <f t="shared" si="6"/>
        <v>1614331.2116</v>
      </c>
    </row>
    <row r="68" spans="1:8" s="48" customFormat="1" ht="12.75" x14ac:dyDescent="0.2">
      <c r="A68" s="119">
        <v>41</v>
      </c>
      <c r="B68" s="83" t="s">
        <v>101</v>
      </c>
      <c r="C68" s="103"/>
      <c r="D68" s="103"/>
      <c r="E68" s="106">
        <v>0</v>
      </c>
      <c r="F68" s="134"/>
      <c r="G68" s="103"/>
      <c r="H68" s="106">
        <f t="shared" si="6"/>
        <v>0</v>
      </c>
    </row>
    <row r="69" spans="1:8" s="47" customFormat="1" ht="13.5" thickBot="1" x14ac:dyDescent="0.25">
      <c r="A69" s="120">
        <v>42</v>
      </c>
      <c r="B69" s="121" t="s">
        <v>68</v>
      </c>
      <c r="C69" s="122">
        <v>906484.24999999953</v>
      </c>
      <c r="D69" s="122">
        <v>847517.22930000001</v>
      </c>
      <c r="E69" s="123">
        <v>1754001.4792999995</v>
      </c>
      <c r="F69" s="135">
        <f>F67+F68</f>
        <v>1037939.6399999999</v>
      </c>
      <c r="G69" s="122">
        <f>G67+G68</f>
        <v>576391.57160000014</v>
      </c>
      <c r="H69" s="123">
        <f>F69+G69</f>
        <v>1614331.2116</v>
      </c>
    </row>
    <row r="70" spans="1:8" x14ac:dyDescent="0.3">
      <c r="A70" s="11"/>
      <c r="B70" s="13"/>
      <c r="C70" s="21"/>
      <c r="D70" s="21"/>
      <c r="E70" s="21"/>
    </row>
    <row r="71" spans="1:8" x14ac:dyDescent="0.3">
      <c r="A71" s="11"/>
      <c r="B71" s="2"/>
      <c r="C71" s="21"/>
      <c r="D71" s="21"/>
      <c r="E71" s="22"/>
    </row>
    <row r="72" spans="1:8" x14ac:dyDescent="0.3">
      <c r="A72" s="21" t="s">
        <v>238</v>
      </c>
      <c r="B72" s="21" t="s">
        <v>237</v>
      </c>
      <c r="C72" s="21"/>
      <c r="D72" s="21"/>
      <c r="E72" s="21"/>
    </row>
  </sheetData>
  <mergeCells count="3">
    <mergeCell ref="D1:H1"/>
    <mergeCell ref="C7:E7"/>
    <mergeCell ref="F7:H7"/>
  </mergeCells>
  <phoneticPr fontId="3" type="noConversion"/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topLeftCell="A31" workbookViewId="0">
      <selection activeCell="E13" sqref="E13"/>
    </sheetView>
  </sheetViews>
  <sheetFormatPr defaultRowHeight="12.75" x14ac:dyDescent="0.2"/>
  <cols>
    <col min="2" max="2" width="74.28515625" customWidth="1"/>
    <col min="3" max="8" width="15.28515625" customWidth="1"/>
  </cols>
  <sheetData>
    <row r="2" spans="1:8" ht="15" x14ac:dyDescent="0.3">
      <c r="A2" s="160" t="s">
        <v>123</v>
      </c>
      <c r="B2" s="161" t="str">
        <f>'RC'!B2</f>
        <v>სს "აზერბაიჯანის საერთაშორისო ბანკი-საქართველო"</v>
      </c>
    </row>
    <row r="3" spans="1:8" ht="15" x14ac:dyDescent="0.3">
      <c r="A3" s="160" t="s">
        <v>135</v>
      </c>
      <c r="B3" s="154">
        <f>'RC'!B3</f>
        <v>42825</v>
      </c>
    </row>
    <row r="4" spans="1:8" ht="15" x14ac:dyDescent="0.3">
      <c r="A4" s="160"/>
      <c r="B4" s="154"/>
    </row>
    <row r="5" spans="1:8" ht="15" x14ac:dyDescent="0.3">
      <c r="A5" s="160"/>
      <c r="B5" s="154"/>
    </row>
    <row r="6" spans="1:8" ht="16.5" thickBot="1" x14ac:dyDescent="0.35">
      <c r="A6" s="14"/>
      <c r="B6" s="24" t="s">
        <v>17</v>
      </c>
    </row>
    <row r="7" spans="1:8" ht="18" x14ac:dyDescent="0.35">
      <c r="A7" s="25"/>
      <c r="B7" s="20"/>
      <c r="C7" s="208" t="s">
        <v>138</v>
      </c>
      <c r="D7" s="211"/>
      <c r="E7" s="212"/>
      <c r="F7" s="213" t="s">
        <v>151</v>
      </c>
      <c r="G7" s="211"/>
      <c r="H7" s="212"/>
    </row>
    <row r="8" spans="1:8" x14ac:dyDescent="0.2">
      <c r="A8" s="54" t="s">
        <v>109</v>
      </c>
      <c r="B8" s="60"/>
      <c r="C8" s="10" t="s">
        <v>165</v>
      </c>
      <c r="D8" s="10" t="s">
        <v>166</v>
      </c>
      <c r="E8" s="61" t="s">
        <v>167</v>
      </c>
      <c r="F8" s="77" t="s">
        <v>165</v>
      </c>
      <c r="G8" s="10" t="s">
        <v>166</v>
      </c>
      <c r="H8" s="61" t="s">
        <v>167</v>
      </c>
    </row>
    <row r="9" spans="1:8" x14ac:dyDescent="0.2">
      <c r="A9" s="54">
        <v>1</v>
      </c>
      <c r="B9" s="62" t="s">
        <v>102</v>
      </c>
      <c r="C9" s="72">
        <f>SUM(C10:C11)+C12+C15+C16+C29</f>
        <v>43554770.909999996</v>
      </c>
      <c r="D9" s="72">
        <f t="shared" ref="D9:G9" si="0">SUM(D10:D11)+D12+D15+D16+D29</f>
        <v>48807196.803220004</v>
      </c>
      <c r="E9" s="74">
        <f t="shared" si="0"/>
        <v>92361967.71322</v>
      </c>
      <c r="F9" s="72">
        <f>SUM(F10:F11)+F12+F15+F16+F29</f>
        <v>33440297.549999997</v>
      </c>
      <c r="G9" s="72">
        <f t="shared" si="0"/>
        <v>66674283.049999997</v>
      </c>
      <c r="H9" s="74">
        <f>F9+G9</f>
        <v>100114580.59999999</v>
      </c>
    </row>
    <row r="10" spans="1:8" x14ac:dyDescent="0.2">
      <c r="A10" s="54">
        <v>1.1000000000000001</v>
      </c>
      <c r="B10" s="63" t="s">
        <v>8</v>
      </c>
      <c r="C10" s="59">
        <v>0</v>
      </c>
      <c r="D10" s="59">
        <v>0</v>
      </c>
      <c r="E10" s="74">
        <f t="shared" ref="E10:E70" si="1">C10+D10</f>
        <v>0</v>
      </c>
      <c r="F10" s="79"/>
      <c r="G10" s="59"/>
      <c r="H10" s="74">
        <f t="shared" ref="H10:H11" si="2">F10+G10</f>
        <v>0</v>
      </c>
    </row>
    <row r="11" spans="1:8" x14ac:dyDescent="0.2">
      <c r="A11" s="54">
        <v>1.2</v>
      </c>
      <c r="B11" s="63" t="s">
        <v>9</v>
      </c>
      <c r="C11" s="59">
        <v>11117036.190000001</v>
      </c>
      <c r="D11" s="59">
        <v>4123352.5</v>
      </c>
      <c r="E11" s="74">
        <f t="shared" si="1"/>
        <v>15240388.690000001</v>
      </c>
      <c r="F11" s="79">
        <v>9680957.5299999993</v>
      </c>
      <c r="G11" s="59">
        <v>6970986.79</v>
      </c>
      <c r="H11" s="74">
        <f t="shared" si="2"/>
        <v>16651944.32</v>
      </c>
    </row>
    <row r="12" spans="1:8" x14ac:dyDescent="0.2">
      <c r="A12" s="54">
        <v>1.3</v>
      </c>
      <c r="B12" s="63" t="s">
        <v>198</v>
      </c>
      <c r="C12" s="73">
        <f>SUM(C13:C14)</f>
        <v>15327386.5</v>
      </c>
      <c r="D12" s="73">
        <f>SUM(D13:D14)</f>
        <v>14197481.910768</v>
      </c>
      <c r="E12" s="74">
        <f t="shared" si="1"/>
        <v>29524868.410768002</v>
      </c>
      <c r="F12" s="80">
        <v>3448400</v>
      </c>
      <c r="G12" s="73">
        <v>43767104.310000002</v>
      </c>
      <c r="H12" s="74">
        <f>F12+G12</f>
        <v>47215504.310000002</v>
      </c>
    </row>
    <row r="13" spans="1:8" x14ac:dyDescent="0.2">
      <c r="A13" s="64" t="s">
        <v>199</v>
      </c>
      <c r="B13" s="65" t="s">
        <v>200</v>
      </c>
      <c r="C13" s="59">
        <v>15327386.5</v>
      </c>
      <c r="D13" s="59">
        <v>12681749.9815</v>
      </c>
      <c r="E13" s="74">
        <f t="shared" si="1"/>
        <v>28009136.4815</v>
      </c>
      <c r="F13" s="79"/>
      <c r="G13" s="59"/>
      <c r="H13" s="74">
        <f t="shared" ref="H13:H70" si="3">F13+G13</f>
        <v>0</v>
      </c>
    </row>
    <row r="14" spans="1:8" x14ac:dyDescent="0.2">
      <c r="A14" s="64" t="s">
        <v>201</v>
      </c>
      <c r="B14" s="66" t="s">
        <v>202</v>
      </c>
      <c r="C14" s="59">
        <v>0</v>
      </c>
      <c r="D14" s="59">
        <v>1515731.9292679999</v>
      </c>
      <c r="E14" s="74">
        <f t="shared" si="1"/>
        <v>1515731.9292679999</v>
      </c>
      <c r="F14" s="79"/>
      <c r="G14" s="59"/>
      <c r="H14" s="74">
        <f t="shared" si="3"/>
        <v>0</v>
      </c>
    </row>
    <row r="15" spans="1:8" x14ac:dyDescent="0.2">
      <c r="A15" s="54">
        <v>1.4</v>
      </c>
      <c r="B15" s="67" t="s">
        <v>21</v>
      </c>
      <c r="C15" s="59"/>
      <c r="D15" s="59"/>
      <c r="E15" s="74">
        <f t="shared" si="1"/>
        <v>0</v>
      </c>
      <c r="F15" s="79"/>
      <c r="G15" s="59"/>
      <c r="H15" s="74">
        <f t="shared" si="3"/>
        <v>0</v>
      </c>
    </row>
    <row r="16" spans="1:8" x14ac:dyDescent="0.2">
      <c r="A16" s="54">
        <v>1.5</v>
      </c>
      <c r="B16" s="67" t="s">
        <v>203</v>
      </c>
      <c r="C16" s="73">
        <f>SUM(C17:C19)+SUM(C25:C28)</f>
        <v>17110348.219999999</v>
      </c>
      <c r="D16" s="73">
        <f>SUM(D17:D19)+SUM(D25:D28)</f>
        <v>30486362.392451998</v>
      </c>
      <c r="E16" s="74">
        <f t="shared" si="1"/>
        <v>47596710.612452</v>
      </c>
      <c r="F16" s="80">
        <v>20310940.02</v>
      </c>
      <c r="G16" s="73">
        <v>15936191.949999999</v>
      </c>
      <c r="H16" s="74">
        <f t="shared" si="3"/>
        <v>36247131.969999999</v>
      </c>
    </row>
    <row r="17" spans="1:8" x14ac:dyDescent="0.2">
      <c r="A17" s="54" t="s">
        <v>204</v>
      </c>
      <c r="B17" s="67" t="s">
        <v>205</v>
      </c>
      <c r="C17" s="59">
        <v>546595</v>
      </c>
      <c r="D17" s="59">
        <v>12239399.720451999</v>
      </c>
      <c r="E17" s="74">
        <f t="shared" si="1"/>
        <v>12785994.720451999</v>
      </c>
      <c r="F17" s="79"/>
      <c r="G17" s="59"/>
      <c r="H17" s="74">
        <f t="shared" si="3"/>
        <v>0</v>
      </c>
    </row>
    <row r="18" spans="1:8" x14ac:dyDescent="0.2">
      <c r="A18" s="54" t="s">
        <v>206</v>
      </c>
      <c r="B18" s="67" t="s">
        <v>207</v>
      </c>
      <c r="C18" s="59">
        <v>0</v>
      </c>
      <c r="D18" s="59">
        <v>0</v>
      </c>
      <c r="E18" s="74">
        <f t="shared" si="1"/>
        <v>0</v>
      </c>
      <c r="F18" s="79"/>
      <c r="G18" s="59"/>
      <c r="H18" s="74">
        <f t="shared" si="3"/>
        <v>0</v>
      </c>
    </row>
    <row r="19" spans="1:8" x14ac:dyDescent="0.2">
      <c r="A19" s="54" t="s">
        <v>208</v>
      </c>
      <c r="B19" s="67" t="s">
        <v>209</v>
      </c>
      <c r="C19" s="73">
        <f>SUM(C20:C24)</f>
        <v>16549953.220000001</v>
      </c>
      <c r="D19" s="73">
        <f>SUM(D20:D24)</f>
        <v>17786042.471999999</v>
      </c>
      <c r="E19" s="74">
        <f t="shared" si="1"/>
        <v>34335995.692000002</v>
      </c>
      <c r="F19" s="80">
        <v>0</v>
      </c>
      <c r="G19" s="73">
        <v>0</v>
      </c>
      <c r="H19" s="74">
        <f t="shared" si="3"/>
        <v>0</v>
      </c>
    </row>
    <row r="20" spans="1:8" x14ac:dyDescent="0.2">
      <c r="A20" s="54" t="s">
        <v>210</v>
      </c>
      <c r="B20" s="66" t="s">
        <v>211</v>
      </c>
      <c r="C20" s="59">
        <v>15196542.220000001</v>
      </c>
      <c r="D20" s="59">
        <v>1513236.4720000001</v>
      </c>
      <c r="E20" s="74">
        <f t="shared" si="1"/>
        <v>16709778.692000002</v>
      </c>
      <c r="F20" s="79"/>
      <c r="G20" s="59"/>
      <c r="H20" s="74">
        <f t="shared" si="3"/>
        <v>0</v>
      </c>
    </row>
    <row r="21" spans="1:8" x14ac:dyDescent="0.2">
      <c r="A21" s="54" t="s">
        <v>212</v>
      </c>
      <c r="B21" s="66" t="s">
        <v>213</v>
      </c>
      <c r="C21" s="59">
        <v>1353411</v>
      </c>
      <c r="D21" s="59">
        <v>0</v>
      </c>
      <c r="E21" s="74">
        <f t="shared" si="1"/>
        <v>1353411</v>
      </c>
      <c r="F21" s="79"/>
      <c r="G21" s="59"/>
      <c r="H21" s="74">
        <f t="shared" si="3"/>
        <v>0</v>
      </c>
    </row>
    <row r="22" spans="1:8" x14ac:dyDescent="0.2">
      <c r="A22" s="54" t="s">
        <v>214</v>
      </c>
      <c r="B22" s="68" t="s">
        <v>215</v>
      </c>
      <c r="C22" s="59">
        <v>0</v>
      </c>
      <c r="D22" s="59">
        <v>15893799.999999998</v>
      </c>
      <c r="E22" s="74">
        <f t="shared" si="1"/>
        <v>15893799.999999998</v>
      </c>
      <c r="F22" s="79"/>
      <c r="G22" s="59"/>
      <c r="H22" s="74">
        <f t="shared" si="3"/>
        <v>0</v>
      </c>
    </row>
    <row r="23" spans="1:8" x14ac:dyDescent="0.2">
      <c r="A23" s="54" t="s">
        <v>216</v>
      </c>
      <c r="B23" s="66" t="s">
        <v>217</v>
      </c>
      <c r="C23" s="59">
        <v>0</v>
      </c>
      <c r="D23" s="59">
        <v>0</v>
      </c>
      <c r="E23" s="74">
        <f t="shared" si="1"/>
        <v>0</v>
      </c>
      <c r="F23" s="79"/>
      <c r="G23" s="59"/>
      <c r="H23" s="74">
        <f t="shared" si="3"/>
        <v>0</v>
      </c>
    </row>
    <row r="24" spans="1:8" x14ac:dyDescent="0.2">
      <c r="A24" s="54" t="s">
        <v>218</v>
      </c>
      <c r="B24" s="66" t="s">
        <v>219</v>
      </c>
      <c r="C24" s="59">
        <v>0</v>
      </c>
      <c r="D24" s="59">
        <v>379006</v>
      </c>
      <c r="E24" s="74">
        <f t="shared" si="1"/>
        <v>379006</v>
      </c>
      <c r="F24" s="79"/>
      <c r="G24" s="59"/>
      <c r="H24" s="74">
        <f t="shared" si="3"/>
        <v>0</v>
      </c>
    </row>
    <row r="25" spans="1:8" x14ac:dyDescent="0.2">
      <c r="A25" s="54" t="s">
        <v>220</v>
      </c>
      <c r="B25" s="67" t="s">
        <v>221</v>
      </c>
      <c r="C25" s="59">
        <v>13800</v>
      </c>
      <c r="D25" s="59">
        <v>460920.19999999995</v>
      </c>
      <c r="E25" s="74">
        <f t="shared" si="1"/>
        <v>474720.19999999995</v>
      </c>
      <c r="F25" s="79"/>
      <c r="G25" s="59"/>
      <c r="H25" s="74">
        <f t="shared" si="3"/>
        <v>0</v>
      </c>
    </row>
    <row r="26" spans="1:8" x14ac:dyDescent="0.2">
      <c r="A26" s="54" t="s">
        <v>222</v>
      </c>
      <c r="B26" s="67" t="s">
        <v>223</v>
      </c>
      <c r="C26" s="59">
        <v>0</v>
      </c>
      <c r="D26" s="59">
        <v>0</v>
      </c>
      <c r="E26" s="74">
        <f t="shared" si="1"/>
        <v>0</v>
      </c>
      <c r="F26" s="79"/>
      <c r="G26" s="59"/>
      <c r="H26" s="74">
        <f t="shared" si="3"/>
        <v>0</v>
      </c>
    </row>
    <row r="27" spans="1:8" x14ac:dyDescent="0.2">
      <c r="A27" s="54" t="s">
        <v>224</v>
      </c>
      <c r="B27" s="67" t="s">
        <v>225</v>
      </c>
      <c r="C27" s="59">
        <v>0</v>
      </c>
      <c r="D27" s="59">
        <v>0</v>
      </c>
      <c r="E27" s="74">
        <f t="shared" si="1"/>
        <v>0</v>
      </c>
      <c r="F27" s="79"/>
      <c r="G27" s="59"/>
      <c r="H27" s="74">
        <f t="shared" si="3"/>
        <v>0</v>
      </c>
    </row>
    <row r="28" spans="1:8" x14ac:dyDescent="0.2">
      <c r="A28" s="54" t="s">
        <v>226</v>
      </c>
      <c r="B28" s="67" t="s">
        <v>227</v>
      </c>
      <c r="C28" s="59">
        <v>0</v>
      </c>
      <c r="D28" s="59">
        <v>0</v>
      </c>
      <c r="E28" s="74">
        <f t="shared" si="1"/>
        <v>0</v>
      </c>
      <c r="F28" s="79">
        <v>0</v>
      </c>
      <c r="G28" s="59">
        <v>0</v>
      </c>
      <c r="H28" s="74">
        <f t="shared" si="3"/>
        <v>0</v>
      </c>
    </row>
    <row r="29" spans="1:8" x14ac:dyDescent="0.2">
      <c r="A29" s="54">
        <v>1.6</v>
      </c>
      <c r="B29" s="63" t="s">
        <v>22</v>
      </c>
      <c r="C29" s="59">
        <v>0</v>
      </c>
      <c r="D29" s="59">
        <v>0</v>
      </c>
      <c r="E29" s="74">
        <f t="shared" si="1"/>
        <v>0</v>
      </c>
      <c r="F29" s="79"/>
      <c r="G29" s="59"/>
      <c r="H29" s="74">
        <f t="shared" si="3"/>
        <v>0</v>
      </c>
    </row>
    <row r="30" spans="1:8" x14ac:dyDescent="0.2">
      <c r="A30" s="54">
        <v>2</v>
      </c>
      <c r="B30" s="62" t="s">
        <v>105</v>
      </c>
      <c r="C30" s="72">
        <f>SUM(C31:C37)</f>
        <v>41263.68</v>
      </c>
      <c r="D30" s="72">
        <f>SUM(D31:D37)</f>
        <v>24452</v>
      </c>
      <c r="E30" s="74">
        <f t="shared" si="1"/>
        <v>65715.679999999993</v>
      </c>
      <c r="F30" s="78">
        <f>SUM(F31:F37)</f>
        <v>45550.31</v>
      </c>
      <c r="G30" s="72">
        <f>SUM(G31:G37)</f>
        <v>85395.76</v>
      </c>
      <c r="H30" s="74">
        <f t="shared" si="3"/>
        <v>130946.06999999999</v>
      </c>
    </row>
    <row r="31" spans="1:8" x14ac:dyDescent="0.2">
      <c r="A31" s="54">
        <v>2.1</v>
      </c>
      <c r="B31" s="69" t="s">
        <v>108</v>
      </c>
      <c r="C31" s="59">
        <v>41263.68</v>
      </c>
      <c r="D31" s="59">
        <v>24452</v>
      </c>
      <c r="E31" s="74">
        <f t="shared" si="1"/>
        <v>65715.679999999993</v>
      </c>
      <c r="F31" s="79">
        <v>45550.31</v>
      </c>
      <c r="G31" s="59">
        <v>85395.76</v>
      </c>
      <c r="H31" s="74">
        <f t="shared" si="3"/>
        <v>130946.06999999999</v>
      </c>
    </row>
    <row r="32" spans="1:8" x14ac:dyDescent="0.2">
      <c r="A32" s="54">
        <v>2.2000000000000002</v>
      </c>
      <c r="B32" s="69" t="s">
        <v>23</v>
      </c>
      <c r="C32" s="59">
        <v>0</v>
      </c>
      <c r="D32" s="59">
        <v>0</v>
      </c>
      <c r="E32" s="74">
        <f t="shared" si="1"/>
        <v>0</v>
      </c>
      <c r="F32" s="79"/>
      <c r="G32" s="59"/>
      <c r="H32" s="74">
        <f t="shared" si="3"/>
        <v>0</v>
      </c>
    </row>
    <row r="33" spans="1:8" x14ac:dyDescent="0.2">
      <c r="A33" s="54">
        <v>2.2999999999999998</v>
      </c>
      <c r="B33" s="69" t="s">
        <v>0</v>
      </c>
      <c r="C33" s="59">
        <v>0</v>
      </c>
      <c r="D33" s="59">
        <v>0</v>
      </c>
      <c r="E33" s="74">
        <f t="shared" si="1"/>
        <v>0</v>
      </c>
      <c r="F33" s="79"/>
      <c r="G33" s="59"/>
      <c r="H33" s="74">
        <f t="shared" si="3"/>
        <v>0</v>
      </c>
    </row>
    <row r="34" spans="1:8" x14ac:dyDescent="0.2">
      <c r="A34" s="54">
        <v>2.4</v>
      </c>
      <c r="B34" s="69" t="s">
        <v>3</v>
      </c>
      <c r="C34" s="59">
        <v>0</v>
      </c>
      <c r="D34" s="59">
        <v>0</v>
      </c>
      <c r="E34" s="74">
        <f t="shared" si="1"/>
        <v>0</v>
      </c>
      <c r="F34" s="79"/>
      <c r="G34" s="59"/>
      <c r="H34" s="74">
        <f t="shared" si="3"/>
        <v>0</v>
      </c>
    </row>
    <row r="35" spans="1:8" x14ac:dyDescent="0.2">
      <c r="A35" s="54">
        <v>2.5</v>
      </c>
      <c r="B35" s="69" t="s">
        <v>10</v>
      </c>
      <c r="C35" s="59">
        <v>0</v>
      </c>
      <c r="D35" s="59">
        <v>0</v>
      </c>
      <c r="E35" s="74">
        <f t="shared" si="1"/>
        <v>0</v>
      </c>
      <c r="F35" s="79"/>
      <c r="G35" s="59"/>
      <c r="H35" s="74">
        <f t="shared" si="3"/>
        <v>0</v>
      </c>
    </row>
    <row r="36" spans="1:8" x14ac:dyDescent="0.2">
      <c r="A36" s="54">
        <v>2.6</v>
      </c>
      <c r="B36" s="69" t="s">
        <v>11</v>
      </c>
      <c r="C36" s="59">
        <v>0</v>
      </c>
      <c r="D36" s="59">
        <v>0</v>
      </c>
      <c r="E36" s="74">
        <f t="shared" si="1"/>
        <v>0</v>
      </c>
      <c r="F36" s="79"/>
      <c r="G36" s="59"/>
      <c r="H36" s="74">
        <f t="shared" si="3"/>
        <v>0</v>
      </c>
    </row>
    <row r="37" spans="1:8" x14ac:dyDescent="0.2">
      <c r="A37" s="54">
        <v>2.7</v>
      </c>
      <c r="B37" s="69" t="s">
        <v>5</v>
      </c>
      <c r="C37" s="59">
        <v>0</v>
      </c>
      <c r="D37" s="59">
        <v>0</v>
      </c>
      <c r="E37" s="74">
        <f t="shared" si="1"/>
        <v>0</v>
      </c>
      <c r="F37" s="79"/>
      <c r="G37" s="59"/>
      <c r="H37" s="74">
        <f t="shared" si="3"/>
        <v>0</v>
      </c>
    </row>
    <row r="38" spans="1:8" x14ac:dyDescent="0.2">
      <c r="A38" s="54">
        <v>3</v>
      </c>
      <c r="B38" s="62" t="s">
        <v>164</v>
      </c>
      <c r="C38" s="72">
        <f>SUM(C39:C41)</f>
        <v>11117036.190000001</v>
      </c>
      <c r="D38" s="72">
        <f>SUM(D39:D41)</f>
        <v>4123352.5</v>
      </c>
      <c r="E38" s="74">
        <f t="shared" si="1"/>
        <v>15240388.690000001</v>
      </c>
      <c r="F38" s="78">
        <f>SUM(F39:F41)</f>
        <v>9680957.5299999993</v>
      </c>
      <c r="G38" s="72">
        <f>SUM(G39:G41)</f>
        <v>6970986.79</v>
      </c>
      <c r="H38" s="74">
        <f t="shared" si="3"/>
        <v>16651944.32</v>
      </c>
    </row>
    <row r="39" spans="1:8" x14ac:dyDescent="0.2">
      <c r="A39" s="54">
        <v>3.1</v>
      </c>
      <c r="B39" s="69" t="s">
        <v>103</v>
      </c>
      <c r="C39" s="59">
        <v>0</v>
      </c>
      <c r="D39" s="59">
        <v>0</v>
      </c>
      <c r="E39" s="74">
        <f t="shared" si="1"/>
        <v>0</v>
      </c>
      <c r="F39" s="79"/>
      <c r="G39" s="59"/>
      <c r="H39" s="74">
        <f t="shared" si="3"/>
        <v>0</v>
      </c>
    </row>
    <row r="40" spans="1:8" x14ac:dyDescent="0.2">
      <c r="A40" s="54">
        <v>3.2</v>
      </c>
      <c r="B40" s="69" t="s">
        <v>104</v>
      </c>
      <c r="C40" s="59">
        <v>11117036.190000001</v>
      </c>
      <c r="D40" s="59">
        <v>4123352.5</v>
      </c>
      <c r="E40" s="74">
        <f t="shared" si="1"/>
        <v>15240388.690000001</v>
      </c>
      <c r="F40" s="79">
        <v>9680957.5299999993</v>
      </c>
      <c r="G40" s="59">
        <v>6970986.79</v>
      </c>
      <c r="H40" s="74">
        <f t="shared" si="3"/>
        <v>16651944.32</v>
      </c>
    </row>
    <row r="41" spans="1:8" x14ac:dyDescent="0.2">
      <c r="A41" s="54">
        <v>3.3</v>
      </c>
      <c r="B41" s="69" t="s">
        <v>24</v>
      </c>
      <c r="C41" s="59">
        <v>0</v>
      </c>
      <c r="D41" s="59">
        <v>0</v>
      </c>
      <c r="E41" s="74">
        <f t="shared" si="1"/>
        <v>0</v>
      </c>
      <c r="F41" s="79"/>
      <c r="G41" s="59"/>
      <c r="H41" s="74">
        <f t="shared" si="3"/>
        <v>0</v>
      </c>
    </row>
    <row r="42" spans="1:8" x14ac:dyDescent="0.2">
      <c r="A42" s="54">
        <v>4</v>
      </c>
      <c r="B42" s="62" t="s">
        <v>228</v>
      </c>
      <c r="C42" s="72">
        <f>SUM(C43:C45)</f>
        <v>3</v>
      </c>
      <c r="D42" s="72">
        <f>SUM(D43:D45)</f>
        <v>0</v>
      </c>
      <c r="E42" s="74">
        <f t="shared" si="1"/>
        <v>3</v>
      </c>
      <c r="F42" s="78">
        <f>SUM(F43:F45)</f>
        <v>2</v>
      </c>
      <c r="G42" s="72">
        <f>SUM(G43:G45)</f>
        <v>0</v>
      </c>
      <c r="H42" s="74">
        <f t="shared" si="3"/>
        <v>2</v>
      </c>
    </row>
    <row r="43" spans="1:8" x14ac:dyDescent="0.2">
      <c r="A43" s="54">
        <v>4.0999999999999996</v>
      </c>
      <c r="B43" s="69" t="s">
        <v>16</v>
      </c>
      <c r="C43" s="59">
        <v>0</v>
      </c>
      <c r="D43" s="59">
        <v>0</v>
      </c>
      <c r="E43" s="74">
        <f t="shared" si="1"/>
        <v>0</v>
      </c>
      <c r="F43" s="79"/>
      <c r="G43" s="59"/>
      <c r="H43" s="74">
        <f t="shared" si="3"/>
        <v>0</v>
      </c>
    </row>
    <row r="44" spans="1:8" x14ac:dyDescent="0.2">
      <c r="A44" s="54">
        <v>4.2</v>
      </c>
      <c r="B44" s="69" t="s">
        <v>1</v>
      </c>
      <c r="C44" s="59">
        <v>0</v>
      </c>
      <c r="D44" s="59">
        <v>0</v>
      </c>
      <c r="E44" s="74">
        <f t="shared" si="1"/>
        <v>0</v>
      </c>
      <c r="F44" s="79"/>
      <c r="G44" s="59"/>
      <c r="H44" s="74">
        <f t="shared" si="3"/>
        <v>0</v>
      </c>
    </row>
    <row r="45" spans="1:8" x14ac:dyDescent="0.2">
      <c r="A45" s="54">
        <v>4.3</v>
      </c>
      <c r="B45" s="69" t="s">
        <v>25</v>
      </c>
      <c r="C45" s="59">
        <v>3</v>
      </c>
      <c r="D45" s="59">
        <v>0</v>
      </c>
      <c r="E45" s="74">
        <f t="shared" si="1"/>
        <v>3</v>
      </c>
      <c r="F45" s="79">
        <v>2</v>
      </c>
      <c r="G45" s="59"/>
      <c r="H45" s="74">
        <f t="shared" si="3"/>
        <v>2</v>
      </c>
    </row>
    <row r="46" spans="1:8" x14ac:dyDescent="0.2">
      <c r="A46" s="54">
        <v>5</v>
      </c>
      <c r="B46" s="62" t="s">
        <v>12</v>
      </c>
      <c r="C46" s="72">
        <f>SUM(C47:C50)</f>
        <v>0</v>
      </c>
      <c r="D46" s="72">
        <f>SUM(D47:D50)</f>
        <v>0</v>
      </c>
      <c r="E46" s="74">
        <f t="shared" si="1"/>
        <v>0</v>
      </c>
      <c r="F46" s="78">
        <f>SUM(F47:F50)</f>
        <v>0</v>
      </c>
      <c r="G46" s="72">
        <f>SUM(G47:G50)</f>
        <v>0</v>
      </c>
      <c r="H46" s="74">
        <f t="shared" si="3"/>
        <v>0</v>
      </c>
    </row>
    <row r="47" spans="1:8" x14ac:dyDescent="0.2">
      <c r="A47" s="54">
        <v>5.0999999999999996</v>
      </c>
      <c r="B47" s="69" t="s">
        <v>229</v>
      </c>
      <c r="C47" s="59">
        <v>0</v>
      </c>
      <c r="D47" s="59">
        <v>0</v>
      </c>
      <c r="E47" s="74">
        <f t="shared" si="1"/>
        <v>0</v>
      </c>
      <c r="F47" s="79"/>
      <c r="G47" s="59"/>
      <c r="H47" s="74">
        <f t="shared" si="3"/>
        <v>0</v>
      </c>
    </row>
    <row r="48" spans="1:8" x14ac:dyDescent="0.2">
      <c r="A48" s="54">
        <v>5.2</v>
      </c>
      <c r="B48" s="69" t="s">
        <v>106</v>
      </c>
      <c r="C48" s="59">
        <v>0</v>
      </c>
      <c r="D48" s="59">
        <v>0</v>
      </c>
      <c r="E48" s="74">
        <f t="shared" si="1"/>
        <v>0</v>
      </c>
      <c r="F48" s="79"/>
      <c r="G48" s="59"/>
      <c r="H48" s="74">
        <f t="shared" si="3"/>
        <v>0</v>
      </c>
    </row>
    <row r="49" spans="1:8" x14ac:dyDescent="0.2">
      <c r="A49" s="54">
        <v>5.3</v>
      </c>
      <c r="B49" s="69" t="s">
        <v>230</v>
      </c>
      <c r="C49" s="59">
        <v>0</v>
      </c>
      <c r="D49" s="59">
        <v>0</v>
      </c>
      <c r="E49" s="74">
        <f t="shared" si="1"/>
        <v>0</v>
      </c>
      <c r="F49" s="79"/>
      <c r="G49" s="59"/>
      <c r="H49" s="74">
        <f t="shared" si="3"/>
        <v>0</v>
      </c>
    </row>
    <row r="50" spans="1:8" x14ac:dyDescent="0.2">
      <c r="A50" s="54">
        <v>5.4</v>
      </c>
      <c r="B50" s="69" t="s">
        <v>13</v>
      </c>
      <c r="C50" s="59">
        <v>0</v>
      </c>
      <c r="D50" s="59">
        <v>0</v>
      </c>
      <c r="E50" s="74">
        <f t="shared" si="1"/>
        <v>0</v>
      </c>
      <c r="F50" s="79"/>
      <c r="G50" s="59"/>
      <c r="H50" s="74">
        <f t="shared" si="3"/>
        <v>0</v>
      </c>
    </row>
    <row r="51" spans="1:8" x14ac:dyDescent="0.2">
      <c r="A51" s="54">
        <v>6</v>
      </c>
      <c r="B51" s="62" t="s">
        <v>26</v>
      </c>
      <c r="C51" s="72">
        <f>SUM(C52:C55)</f>
        <v>0</v>
      </c>
      <c r="D51" s="72">
        <f>SUM(D52:D55)</f>
        <v>0</v>
      </c>
      <c r="E51" s="74">
        <f t="shared" si="1"/>
        <v>0</v>
      </c>
      <c r="F51" s="78">
        <f>SUM(F52:F55)</f>
        <v>0</v>
      </c>
      <c r="G51" s="72">
        <f>SUM(G52:G55)</f>
        <v>0</v>
      </c>
      <c r="H51" s="74">
        <f t="shared" si="3"/>
        <v>0</v>
      </c>
    </row>
    <row r="52" spans="1:8" x14ac:dyDescent="0.2">
      <c r="A52" s="54">
        <v>6.1</v>
      </c>
      <c r="B52" s="69" t="s">
        <v>27</v>
      </c>
      <c r="C52" s="59">
        <v>0</v>
      </c>
      <c r="D52" s="59">
        <v>0</v>
      </c>
      <c r="E52" s="74">
        <f t="shared" si="1"/>
        <v>0</v>
      </c>
      <c r="F52" s="79"/>
      <c r="G52" s="59"/>
      <c r="H52" s="74">
        <f t="shared" si="3"/>
        <v>0</v>
      </c>
    </row>
    <row r="53" spans="1:8" x14ac:dyDescent="0.2">
      <c r="A53" s="54">
        <v>6.2</v>
      </c>
      <c r="B53" s="69" t="s">
        <v>107</v>
      </c>
      <c r="C53" s="59">
        <v>0</v>
      </c>
      <c r="D53" s="59">
        <v>0</v>
      </c>
      <c r="E53" s="74">
        <f t="shared" si="1"/>
        <v>0</v>
      </c>
      <c r="F53" s="79"/>
      <c r="G53" s="59"/>
      <c r="H53" s="74">
        <f t="shared" si="3"/>
        <v>0</v>
      </c>
    </row>
    <row r="54" spans="1:8" x14ac:dyDescent="0.2">
      <c r="A54" s="54">
        <v>6.3</v>
      </c>
      <c r="B54" s="69" t="s">
        <v>6</v>
      </c>
      <c r="C54" s="59">
        <v>0</v>
      </c>
      <c r="D54" s="59">
        <v>0</v>
      </c>
      <c r="E54" s="74">
        <f t="shared" si="1"/>
        <v>0</v>
      </c>
      <c r="F54" s="79"/>
      <c r="G54" s="59"/>
      <c r="H54" s="74">
        <f t="shared" si="3"/>
        <v>0</v>
      </c>
    </row>
    <row r="55" spans="1:8" x14ac:dyDescent="0.2">
      <c r="A55" s="54">
        <v>6.4</v>
      </c>
      <c r="B55" s="69" t="s">
        <v>13</v>
      </c>
      <c r="C55" s="59">
        <v>0</v>
      </c>
      <c r="D55" s="59">
        <v>0</v>
      </c>
      <c r="E55" s="74">
        <f t="shared" si="1"/>
        <v>0</v>
      </c>
      <c r="F55" s="79"/>
      <c r="G55" s="59"/>
      <c r="H55" s="74">
        <f t="shared" si="3"/>
        <v>0</v>
      </c>
    </row>
    <row r="56" spans="1:8" x14ac:dyDescent="0.2">
      <c r="A56" s="54">
        <v>7</v>
      </c>
      <c r="B56" s="62" t="s">
        <v>2</v>
      </c>
      <c r="C56" s="58">
        <f>SUM(C57:C59)</f>
        <v>78072554.190000013</v>
      </c>
      <c r="D56" s="58">
        <f>SUM(D57:D59)</f>
        <v>2125722.3199999998</v>
      </c>
      <c r="E56" s="74">
        <f t="shared" si="1"/>
        <v>80198276.510000005</v>
      </c>
      <c r="F56" s="81">
        <f>SUM(F57:F59)</f>
        <v>102943365.08</v>
      </c>
      <c r="G56" s="58">
        <f>SUM(G57:G59)</f>
        <v>1843576.76</v>
      </c>
      <c r="H56" s="74">
        <f t="shared" si="3"/>
        <v>104786941.84</v>
      </c>
    </row>
    <row r="57" spans="1:8" x14ac:dyDescent="0.2">
      <c r="A57" s="54" t="s">
        <v>110</v>
      </c>
      <c r="B57" s="69" t="s">
        <v>28</v>
      </c>
      <c r="C57" s="59">
        <v>78072554.190000013</v>
      </c>
      <c r="D57" s="59">
        <v>2125722.3199999998</v>
      </c>
      <c r="E57" s="74">
        <f t="shared" si="1"/>
        <v>80198276.510000005</v>
      </c>
      <c r="F57" s="79">
        <v>102943365.08</v>
      </c>
      <c r="G57" s="59">
        <v>1843576.76</v>
      </c>
      <c r="H57" s="74">
        <f t="shared" si="3"/>
        <v>104786941.84</v>
      </c>
    </row>
    <row r="58" spans="1:8" x14ac:dyDescent="0.2">
      <c r="A58" s="54" t="s">
        <v>111</v>
      </c>
      <c r="B58" s="69" t="s">
        <v>4</v>
      </c>
      <c r="C58" s="59">
        <v>0</v>
      </c>
      <c r="D58" s="59">
        <v>0</v>
      </c>
      <c r="E58" s="74">
        <f t="shared" si="1"/>
        <v>0</v>
      </c>
      <c r="F58" s="79"/>
      <c r="G58" s="59"/>
      <c r="H58" s="74">
        <f t="shared" si="3"/>
        <v>0</v>
      </c>
    </row>
    <row r="59" spans="1:8" x14ac:dyDescent="0.2">
      <c r="A59" s="54" t="s">
        <v>112</v>
      </c>
      <c r="B59" s="69" t="s">
        <v>18</v>
      </c>
      <c r="C59" s="59">
        <v>0</v>
      </c>
      <c r="D59" s="59">
        <v>0</v>
      </c>
      <c r="E59" s="74">
        <f t="shared" si="1"/>
        <v>0</v>
      </c>
      <c r="F59" s="79"/>
      <c r="G59" s="59"/>
      <c r="H59" s="74">
        <f t="shared" si="3"/>
        <v>0</v>
      </c>
    </row>
    <row r="60" spans="1:8" x14ac:dyDescent="0.2">
      <c r="A60" s="54">
        <v>8</v>
      </c>
      <c r="B60" s="62" t="s">
        <v>19</v>
      </c>
      <c r="C60" s="58">
        <f>SUM(C61:C65)</f>
        <v>11310492.07</v>
      </c>
      <c r="D60" s="58">
        <f>SUM(D61:D65)</f>
        <v>10490917.379999999</v>
      </c>
      <c r="E60" s="74">
        <f t="shared" si="1"/>
        <v>21801409.449999999</v>
      </c>
      <c r="F60" s="81">
        <f>SUM(F61:F65)</f>
        <v>4706953.2699999996</v>
      </c>
      <c r="G60" s="58">
        <f>SUM(G61:G65)</f>
        <v>5429905.4699999997</v>
      </c>
      <c r="H60" s="74">
        <f t="shared" si="3"/>
        <v>10136858.739999998</v>
      </c>
    </row>
    <row r="61" spans="1:8" x14ac:dyDescent="0.2">
      <c r="A61" s="54" t="s">
        <v>113</v>
      </c>
      <c r="B61" s="69" t="s">
        <v>231</v>
      </c>
      <c r="C61" s="59">
        <v>0</v>
      </c>
      <c r="D61" s="59">
        <v>0</v>
      </c>
      <c r="E61" s="74">
        <f t="shared" si="1"/>
        <v>0</v>
      </c>
      <c r="F61" s="79"/>
      <c r="G61" s="59"/>
      <c r="H61" s="74">
        <f t="shared" si="3"/>
        <v>0</v>
      </c>
    </row>
    <row r="62" spans="1:8" x14ac:dyDescent="0.2">
      <c r="A62" s="54" t="s">
        <v>114</v>
      </c>
      <c r="B62" s="69" t="s">
        <v>232</v>
      </c>
      <c r="C62" s="59">
        <v>5379563.0099999988</v>
      </c>
      <c r="D62" s="59">
        <v>4743674.78</v>
      </c>
      <c r="E62" s="74">
        <f t="shared" si="1"/>
        <v>10123237.789999999</v>
      </c>
      <c r="F62" s="79">
        <v>4706953.2699999996</v>
      </c>
      <c r="G62" s="59">
        <v>5429905.4699999997</v>
      </c>
      <c r="H62" s="74">
        <f t="shared" si="3"/>
        <v>10136858.739999998</v>
      </c>
    </row>
    <row r="63" spans="1:8" x14ac:dyDescent="0.2">
      <c r="A63" s="54" t="s">
        <v>115</v>
      </c>
      <c r="B63" s="69" t="s">
        <v>20</v>
      </c>
      <c r="C63" s="59">
        <v>0</v>
      </c>
      <c r="D63" s="59">
        <v>0</v>
      </c>
      <c r="E63" s="74">
        <f t="shared" si="1"/>
        <v>0</v>
      </c>
      <c r="F63" s="79"/>
      <c r="G63" s="59"/>
      <c r="H63" s="74">
        <f t="shared" si="3"/>
        <v>0</v>
      </c>
    </row>
    <row r="64" spans="1:8" x14ac:dyDescent="0.2">
      <c r="A64" s="54" t="s">
        <v>116</v>
      </c>
      <c r="B64" s="69" t="s">
        <v>233</v>
      </c>
      <c r="C64" s="59">
        <v>5930929.0600000005</v>
      </c>
      <c r="D64" s="59">
        <v>5747242.5999999996</v>
      </c>
      <c r="E64" s="74">
        <f t="shared" si="1"/>
        <v>11678171.66</v>
      </c>
      <c r="F64" s="79"/>
      <c r="G64" s="59"/>
      <c r="H64" s="74">
        <f t="shared" si="3"/>
        <v>0</v>
      </c>
    </row>
    <row r="65" spans="1:8" x14ac:dyDescent="0.2">
      <c r="A65" s="54" t="s">
        <v>117</v>
      </c>
      <c r="B65" s="69" t="s">
        <v>29</v>
      </c>
      <c r="C65" s="59">
        <v>0</v>
      </c>
      <c r="D65" s="59">
        <v>0</v>
      </c>
      <c r="E65" s="74">
        <f t="shared" si="1"/>
        <v>0</v>
      </c>
      <c r="F65" s="79"/>
      <c r="G65" s="59"/>
      <c r="H65" s="74">
        <f t="shared" si="3"/>
        <v>0</v>
      </c>
    </row>
    <row r="66" spans="1:8" x14ac:dyDescent="0.2">
      <c r="A66" s="54">
        <v>9</v>
      </c>
      <c r="B66" s="62" t="s">
        <v>30</v>
      </c>
      <c r="C66" s="58">
        <f>SUM(C67:C70)</f>
        <v>64586.03</v>
      </c>
      <c r="D66" s="58">
        <f>SUM(D67:D70)</f>
        <v>0</v>
      </c>
      <c r="E66" s="74">
        <f t="shared" si="1"/>
        <v>64586.03</v>
      </c>
      <c r="F66" s="81">
        <f>SUM(F67:F70)</f>
        <v>57506.53</v>
      </c>
      <c r="G66" s="58">
        <f>SUM(G67:G70)</f>
        <v>0</v>
      </c>
      <c r="H66" s="74">
        <f t="shared" si="3"/>
        <v>57506.53</v>
      </c>
    </row>
    <row r="67" spans="1:8" x14ac:dyDescent="0.2">
      <c r="A67" s="54" t="s">
        <v>118</v>
      </c>
      <c r="B67" s="69" t="s">
        <v>7</v>
      </c>
      <c r="C67" s="59">
        <v>0</v>
      </c>
      <c r="D67" s="59">
        <v>0</v>
      </c>
      <c r="E67" s="74">
        <f t="shared" si="1"/>
        <v>0</v>
      </c>
      <c r="F67" s="79"/>
      <c r="G67" s="59"/>
      <c r="H67" s="74">
        <f t="shared" si="3"/>
        <v>0</v>
      </c>
    </row>
    <row r="68" spans="1:8" x14ac:dyDescent="0.2">
      <c r="A68" s="54" t="s">
        <v>119</v>
      </c>
      <c r="B68" s="69" t="s">
        <v>14</v>
      </c>
      <c r="C68" s="59">
        <v>37133.03</v>
      </c>
      <c r="D68" s="59">
        <v>0</v>
      </c>
      <c r="E68" s="74">
        <f t="shared" si="1"/>
        <v>37133.03</v>
      </c>
      <c r="F68" s="79">
        <v>34264.53</v>
      </c>
      <c r="G68" s="59"/>
      <c r="H68" s="74">
        <f t="shared" si="3"/>
        <v>34264.53</v>
      </c>
    </row>
    <row r="69" spans="1:8" x14ac:dyDescent="0.2">
      <c r="A69" s="54" t="s">
        <v>120</v>
      </c>
      <c r="B69" s="69" t="s">
        <v>31</v>
      </c>
      <c r="C69" s="59">
        <v>27453</v>
      </c>
      <c r="D69" s="59">
        <v>0</v>
      </c>
      <c r="E69" s="74">
        <f t="shared" si="1"/>
        <v>27453</v>
      </c>
      <c r="F69" s="79">
        <v>23242</v>
      </c>
      <c r="G69" s="59"/>
      <c r="H69" s="74">
        <f t="shared" si="3"/>
        <v>23242</v>
      </c>
    </row>
    <row r="70" spans="1:8" x14ac:dyDescent="0.2">
      <c r="A70" s="54" t="s">
        <v>121</v>
      </c>
      <c r="B70" s="69" t="s">
        <v>15</v>
      </c>
      <c r="C70" s="59">
        <v>0</v>
      </c>
      <c r="D70" s="59">
        <v>0</v>
      </c>
      <c r="E70" s="74">
        <f t="shared" si="1"/>
        <v>0</v>
      </c>
      <c r="F70" s="79"/>
      <c r="G70" s="59"/>
      <c r="H70" s="74">
        <f t="shared" si="3"/>
        <v>0</v>
      </c>
    </row>
    <row r="71" spans="1:8" ht="13.5" thickBot="1" x14ac:dyDescent="0.25">
      <c r="A71" s="70">
        <v>10</v>
      </c>
      <c r="B71" s="71" t="s">
        <v>167</v>
      </c>
      <c r="C71" s="75">
        <f>C9+C30+C38+C42+C46+C51+C56+C60+C66</f>
        <v>144160706.07000002</v>
      </c>
      <c r="D71" s="75">
        <f>D9+D30+D38+D42+D46+D51+D56+D60+D66</f>
        <v>65571641.003220007</v>
      </c>
      <c r="E71" s="76">
        <f>C71+D71</f>
        <v>209732347.07322001</v>
      </c>
      <c r="F71" s="75">
        <f>F9+F30+F38+F42+F46+F51+F56+F60+F66</f>
        <v>150874632.27000001</v>
      </c>
      <c r="G71" s="75">
        <f>G9+G30+G38+G42+G46+G51+G56+G60+G66</f>
        <v>81004147.829999998</v>
      </c>
      <c r="H71" s="76">
        <f>F71+G71</f>
        <v>231878780.10000002</v>
      </c>
    </row>
    <row r="72" spans="1:8" ht="15" x14ac:dyDescent="0.3">
      <c r="A72" s="14"/>
      <c r="B72" s="14"/>
      <c r="C72" s="14"/>
      <c r="D72" s="14"/>
      <c r="E72" s="14"/>
      <c r="F72" s="14"/>
      <c r="G72" s="14"/>
      <c r="H72" s="14"/>
    </row>
    <row r="73" spans="1:8" ht="15" x14ac:dyDescent="0.3">
      <c r="A73" s="14" t="s">
        <v>238</v>
      </c>
      <c r="B73" s="14" t="s">
        <v>237</v>
      </c>
      <c r="C73" s="14"/>
      <c r="D73" s="14"/>
      <c r="E73" s="14"/>
      <c r="F73" s="14"/>
      <c r="G73" s="14"/>
      <c r="H73" s="14"/>
    </row>
    <row r="74" spans="1:8" ht="15" x14ac:dyDescent="0.3">
      <c r="A74" s="14" t="s">
        <v>234</v>
      </c>
      <c r="B74" s="14" t="s">
        <v>235</v>
      </c>
      <c r="C74" s="14"/>
      <c r="D74" s="14"/>
      <c r="E74" s="14"/>
      <c r="F74" s="14"/>
      <c r="G74" s="14"/>
      <c r="H74" s="14"/>
    </row>
    <row r="75" spans="1:8" ht="15" x14ac:dyDescent="0.3">
      <c r="A75" s="14"/>
      <c r="B75" s="14"/>
      <c r="C75" s="14"/>
      <c r="D75" s="14"/>
      <c r="E75" s="14"/>
      <c r="F75" s="14"/>
      <c r="G75" s="14"/>
      <c r="H75" s="14"/>
    </row>
    <row r="76" spans="1:8" ht="15" x14ac:dyDescent="0.3">
      <c r="A76" s="14"/>
      <c r="B76" s="14"/>
      <c r="C76" s="14"/>
      <c r="D76" s="14"/>
      <c r="E76" s="14"/>
      <c r="F76" s="14"/>
      <c r="G76" s="14"/>
      <c r="H76" s="14"/>
    </row>
    <row r="77" spans="1:8" ht="15" x14ac:dyDescent="0.3">
      <c r="A77" s="14"/>
      <c r="B77" s="14"/>
      <c r="C77" s="14"/>
      <c r="D77" s="14"/>
      <c r="E77" s="14"/>
      <c r="F77" s="14"/>
      <c r="G77" s="14"/>
      <c r="H77" s="14"/>
    </row>
    <row r="78" spans="1:8" ht="15" x14ac:dyDescent="0.3">
      <c r="A78" s="14"/>
      <c r="B78" s="14"/>
      <c r="C78" s="14"/>
      <c r="D78" s="14"/>
      <c r="E78" s="14"/>
      <c r="F78" s="14"/>
      <c r="G78" s="14"/>
      <c r="H78" s="14"/>
    </row>
  </sheetData>
  <mergeCells count="2">
    <mergeCell ref="C7:E7"/>
    <mergeCell ref="F7:H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zoomScaleNormal="100" workbookViewId="0">
      <selection activeCell="E28" sqref="E28"/>
    </sheetView>
  </sheetViews>
  <sheetFormatPr defaultRowHeight="15" x14ac:dyDescent="0.3"/>
  <cols>
    <col min="1" max="1" width="8.28515625" style="13" customWidth="1"/>
    <col min="2" max="2" width="59.7109375" style="13" customWidth="1"/>
    <col min="3" max="4" width="17.7109375" style="13" customWidth="1"/>
    <col min="5" max="5" width="98.7109375" style="13" customWidth="1"/>
    <col min="6" max="16384" width="9.140625" style="13"/>
  </cols>
  <sheetData>
    <row r="2" spans="1:4" x14ac:dyDescent="0.3">
      <c r="A2" s="160" t="s">
        <v>123</v>
      </c>
      <c r="B2" s="161" t="str">
        <f>'RC'!B2</f>
        <v>სს "აზერბაიჯანის საერთაშორისო ბანკი-საქართველო"</v>
      </c>
      <c r="C2" s="2"/>
      <c r="D2" s="26"/>
    </row>
    <row r="3" spans="1:4" x14ac:dyDescent="0.3">
      <c r="A3" s="160" t="s">
        <v>135</v>
      </c>
      <c r="B3" s="154">
        <f>'RC'!B3</f>
        <v>42825</v>
      </c>
      <c r="C3" s="2"/>
      <c r="D3" s="27"/>
    </row>
    <row r="4" spans="1:4" x14ac:dyDescent="0.3">
      <c r="A4" s="160"/>
      <c r="B4" s="154"/>
      <c r="C4" s="2"/>
      <c r="D4" s="27"/>
    </row>
    <row r="5" spans="1:4" x14ac:dyDescent="0.3">
      <c r="A5" s="160"/>
      <c r="B5" s="154"/>
      <c r="C5" s="2"/>
      <c r="D5" s="27"/>
    </row>
    <row r="6" spans="1:4" ht="16.5" thickBot="1" x14ac:dyDescent="0.35">
      <c r="B6" s="28" t="s">
        <v>38</v>
      </c>
      <c r="C6" s="2"/>
      <c r="D6" s="29"/>
    </row>
    <row r="7" spans="1:4" ht="54" x14ac:dyDescent="0.35">
      <c r="A7" s="30"/>
      <c r="B7" s="31"/>
      <c r="C7" s="57" t="s">
        <v>138</v>
      </c>
      <c r="D7" s="56" t="s">
        <v>151</v>
      </c>
    </row>
    <row r="8" spans="1:4" x14ac:dyDescent="0.3">
      <c r="A8" s="32"/>
      <c r="B8" s="33" t="s">
        <v>34</v>
      </c>
      <c r="C8" s="34"/>
      <c r="D8" s="34"/>
    </row>
    <row r="9" spans="1:4" x14ac:dyDescent="0.3">
      <c r="A9" s="32">
        <v>1</v>
      </c>
      <c r="B9" s="35" t="s">
        <v>189</v>
      </c>
      <c r="C9" s="36">
        <v>0.56337187353096985</v>
      </c>
      <c r="D9" s="36">
        <v>0.35819323183952978</v>
      </c>
    </row>
    <row r="10" spans="1:4" x14ac:dyDescent="0.3">
      <c r="A10" s="32">
        <v>2</v>
      </c>
      <c r="B10" s="35" t="s">
        <v>190</v>
      </c>
      <c r="C10" s="36">
        <v>0.86471429857766247</v>
      </c>
      <c r="D10" s="36">
        <v>0.5620672209090698</v>
      </c>
    </row>
    <row r="11" spans="1:4" x14ac:dyDescent="0.3">
      <c r="A11" s="32">
        <v>3</v>
      </c>
      <c r="B11" s="50" t="s">
        <v>43</v>
      </c>
      <c r="C11" s="36">
        <v>0.59565032708315802</v>
      </c>
      <c r="D11" s="36">
        <v>0.74976925727221377</v>
      </c>
    </row>
    <row r="12" spans="1:4" x14ac:dyDescent="0.3">
      <c r="A12" s="32">
        <v>4</v>
      </c>
      <c r="B12" s="50" t="s">
        <v>39</v>
      </c>
      <c r="C12" s="36"/>
      <c r="D12" s="36"/>
    </row>
    <row r="13" spans="1:4" x14ac:dyDescent="0.3">
      <c r="A13" s="32"/>
      <c r="B13" s="49" t="s">
        <v>32</v>
      </c>
      <c r="C13" s="36"/>
      <c r="D13" s="36"/>
    </row>
    <row r="14" spans="1:4" ht="30" x14ac:dyDescent="0.3">
      <c r="A14" s="32">
        <v>5</v>
      </c>
      <c r="B14" s="50" t="s">
        <v>40</v>
      </c>
      <c r="C14" s="36">
        <v>4.5327080859056734E-2</v>
      </c>
      <c r="D14" s="36">
        <v>8.3245962588885294E-2</v>
      </c>
    </row>
    <row r="15" spans="1:4" x14ac:dyDescent="0.3">
      <c r="A15" s="32">
        <v>6</v>
      </c>
      <c r="B15" s="50" t="s">
        <v>52</v>
      </c>
      <c r="C15" s="36">
        <v>5.1202467802079956E-3</v>
      </c>
      <c r="D15" s="36">
        <v>3.4624801531126834E-2</v>
      </c>
    </row>
    <row r="16" spans="1:4" x14ac:dyDescent="0.3">
      <c r="A16" s="32">
        <v>7</v>
      </c>
      <c r="B16" s="50" t="s">
        <v>41</v>
      </c>
      <c r="C16" s="36">
        <v>2.8655138748822126E-2</v>
      </c>
      <c r="D16" s="36">
        <v>5.0567150890402049E-2</v>
      </c>
    </row>
    <row r="17" spans="1:4" x14ac:dyDescent="0.3">
      <c r="A17" s="32">
        <v>8</v>
      </c>
      <c r="B17" s="50" t="s">
        <v>42</v>
      </c>
      <c r="C17" s="36">
        <v>4.0206834078848737E-2</v>
      </c>
      <c r="D17" s="36">
        <v>4.8621161057758461E-2</v>
      </c>
    </row>
    <row r="18" spans="1:4" x14ac:dyDescent="0.3">
      <c r="A18" s="32">
        <v>9</v>
      </c>
      <c r="B18" s="50" t="s">
        <v>36</v>
      </c>
      <c r="C18" s="55">
        <v>5.1676990610976262E-2</v>
      </c>
      <c r="D18" s="55">
        <v>6.0070247807370178E-2</v>
      </c>
    </row>
    <row r="19" spans="1:4" x14ac:dyDescent="0.3">
      <c r="A19" s="32">
        <v>10</v>
      </c>
      <c r="B19" s="50" t="s">
        <v>37</v>
      </c>
      <c r="C19" s="55">
        <v>0.19610435181135566</v>
      </c>
      <c r="D19" s="55">
        <v>0.2164635990182619</v>
      </c>
    </row>
    <row r="20" spans="1:4" x14ac:dyDescent="0.3">
      <c r="A20" s="32"/>
      <c r="B20" s="49" t="s">
        <v>44</v>
      </c>
      <c r="C20" s="36"/>
      <c r="D20" s="36"/>
    </row>
    <row r="21" spans="1:4" x14ac:dyDescent="0.3">
      <c r="A21" s="32">
        <v>11</v>
      </c>
      <c r="B21" s="50" t="s">
        <v>45</v>
      </c>
      <c r="C21" s="36">
        <v>0.17923357462592829</v>
      </c>
      <c r="D21" s="36">
        <v>0.28717740636926192</v>
      </c>
    </row>
    <row r="22" spans="1:4" x14ac:dyDescent="0.3">
      <c r="A22" s="32">
        <v>12</v>
      </c>
      <c r="B22" s="50" t="s">
        <v>46</v>
      </c>
      <c r="C22" s="36">
        <v>0.16070027978174523</v>
      </c>
      <c r="D22" s="36">
        <v>0.25502827273196005</v>
      </c>
    </row>
    <row r="23" spans="1:4" x14ac:dyDescent="0.3">
      <c r="A23" s="32">
        <v>13</v>
      </c>
      <c r="B23" s="50" t="s">
        <v>47</v>
      </c>
      <c r="C23" s="36">
        <v>0.52113452931578175</v>
      </c>
      <c r="D23" s="36">
        <v>0.60712905020698849</v>
      </c>
    </row>
    <row r="24" spans="1:4" x14ac:dyDescent="0.3">
      <c r="A24" s="32">
        <v>14</v>
      </c>
      <c r="B24" s="50" t="s">
        <v>48</v>
      </c>
      <c r="C24" s="36">
        <v>0.52126720735356868</v>
      </c>
      <c r="D24" s="36">
        <v>0.49824825151281427</v>
      </c>
    </row>
    <row r="25" spans="1:4" x14ac:dyDescent="0.3">
      <c r="A25" s="32">
        <v>15</v>
      </c>
      <c r="B25" s="50" t="s">
        <v>49</v>
      </c>
      <c r="C25" s="36">
        <v>-0.52449243475707719</v>
      </c>
      <c r="D25" s="36">
        <v>-0.13310898420308007</v>
      </c>
    </row>
    <row r="26" spans="1:4" x14ac:dyDescent="0.3">
      <c r="A26" s="32"/>
      <c r="B26" s="49" t="s">
        <v>33</v>
      </c>
      <c r="C26" s="36"/>
      <c r="D26" s="36"/>
    </row>
    <row r="27" spans="1:4" x14ac:dyDescent="0.3">
      <c r="A27" s="32">
        <v>16</v>
      </c>
      <c r="B27" s="50" t="s">
        <v>35</v>
      </c>
      <c r="C27" s="36">
        <v>0.54107738049480958</v>
      </c>
      <c r="D27" s="36">
        <v>0.28605367509113877</v>
      </c>
    </row>
    <row r="28" spans="1:4" ht="30" x14ac:dyDescent="0.3">
      <c r="A28" s="32">
        <v>17</v>
      </c>
      <c r="B28" s="50" t="s">
        <v>50</v>
      </c>
      <c r="C28" s="36">
        <v>0.90835292876468454</v>
      </c>
      <c r="D28" s="36">
        <v>0.92200116195050419</v>
      </c>
    </row>
    <row r="29" spans="1:4" ht="15.75" thickBot="1" x14ac:dyDescent="0.35">
      <c r="A29" s="37">
        <v>18</v>
      </c>
      <c r="B29" s="38" t="s">
        <v>51</v>
      </c>
      <c r="C29" s="39">
        <v>0.34055070231216344</v>
      </c>
      <c r="D29" s="39">
        <v>0.13784403658706901</v>
      </c>
    </row>
    <row r="30" spans="1:4" x14ac:dyDescent="0.3">
      <c r="A30" s="40"/>
      <c r="B30" s="41"/>
      <c r="C30" s="40"/>
      <c r="D30" s="40"/>
    </row>
    <row r="31" spans="1:4" x14ac:dyDescent="0.3">
      <c r="A31" s="11" t="s">
        <v>238</v>
      </c>
      <c r="B31" s="13" t="s">
        <v>237</v>
      </c>
      <c r="C31" s="40"/>
    </row>
    <row r="32" spans="1:4" x14ac:dyDescent="0.3">
      <c r="A32" s="40"/>
      <c r="B32" s="11"/>
      <c r="C32" s="40"/>
      <c r="D32" s="40"/>
    </row>
    <row r="33" spans="1:5" x14ac:dyDescent="0.3">
      <c r="A33" s="40"/>
      <c r="B33" s="11"/>
      <c r="C33" s="42"/>
      <c r="D33" s="40"/>
    </row>
    <row r="34" spans="1:5" x14ac:dyDescent="0.3">
      <c r="A34" s="40"/>
      <c r="B34" s="41"/>
      <c r="C34" s="40"/>
      <c r="D34" s="40"/>
    </row>
    <row r="35" spans="1:5" x14ac:dyDescent="0.3">
      <c r="A35" s="40"/>
      <c r="B35" s="41"/>
      <c r="C35" s="40"/>
      <c r="D35" s="40"/>
    </row>
    <row r="36" spans="1:5" x14ac:dyDescent="0.3">
      <c r="A36" s="40"/>
      <c r="B36" s="41"/>
      <c r="C36" s="40"/>
      <c r="D36" s="40"/>
    </row>
    <row r="37" spans="1:5" x14ac:dyDescent="0.3">
      <c r="A37" s="40"/>
      <c r="B37" s="41"/>
      <c r="C37" s="40"/>
      <c r="D37" s="40"/>
    </row>
    <row r="38" spans="1:5" x14ac:dyDescent="0.3">
      <c r="A38" s="40"/>
      <c r="B38" s="41"/>
      <c r="C38" s="40"/>
      <c r="D38" s="40"/>
    </row>
    <row r="39" spans="1:5" x14ac:dyDescent="0.3">
      <c r="A39" s="40"/>
      <c r="B39" s="41"/>
      <c r="C39" s="42"/>
      <c r="D39" s="40"/>
    </row>
    <row r="40" spans="1:5" x14ac:dyDescent="0.3">
      <c r="C40" s="40"/>
      <c r="D40" s="40"/>
      <c r="E40" s="40"/>
    </row>
    <row r="41" spans="1:5" x14ac:dyDescent="0.3">
      <c r="C41" s="42"/>
      <c r="D41" s="40"/>
      <c r="E41" s="40"/>
    </row>
    <row r="42" spans="1:5" x14ac:dyDescent="0.3">
      <c r="C42" s="40"/>
      <c r="D42" s="40"/>
      <c r="E42" s="40"/>
    </row>
    <row r="43" spans="1:5" x14ac:dyDescent="0.3">
      <c r="B43" s="43"/>
      <c r="C43" s="42"/>
      <c r="D43" s="40"/>
      <c r="E43" s="40"/>
    </row>
    <row r="44" spans="1:5" x14ac:dyDescent="0.3">
      <c r="B44" s="44"/>
      <c r="C44" s="40"/>
      <c r="D44" s="40"/>
      <c r="E44" s="40"/>
    </row>
    <row r="45" spans="1:5" x14ac:dyDescent="0.3">
      <c r="C45" s="40"/>
      <c r="D45" s="40"/>
      <c r="E45" s="40"/>
    </row>
  </sheetData>
  <phoneticPr fontId="3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zoomScaleNormal="100" workbookViewId="0">
      <selection activeCell="C29" sqref="C29"/>
    </sheetView>
  </sheetViews>
  <sheetFormatPr defaultRowHeight="15" x14ac:dyDescent="0.3"/>
  <cols>
    <col min="1" max="1" width="8.7109375" style="13" bestFit="1" customWidth="1"/>
    <col min="2" max="2" width="55" style="13" customWidth="1"/>
    <col min="3" max="3" width="21.85546875" style="13" customWidth="1"/>
    <col min="4" max="16384" width="9.140625" style="13"/>
  </cols>
  <sheetData>
    <row r="1" spans="1:3" x14ac:dyDescent="0.3">
      <c r="A1" s="163" t="s">
        <v>123</v>
      </c>
      <c r="B1" s="164" t="str">
        <f>'RC'!B2</f>
        <v>სს "აზერბაიჯანის საერთაშორისო ბანკი-საქართველო"</v>
      </c>
      <c r="C1" s="16"/>
    </row>
    <row r="2" spans="1:3" x14ac:dyDescent="0.3">
      <c r="A2" s="163" t="s">
        <v>135</v>
      </c>
      <c r="B2" s="162">
        <f>'RC'!B3</f>
        <v>42825</v>
      </c>
      <c r="C2" s="23"/>
    </row>
    <row r="3" spans="1:3" x14ac:dyDescent="0.3">
      <c r="A3" s="163"/>
      <c r="B3" s="162"/>
      <c r="C3" s="23"/>
    </row>
    <row r="4" spans="1:3" x14ac:dyDescent="0.3">
      <c r="A4" s="163"/>
      <c r="B4" s="162"/>
      <c r="C4" s="23"/>
    </row>
    <row r="5" spans="1:3" ht="31.5" thickBot="1" x14ac:dyDescent="0.35">
      <c r="A5" s="41"/>
      <c r="B5" s="45" t="s">
        <v>56</v>
      </c>
      <c r="C5" s="46"/>
    </row>
    <row r="6" spans="1:3" x14ac:dyDescent="0.3">
      <c r="A6" s="30"/>
      <c r="B6" s="225" t="s">
        <v>54</v>
      </c>
      <c r="C6" s="226"/>
    </row>
    <row r="7" spans="1:3" x14ac:dyDescent="0.3">
      <c r="A7" s="32">
        <v>1</v>
      </c>
      <c r="B7" s="215" t="s">
        <v>185</v>
      </c>
      <c r="C7" s="216"/>
    </row>
    <row r="8" spans="1:3" x14ac:dyDescent="0.3">
      <c r="A8" s="32">
        <v>2</v>
      </c>
      <c r="B8" s="215" t="s">
        <v>186</v>
      </c>
      <c r="C8" s="216"/>
    </row>
    <row r="9" spans="1:3" x14ac:dyDescent="0.3">
      <c r="A9" s="32">
        <v>3</v>
      </c>
      <c r="B9" s="215" t="s">
        <v>187</v>
      </c>
      <c r="C9" s="216"/>
    </row>
    <row r="10" spans="1:3" x14ac:dyDescent="0.3">
      <c r="A10" s="32">
        <v>4</v>
      </c>
      <c r="B10" s="217"/>
      <c r="C10" s="218"/>
    </row>
    <row r="11" spans="1:3" x14ac:dyDescent="0.3">
      <c r="A11" s="32">
        <v>5</v>
      </c>
      <c r="B11" s="217"/>
      <c r="C11" s="218"/>
    </row>
    <row r="12" spans="1:3" x14ac:dyDescent="0.3">
      <c r="A12" s="32"/>
      <c r="B12" s="227" t="s">
        <v>55</v>
      </c>
      <c r="C12" s="218"/>
    </row>
    <row r="13" spans="1:3" x14ac:dyDescent="0.3">
      <c r="A13" s="32">
        <v>1</v>
      </c>
      <c r="B13" s="215" t="s">
        <v>188</v>
      </c>
      <c r="C13" s="216"/>
    </row>
    <row r="14" spans="1:3" x14ac:dyDescent="0.3">
      <c r="A14" s="32">
        <v>2</v>
      </c>
      <c r="B14" s="215" t="s">
        <v>236</v>
      </c>
      <c r="C14" s="216"/>
    </row>
    <row r="15" spans="1:3" x14ac:dyDescent="0.3">
      <c r="A15" s="32">
        <v>3</v>
      </c>
      <c r="B15" s="215" t="s">
        <v>184</v>
      </c>
      <c r="C15" s="216"/>
    </row>
    <row r="16" spans="1:3" x14ac:dyDescent="0.3">
      <c r="A16" s="32">
        <v>4</v>
      </c>
      <c r="B16" s="217"/>
      <c r="C16" s="218"/>
    </row>
    <row r="17" spans="1:3" x14ac:dyDescent="0.3">
      <c r="A17" s="32">
        <v>5</v>
      </c>
      <c r="B17" s="217"/>
      <c r="C17" s="218"/>
    </row>
    <row r="18" spans="1:3" x14ac:dyDescent="0.3">
      <c r="A18" s="32">
        <v>6</v>
      </c>
      <c r="B18" s="217"/>
      <c r="C18" s="218"/>
    </row>
    <row r="19" spans="1:3" x14ac:dyDescent="0.3">
      <c r="A19" s="32">
        <v>7</v>
      </c>
      <c r="B19" s="217"/>
      <c r="C19" s="218"/>
    </row>
    <row r="20" spans="1:3" x14ac:dyDescent="0.3">
      <c r="A20" s="32">
        <v>8</v>
      </c>
      <c r="B20" s="217"/>
      <c r="C20" s="218"/>
    </row>
    <row r="21" spans="1:3" ht="36.75" customHeight="1" x14ac:dyDescent="0.3">
      <c r="A21" s="32"/>
      <c r="B21" s="227" t="s">
        <v>53</v>
      </c>
      <c r="C21" s="228"/>
    </row>
    <row r="22" spans="1:3" x14ac:dyDescent="0.3">
      <c r="A22" s="32">
        <v>1</v>
      </c>
      <c r="B22" s="219" t="s">
        <v>194</v>
      </c>
      <c r="C22" s="220"/>
    </row>
    <row r="23" spans="1:3" x14ac:dyDescent="0.3">
      <c r="A23" s="32">
        <v>2</v>
      </c>
      <c r="B23" s="219" t="s">
        <v>193</v>
      </c>
      <c r="C23" s="220"/>
    </row>
    <row r="24" spans="1:3" ht="15" customHeight="1" x14ac:dyDescent="0.3">
      <c r="A24" s="32">
        <v>3</v>
      </c>
      <c r="B24" s="219" t="s">
        <v>195</v>
      </c>
      <c r="C24" s="220"/>
    </row>
    <row r="25" spans="1:3" ht="15" customHeight="1" x14ac:dyDescent="0.3">
      <c r="A25" s="32">
        <v>4</v>
      </c>
      <c r="B25" s="219" t="s">
        <v>196</v>
      </c>
      <c r="C25" s="220"/>
    </row>
    <row r="26" spans="1:3" x14ac:dyDescent="0.3">
      <c r="A26" s="32">
        <v>5</v>
      </c>
      <c r="B26" s="221"/>
      <c r="C26" s="222"/>
    </row>
    <row r="27" spans="1:3" x14ac:dyDescent="0.3">
      <c r="A27" s="32">
        <v>6</v>
      </c>
      <c r="B27" s="221"/>
      <c r="C27" s="222"/>
    </row>
    <row r="28" spans="1:3" ht="51.75" customHeight="1" x14ac:dyDescent="0.3">
      <c r="A28" s="32"/>
      <c r="B28" s="229" t="s">
        <v>122</v>
      </c>
      <c r="C28" s="230"/>
    </row>
    <row r="29" spans="1:3" x14ac:dyDescent="0.3">
      <c r="A29" s="32">
        <v>1</v>
      </c>
      <c r="B29" s="199" t="s">
        <v>239</v>
      </c>
      <c r="C29" s="200">
        <v>0.71330000000000005</v>
      </c>
    </row>
    <row r="30" spans="1:3" x14ac:dyDescent="0.3">
      <c r="A30" s="32">
        <v>2</v>
      </c>
      <c r="B30" s="219" t="s">
        <v>197</v>
      </c>
      <c r="C30" s="220"/>
    </row>
    <row r="31" spans="1:3" x14ac:dyDescent="0.3">
      <c r="A31" s="51">
        <v>3</v>
      </c>
      <c r="B31" s="219" t="s">
        <v>191</v>
      </c>
      <c r="C31" s="220"/>
    </row>
    <row r="32" spans="1:3" ht="15.75" thickBot="1" x14ac:dyDescent="0.35">
      <c r="A32" s="37">
        <v>4</v>
      </c>
      <c r="B32" s="223" t="s">
        <v>192</v>
      </c>
      <c r="C32" s="224"/>
    </row>
    <row r="34" spans="2:3" ht="24" customHeight="1" x14ac:dyDescent="0.3">
      <c r="B34" s="214"/>
      <c r="C34" s="214"/>
    </row>
  </sheetData>
  <mergeCells count="27">
    <mergeCell ref="B21:C21"/>
    <mergeCell ref="B28:C28"/>
    <mergeCell ref="B6:C6"/>
    <mergeCell ref="B7:C7"/>
    <mergeCell ref="B8:C8"/>
    <mergeCell ref="B9:C9"/>
    <mergeCell ref="B14:C14"/>
    <mergeCell ref="B12:C12"/>
    <mergeCell ref="B11:C11"/>
    <mergeCell ref="B10:C10"/>
    <mergeCell ref="B13:C13"/>
    <mergeCell ref="B34:C34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26:C26"/>
    <mergeCell ref="B27:C27"/>
    <mergeCell ref="B31:C31"/>
    <mergeCell ref="B30:C30"/>
    <mergeCell ref="B32:C32"/>
  </mergeCells>
  <phoneticPr fontId="3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APM/zZRy+WqqzjiJ99rWccNV1jkqfCisYicwMPdnKZU=</DigestValue>
    </Reference>
    <Reference Type="http://www.w3.org/2000/09/xmldsig#Object" URI="#idOfficeObject">
      <DigestMethod Algorithm="http://www.w3.org/2001/04/xmlenc#sha256"/>
      <DigestValue>k8tvIT05VwHSt2Gx5KVys7tLSIojUn5NKDO1S5/fkrY=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YGw5I+ySBEXN7HH+pWE975MiKycXbc7BAyBLVsoTSjY=</DigestValue>
    </Reference>
  </SignedInfo>
  <SignatureValue>kXmkiMxhNiPZ95ozLZjxtZjLgZQ05ZFsrZZUMyO01kC8Q17pp0OUuZdTF0JI82AMvRDKafAX6Hn2
N6qiU++BHF6Re9XOXwUio+7gKQZIjig++y2rsaxwIsVjgPmzjnlOlPzFVXPsW+lCt+t+Kx+o720r
kG2ki2n0hmOPBTVk5NHfCfux/+Dlv7+RGGccEoYMZrQ7PahbtOU2tvQNLfT6WRkioTTObZ+g9VTL
ft0GI2FdIvgGQ3OtIB6b0zns2nYwi0LfjPfXFrJcqhmq9YHURUQGL+dsgI8hO3WFjO+jQTfIJ0fD
4sVR/Rt2dzG3uIBdX2VBeJ2ykshxyBSTW6mCLg==</SignatureValue>
  <KeyInfo>
    <X509Data>
      <X509Certificate>MIIGXjCCBUagAwIBAgIKe7iQiwACAAAc5jANBgkqhkiG9w0BAQsFADBKMRIwEAYKCZImiZPyLGQBGRYCZ2UxEzARBgoJkiaJk/IsZAEZFgNuYmcxHzAdBgNVBAMTFk5CRyBDbGFzcyAyIElOVCBTdWIgQ0EwHhcNMTcwMjE1MTE0MzQyWhcNMTkwMjE1MTE0MzQyWjBcMTcwNQYDVQQKEy5KU0MgSU5URVJOQVRJT05BTCBCQU5LIE9GIEFaRVJCQUlKQU4gLSBHRU9SR0lBMSEwHwYDVQQDExhCQVogLSBHaW9yZ2kgTmFyb3VzaHZpbGkwggEiMA0GCSqGSIb3DQEBAQUAA4IBDwAwggEKAoIBAQDo1OFIJ7R0lCWcYrlG2H93CxV+/oquC2CHSXt+wj+5WN1aRuc1gQLJqO6FrSi78IlKgklBo+hi2HmMxbtAlwzla2JTq8lRvGKk2tvJH8s+e1l+1sf8VVCFyQDFlIfrhx86+igjlkzownVgkEeI2sdVAYqcXzsQcEsjS5OD1H+ZKZXtW8C2Boshcryxr6bGy9I6aETLgxGKidhNrhpxJGIfBjmjBgBhIdd1YG/WzyWzcyrKKWNT6t057aahOsLFZmkuX5xXllglpsq9IuCINWXFXgOPy3VfMMjoANtgIYbRAyB1f/HBuy9LXjQ47GHCXGeAU8BtGkpoXNcseZiOIKhRAgMBAAGjggMyMIIDLjA8BgkrBgEEAYI3FQcELzAtBiUrBgEEAYI3FQjmsmCDjfVEhoGZCYO4oUqDvoRxBIPEkTOEg4hdAgFkAgEdMB0GA1UdJQQWMBQGCCsGAQUFBwMCBggrBgEFBQcDBDALBgNVHQ8EBAMCB4AwJwYJKwYBBAGCNxUKBBowGDAKBggrBgEFBQcDAjAKBggrBgEFBQcDBDAdBgNVHQ4EFgQUZ/bCJkG/xc1L/OLWIjZqzPng5TU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Cv5hIBuTww0jO0QvAeP1h9R4iTi5j4pQ1be1RpXiDILMqJaL7GtZF+RPWKvMtGWNS9OkOBEeyJbzqW3CXWwLEUJTOoOB2XjZtE3m43KIzHBbCd2RVEqt70I2X7kBGUoQsyQ51kRmyuDpknQI4r9j2ItZqZIk90OPLZUpzqeRuo3LT1E8MuI7bHiWvPfqLVGOIeUmWqP3iJEEfwq4tXuqjtnrlEPdnB5emSnsmdHBTzybCpFU4Tmsr6Ff/nukl3mQv0OENHr+3QV7+TK7BoyMFoW1ysfHikWpi7idAYNAfi950Uo0/6IanVfnLoPOZKD0GmhAW/YkhcU3ZAml1dZrIY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oYnkJyK5SyO13vyFItiwDB2i/8cFkd5JrBOYPxeLc3M=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ZNIuV7VnKB95RvOky1Dt+ul8lz0+DJMCWxAey5oux80=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70NDp+er4w2ef8LOqKa4b6EnXOaDxu+scu/enzxeiHs=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70NDp+er4w2ef8LOqKa4b6EnXOaDxu+scu/enzxeiHs=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sharedStrings.xml?ContentType=application/vnd.openxmlformats-officedocument.spreadsheetml.sharedStrings+xml">
        <DigestMethod Algorithm="http://www.w3.org/2001/04/xmlenc#sha256"/>
        <DigestValue>G0344PpqqR5vmTy4AmfGoR0TQUewP10ZwORp4ZWhhhg=</DigestValue>
      </Reference>
      <Reference URI="/xl/styles.xml?ContentType=application/vnd.openxmlformats-officedocument.spreadsheetml.styles+xml">
        <DigestMethod Algorithm="http://www.w3.org/2001/04/xmlenc#sha256"/>
        <DigestValue>WDxI2ay8TMRc8WFcsY/oRY4QaaBA+GWmxU7ursrb0TE=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IL+dsZq07GelzoTwfr/zJ0zXhBs+VL97vNzX1QJDtns=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sheet1.xml?ContentType=application/vnd.openxmlformats-officedocument.spreadsheetml.worksheet+xml">
        <DigestMethod Algorithm="http://www.w3.org/2001/04/xmlenc#sha256"/>
        <DigestValue>tMXW7vVv26SN9CqkcXKOAXA9EXiJB7bgxXlGzSy5gio=</DigestValue>
      </Reference>
      <Reference URI="/xl/worksheets/sheet2.xml?ContentType=application/vnd.openxmlformats-officedocument.spreadsheetml.worksheet+xml">
        <DigestMethod Algorithm="http://www.w3.org/2001/04/xmlenc#sha256"/>
        <DigestValue>u9rq3dayA0hZUGWauVcFfpFdwoS2n3W81Zup1NiYruE=</DigestValue>
      </Reference>
      <Reference URI="/xl/worksheets/sheet3.xml?ContentType=application/vnd.openxmlformats-officedocument.spreadsheetml.worksheet+xml">
        <DigestMethod Algorithm="http://www.w3.org/2001/04/xmlenc#sha256"/>
        <DigestValue>yTlu3h8p9HEGV0e3LxYVE/LdIIs0KI9dxYss8NNuJsw=</DigestValue>
      </Reference>
      <Reference URI="/xl/worksheets/sheet4.xml?ContentType=application/vnd.openxmlformats-officedocument.spreadsheetml.worksheet+xml">
        <DigestMethod Algorithm="http://www.w3.org/2001/04/xmlenc#sha256"/>
        <DigestValue>+vgF0kYzNcSLiVW3Gw+BFNxALfEA6GHZNGUIdQ87EEk=</DigestValue>
      </Reference>
      <Reference URI="/xl/worksheets/sheet5.xml?ContentType=application/vnd.openxmlformats-officedocument.spreadsheetml.worksheet+xml">
        <DigestMethod Algorithm="http://www.w3.org/2001/04/xmlenc#sha256"/>
        <DigestValue>6b/r91jrQ0yLTCIOnPO6X+umB/sM4Xt/vLN3komhQ5g=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2017-04-12T13:16:40Z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el. sign</SignatureComments>
          <WindowsVersion>6.1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2017-04-12T13:16:40Z</xd:SigningTime>
          <xd:SigningCertificate>
            <xd:Cert>
              <xd:CertDigest>
                <DigestMethod Algorithm="http://www.w3.org/2001/04/xmlenc#sha256"/>
                <DigestValue>BAfcvPCtcWsaYNjAFKqSjJAe5Bc9l62n2FPS2aIGOD4=</DigestValue>
              </xd:CertDigest>
              <xd:IssuerSerial>
                <X509IssuerName>CN=NBG Class 2 INT Sub CA, DC=nbg, DC=ge</X509IssuerName>
                <X509SerialNumber>584255693721100733127910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PlIaNEe7qi7zDv0fphIu1uRkxOw=</DigestValue>
    </Reference>
    <Reference URI="#idOfficeObject" Type="http://www.w3.org/2000/09/xmldsig#Object">
      <DigestMethod Algorithm="http://www.w3.org/2000/09/xmldsig#sha1"/>
      <DigestValue>xA6UH421O4cMGLDhROLxzTO/geY=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jebXhUItVTlAgoaPbbemQkQIZSQ=</DigestValue>
    </Reference>
  </SignedInfo>
  <SignatureValue>QBUEFIMXuf5aoQEJ+eXVqO+mqTfbM1cFkNQ7h5DIaAA03F4YGMcmk3hSUmB3s1hQVZwnlw7ZZKF4
QS+AT7kQWIb5GnMvNpu9Z/MBP4LKKvUSAAphsYz14Wzk0S/NUOxub9LMQhm0GO7lcKE2lnHbESh1
GKAZZvarrZPSxfzH+GIA9TQ4M2GKzJjCzKb0/ImtRRVQSFB6HpuwJPR2B4X3/LS83uZKgSmGnj0b
lkhnHOQzp0esQjT8ZLQidxpqyslhQ9QOaFBp9QWv+JpR2E5By5+xO3T/spVxa1Hzr4tPNgT/rOBW
SL2In1oNVypdczLkoULn0J35zZsuC9UAJX2MKQ==</SignatureValue>
  <KeyInfo>
    <X509Data>
      <X509Certificate>MIIGXDCCBUSgAwIBAgIKYR39rQACAAAc+DANBgkqhkiG9w0BAQsFADBKMRIwEAYKCZImiZPyLGQB
GRYCZ2UxEzARBgoJkiaJk/IsZAEZFgNuYmcxHzAdBgNVBAMTFk5CRyBDbGFzcyAyIElOVCBTdWIg
Q0EwHhcNMTcwMjE2MDgxMjU5WhcNMTkwMjE2MDgxMjU5WjBaMTcwNQYDVQQKEy5KU0MgSU5URVJO
QVRJT05BTCBCQU5LIE9GIEFaRVJCQUlKQU4gLSBHRU9SR0lBMR8wHQYDVQQDExZCQVogLSBTaGFs
dmEgR29kdXphZHplMIIBIjANBgkqhkiG9w0BAQEFAAOCAQ8AMIIBCgKCAQEA67EpDUSShlYgn0q8
DlP5tXt6JCVAFhZ0Jjyjj6kAlHHjJYlr31zPTx/dqSy1/JzDW4XbcDfNFqbO/El9Ot9KCzYE8mQs
Q4dy+7JiUFncOJhXFdh9dUNSi3TkBUmn18gPzW05+nogIFIzdKJygcB2t06nMwxQGcV9jcraSmHL
pdIp3y8MNu7JoOtF/LK7oKVhyG6+HpnY0qSKGKdCGQicEqOUXRPHJ9kC7VOfZPr27uXGTTtpF7ik
OXBxMpDtd1GbrUmvSepI2+4cUhwa/XHe0sI3uBISIWz4mgKUB1NnKL/l39utfIHNAYhkq6hZ/XrE
p9nTaw5ofYMSLcMfOYf4fQIDAQABo4IDMjCCAy4wPAYJKwYBBAGCNxUHBC8wLQYlKwYBBAGCNxUI
5rJgg431RIaBmQmDuKFKg76EcQSDxJEzhIOIXQIBZAIBHTAdBgNVHSUEFjAUBggrBgEFBQcDAgYI
KwYBBQUHAwQwCwYDVR0PBAQDAgeAMCcGCSsGAQQBgjcVCgQaMBgwCgYIKwYBBQUHAwIwCgYIKwYB
BQUHAwQwHQYDVR0OBBYEFAUo7OyKCTmkG6wv5h3uEVQ5xktMMB8GA1UdIwQYMBaAFMMu0i/wTC8Z
wieC/PYurGqwSc/BMIIBJQYDVR0fBIIBHDCCARgwggEUoIIBEKCCAQyGgcdsZGFwOi8vL0NOPU5C
RyUyMENsYXNzJTIwMiUyMElOVCUyMFN1YiUyMENBKDEpLENOPW5iZy1zdWJDQSxDTj1DRFAsQ049
UHVibGljJTIwS2V5JTIwU2VydmljZXMsQ049U2VydmljZXMsQ049Q29uZmlndXJhdGlvbixEQz1u
YmcsREM9Z2U/Y2VydGlmaWNhdGVSZXZvY2F0aW9uTGlzdD9iYXNlP29iamVjdENsYXNzPWNSTERp
c3RyaWJ1dGlvblBvaW50hkBodHRwOi8vY3JsLm5iZy5nb3YuZ2UvY2EvTkJHJTIwQ2xhc3MlMjAy
JTIwSU5UJTIwU3ViJTIwQ0EoMSkuY3JsMIIBLgYIKwYBBQUHAQEEggEgMIIBHDCBugYIKwYBBQUH
MAKGga1sZGFwOi8vL0NOPU5CRyUyMENsYXNzJTIwMiUyMElOVCUyMFN1YiUyMENBLENOPUFJQSxD
Tj1QdWJsaWMlMjBLZXklMjBTZXJ2aWNlcyxDTj1TZXJ2aWNlcyxDTj1Db25maWd1cmF0aW9uLERD
PW5iZyxEQz1nZT9jQUNlcnRpZmljYXRlP2Jhc2U/b2JqZWN0Q2xhc3M9Y2VydGlmaWNhdGlvbkF1
dGhvcml0eTBdBggrBgEFBQcwAoZRaHR0cDovL2NybC5uYmcuZ292LmdlL2NhL25iZy1zdWJDQS5u
YmcuZ2VfTkJHJTIwQ2xhc3MlMjAyJTIwSU5UJTIwU3ViJTIwQ0EoMikuY3J0MA0GCSqGSIb3DQEB
CwUAA4IBAQA/JKtaQBgdit8uXo3PNL6nynhtX7Qdr8hpx2Yyi7Y0R5ZFLOMVccJzsjFj0QUl5IAM
XO8i/VXnlSTgEJ6Y4aG7F0e+5s+FKadRn/pqLNwPCCtGnPUSUAMa1TaD1Povwx2C20I5MPNqonp5
5xqaFYs8HE2Pqndl2WfMmbWxuppeywQFA9/+tNSRBGmFtYHmUD+E14WI1AuAGSo5YPcn9+mHwc+l
BHSQOejAfsYVkz4Ao2mAYQu4K3nHYNSvoIGanmOd4y+m5V7ES6ZiIBytx+Icy5mX0WdBxD22VZ4D
5qrPVyFekzs00XviixbpyLKb/dar8f4Le0zUfzMGYQd5JJPd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NdtKePKMJOoF0iBYuntFh00FZQc=</DigestValue>
      </Reference>
      <Reference URI="/xl/worksheets/sheet1.xml?ContentType=application/vnd.openxmlformats-officedocument.spreadsheetml.worksheet+xml">
        <DigestMethod Algorithm="http://www.w3.org/2000/09/xmldsig#sha1"/>
        <DigestValue>WXXzbedomuFuKp9KLp/m8cEiH0s=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wshJXRZSIyu5nRd/05Ezv1YduTc=</DigestValue>
      </Reference>
      <Reference URI="/xl/worksheets/sheet5.xml?ContentType=application/vnd.openxmlformats-officedocument.spreadsheetml.worksheet+xml">
        <DigestMethod Algorithm="http://www.w3.org/2000/09/xmldsig#sha1"/>
        <DigestValue>Hix+S3IHCzq1i9v2hHFGXpCYYYo=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P9KpkEKhIP1N57Dsf1Phy87Kfp8=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iDQ40c8/qN52qVjov+ScAqvQ+8k=</DigestValue>
      </Reference>
      <Reference URI="/xl/calcChain.xml?ContentType=application/vnd.openxmlformats-officedocument.spreadsheetml.calcChain+xml">
        <DigestMethod Algorithm="http://www.w3.org/2000/09/xmldsig#sha1"/>
        <DigestValue>+zsfLuETcHzaDBH8oykIfPXQQe4=</DigestValue>
      </Reference>
      <Reference URI="/xl/worksheets/sheet4.xml?ContentType=application/vnd.openxmlformats-officedocument.spreadsheetml.worksheet+xml">
        <DigestMethod Algorithm="http://www.w3.org/2000/09/xmldsig#sha1"/>
        <DigestValue>PSR2RiaIJmMbK/fVgeayajB2vg0=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wshJXRZSIyu5nRd/05Ezv1YduTc=</DigestValue>
      </Reference>
      <Reference URI="/xl/worksheets/sheet2.xml?ContentType=application/vnd.openxmlformats-officedocument.spreadsheetml.worksheet+xml">
        <DigestMethod Algorithm="http://www.w3.org/2000/09/xmldsig#sha1"/>
        <DigestValue>vAh0gEWZNDc5MDlc93kcp6y1krg=</DigestValue>
      </Reference>
      <Reference URI="/xl/sharedStrings.xml?ContentType=application/vnd.openxmlformats-officedocument.spreadsheetml.sharedStrings+xml">
        <DigestMethod Algorithm="http://www.w3.org/2000/09/xmldsig#sha1"/>
        <DigestValue>lqMr2bQEWtURPDdDh6XVlk4DK5Y=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2017-04-12T13:50:09Z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A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2017-04-12T13:50:09Z</xd:SigningTime>
          <xd:SigningCertificate>
            <xd:Cert>
              <xd:CertDigest>
                <DigestMethod Algorithm="http://www.w3.org/2000/09/xmldsig#sha1"/>
                <DigestValue>Fh25PyrSOfwwNP/r9gnybjGj2fo=</DigestValue>
              </xd:CertDigest>
              <xd:IssuerSerial>
                <X509IssuerName>CN=NBG Class 2 INT Sub CA, DC=nbg, DC=ge</X509IssuerName>
                <X509SerialNumber>458622783682964319378680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Giorgi Naroushvili</cp:lastModifiedBy>
  <cp:lastPrinted>2009-04-27T12:27:12Z</cp:lastPrinted>
  <dcterms:created xsi:type="dcterms:W3CDTF">2006-03-24T12:21:33Z</dcterms:created>
  <dcterms:modified xsi:type="dcterms:W3CDTF">2017-04-12T13:15:43Z</dcterms:modified>
  <cp:category>Banking Supervision</cp:category>
</cp:coreProperties>
</file>