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.Abasbayli\Desktop\"/>
    </mc:Choice>
  </mc:AlternateContent>
  <bookViews>
    <workbookView xWindow="0" yWindow="45" windowWidth="15030" windowHeight="838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E53" i="2" l="1"/>
  <c r="E52" i="2"/>
  <c r="E51" i="2"/>
  <c r="E50" i="2"/>
  <c r="D49" i="2"/>
  <c r="C49" i="2"/>
  <c r="E49" i="2" s="1"/>
  <c r="E48" i="2"/>
  <c r="E47" i="2"/>
  <c r="E46" i="2"/>
  <c r="E45" i="2"/>
  <c r="E44" i="2"/>
  <c r="D43" i="2"/>
  <c r="C43" i="2"/>
  <c r="E42" i="2"/>
  <c r="E41" i="2"/>
  <c r="E40" i="2"/>
  <c r="D39" i="2"/>
  <c r="C39" i="2"/>
  <c r="E39" i="2" s="1"/>
  <c r="E38" i="2"/>
  <c r="E37" i="2"/>
  <c r="E36" i="2"/>
  <c r="E35" i="2"/>
  <c r="D34" i="2"/>
  <c r="C34" i="2"/>
  <c r="E34" i="2" s="1"/>
  <c r="E33" i="2"/>
  <c r="E32" i="2"/>
  <c r="E31" i="2"/>
  <c r="E30" i="2"/>
  <c r="D29" i="2"/>
  <c r="C29" i="2"/>
  <c r="E29" i="2" s="1"/>
  <c r="E28" i="2"/>
  <c r="E27" i="2"/>
  <c r="E26" i="2"/>
  <c r="D25" i="2"/>
  <c r="C25" i="2"/>
  <c r="E25" i="2" s="1"/>
  <c r="E24" i="2"/>
  <c r="E23" i="2"/>
  <c r="E22" i="2"/>
  <c r="D21" i="2"/>
  <c r="C21" i="2"/>
  <c r="E20" i="2"/>
  <c r="E19" i="2"/>
  <c r="E18" i="2"/>
  <c r="E17" i="2"/>
  <c r="E16" i="2"/>
  <c r="E15" i="2"/>
  <c r="E14" i="2"/>
  <c r="D13" i="2"/>
  <c r="C13" i="2"/>
  <c r="E12" i="2"/>
  <c r="E11" i="2"/>
  <c r="E10" i="2"/>
  <c r="E9" i="2"/>
  <c r="E8" i="2"/>
  <c r="E7" i="2"/>
  <c r="D6" i="2"/>
  <c r="D54" i="2" s="1"/>
  <c r="C6" i="2"/>
  <c r="C9" i="3"/>
  <c r="C22" i="3" s="1"/>
  <c r="C61" i="3"/>
  <c r="D53" i="3"/>
  <c r="C53" i="3"/>
  <c r="D34" i="3"/>
  <c r="D45" i="3" s="1"/>
  <c r="C34" i="3"/>
  <c r="C45" i="3" s="1"/>
  <c r="C54" i="3" s="1"/>
  <c r="D30" i="3"/>
  <c r="C30" i="3"/>
  <c r="D9" i="3"/>
  <c r="D22" i="3" s="1"/>
  <c r="F40" i="1"/>
  <c r="H40" i="1" s="1"/>
  <c r="H39" i="1"/>
  <c r="H38" i="1"/>
  <c r="H37" i="1"/>
  <c r="H36" i="1"/>
  <c r="H35" i="1"/>
  <c r="H34" i="1"/>
  <c r="H33" i="1"/>
  <c r="G31" i="1"/>
  <c r="G41" i="1" s="1"/>
  <c r="F31" i="1"/>
  <c r="F41" i="1" s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G14" i="1"/>
  <c r="G20" i="1" s="1"/>
  <c r="F14" i="1"/>
  <c r="F20" i="1" s="1"/>
  <c r="H20" i="1" s="1"/>
  <c r="H13" i="1"/>
  <c r="H12" i="1"/>
  <c r="H11" i="1"/>
  <c r="H10" i="1"/>
  <c r="H9" i="1"/>
  <c r="H8" i="1"/>
  <c r="H7" i="1"/>
  <c r="D31" i="3" l="1"/>
  <c r="D56" i="3" s="1"/>
  <c r="D63" i="3" s="1"/>
  <c r="D65" i="3" s="1"/>
  <c r="D67" i="3" s="1"/>
  <c r="D54" i="3"/>
  <c r="C54" i="2"/>
  <c r="E13" i="2"/>
  <c r="E43" i="2"/>
  <c r="E21" i="2"/>
  <c r="C31" i="3"/>
  <c r="C56" i="3" s="1"/>
  <c r="C63" i="3" s="1"/>
  <c r="C65" i="3" s="1"/>
  <c r="C67" i="3" s="1"/>
  <c r="E54" i="2"/>
  <c r="E6" i="2"/>
  <c r="H41" i="1"/>
  <c r="H14" i="1"/>
  <c r="H31" i="1"/>
  <c r="H53" i="2" l="1"/>
  <c r="H52" i="2"/>
  <c r="H51" i="2"/>
  <c r="H50" i="2"/>
  <c r="G49" i="2"/>
  <c r="F49" i="2"/>
  <c r="H48" i="2"/>
  <c r="H47" i="2"/>
  <c r="H46" i="2"/>
  <c r="H45" i="2"/>
  <c r="H44" i="2"/>
  <c r="G43" i="2"/>
  <c r="F43" i="2"/>
  <c r="H42" i="2"/>
  <c r="H41" i="2"/>
  <c r="H40" i="2"/>
  <c r="G39" i="2"/>
  <c r="F39" i="2"/>
  <c r="H38" i="2"/>
  <c r="H37" i="2"/>
  <c r="H36" i="2"/>
  <c r="H35" i="2"/>
  <c r="G34" i="2"/>
  <c r="F34" i="2"/>
  <c r="H34" i="2" s="1"/>
  <c r="H33" i="2"/>
  <c r="H32" i="2"/>
  <c r="H31" i="2"/>
  <c r="H30" i="2"/>
  <c r="G29" i="2"/>
  <c r="F29" i="2"/>
  <c r="H28" i="2"/>
  <c r="H27" i="2"/>
  <c r="H26" i="2"/>
  <c r="G25" i="2"/>
  <c r="F25" i="2"/>
  <c r="H25" i="2" s="1"/>
  <c r="H24" i="2"/>
  <c r="H23" i="2"/>
  <c r="H22" i="2"/>
  <c r="G21" i="2"/>
  <c r="F21" i="2"/>
  <c r="H20" i="2"/>
  <c r="H19" i="2"/>
  <c r="H18" i="2"/>
  <c r="H17" i="2"/>
  <c r="H16" i="2"/>
  <c r="H15" i="2"/>
  <c r="H14" i="2"/>
  <c r="G13" i="2"/>
  <c r="F13" i="2"/>
  <c r="H12" i="2"/>
  <c r="H11" i="2"/>
  <c r="H10" i="2"/>
  <c r="H9" i="2"/>
  <c r="H8" i="2"/>
  <c r="H7" i="2"/>
  <c r="G6" i="2"/>
  <c r="G54" i="2" s="1"/>
  <c r="F6" i="2"/>
  <c r="H66" i="3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G30" i="3"/>
  <c r="F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G31" i="3" s="1"/>
  <c r="F9" i="3"/>
  <c r="H8" i="3"/>
  <c r="G56" i="3" l="1"/>
  <c r="G63" i="3" s="1"/>
  <c r="G65" i="3" s="1"/>
  <c r="G67" i="3" s="1"/>
  <c r="G54" i="3"/>
  <c r="H29" i="2"/>
  <c r="H39" i="2"/>
  <c r="H49" i="2"/>
  <c r="H9" i="3"/>
  <c r="H30" i="3"/>
  <c r="H53" i="3"/>
  <c r="F54" i="2"/>
  <c r="H54" i="2" s="1"/>
  <c r="H13" i="2"/>
  <c r="H43" i="2"/>
  <c r="H21" i="2"/>
  <c r="H34" i="3"/>
  <c r="H6" i="2"/>
  <c r="F22" i="3"/>
  <c r="F45" i="3"/>
  <c r="C40" i="1"/>
  <c r="E40" i="1" s="1"/>
  <c r="E39" i="1"/>
  <c r="E38" i="1"/>
  <c r="E37" i="1"/>
  <c r="E36" i="1"/>
  <c r="E35" i="1"/>
  <c r="E34" i="1"/>
  <c r="E33" i="1"/>
  <c r="D31" i="1"/>
  <c r="D41" i="1" s="1"/>
  <c r="C31" i="1"/>
  <c r="E30" i="1"/>
  <c r="E29" i="1"/>
  <c r="E28" i="1"/>
  <c r="E27" i="1"/>
  <c r="E26" i="1"/>
  <c r="E25" i="1"/>
  <c r="E24" i="1"/>
  <c r="E23" i="1"/>
  <c r="E22" i="1"/>
  <c r="E19" i="1"/>
  <c r="E18" i="1"/>
  <c r="E17" i="1"/>
  <c r="E16" i="1"/>
  <c r="E15" i="1"/>
  <c r="D14" i="1"/>
  <c r="D20" i="1" s="1"/>
  <c r="C14" i="1"/>
  <c r="C20" i="1" s="1"/>
  <c r="E13" i="1"/>
  <c r="E12" i="1"/>
  <c r="E11" i="1"/>
  <c r="E10" i="1"/>
  <c r="E9" i="1"/>
  <c r="E8" i="1"/>
  <c r="E7" i="1"/>
  <c r="B2" i="5"/>
  <c r="B1" i="5"/>
  <c r="B3" i="4"/>
  <c r="B2" i="4"/>
  <c r="B2" i="2"/>
  <c r="B1" i="2"/>
  <c r="B3" i="3"/>
  <c r="B2" i="3"/>
  <c r="C41" i="1" l="1"/>
  <c r="E41" i="1" s="1"/>
  <c r="E20" i="1"/>
  <c r="F31" i="3"/>
  <c r="H22" i="3"/>
  <c r="F54" i="3"/>
  <c r="H54" i="3" s="1"/>
  <c r="H45" i="3"/>
  <c r="E14" i="1"/>
  <c r="E31" i="1"/>
  <c r="F56" i="3" l="1"/>
  <c r="H31" i="3"/>
  <c r="E66" i="3"/>
  <c r="E64" i="3"/>
  <c r="E61" i="3"/>
  <c r="E60" i="3"/>
  <c r="E59" i="3"/>
  <c r="E58" i="3"/>
  <c r="E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E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F63" i="3" l="1"/>
  <c r="H56" i="3"/>
  <c r="E54" i="3"/>
  <c r="E45" i="3"/>
  <c r="E22" i="3"/>
  <c r="E9" i="3"/>
  <c r="E34" i="3"/>
  <c r="F65" i="3" l="1"/>
  <c r="H63" i="3"/>
  <c r="E31" i="3"/>
  <c r="F67" i="3" l="1"/>
  <c r="H67" i="3" s="1"/>
  <c r="H65" i="3"/>
  <c r="E56" i="3"/>
  <c r="E63" i="3" l="1"/>
  <c r="E65" i="3" l="1"/>
  <c r="E67" i="3"/>
</calcChain>
</file>

<file path=xl/sharedStrings.xml><?xml version="1.0" encoding="utf-8"?>
<sst xmlns="http://schemas.openxmlformats.org/spreadsheetml/2006/main" count="252" uniqueCount="210">
  <si>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</si>
  <si>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</si>
  <si>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</si>
  <si>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</si>
  <si>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</si>
  <si>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</si>
  <si>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</si>
  <si>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</si>
  <si>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</si>
  <si>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</si>
  <si>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</si>
  <si>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</si>
  <si>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</si>
  <si>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</si>
  <si>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</si>
  <si>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</si>
  <si>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</si>
  <si>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</si>
  <si>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</si>
  <si>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</si>
  <si>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</si>
  <si>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</si>
  <si>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</si>
  <si>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</si>
  <si>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</si>
  <si>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</si>
  <si>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</si>
  <si>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</si>
  <si>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</si>
  <si>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</si>
  <si>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</si>
  <si>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</si>
  <si>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</si>
  <si>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</si>
  <si>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</si>
  <si>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</si>
  <si>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</si>
  <si>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</si>
  <si>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</si>
  <si>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</si>
  <si>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</si>
  <si>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</si>
  <si>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</si>
  <si>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</si>
  <si>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</si>
  <si>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</si>
  <si>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</si>
  <si>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</si>
  <si>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</si>
  <si>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</si>
  <si>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</si>
  <si>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</si>
  <si>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</si>
  <si>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</si>
  <si>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</si>
  <si>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</si>
  <si>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</si>
  <si>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</si>
  <si>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</si>
  <si>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</si>
  <si>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</si>
  <si>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</si>
  <si>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</si>
  <si>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</si>
  <si>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</si>
  <si>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</si>
  <si>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</si>
  <si>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</si>
  <si>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</si>
  <si>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</si>
  <si>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</si>
  <si>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</si>
  <si>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</si>
  <si>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</si>
  <si>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</si>
  <si>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</si>
  <si>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</si>
  <si>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</si>
  <si>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</si>
  <si>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</si>
  <si>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</si>
  <si>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</si>
  <si>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</si>
  <si>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</si>
  <si>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</si>
  <si>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</si>
  <si>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</si>
  <si>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</si>
  <si>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</si>
  <si>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</si>
  <si>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</si>
  <si>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</si>
  <si>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</si>
  <si>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</si>
  <si>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</si>
  <si>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</si>
  <si>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</si>
  <si>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</si>
  <si>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</si>
  <si>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</si>
  <si>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</si>
  <si>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</si>
  <si>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</si>
  <si>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</si>
  <si>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</si>
  <si>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</si>
  <si>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</si>
  <si>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</si>
  <si>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</si>
  <si>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</si>
  <si>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</si>
  <si>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</si>
  <si>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</si>
  <si>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</si>
  <si>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</si>
  <si>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</si>
  <si>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</si>
  <si>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</si>
  <si>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</si>
  <si>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</si>
  <si>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</si>
  <si>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</si>
  <si>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</si>
  <si>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</si>
  <si>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</si>
  <si>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</si>
  <si>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</si>
  <si>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</si>
  <si>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</si>
  <si>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</si>
  <si>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</si>
  <si>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</si>
  <si>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</si>
  <si>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</si>
  <si>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</si>
  <si>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</si>
  <si>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</si>
  <si>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</si>
  <si>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</si>
  <si>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</si>
  <si>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</si>
  <si>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</si>
  <si>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</si>
  <si>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</si>
  <si>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</si>
  <si>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</si>
  <si>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</si>
  <si>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</si>
  <si>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</si>
  <si>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</si>
  <si>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</si>
  <si>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</si>
  <si>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</si>
  <si>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</si>
  <si>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</si>
  <si>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</si>
  <si>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</si>
  <si>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</si>
  <si>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</si>
  <si>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</si>
  <si>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</si>
  <si>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</si>
  <si>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</si>
  <si>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</si>
  <si>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</si>
  <si>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</si>
  <si>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</si>
  <si>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</si>
  <si>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</si>
  <si>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</si>
  <si>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</si>
  <si>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</si>
  <si>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</si>
  <si>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</si>
  <si>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</si>
  <si>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</si>
  <si>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</si>
  <si>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</si>
  <si>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</si>
  <si>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</si>
  <si>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</si>
  <si>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</si>
  <si>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</si>
  <si>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</si>
  <si>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</si>
  <si>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</si>
  <si>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</si>
  <si>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</si>
  <si>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</si>
  <si>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</si>
  <si>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</si>
  <si>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</si>
  <si>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</si>
  <si>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სს "აზერბაიჯანის საერთაშორისო ბანკი-საქართველო"</t>
  </si>
  <si>
    <t xml:space="preserve">ალი ჰაკვერდიევი </t>
  </si>
  <si>
    <t>თამარ გოგოლაშვილი</t>
  </si>
  <si>
    <t>ულვი მანსუროვი</t>
  </si>
  <si>
    <t>ჰიდაიათ სულთანოვი</t>
  </si>
  <si>
    <t>იასინ ჯალილოვი</t>
  </si>
  <si>
    <t>ემილ აბასბეილი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</si>
  <si>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</si>
  <si>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</si>
  <si>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 xml:space="preserve">ღსს "აზერბაიჯანის საერთაშორისო ბანკი"                                                                                </t>
  </si>
  <si>
    <t xml:space="preserve">ღსს "აზერბაიჯანის ინდუსტრიული ბანკი"                                                                              </t>
  </si>
  <si>
    <t xml:space="preserve">ნათია ჩხარტიშვილი                                                                                                                          </t>
  </si>
  <si>
    <t xml:space="preserve">მიხეილ ჩხარტიშვილი                                                                                                                       </t>
  </si>
  <si>
    <t xml:space="preserve">აზერბაიჯანის რესპუბლიკის სახელმწიფო ქონების სახელმწიფო კომიტეტი          </t>
  </si>
  <si>
    <t xml:space="preserve">ლეილა გოზალ კურტ აბდოლბარი                                                                                              </t>
  </si>
  <si>
    <t xml:space="preserve">ნათია ჩხარტიშვილი                                                                                                                                                                                                                    </t>
  </si>
  <si>
    <t xml:space="preserve">მიხეილ ჩხარტიშვილი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</si>
</sst>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m/d/yy;@"/>
    <numFmt numFmtId="166" formatCode="[$-409]d\-mmm\-yy;@"/>
    <numFmt numFmtId="167" formatCode="#,##0_ ;[Red]\-#,##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10" fontId="5" fillId="0" borderId="0" xfId="3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indent="3"/>
    </xf>
    <xf numFmtId="0" fontId="9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Protection="1"/>
    <xf numFmtId="0" fontId="7" fillId="0" borderId="5" xfId="0" applyFont="1" applyFill="1" applyBorder="1" applyAlignment="1" applyProtection="1">
      <alignment horizontal="left" indent="1"/>
    </xf>
    <xf numFmtId="0" fontId="8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indent="1"/>
    </xf>
    <xf numFmtId="0" fontId="5" fillId="0" borderId="6" xfId="0" applyFont="1" applyFill="1" applyBorder="1" applyAlignment="1" applyProtection="1">
      <alignment horizontal="left" indent="2"/>
    </xf>
    <xf numFmtId="0" fontId="10" fillId="0" borderId="6" xfId="0" applyFont="1" applyFill="1" applyBorder="1" applyAlignment="1" applyProtection="1"/>
    <xf numFmtId="0" fontId="7" fillId="0" borderId="10" xfId="0" applyFont="1" applyFill="1" applyBorder="1" applyAlignment="1" applyProtection="1">
      <alignment horizontal="left" indent="1"/>
    </xf>
    <xf numFmtId="0" fontId="10" fillId="0" borderId="11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center" indent="2"/>
    </xf>
    <xf numFmtId="0" fontId="9" fillId="0" borderId="0" xfId="0" applyFont="1" applyFill="1"/>
    <xf numFmtId="0" fontId="5" fillId="0" borderId="2" xfId="0" applyFont="1" applyFill="1" applyBorder="1"/>
    <xf numFmtId="0" fontId="7" fillId="0" borderId="5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indent="1"/>
    </xf>
    <xf numFmtId="0" fontId="5" fillId="0" borderId="0" xfId="0" applyFont="1" applyFill="1" applyProtection="1">
      <protection locked="0"/>
    </xf>
    <xf numFmtId="10" fontId="5" fillId="0" borderId="0" xfId="3" applyNumberFormat="1" applyFont="1" applyFill="1" applyProtection="1"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 indent="2"/>
    </xf>
    <xf numFmtId="0" fontId="10" fillId="0" borderId="1" xfId="1" applyFont="1" applyFill="1" applyBorder="1" applyAlignment="1" applyProtection="1">
      <alignment horizontal="center"/>
    </xf>
    <xf numFmtId="0" fontId="14" fillId="0" borderId="7" xfId="0" applyFont="1" applyFill="1" applyBorder="1" applyAlignment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10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indent="1"/>
    </xf>
    <xf numFmtId="0" fontId="10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5" fillId="0" borderId="1" xfId="0" applyFont="1" applyBorder="1"/>
    <xf numFmtId="0" fontId="10" fillId="0" borderId="2" xfId="0" applyFont="1" applyFill="1" applyBorder="1" applyAlignment="1">
      <alignment horizontal="center" vertical="center"/>
    </xf>
    <xf numFmtId="0" fontId="5" fillId="0" borderId="5" xfId="0" applyFont="1" applyBorder="1"/>
    <xf numFmtId="0" fontId="10" fillId="0" borderId="7" xfId="2" applyFont="1" applyFill="1" applyBorder="1" applyAlignment="1">
      <alignment horizontal="left" vertical="center"/>
    </xf>
    <xf numFmtId="0" fontId="5" fillId="0" borderId="9" xfId="0" applyFont="1" applyBorder="1"/>
    <xf numFmtId="0" fontId="5" fillId="0" borderId="7" xfId="0" applyFont="1" applyFill="1" applyBorder="1" applyAlignment="1">
      <alignment horizontal="left"/>
    </xf>
    <xf numFmtId="10" fontId="5" fillId="0" borderId="9" xfId="3" applyNumberFormat="1" applyFont="1" applyBorder="1"/>
    <xf numFmtId="0" fontId="5" fillId="0" borderId="10" xfId="0" applyFont="1" applyBorder="1"/>
    <xf numFmtId="0" fontId="5" fillId="0" borderId="12" xfId="0" applyFont="1" applyBorder="1" applyAlignment="1">
      <alignment wrapText="1"/>
    </xf>
    <xf numFmtId="10" fontId="5" fillId="0" borderId="13" xfId="3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38" fontId="5" fillId="0" borderId="0" xfId="0" applyNumberFormat="1" applyFont="1" applyBorder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38" fontId="15" fillId="2" borderId="14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Border="1" applyAlignment="1" applyProtection="1">
      <alignment horizontal="left"/>
    </xf>
    <xf numFmtId="166" fontId="7" fillId="0" borderId="0" xfId="0" applyNumberFormat="1" applyFont="1" applyFill="1" applyBorder="1" applyAlignment="1" applyProtection="1">
      <alignment horizontal="left"/>
    </xf>
    <xf numFmtId="38" fontId="17" fillId="2" borderId="5" xfId="0" applyNumberFormat="1" applyFont="1" applyFill="1" applyBorder="1" applyAlignment="1" applyProtection="1">
      <alignment horizontal="center"/>
    </xf>
    <xf numFmtId="38" fontId="17" fillId="2" borderId="7" xfId="0" applyNumberFormat="1" applyFont="1" applyFill="1" applyBorder="1" applyAlignment="1" applyProtection="1">
      <alignment horizontal="right"/>
    </xf>
    <xf numFmtId="38" fontId="18" fillId="2" borderId="9" xfId="0" applyNumberFormat="1" applyFont="1" applyFill="1" applyBorder="1" applyAlignment="1" applyProtection="1">
      <alignment horizontal="right"/>
    </xf>
    <xf numFmtId="38" fontId="17" fillId="2" borderId="5" xfId="0" applyNumberFormat="1" applyFont="1" applyFill="1" applyBorder="1" applyAlignment="1" applyProtection="1">
      <alignment horizontal="right"/>
    </xf>
    <xf numFmtId="38" fontId="17" fillId="2" borderId="5" xfId="0" applyNumberFormat="1" applyFont="1" applyFill="1" applyBorder="1" applyAlignment="1" applyProtection="1"/>
    <xf numFmtId="38" fontId="18" fillId="2" borderId="5" xfId="0" applyNumberFormat="1" applyFont="1" applyFill="1" applyBorder="1" applyAlignment="1" applyProtection="1">
      <alignment horizontal="right"/>
    </xf>
    <xf numFmtId="38" fontId="18" fillId="2" borderId="7" xfId="0" applyNumberFormat="1" applyFont="1" applyFill="1" applyBorder="1" applyAlignment="1" applyProtection="1">
      <alignment horizontal="right"/>
    </xf>
    <xf numFmtId="38" fontId="18" fillId="2" borderId="15" xfId="0" applyNumberFormat="1" applyFont="1" applyFill="1" applyBorder="1" applyAlignment="1" applyProtection="1">
      <alignment horizontal="right"/>
    </xf>
    <xf numFmtId="38" fontId="18" fillId="2" borderId="16" xfId="0" applyNumberFormat="1" applyFont="1" applyFill="1" applyBorder="1" applyAlignment="1" applyProtection="1">
      <alignment horizontal="right"/>
    </xf>
    <xf numFmtId="38" fontId="17" fillId="0" borderId="5" xfId="0" applyNumberFormat="1" applyFont="1" applyFill="1" applyBorder="1" applyAlignment="1" applyProtection="1">
      <alignment horizontal="right"/>
      <protection locked="0"/>
    </xf>
    <xf numFmtId="38" fontId="17" fillId="0" borderId="7" xfId="0" applyNumberFormat="1" applyFont="1" applyFill="1" applyBorder="1" applyAlignment="1" applyProtection="1">
      <alignment horizontal="right"/>
      <protection locked="0"/>
    </xf>
    <xf numFmtId="38" fontId="17" fillId="0" borderId="9" xfId="0" applyNumberFormat="1" applyFont="1" applyFill="1" applyBorder="1" applyAlignment="1" applyProtection="1">
      <alignment horizontal="right"/>
      <protection locked="0"/>
    </xf>
    <xf numFmtId="3" fontId="17" fillId="2" borderId="5" xfId="0" applyNumberFormat="1" applyFont="1" applyFill="1" applyBorder="1" applyAlignment="1" applyProtection="1">
      <alignment horizontal="right"/>
    </xf>
    <xf numFmtId="3" fontId="17" fillId="2" borderId="7" xfId="0" applyNumberFormat="1" applyFont="1" applyFill="1" applyBorder="1" applyAlignment="1" applyProtection="1">
      <alignment horizontal="right"/>
    </xf>
    <xf numFmtId="38" fontId="17" fillId="2" borderId="17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  <protection locked="0"/>
    </xf>
    <xf numFmtId="38" fontId="18" fillId="2" borderId="16" xfId="0" applyNumberFormat="1" applyFont="1" applyFill="1" applyBorder="1" applyAlignment="1" applyProtection="1">
      <alignment horizontal="right"/>
      <protection locked="0"/>
    </xf>
    <xf numFmtId="38" fontId="18" fillId="2" borderId="18" xfId="0" applyNumberFormat="1" applyFont="1" applyFill="1" applyBorder="1" applyAlignment="1" applyProtection="1">
      <alignment horizontal="right"/>
    </xf>
    <xf numFmtId="38" fontId="18" fillId="2" borderId="20" xfId="0" applyNumberFormat="1" applyFont="1" applyFill="1" applyBorder="1" applyAlignment="1" applyProtection="1">
      <alignment horizontal="right"/>
    </xf>
    <xf numFmtId="38" fontId="18" fillId="2" borderId="21" xfId="0" applyNumberFormat="1" applyFont="1" applyFill="1" applyBorder="1" applyAlignment="1" applyProtection="1">
      <alignment horizontal="right"/>
    </xf>
    <xf numFmtId="38" fontId="18" fillId="2" borderId="22" xfId="0" applyNumberFormat="1" applyFont="1" applyFill="1" applyBorder="1" applyAlignment="1" applyProtection="1">
      <alignment horizontal="right"/>
    </xf>
    <xf numFmtId="38" fontId="15" fillId="0" borderId="7" xfId="0" applyNumberFormat="1" applyFont="1" applyFill="1" applyBorder="1" applyAlignment="1" applyProtection="1">
      <alignment horizontal="right"/>
      <protection locked="0"/>
    </xf>
    <xf numFmtId="38" fontId="15" fillId="0" borderId="16" xfId="0" applyNumberFormat="1" applyFont="1" applyFill="1" applyBorder="1" applyAlignment="1" applyProtection="1">
      <alignment horizontal="right"/>
      <protection locked="0"/>
    </xf>
    <xf numFmtId="38" fontId="15" fillId="2" borderId="7" xfId="0" applyNumberFormat="1" applyFont="1" applyFill="1" applyBorder="1" applyAlignment="1">
      <alignment horizontal="right"/>
    </xf>
    <xf numFmtId="38" fontId="15" fillId="2" borderId="9" xfId="0" applyNumberFormat="1" applyFont="1" applyFill="1" applyBorder="1" applyAlignment="1">
      <alignment horizontal="right"/>
    </xf>
    <xf numFmtId="38" fontId="15" fillId="2" borderId="23" xfId="0" applyNumberFormat="1" applyFont="1" applyFill="1" applyBorder="1" applyAlignment="1">
      <alignment horizontal="right"/>
    </xf>
    <xf numFmtId="38" fontId="15" fillId="2" borderId="12" xfId="0" applyNumberFormat="1" applyFont="1" applyFill="1" applyBorder="1" applyAlignment="1">
      <alignment horizontal="right"/>
    </xf>
    <xf numFmtId="38" fontId="15" fillId="2" borderId="13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10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5" xfId="0" applyFont="1" applyBorder="1"/>
    <xf numFmtId="38" fontId="15" fillId="2" borderId="25" xfId="0" applyNumberFormat="1" applyFont="1" applyFill="1" applyBorder="1" applyAlignment="1">
      <alignment horizontal="right"/>
    </xf>
    <xf numFmtId="38" fontId="15" fillId="0" borderId="19" xfId="0" applyNumberFormat="1" applyFont="1" applyFill="1" applyBorder="1" applyAlignment="1" applyProtection="1">
      <alignment horizontal="right"/>
      <protection locked="0"/>
    </xf>
    <xf numFmtId="38" fontId="15" fillId="0" borderId="8" xfId="0" applyNumberFormat="1" applyFont="1" applyFill="1" applyBorder="1" applyAlignment="1" applyProtection="1">
      <alignment horizontal="right"/>
      <protection locked="0"/>
    </xf>
    <xf numFmtId="38" fontId="15" fillId="2" borderId="26" xfId="0" applyNumberFormat="1" applyFont="1" applyFill="1" applyBorder="1" applyAlignment="1">
      <alignment horizontal="right"/>
    </xf>
    <xf numFmtId="38" fontId="15" fillId="2" borderId="7" xfId="0" applyNumberFormat="1" applyFont="1" applyFill="1" applyBorder="1" applyAlignment="1" applyProtection="1">
      <alignment horizontal="right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indent="1"/>
    </xf>
    <xf numFmtId="0" fontId="16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 wrapText="1" indent="1"/>
    </xf>
    <xf numFmtId="167" fontId="15" fillId="0" borderId="7" xfId="0" applyNumberFormat="1" applyFont="1" applyFill="1" applyBorder="1" applyAlignment="1" applyProtection="1">
      <alignment horizontal="right"/>
      <protection locked="0"/>
    </xf>
    <xf numFmtId="167" fontId="15" fillId="2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left" wrapText="1" indent="2"/>
    </xf>
    <xf numFmtId="38" fontId="15" fillId="0" borderId="7" xfId="4" applyNumberFormat="1" applyFont="1" applyFill="1" applyBorder="1" applyAlignment="1" applyProtection="1">
      <alignment horizontal="right"/>
      <protection locked="0"/>
    </xf>
    <xf numFmtId="0" fontId="16" fillId="0" borderId="7" xfId="0" applyFont="1" applyFill="1" applyBorder="1" applyAlignment="1"/>
    <xf numFmtId="0" fontId="16" fillId="0" borderId="7" xfId="0" applyFont="1" applyFill="1" applyBorder="1" applyAlignment="1">
      <alignment horizontal="left"/>
    </xf>
    <xf numFmtId="167" fontId="15" fillId="2" borderId="7" xfId="0" applyNumberFormat="1" applyFont="1" applyFill="1" applyBorder="1" applyAlignment="1" applyProtection="1">
      <alignment horizontal="right"/>
      <protection locked="0"/>
    </xf>
    <xf numFmtId="38" fontId="15" fillId="2" borderId="7" xfId="0" applyNumberFormat="1" applyFont="1" applyFill="1" applyBorder="1" applyAlignment="1" applyProtection="1">
      <alignment horizontal="right"/>
      <protection locked="0"/>
    </xf>
    <xf numFmtId="167" fontId="15" fillId="0" borderId="7" xfId="0" applyNumberFormat="1" applyFont="1" applyFill="1" applyBorder="1" applyAlignment="1">
      <alignment horizontal="right"/>
    </xf>
    <xf numFmtId="38" fontId="15" fillId="0" borderId="7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left" indent="1"/>
    </xf>
    <xf numFmtId="0" fontId="16" fillId="0" borderId="7" xfId="0" applyFont="1" applyFill="1" applyBorder="1" applyAlignment="1">
      <alignment horizontal="center" vertical="center" wrapText="1"/>
    </xf>
    <xf numFmtId="167" fontId="15" fillId="0" borderId="7" xfId="0" applyNumberFormat="1" applyFont="1" applyFill="1" applyBorder="1" applyAlignment="1" applyProtection="1">
      <alignment horizontal="right" vertical="center"/>
      <protection locked="0"/>
    </xf>
    <xf numFmtId="38" fontId="15" fillId="0" borderId="7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horizontal="left" vertical="center" indent="1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inden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indent="1"/>
    </xf>
    <xf numFmtId="38" fontId="15" fillId="0" borderId="9" xfId="0" applyNumberFormat="1" applyFont="1" applyFill="1" applyBorder="1" applyAlignment="1" applyProtection="1">
      <alignment horizontal="right"/>
      <protection locked="0"/>
    </xf>
    <xf numFmtId="38" fontId="15" fillId="2" borderId="9" xfId="0" applyNumberFormat="1" applyFont="1" applyFill="1" applyBorder="1" applyAlignment="1" applyProtection="1">
      <alignment horizontal="right"/>
    </xf>
    <xf numFmtId="38" fontId="15" fillId="3" borderId="9" xfId="0" applyNumberFormat="1" applyFont="1" applyFill="1" applyBorder="1" applyAlignment="1" applyProtection="1">
      <alignment horizontal="right"/>
      <protection locked="0"/>
    </xf>
    <xf numFmtId="38" fontId="15" fillId="2" borderId="9" xfId="0" applyNumberFormat="1" applyFont="1" applyFill="1" applyBorder="1" applyAlignment="1" applyProtection="1">
      <alignment horizontal="right"/>
      <protection locked="0"/>
    </xf>
    <xf numFmtId="38" fontId="15" fillId="0" borderId="9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center" indent="1"/>
    </xf>
    <xf numFmtId="0" fontId="16" fillId="0" borderId="12" xfId="0" applyFont="1" applyFill="1" applyBorder="1" applyAlignment="1"/>
    <xf numFmtId="167" fontId="15" fillId="2" borderId="12" xfId="0" applyNumberFormat="1" applyFont="1" applyFill="1" applyBorder="1" applyAlignment="1">
      <alignment horizontal="right"/>
    </xf>
    <xf numFmtId="0" fontId="15" fillId="0" borderId="8" xfId="0" applyFont="1" applyFill="1" applyBorder="1" applyAlignment="1">
      <alignment horizontal="center" vertical="center" wrapText="1"/>
    </xf>
    <xf numFmtId="38" fontId="15" fillId="2" borderId="8" xfId="0" applyNumberFormat="1" applyFont="1" applyFill="1" applyBorder="1" applyAlignment="1">
      <alignment horizontal="right"/>
    </xf>
    <xf numFmtId="38" fontId="15" fillId="2" borderId="8" xfId="0" applyNumberFormat="1" applyFont="1" applyFill="1" applyBorder="1" applyAlignment="1" applyProtection="1">
      <alignment horizontal="right"/>
      <protection locked="0"/>
    </xf>
    <xf numFmtId="38" fontId="15" fillId="0" borderId="8" xfId="0" applyNumberFormat="1" applyFont="1" applyFill="1" applyBorder="1" applyAlignment="1">
      <alignment horizontal="right"/>
    </xf>
    <xf numFmtId="38" fontId="15" fillId="0" borderId="8" xfId="0" applyNumberFormat="1" applyFont="1" applyFill="1" applyBorder="1" applyAlignment="1" applyProtection="1">
      <alignment horizontal="right" vertical="center"/>
      <protection locked="0"/>
    </xf>
    <xf numFmtId="38" fontId="15" fillId="2" borderId="2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indent="1"/>
    </xf>
    <xf numFmtId="38" fontId="15" fillId="2" borderId="13" xfId="0" applyNumberFormat="1" applyFont="1" applyFill="1" applyBorder="1" applyAlignment="1" applyProtection="1">
      <alignment horizontal="right"/>
    </xf>
    <xf numFmtId="10" fontId="5" fillId="0" borderId="9" xfId="3" applyNumberFormat="1" applyFont="1" applyFill="1" applyBorder="1"/>
    <xf numFmtId="0" fontId="11" fillId="0" borderId="29" xfId="0" applyFont="1" applyFill="1" applyBorder="1" applyAlignment="1" applyProtection="1">
      <alignment horizontal="center" wrapText="1"/>
    </xf>
    <xf numFmtId="0" fontId="5" fillId="0" borderId="24" xfId="0" applyFont="1" applyBorder="1"/>
    <xf numFmtId="10" fontId="5" fillId="0" borderId="24" xfId="3" applyNumberFormat="1" applyFont="1" applyBorder="1"/>
    <xf numFmtId="10" fontId="5" fillId="0" borderId="24" xfId="3" applyNumberFormat="1" applyFont="1" applyFill="1" applyBorder="1"/>
    <xf numFmtId="10" fontId="5" fillId="0" borderId="30" xfId="3" applyNumberFormat="1" applyFont="1" applyBorder="1"/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/>
      <protection locked="0"/>
    </xf>
    <xf numFmtId="10" fontId="5" fillId="0" borderId="24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9" fontId="5" fillId="0" borderId="24" xfId="0" applyNumberFormat="1" applyFont="1" applyFill="1" applyBorder="1" applyAlignment="1" applyProtection="1">
      <alignment horizontal="right"/>
      <protection locked="0"/>
    </xf>
    <xf numFmtId="10" fontId="5" fillId="0" borderId="3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Alignment="1"/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0" fontId="19" fillId="0" borderId="6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/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wrapText="1"/>
    </xf>
    <xf numFmtId="0" fontId="5" fillId="0" borderId="4" xfId="0" applyFont="1" applyBorder="1" applyAlignment="1"/>
    <xf numFmtId="0" fontId="10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wrapText="1"/>
    </xf>
  </cellXfs>
  <cellStyles count="5">
    <cellStyle name="Hyperlink" xfId="1" builtinId="8"/>
    <cellStyle name="Normal" xfId="0" builtinId="0"/>
    <cellStyle name="Normal 130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21" zoomScaleNormal="100" workbookViewId="0">
      <selection activeCell="L38" sqref="L38"/>
    </sheetView>
  </sheetViews>
  <sheetFormatPr defaultRowHeight="15" x14ac:dyDescent="0.3"/>
  <cols>
    <col min="1" max="1" width="5.7109375" style="1" customWidth="1"/>
    <col min="2" max="2" width="58.71093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67"/>
      <c r="C1" s="167"/>
      <c r="D1" s="167"/>
      <c r="E1" s="167"/>
      <c r="F1" s="167"/>
      <c r="G1" s="167"/>
      <c r="H1" s="167"/>
    </row>
    <row r="2" spans="1:26" x14ac:dyDescent="0.3">
      <c r="A2" s="2" t="s">
        <v>133</v>
      </c>
      <c r="B2" s="3" t="s">
        <v>193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71">
        <v>42551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0"/>
      <c r="C5" s="164" t="s">
        <v>148</v>
      </c>
      <c r="D5" s="164"/>
      <c r="E5" s="164"/>
      <c r="F5" s="165" t="s">
        <v>161</v>
      </c>
      <c r="G5" s="165"/>
      <c r="H5" s="16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1</v>
      </c>
      <c r="B7" s="14" t="s">
        <v>146</v>
      </c>
      <c r="C7" s="74">
        <v>1293784.18</v>
      </c>
      <c r="D7" s="75">
        <v>713456.74</v>
      </c>
      <c r="E7" s="76">
        <f t="shared" ref="E7:E18" si="0">SUM(C7:D7)</f>
        <v>2007240.92</v>
      </c>
      <c r="F7" s="74">
        <v>836909.59</v>
      </c>
      <c r="G7" s="75">
        <v>645716.19999999995</v>
      </c>
      <c r="H7" s="76">
        <f t="shared" ref="H7:H18" si="1">SUM(F7:G7)</f>
        <v>1482625.79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2</v>
      </c>
      <c r="B8" s="14" t="s">
        <v>164</v>
      </c>
      <c r="C8" s="74">
        <v>810407.24</v>
      </c>
      <c r="D8" s="75">
        <v>9581571.1199999992</v>
      </c>
      <c r="E8" s="76">
        <f t="shared" si="0"/>
        <v>10391978.359999999</v>
      </c>
      <c r="F8" s="74">
        <v>982003.62</v>
      </c>
      <c r="G8" s="75">
        <v>13663453.43</v>
      </c>
      <c r="H8" s="76">
        <f t="shared" si="1"/>
        <v>14645457.049999999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3</v>
      </c>
      <c r="B9" s="14" t="s">
        <v>165</v>
      </c>
      <c r="C9" s="74">
        <v>16906164.760000002</v>
      </c>
      <c r="D9" s="75">
        <v>14173204</v>
      </c>
      <c r="E9" s="76">
        <f t="shared" si="0"/>
        <v>31079368.760000002</v>
      </c>
      <c r="F9" s="74">
        <v>8144838.21</v>
      </c>
      <c r="G9" s="75">
        <v>37951028.899999999</v>
      </c>
      <c r="H9" s="76">
        <f t="shared" si="1"/>
        <v>46095867.109999999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4</v>
      </c>
      <c r="B10" s="14" t="s">
        <v>150</v>
      </c>
      <c r="C10" s="77">
        <v>0</v>
      </c>
      <c r="D10" s="75">
        <v>0</v>
      </c>
      <c r="E10" s="76">
        <f t="shared" si="0"/>
        <v>0</v>
      </c>
      <c r="F10" s="77">
        <v>0</v>
      </c>
      <c r="G10" s="75">
        <v>0</v>
      </c>
      <c r="H10" s="7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5</v>
      </c>
      <c r="B11" s="14" t="s">
        <v>151</v>
      </c>
      <c r="C11" s="77">
        <v>0</v>
      </c>
      <c r="D11" s="75">
        <v>0</v>
      </c>
      <c r="E11" s="76">
        <f t="shared" si="0"/>
        <v>0</v>
      </c>
      <c r="F11" s="77">
        <v>0</v>
      </c>
      <c r="G11" s="75">
        <v>0</v>
      </c>
      <c r="H11" s="7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6.1</v>
      </c>
      <c r="B12" s="15" t="s">
        <v>166</v>
      </c>
      <c r="C12" s="78">
        <v>31181894.850000001</v>
      </c>
      <c r="D12" s="75">
        <v>41826463.611299999</v>
      </c>
      <c r="E12" s="76">
        <f t="shared" si="0"/>
        <v>73008358.461300001</v>
      </c>
      <c r="F12" s="78">
        <v>34628177.990000002</v>
      </c>
      <c r="G12" s="75">
        <v>58253318.609399997</v>
      </c>
      <c r="H12" s="76">
        <f t="shared" si="1"/>
        <v>92881496.599399999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6.2</v>
      </c>
      <c r="B13" s="15" t="s">
        <v>167</v>
      </c>
      <c r="C13" s="74">
        <v>-7749641.8316000002</v>
      </c>
      <c r="D13" s="75">
        <v>-9762176.5</v>
      </c>
      <c r="E13" s="76">
        <f t="shared" si="0"/>
        <v>-17511818.331599999</v>
      </c>
      <c r="F13" s="74">
        <v>-4210493.2300000004</v>
      </c>
      <c r="G13" s="75">
        <v>-10070644.630000001</v>
      </c>
      <c r="H13" s="76">
        <f t="shared" si="1"/>
        <v>-14281137.860000001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6</v>
      </c>
      <c r="B14" s="14" t="s">
        <v>168</v>
      </c>
      <c r="C14" s="79">
        <f>C12+C13</f>
        <v>23432253.018400002</v>
      </c>
      <c r="D14" s="80">
        <f>D12+D13</f>
        <v>32064287.111299999</v>
      </c>
      <c r="E14" s="76">
        <f t="shared" si="0"/>
        <v>55496540.129700005</v>
      </c>
      <c r="F14" s="79">
        <f>F12+F13</f>
        <v>30417684.760000002</v>
      </c>
      <c r="G14" s="80">
        <f>G12+G13</f>
        <v>48182673.979399994</v>
      </c>
      <c r="H14" s="76">
        <f t="shared" si="1"/>
        <v>78600358.739399999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7</v>
      </c>
      <c r="B15" s="14" t="s">
        <v>169</v>
      </c>
      <c r="C15" s="74">
        <v>289381.91999999969</v>
      </c>
      <c r="D15" s="75">
        <v>634618.3399999995</v>
      </c>
      <c r="E15" s="76">
        <f t="shared" si="0"/>
        <v>924000.25999999919</v>
      </c>
      <c r="F15" s="74">
        <v>206605.06699152017</v>
      </c>
      <c r="G15" s="75">
        <v>1243960.26300849</v>
      </c>
      <c r="H15" s="76">
        <f t="shared" si="1"/>
        <v>1450565.3300000101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8</v>
      </c>
      <c r="B16" s="14" t="s">
        <v>158</v>
      </c>
      <c r="C16" s="74">
        <v>840000</v>
      </c>
      <c r="D16" s="75"/>
      <c r="E16" s="76">
        <f t="shared" si="0"/>
        <v>840000</v>
      </c>
      <c r="F16" s="74">
        <v>0</v>
      </c>
      <c r="G16" s="75"/>
      <c r="H16" s="76">
        <f t="shared" si="1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9</v>
      </c>
      <c r="B17" s="14" t="s">
        <v>162</v>
      </c>
      <c r="C17" s="74">
        <v>54000</v>
      </c>
      <c r="D17" s="75"/>
      <c r="E17" s="76">
        <f t="shared" si="0"/>
        <v>54000</v>
      </c>
      <c r="F17" s="74">
        <v>54000</v>
      </c>
      <c r="G17" s="75"/>
      <c r="H17" s="76">
        <f t="shared" si="1"/>
        <v>54000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10</v>
      </c>
      <c r="B18" s="14" t="s">
        <v>159</v>
      </c>
      <c r="C18" s="74">
        <v>12413937.460000001</v>
      </c>
      <c r="D18" s="75"/>
      <c r="E18" s="76">
        <f t="shared" si="0"/>
        <v>12413937.460000001</v>
      </c>
      <c r="F18" s="74">
        <v>8826670.4499999993</v>
      </c>
      <c r="G18" s="75"/>
      <c r="H18" s="76">
        <f t="shared" si="1"/>
        <v>8826670.4499999993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11</v>
      </c>
      <c r="B19" s="14" t="s">
        <v>170</v>
      </c>
      <c r="C19" s="74">
        <v>1192298.69</v>
      </c>
      <c r="D19" s="75">
        <v>1020322.15</v>
      </c>
      <c r="E19" s="76">
        <f>C19+D19</f>
        <v>2212620.84</v>
      </c>
      <c r="F19" s="74">
        <v>2055508.68</v>
      </c>
      <c r="G19" s="75">
        <v>1167342.99</v>
      </c>
      <c r="H19" s="76">
        <f>F19+G19</f>
        <v>3222851.67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1">
        <v>12</v>
      </c>
      <c r="B20" s="16" t="s">
        <v>143</v>
      </c>
      <c r="C20" s="81">
        <f>C7+C8+C9+C10+C11+C14+C15+C16+C17+C18+C19</f>
        <v>57232227.268400006</v>
      </c>
      <c r="D20" s="82">
        <f>D7+D8+D9+D10+D11+D14+D15+D16+D17+D18+D19</f>
        <v>58187459.461299993</v>
      </c>
      <c r="E20" s="76">
        <f>SUM(C20:D20)</f>
        <v>115419686.7297</v>
      </c>
      <c r="F20" s="81">
        <f>F7+F8+F9+F10+F11+F14+F15+F16+F17+F18+F19</f>
        <v>51524220.376991518</v>
      </c>
      <c r="G20" s="82">
        <f>G7+G8+G9+G10+G11+G14+G15+G16+G17+G18+G19</f>
        <v>102854175.76240848</v>
      </c>
      <c r="H20" s="76">
        <f>SUM(F20:G20)</f>
        <v>154378396.13940001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1"/>
      <c r="B21" s="12" t="s">
        <v>139</v>
      </c>
      <c r="C21" s="83"/>
      <c r="D21" s="84"/>
      <c r="E21" s="85"/>
      <c r="F21" s="83"/>
      <c r="G21" s="84"/>
      <c r="H21" s="8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13</v>
      </c>
      <c r="B22" s="14" t="s">
        <v>136</v>
      </c>
      <c r="C22" s="77">
        <v>0</v>
      </c>
      <c r="D22" s="75">
        <v>40256652.020000003</v>
      </c>
      <c r="E22" s="76">
        <f>SUM(C22:D22)</f>
        <v>40256652.020000003</v>
      </c>
      <c r="F22" s="77">
        <v>0</v>
      </c>
      <c r="G22" s="75">
        <v>55998972.420000002</v>
      </c>
      <c r="H22" s="76">
        <f>SUM(F22:G22)</f>
        <v>55998972.420000002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14</v>
      </c>
      <c r="B23" s="14" t="s">
        <v>149</v>
      </c>
      <c r="C23" s="77">
        <v>3519128.1399999997</v>
      </c>
      <c r="D23" s="75">
        <v>18941873.010000009</v>
      </c>
      <c r="E23" s="76">
        <f t="shared" ref="E23:E31" si="2">SUM(C23:D23)</f>
        <v>22461001.15000001</v>
      </c>
      <c r="F23" s="77">
        <v>4795915.67</v>
      </c>
      <c r="G23" s="75">
        <v>15538649.199999994</v>
      </c>
      <c r="H23" s="76">
        <f t="shared" ref="H23:H31" si="3">SUM(F23:G23)</f>
        <v>20334564.869999994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15</v>
      </c>
      <c r="B24" s="14" t="s">
        <v>171</v>
      </c>
      <c r="C24" s="77">
        <v>0</v>
      </c>
      <c r="D24" s="75">
        <v>0</v>
      </c>
      <c r="E24" s="76">
        <f t="shared" si="2"/>
        <v>0</v>
      </c>
      <c r="F24" s="77">
        <v>0</v>
      </c>
      <c r="G24" s="75">
        <v>0</v>
      </c>
      <c r="H24" s="76">
        <f t="shared" si="3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16</v>
      </c>
      <c r="B25" s="14" t="s">
        <v>137</v>
      </c>
      <c r="C25" s="77">
        <v>2096462.21</v>
      </c>
      <c r="D25" s="75">
        <v>1537231.05</v>
      </c>
      <c r="E25" s="76">
        <f t="shared" si="2"/>
        <v>3633693.26</v>
      </c>
      <c r="F25" s="77">
        <v>52400</v>
      </c>
      <c r="G25" s="75">
        <v>894399.96</v>
      </c>
      <c r="H25" s="76">
        <f t="shared" si="3"/>
        <v>946799.96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17</v>
      </c>
      <c r="B26" s="14" t="s">
        <v>147</v>
      </c>
      <c r="C26" s="86"/>
      <c r="D26" s="87"/>
      <c r="E26" s="76">
        <f t="shared" si="2"/>
        <v>0</v>
      </c>
      <c r="F26" s="86"/>
      <c r="G26" s="87"/>
      <c r="H26" s="76">
        <f t="shared" si="3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18</v>
      </c>
      <c r="B27" s="14" t="s">
        <v>172</v>
      </c>
      <c r="C27" s="77">
        <v>0</v>
      </c>
      <c r="D27" s="75">
        <v>0</v>
      </c>
      <c r="E27" s="76">
        <f t="shared" si="2"/>
        <v>0</v>
      </c>
      <c r="F27" s="77">
        <v>0</v>
      </c>
      <c r="G27" s="75">
        <v>29729700</v>
      </c>
      <c r="H27" s="76">
        <f t="shared" si="3"/>
        <v>29729700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19</v>
      </c>
      <c r="B28" s="14" t="s">
        <v>173</v>
      </c>
      <c r="C28" s="77">
        <v>388.99</v>
      </c>
      <c r="D28" s="75">
        <v>158330.87</v>
      </c>
      <c r="E28" s="76">
        <f t="shared" si="2"/>
        <v>158719.85999999999</v>
      </c>
      <c r="F28" s="77">
        <v>25.85</v>
      </c>
      <c r="G28" s="75">
        <v>1963753.3499999999</v>
      </c>
      <c r="H28" s="76">
        <f t="shared" si="3"/>
        <v>1963779.2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20</v>
      </c>
      <c r="B29" s="14" t="s">
        <v>174</v>
      </c>
      <c r="C29" s="77">
        <v>322753.51779999991</v>
      </c>
      <c r="D29" s="75">
        <v>340978.04000000004</v>
      </c>
      <c r="E29" s="76">
        <f t="shared" si="2"/>
        <v>663731.55779999995</v>
      </c>
      <c r="F29" s="77">
        <v>192746.28000000003</v>
      </c>
      <c r="G29" s="75">
        <v>538993.14594800002</v>
      </c>
      <c r="H29" s="76">
        <f t="shared" si="3"/>
        <v>731739.42594800005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21</v>
      </c>
      <c r="B30" s="14" t="s">
        <v>140</v>
      </c>
      <c r="C30" s="77">
        <v>0</v>
      </c>
      <c r="D30" s="75">
        <v>16396100</v>
      </c>
      <c r="E30" s="76">
        <f t="shared" si="2"/>
        <v>16396100</v>
      </c>
      <c r="F30" s="77">
        <v>0</v>
      </c>
      <c r="G30" s="75">
        <v>15738100</v>
      </c>
      <c r="H30" s="76">
        <f t="shared" si="3"/>
        <v>15738100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1">
        <v>22</v>
      </c>
      <c r="B31" s="16" t="s">
        <v>141</v>
      </c>
      <c r="C31" s="79">
        <f>C22+C23+C24+C25+C26+C27+C28+C29+C30</f>
        <v>5938732.8577999994</v>
      </c>
      <c r="D31" s="80">
        <f>D22+D23+D24+D25+D26+D27+D28+D29+D30</f>
        <v>77631164.99000001</v>
      </c>
      <c r="E31" s="76">
        <f t="shared" si="2"/>
        <v>83569897.847800016</v>
      </c>
      <c r="F31" s="79">
        <f>F22+F23+F24+F25+F26+F27+F28+F29+F30</f>
        <v>5041087.8</v>
      </c>
      <c r="G31" s="80">
        <f>G22+G23+G24+G25+G26+G27+G28+G29+G30</f>
        <v>120402568.07594797</v>
      </c>
      <c r="H31" s="76">
        <f t="shared" si="3"/>
        <v>125443655.87594797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1"/>
      <c r="B32" s="12" t="s">
        <v>152</v>
      </c>
      <c r="C32" s="83"/>
      <c r="D32" s="84"/>
      <c r="E32" s="85"/>
      <c r="F32" s="83"/>
      <c r="G32" s="84"/>
      <c r="H32" s="8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23</v>
      </c>
      <c r="B33" s="14" t="s">
        <v>153</v>
      </c>
      <c r="C33" s="88">
        <v>22688000</v>
      </c>
      <c r="D33" s="89"/>
      <c r="E33" s="76">
        <f t="shared" ref="E33:E41" si="4">SUM(C33:D33)</f>
        <v>22688000</v>
      </c>
      <c r="F33" s="88">
        <v>22688000</v>
      </c>
      <c r="G33" s="89"/>
      <c r="H33" s="76">
        <f t="shared" ref="H33:H41" si="5">SUM(F33:G33)</f>
        <v>22688000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24</v>
      </c>
      <c r="B34" s="14" t="s">
        <v>154</v>
      </c>
      <c r="C34" s="77">
        <v>0</v>
      </c>
      <c r="D34" s="89"/>
      <c r="E34" s="76">
        <f t="shared" si="4"/>
        <v>0</v>
      </c>
      <c r="F34" s="77">
        <v>0</v>
      </c>
      <c r="G34" s="89"/>
      <c r="H34" s="76">
        <f t="shared" si="5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25</v>
      </c>
      <c r="B35" s="15" t="s">
        <v>155</v>
      </c>
      <c r="C35" s="77">
        <v>0</v>
      </c>
      <c r="D35" s="89"/>
      <c r="E35" s="76">
        <f t="shared" si="4"/>
        <v>0</v>
      </c>
      <c r="F35" s="77">
        <v>0</v>
      </c>
      <c r="G35" s="89"/>
      <c r="H35" s="76">
        <f t="shared" si="5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26</v>
      </c>
      <c r="B36" s="14" t="s">
        <v>138</v>
      </c>
      <c r="C36" s="77">
        <v>0</v>
      </c>
      <c r="D36" s="89"/>
      <c r="E36" s="76">
        <f t="shared" si="4"/>
        <v>0</v>
      </c>
      <c r="F36" s="77">
        <v>0</v>
      </c>
      <c r="G36" s="89"/>
      <c r="H36" s="76">
        <f t="shared" si="5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27</v>
      </c>
      <c r="B37" s="14" t="s">
        <v>135</v>
      </c>
      <c r="C37" s="77">
        <v>0</v>
      </c>
      <c r="D37" s="89"/>
      <c r="E37" s="76">
        <f t="shared" si="4"/>
        <v>0</v>
      </c>
      <c r="F37" s="77">
        <v>0</v>
      </c>
      <c r="G37" s="89"/>
      <c r="H37" s="76">
        <f t="shared" si="5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28</v>
      </c>
      <c r="B38" s="14" t="s">
        <v>163</v>
      </c>
      <c r="C38" s="77">
        <v>8957378.9918999989</v>
      </c>
      <c r="D38" s="89"/>
      <c r="E38" s="76">
        <f t="shared" si="4"/>
        <v>8957378.9918999989</v>
      </c>
      <c r="F38" s="77">
        <v>6042330.5083000008</v>
      </c>
      <c r="G38" s="89"/>
      <c r="H38" s="76">
        <f t="shared" si="5"/>
        <v>6042330.5083000008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29</v>
      </c>
      <c r="B39" s="14" t="s">
        <v>144</v>
      </c>
      <c r="C39" s="77">
        <v>204409.67</v>
      </c>
      <c r="D39" s="89"/>
      <c r="E39" s="76">
        <f t="shared" si="4"/>
        <v>204409.67</v>
      </c>
      <c r="F39" s="77">
        <v>204410</v>
      </c>
      <c r="G39" s="89"/>
      <c r="H39" s="76">
        <f t="shared" si="5"/>
        <v>204410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1">
        <v>30</v>
      </c>
      <c r="B40" s="16" t="s">
        <v>156</v>
      </c>
      <c r="C40" s="81">
        <f>SUM(C33:C39)</f>
        <v>31849788.661899999</v>
      </c>
      <c r="D40" s="90"/>
      <c r="E40" s="91">
        <f t="shared" si="4"/>
        <v>31849788.661899999</v>
      </c>
      <c r="F40" s="81">
        <f>SUM(F33:F39)</f>
        <v>28934740.508299999</v>
      </c>
      <c r="G40" s="90"/>
      <c r="H40" s="91">
        <f t="shared" si="5"/>
        <v>28934740.508299999</v>
      </c>
    </row>
    <row r="41" spans="1:58" ht="15.75" thickBot="1" x14ac:dyDescent="0.35">
      <c r="A41" s="17">
        <v>31</v>
      </c>
      <c r="B41" s="18" t="s">
        <v>157</v>
      </c>
      <c r="C41" s="92">
        <f>C31+C40</f>
        <v>37788521.519699998</v>
      </c>
      <c r="D41" s="93">
        <f>D31+D40</f>
        <v>77631164.99000001</v>
      </c>
      <c r="E41" s="94">
        <f t="shared" si="4"/>
        <v>115419686.5097</v>
      </c>
      <c r="F41" s="92">
        <f>F31+F40</f>
        <v>33975828.308299996</v>
      </c>
      <c r="G41" s="93">
        <f>G31+G40</f>
        <v>120402568.07594797</v>
      </c>
      <c r="H41" s="94">
        <f t="shared" si="5"/>
        <v>154378396.38424796</v>
      </c>
    </row>
    <row r="42" spans="1:58" x14ac:dyDescent="0.3">
      <c r="A42" s="19"/>
      <c r="B42" s="3"/>
      <c r="C42" s="3"/>
      <c r="D42" s="2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19"/>
      <c r="B43" s="21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3" type="noConversion"/>
  <dataValidations count="2">
    <dataValidation type="whole" operator="lessThanOrEqual" allowBlank="1" showInputMessage="1" showErrorMessage="1" sqref="D13 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0" zoomScaleNormal="100" workbookViewId="0">
      <selection activeCell="J74" sqref="J74"/>
    </sheetView>
  </sheetViews>
  <sheetFormatPr defaultRowHeight="15" x14ac:dyDescent="0.3"/>
  <cols>
    <col min="1" max="1" width="7.7109375" style="22" bestFit="1" customWidth="1"/>
    <col min="2" max="2" width="49.42578125" style="22" customWidth="1"/>
    <col min="3" max="3" width="13.42578125" style="22" bestFit="1" customWidth="1"/>
    <col min="4" max="4" width="12.7109375" style="22" bestFit="1" customWidth="1"/>
    <col min="5" max="5" width="13.42578125" style="22" bestFit="1" customWidth="1"/>
    <col min="6" max="6" width="12.5703125" style="23" bestFit="1" customWidth="1"/>
    <col min="7" max="7" width="12.7109375" style="23" bestFit="1" customWidth="1"/>
    <col min="8" max="8" width="13.28515625" style="23" bestFit="1" customWidth="1"/>
    <col min="9" max="16384" width="9.140625" style="23"/>
  </cols>
  <sheetData>
    <row r="1" spans="1:8" x14ac:dyDescent="0.3">
      <c r="D1" s="168"/>
      <c r="E1" s="169"/>
      <c r="F1" s="169"/>
      <c r="G1" s="169"/>
      <c r="H1" s="169"/>
    </row>
    <row r="2" spans="1:8" x14ac:dyDescent="0.3">
      <c r="A2" s="6" t="s">
        <v>133</v>
      </c>
      <c r="B2" s="24" t="str">
        <f>'RC'!B2</f>
        <v>სს "აზერბაიჯანის საერთაშორისო ბანკი-საქართველო"</v>
      </c>
      <c r="C2" s="3"/>
      <c r="D2" s="3"/>
      <c r="E2" s="3"/>
      <c r="H2" s="3"/>
    </row>
    <row r="3" spans="1:8" x14ac:dyDescent="0.3">
      <c r="A3" s="6" t="s">
        <v>145</v>
      </c>
      <c r="B3" s="72">
        <f>'RC'!B3</f>
        <v>42551</v>
      </c>
      <c r="C3" s="3"/>
      <c r="D3" s="3"/>
      <c r="E3" s="3"/>
      <c r="H3" s="1"/>
    </row>
    <row r="4" spans="1:8" ht="15.75" thickBot="1" x14ac:dyDescent="0.35">
      <c r="A4" s="25"/>
      <c r="B4" s="26" t="s">
        <v>72</v>
      </c>
      <c r="C4" s="3"/>
      <c r="D4" s="3"/>
      <c r="E4" s="3"/>
      <c r="H4" s="27" t="s">
        <v>134</v>
      </c>
    </row>
    <row r="5" spans="1:8" ht="18" x14ac:dyDescent="0.35">
      <c r="A5" s="130"/>
      <c r="B5" s="131"/>
      <c r="C5" s="165" t="s">
        <v>148</v>
      </c>
      <c r="D5" s="170"/>
      <c r="E5" s="171"/>
      <c r="F5" s="172" t="s">
        <v>161</v>
      </c>
      <c r="G5" s="170"/>
      <c r="H5" s="171"/>
    </row>
    <row r="6" spans="1:8" s="69" customFormat="1" ht="12.75" x14ac:dyDescent="0.2">
      <c r="A6" s="132" t="s">
        <v>118</v>
      </c>
      <c r="B6" s="111"/>
      <c r="C6" s="112" t="s">
        <v>175</v>
      </c>
      <c r="D6" s="112" t="s">
        <v>191</v>
      </c>
      <c r="E6" s="133" t="s">
        <v>177</v>
      </c>
      <c r="F6" s="143" t="s">
        <v>175</v>
      </c>
      <c r="G6" s="112" t="s">
        <v>191</v>
      </c>
      <c r="H6" s="133" t="s">
        <v>177</v>
      </c>
    </row>
    <row r="7" spans="1:8" s="69" customFormat="1" ht="12.75" x14ac:dyDescent="0.2">
      <c r="A7" s="134"/>
      <c r="B7" s="114" t="s">
        <v>67</v>
      </c>
      <c r="C7" s="95"/>
      <c r="D7" s="95"/>
      <c r="E7" s="135"/>
      <c r="F7" s="108"/>
      <c r="G7" s="95"/>
      <c r="H7" s="135"/>
    </row>
    <row r="8" spans="1:8" s="69" customFormat="1" ht="25.5" x14ac:dyDescent="0.2">
      <c r="A8" s="134">
        <v>1</v>
      </c>
      <c r="B8" s="115" t="s">
        <v>77</v>
      </c>
      <c r="C8" s="116">
        <v>512627.99000000005</v>
      </c>
      <c r="D8" s="116">
        <v>57082.180000000008</v>
      </c>
      <c r="E8" s="98">
        <f t="shared" ref="E8:E21" si="0">C8+D8</f>
        <v>569710.17000000004</v>
      </c>
      <c r="F8" s="108">
        <v>168268.35</v>
      </c>
      <c r="G8" s="95">
        <v>1374478.09</v>
      </c>
      <c r="H8" s="98">
        <f t="shared" ref="H8:H18" si="1">F8+G8</f>
        <v>1542746.4400000002</v>
      </c>
    </row>
    <row r="9" spans="1:8" s="69" customFormat="1" ht="12.75" x14ac:dyDescent="0.2">
      <c r="A9" s="134">
        <v>2</v>
      </c>
      <c r="B9" s="115" t="s">
        <v>78</v>
      </c>
      <c r="C9" s="117">
        <f>SUM(C10:C18)</f>
        <v>1824521.69</v>
      </c>
      <c r="D9" s="117">
        <f>SUM(D10:D18)</f>
        <v>1799125.8718999999</v>
      </c>
      <c r="E9" s="98">
        <f t="shared" si="0"/>
        <v>3623647.5619000001</v>
      </c>
      <c r="F9" s="144">
        <f>SUM(F10:F18)</f>
        <v>2165135.37</v>
      </c>
      <c r="G9" s="97">
        <f>SUM(G10:G18)</f>
        <v>3001740.3983</v>
      </c>
      <c r="H9" s="98">
        <f t="shared" si="1"/>
        <v>5166875.7683000006</v>
      </c>
    </row>
    <row r="10" spans="1:8" s="69" customFormat="1" ht="12.75" x14ac:dyDescent="0.2">
      <c r="A10" s="134">
        <v>2.1</v>
      </c>
      <c r="B10" s="118" t="s">
        <v>79</v>
      </c>
      <c r="C10" s="116">
        <v>0</v>
      </c>
      <c r="D10" s="116">
        <v>0</v>
      </c>
      <c r="E10" s="98">
        <f t="shared" si="0"/>
        <v>0</v>
      </c>
      <c r="F10" s="108"/>
      <c r="G10" s="95"/>
      <c r="H10" s="98">
        <f t="shared" si="1"/>
        <v>0</v>
      </c>
    </row>
    <row r="11" spans="1:8" s="69" customFormat="1" ht="25.5" x14ac:dyDescent="0.2">
      <c r="A11" s="134">
        <v>2.2000000000000002</v>
      </c>
      <c r="B11" s="118" t="s">
        <v>178</v>
      </c>
      <c r="C11" s="116">
        <v>556630.02999999991</v>
      </c>
      <c r="D11" s="116">
        <v>460253.9964</v>
      </c>
      <c r="E11" s="98">
        <f t="shared" si="0"/>
        <v>1016884.0263999999</v>
      </c>
      <c r="F11" s="108">
        <v>596130.19999999995</v>
      </c>
      <c r="G11" s="95">
        <v>963230.04</v>
      </c>
      <c r="H11" s="98">
        <f t="shared" si="1"/>
        <v>1559360.24</v>
      </c>
    </row>
    <row r="12" spans="1:8" s="69" customFormat="1" ht="12.75" x14ac:dyDescent="0.2">
      <c r="A12" s="134">
        <v>2.2999999999999998</v>
      </c>
      <c r="B12" s="118" t="s">
        <v>80</v>
      </c>
      <c r="C12" s="116">
        <v>0</v>
      </c>
      <c r="D12" s="116">
        <v>234000.77119999999</v>
      </c>
      <c r="E12" s="98">
        <f t="shared" si="0"/>
        <v>234000.77119999999</v>
      </c>
      <c r="F12" s="108"/>
      <c r="G12" s="95">
        <v>238905.06419999999</v>
      </c>
      <c r="H12" s="98">
        <f t="shared" si="1"/>
        <v>238905.06419999999</v>
      </c>
    </row>
    <row r="13" spans="1:8" s="69" customFormat="1" ht="25.5" x14ac:dyDescent="0.2">
      <c r="A13" s="134">
        <v>2.4</v>
      </c>
      <c r="B13" s="118" t="s">
        <v>179</v>
      </c>
      <c r="C13" s="116">
        <v>0</v>
      </c>
      <c r="D13" s="116">
        <v>0</v>
      </c>
      <c r="E13" s="98">
        <f t="shared" si="0"/>
        <v>0</v>
      </c>
      <c r="F13" s="108"/>
      <c r="G13" s="95"/>
      <c r="H13" s="98">
        <f t="shared" si="1"/>
        <v>0</v>
      </c>
    </row>
    <row r="14" spans="1:8" s="69" customFormat="1" ht="12.75" x14ac:dyDescent="0.2">
      <c r="A14" s="134">
        <v>2.5</v>
      </c>
      <c r="B14" s="118" t="s">
        <v>81</v>
      </c>
      <c r="C14" s="116">
        <v>613736.46000000008</v>
      </c>
      <c r="D14" s="116">
        <v>948516.09210000001</v>
      </c>
      <c r="E14" s="98">
        <f t="shared" si="0"/>
        <v>1562252.5521</v>
      </c>
      <c r="F14" s="108">
        <v>893460.53</v>
      </c>
      <c r="G14" s="95">
        <v>1625018.6841</v>
      </c>
      <c r="H14" s="98">
        <f t="shared" si="1"/>
        <v>2518479.2141</v>
      </c>
    </row>
    <row r="15" spans="1:8" s="69" customFormat="1" ht="25.5" x14ac:dyDescent="0.2">
      <c r="A15" s="134">
        <v>2.6</v>
      </c>
      <c r="B15" s="118" t="s">
        <v>82</v>
      </c>
      <c r="C15" s="116">
        <v>0</v>
      </c>
      <c r="D15" s="116">
        <v>0</v>
      </c>
      <c r="E15" s="98">
        <f t="shared" si="0"/>
        <v>0</v>
      </c>
      <c r="F15" s="108"/>
      <c r="G15" s="95"/>
      <c r="H15" s="98">
        <f t="shared" si="1"/>
        <v>0</v>
      </c>
    </row>
    <row r="16" spans="1:8" s="69" customFormat="1" ht="25.5" x14ac:dyDescent="0.2">
      <c r="A16" s="134">
        <v>2.7</v>
      </c>
      <c r="B16" s="118" t="s">
        <v>83</v>
      </c>
      <c r="C16" s="116">
        <v>0</v>
      </c>
      <c r="D16" s="116">
        <v>0</v>
      </c>
      <c r="E16" s="98">
        <f t="shared" si="0"/>
        <v>0</v>
      </c>
      <c r="F16" s="108"/>
      <c r="G16" s="95"/>
      <c r="H16" s="98">
        <f t="shared" si="1"/>
        <v>0</v>
      </c>
    </row>
    <row r="17" spans="1:8" s="69" customFormat="1" ht="12.75" x14ac:dyDescent="0.2">
      <c r="A17" s="134">
        <v>2.8</v>
      </c>
      <c r="B17" s="118" t="s">
        <v>84</v>
      </c>
      <c r="C17" s="116">
        <v>18053.32</v>
      </c>
      <c r="D17" s="116">
        <v>78362.650000000009</v>
      </c>
      <c r="E17" s="98">
        <f t="shared" si="0"/>
        <v>96415.97</v>
      </c>
      <c r="F17" s="108">
        <v>23890.059999999998</v>
      </c>
      <c r="G17" s="95">
        <v>41689.61</v>
      </c>
      <c r="H17" s="98">
        <f t="shared" si="1"/>
        <v>65579.67</v>
      </c>
    </row>
    <row r="18" spans="1:8" s="69" customFormat="1" ht="12.75" x14ac:dyDescent="0.2">
      <c r="A18" s="134">
        <v>2.9</v>
      </c>
      <c r="B18" s="118" t="s">
        <v>85</v>
      </c>
      <c r="C18" s="116">
        <v>636101.88</v>
      </c>
      <c r="D18" s="116">
        <v>77992.362199999989</v>
      </c>
      <c r="E18" s="98">
        <f t="shared" si="0"/>
        <v>714094.24219999998</v>
      </c>
      <c r="F18" s="108">
        <v>651654.57999999996</v>
      </c>
      <c r="G18" s="95">
        <v>132897</v>
      </c>
      <c r="H18" s="98">
        <f t="shared" si="1"/>
        <v>784551.58</v>
      </c>
    </row>
    <row r="19" spans="1:8" s="69" customFormat="1" ht="25.5" x14ac:dyDescent="0.2">
      <c r="A19" s="134">
        <v>3</v>
      </c>
      <c r="B19" s="115" t="s">
        <v>180</v>
      </c>
      <c r="C19" s="116">
        <v>-179.48999999999796</v>
      </c>
      <c r="D19" s="119">
        <v>-12396.82</v>
      </c>
      <c r="E19" s="98">
        <f>C19+D19</f>
        <v>-12576.309999999998</v>
      </c>
      <c r="F19" s="108">
        <v>43823</v>
      </c>
      <c r="G19" s="95">
        <v>444294.21</v>
      </c>
      <c r="H19" s="98">
        <f>F19+G19</f>
        <v>488117.21</v>
      </c>
    </row>
    <row r="20" spans="1:8" s="69" customFormat="1" ht="25.5" x14ac:dyDescent="0.2">
      <c r="A20" s="134">
        <v>4</v>
      </c>
      <c r="B20" s="115" t="s">
        <v>68</v>
      </c>
      <c r="C20" s="116"/>
      <c r="D20" s="116"/>
      <c r="E20" s="98">
        <f t="shared" si="0"/>
        <v>0</v>
      </c>
      <c r="F20" s="108"/>
      <c r="G20" s="95"/>
      <c r="H20" s="98">
        <f t="shared" ref="H20:H21" si="2">F20+G20</f>
        <v>0</v>
      </c>
    </row>
    <row r="21" spans="1:8" s="69" customFormat="1" ht="12.75" x14ac:dyDescent="0.2">
      <c r="A21" s="134">
        <v>5</v>
      </c>
      <c r="B21" s="115" t="s">
        <v>86</v>
      </c>
      <c r="C21" s="116">
        <v>90367.78</v>
      </c>
      <c r="D21" s="119">
        <v>76803.41</v>
      </c>
      <c r="E21" s="98">
        <f t="shared" si="0"/>
        <v>167171.19</v>
      </c>
      <c r="F21" s="108">
        <v>78878.100000000006</v>
      </c>
      <c r="G21" s="95">
        <v>90321</v>
      </c>
      <c r="H21" s="98">
        <f t="shared" si="2"/>
        <v>169199.1</v>
      </c>
    </row>
    <row r="22" spans="1:8" s="69" customFormat="1" ht="12.75" x14ac:dyDescent="0.2">
      <c r="A22" s="134">
        <v>6</v>
      </c>
      <c r="B22" s="120" t="s">
        <v>181</v>
      </c>
      <c r="C22" s="117">
        <f>C8+C9+C20+C21+C19</f>
        <v>2427337.9699999997</v>
      </c>
      <c r="D22" s="117">
        <f>D8+D9+D20+D21+D19</f>
        <v>1920614.6418999997</v>
      </c>
      <c r="E22" s="98">
        <f>C22+D22</f>
        <v>4347952.6118999999</v>
      </c>
      <c r="F22" s="144">
        <f>F8+F9+F20+F21+F19</f>
        <v>2456104.8200000003</v>
      </c>
      <c r="G22" s="97">
        <f>G8+G9+G20+G21+G19</f>
        <v>4910833.6983000003</v>
      </c>
      <c r="H22" s="98">
        <f>F22+G22</f>
        <v>7366938.5183000006</v>
      </c>
    </row>
    <row r="23" spans="1:8" s="69" customFormat="1" ht="12.75" x14ac:dyDescent="0.2">
      <c r="A23" s="134"/>
      <c r="B23" s="114" t="s">
        <v>98</v>
      </c>
      <c r="C23" s="116"/>
      <c r="D23" s="116"/>
      <c r="E23" s="135"/>
      <c r="F23" s="108"/>
      <c r="G23" s="95"/>
      <c r="H23" s="135"/>
    </row>
    <row r="24" spans="1:8" s="69" customFormat="1" ht="25.5" x14ac:dyDescent="0.2">
      <c r="A24" s="134">
        <v>7</v>
      </c>
      <c r="B24" s="115" t="s">
        <v>87</v>
      </c>
      <c r="C24" s="116">
        <v>5413.61</v>
      </c>
      <c r="D24" s="116">
        <v>7196.53</v>
      </c>
      <c r="E24" s="136">
        <f t="shared" ref="E24:E29" si="3">C24+D24</f>
        <v>12610.14</v>
      </c>
      <c r="F24" s="108">
        <v>12381.13</v>
      </c>
      <c r="G24" s="95">
        <v>564.16</v>
      </c>
      <c r="H24" s="136">
        <f t="shared" ref="H24:H29" si="4">F24+G24</f>
        <v>12945.289999999999</v>
      </c>
    </row>
    <row r="25" spans="1:8" s="69" customFormat="1" ht="12.75" x14ac:dyDescent="0.2">
      <c r="A25" s="134">
        <v>8</v>
      </c>
      <c r="B25" s="115" t="s">
        <v>88</v>
      </c>
      <c r="C25" s="116">
        <v>391.36</v>
      </c>
      <c r="D25" s="119">
        <v>2812.61</v>
      </c>
      <c r="E25" s="136">
        <f t="shared" si="3"/>
        <v>3203.9700000000003</v>
      </c>
      <c r="F25" s="108">
        <v>5.48</v>
      </c>
      <c r="G25" s="95">
        <v>46812.25</v>
      </c>
      <c r="H25" s="136">
        <f t="shared" si="4"/>
        <v>46817.73</v>
      </c>
    </row>
    <row r="26" spans="1:8" s="69" customFormat="1" ht="12.75" x14ac:dyDescent="0.2">
      <c r="A26" s="134">
        <v>9</v>
      </c>
      <c r="B26" s="115" t="s">
        <v>182</v>
      </c>
      <c r="C26" s="116">
        <v>0</v>
      </c>
      <c r="D26" s="116">
        <v>813486.42</v>
      </c>
      <c r="E26" s="136">
        <f t="shared" si="3"/>
        <v>813486.42</v>
      </c>
      <c r="F26" s="108">
        <v>0</v>
      </c>
      <c r="G26" s="95">
        <v>2713928.96</v>
      </c>
      <c r="H26" s="136">
        <f t="shared" si="4"/>
        <v>2713928.96</v>
      </c>
    </row>
    <row r="27" spans="1:8" s="69" customFormat="1" ht="25.5" x14ac:dyDescent="0.2">
      <c r="A27" s="134">
        <v>10</v>
      </c>
      <c r="B27" s="115" t="s">
        <v>183</v>
      </c>
      <c r="C27" s="116"/>
      <c r="D27" s="116"/>
      <c r="E27" s="136">
        <f t="shared" si="3"/>
        <v>0</v>
      </c>
      <c r="F27" s="108"/>
      <c r="G27" s="95"/>
      <c r="H27" s="136">
        <f t="shared" si="4"/>
        <v>0</v>
      </c>
    </row>
    <row r="28" spans="1:8" s="69" customFormat="1" ht="12.75" x14ac:dyDescent="0.2">
      <c r="A28" s="134">
        <v>11</v>
      </c>
      <c r="B28" s="115" t="s">
        <v>89</v>
      </c>
      <c r="C28" s="116">
        <v>0</v>
      </c>
      <c r="D28" s="116">
        <v>247100.79999999999</v>
      </c>
      <c r="E28" s="136">
        <f t="shared" si="3"/>
        <v>247100.79999999999</v>
      </c>
      <c r="F28" s="108"/>
      <c r="G28" s="95">
        <v>1000184.3</v>
      </c>
      <c r="H28" s="136">
        <f t="shared" si="4"/>
        <v>1000184.3</v>
      </c>
    </row>
    <row r="29" spans="1:8" s="69" customFormat="1" ht="12.75" x14ac:dyDescent="0.2">
      <c r="A29" s="134">
        <v>12</v>
      </c>
      <c r="B29" s="115" t="s">
        <v>99</v>
      </c>
      <c r="C29" s="116">
        <v>0</v>
      </c>
      <c r="D29" s="116">
        <v>0</v>
      </c>
      <c r="E29" s="136">
        <f t="shared" si="3"/>
        <v>0</v>
      </c>
      <c r="F29" s="108"/>
      <c r="G29" s="95"/>
      <c r="H29" s="136">
        <f t="shared" si="4"/>
        <v>0</v>
      </c>
    </row>
    <row r="30" spans="1:8" s="69" customFormat="1" ht="12.75" x14ac:dyDescent="0.2">
      <c r="A30" s="134">
        <v>13</v>
      </c>
      <c r="B30" s="121" t="s">
        <v>100</v>
      </c>
      <c r="C30" s="117">
        <f>SUM(C24:C29)</f>
        <v>5804.9699999999993</v>
      </c>
      <c r="D30" s="117">
        <f>SUM(D24:D29)</f>
        <v>1070596.3600000001</v>
      </c>
      <c r="E30" s="136">
        <f>C30+D30</f>
        <v>1076401.33</v>
      </c>
      <c r="F30" s="144">
        <f>SUM(F24:F29)</f>
        <v>12386.609999999999</v>
      </c>
      <c r="G30" s="97">
        <f>SUM(G24:G29)</f>
        <v>3761489.67</v>
      </c>
      <c r="H30" s="136">
        <f>F30+G30</f>
        <v>3773876.28</v>
      </c>
    </row>
    <row r="31" spans="1:8" s="69" customFormat="1" ht="12.75" x14ac:dyDescent="0.2">
      <c r="A31" s="134">
        <v>14</v>
      </c>
      <c r="B31" s="121" t="s">
        <v>73</v>
      </c>
      <c r="C31" s="117">
        <f>C22-C30</f>
        <v>2421532.9999999995</v>
      </c>
      <c r="D31" s="117">
        <f>D22-D30</f>
        <v>850018.28189999959</v>
      </c>
      <c r="E31" s="98">
        <f>C31+D31</f>
        <v>3271551.2818999989</v>
      </c>
      <c r="F31" s="144">
        <f>F22-F30</f>
        <v>2443718.2100000004</v>
      </c>
      <c r="G31" s="97">
        <f>G22-G30</f>
        <v>1149344.0283000004</v>
      </c>
      <c r="H31" s="98">
        <f>F31+G31</f>
        <v>3593062.2383000008</v>
      </c>
    </row>
    <row r="32" spans="1:8" s="69" customFormat="1" ht="12.75" x14ac:dyDescent="0.2">
      <c r="A32" s="134"/>
      <c r="B32" s="114"/>
      <c r="C32" s="116"/>
      <c r="D32" s="116"/>
      <c r="E32" s="135"/>
      <c r="F32" s="108"/>
      <c r="G32" s="95"/>
      <c r="H32" s="135"/>
    </row>
    <row r="33" spans="1:8" s="69" customFormat="1" ht="12.75" x14ac:dyDescent="0.2">
      <c r="A33" s="134"/>
      <c r="B33" s="114" t="s">
        <v>69</v>
      </c>
      <c r="C33" s="116"/>
      <c r="D33" s="116"/>
      <c r="E33" s="137"/>
      <c r="F33" s="108"/>
      <c r="G33" s="95"/>
      <c r="H33" s="137"/>
    </row>
    <row r="34" spans="1:8" s="69" customFormat="1" ht="12.75" x14ac:dyDescent="0.2">
      <c r="A34" s="134">
        <v>15</v>
      </c>
      <c r="B34" s="113" t="s">
        <v>184</v>
      </c>
      <c r="C34" s="122">
        <f>C35-C36</f>
        <v>205071.76999999996</v>
      </c>
      <c r="D34" s="122">
        <f>D35-D36</f>
        <v>404585.59</v>
      </c>
      <c r="E34" s="138">
        <f>C34+D34</f>
        <v>609657.36</v>
      </c>
      <c r="F34" s="145">
        <f>F35-F36</f>
        <v>163851</v>
      </c>
      <c r="G34" s="123">
        <f>G35-G36</f>
        <v>391737</v>
      </c>
      <c r="H34" s="138">
        <f>F34+G34</f>
        <v>555588</v>
      </c>
    </row>
    <row r="35" spans="1:8" s="69" customFormat="1" ht="25.5" x14ac:dyDescent="0.2">
      <c r="A35" s="134">
        <v>15.1</v>
      </c>
      <c r="B35" s="118" t="s">
        <v>185</v>
      </c>
      <c r="C35" s="116">
        <v>321238.40999999997</v>
      </c>
      <c r="D35" s="116">
        <v>453163.38</v>
      </c>
      <c r="E35" s="138">
        <f>C35+D35</f>
        <v>774401.79</v>
      </c>
      <c r="F35" s="108">
        <v>260395</v>
      </c>
      <c r="G35" s="95">
        <v>449476</v>
      </c>
      <c r="H35" s="138">
        <f>F35+G35</f>
        <v>709871</v>
      </c>
    </row>
    <row r="36" spans="1:8" s="69" customFormat="1" ht="25.5" x14ac:dyDescent="0.2">
      <c r="A36" s="134">
        <v>15.2</v>
      </c>
      <c r="B36" s="118" t="s">
        <v>186</v>
      </c>
      <c r="C36" s="116">
        <v>116166.64</v>
      </c>
      <c r="D36" s="116">
        <v>48577.789999999994</v>
      </c>
      <c r="E36" s="138">
        <f>C36+D36</f>
        <v>164744.43</v>
      </c>
      <c r="F36" s="108">
        <v>96544</v>
      </c>
      <c r="G36" s="95">
        <v>57739</v>
      </c>
      <c r="H36" s="138">
        <f>F36+G36</f>
        <v>154283</v>
      </c>
    </row>
    <row r="37" spans="1:8" s="69" customFormat="1" ht="12.75" x14ac:dyDescent="0.2">
      <c r="A37" s="134">
        <v>16</v>
      </c>
      <c r="B37" s="115" t="s">
        <v>65</v>
      </c>
      <c r="C37" s="116">
        <v>0</v>
      </c>
      <c r="D37" s="116">
        <v>0</v>
      </c>
      <c r="E37" s="98">
        <f t="shared" ref="E37:E66" si="5">C37+D37</f>
        <v>0</v>
      </c>
      <c r="F37" s="108"/>
      <c r="G37" s="95"/>
      <c r="H37" s="98">
        <f t="shared" ref="H37:H45" si="6">F37+G37</f>
        <v>0</v>
      </c>
    </row>
    <row r="38" spans="1:8" s="69" customFormat="1" ht="25.5" x14ac:dyDescent="0.2">
      <c r="A38" s="134">
        <v>17</v>
      </c>
      <c r="B38" s="115" t="s">
        <v>66</v>
      </c>
      <c r="C38" s="116"/>
      <c r="D38" s="116"/>
      <c r="E38" s="98">
        <f t="shared" si="5"/>
        <v>0</v>
      </c>
      <c r="F38" s="108"/>
      <c r="G38" s="95"/>
      <c r="H38" s="98">
        <f t="shared" si="6"/>
        <v>0</v>
      </c>
    </row>
    <row r="39" spans="1:8" s="69" customFormat="1" ht="25.5" x14ac:dyDescent="0.2">
      <c r="A39" s="134">
        <v>18</v>
      </c>
      <c r="B39" s="115" t="s">
        <v>70</v>
      </c>
      <c r="C39" s="116"/>
      <c r="D39" s="116"/>
      <c r="E39" s="98">
        <f t="shared" si="5"/>
        <v>0</v>
      </c>
      <c r="F39" s="108"/>
      <c r="G39" s="95"/>
      <c r="H39" s="98">
        <f t="shared" si="6"/>
        <v>0</v>
      </c>
    </row>
    <row r="40" spans="1:8" s="69" customFormat="1" ht="25.5" x14ac:dyDescent="0.2">
      <c r="A40" s="134">
        <v>19</v>
      </c>
      <c r="B40" s="115" t="s">
        <v>187</v>
      </c>
      <c r="C40" s="116">
        <v>786813.15</v>
      </c>
      <c r="D40" s="116"/>
      <c r="E40" s="98">
        <f t="shared" si="5"/>
        <v>786813.15</v>
      </c>
      <c r="F40" s="108">
        <v>875372.94</v>
      </c>
      <c r="G40" s="95"/>
      <c r="H40" s="98">
        <f t="shared" si="6"/>
        <v>875372.94</v>
      </c>
    </row>
    <row r="41" spans="1:8" s="69" customFormat="1" ht="25.5" x14ac:dyDescent="0.2">
      <c r="A41" s="134">
        <v>20</v>
      </c>
      <c r="B41" s="115" t="s">
        <v>90</v>
      </c>
      <c r="C41" s="116">
        <v>62508.819999999949</v>
      </c>
      <c r="D41" s="116"/>
      <c r="E41" s="98">
        <f t="shared" si="5"/>
        <v>62508.819999999949</v>
      </c>
      <c r="F41" s="108">
        <v>189626</v>
      </c>
      <c r="G41" s="95"/>
      <c r="H41" s="98">
        <f t="shared" si="6"/>
        <v>189626</v>
      </c>
    </row>
    <row r="42" spans="1:8" s="69" customFormat="1" ht="12.75" x14ac:dyDescent="0.2">
      <c r="A42" s="134">
        <v>21</v>
      </c>
      <c r="B42" s="115" t="s">
        <v>188</v>
      </c>
      <c r="C42" s="116">
        <v>525.63</v>
      </c>
      <c r="D42" s="116"/>
      <c r="E42" s="98">
        <f t="shared" si="5"/>
        <v>525.63</v>
      </c>
      <c r="F42" s="108">
        <v>1764088</v>
      </c>
      <c r="G42" s="95"/>
      <c r="H42" s="98">
        <f t="shared" si="6"/>
        <v>1764088</v>
      </c>
    </row>
    <row r="43" spans="1:8" s="69" customFormat="1" ht="25.5" x14ac:dyDescent="0.2">
      <c r="A43" s="134">
        <v>22</v>
      </c>
      <c r="B43" s="115" t="s">
        <v>189</v>
      </c>
      <c r="C43" s="116">
        <v>36393.18</v>
      </c>
      <c r="D43" s="116">
        <v>5363.01</v>
      </c>
      <c r="E43" s="98">
        <f t="shared" si="5"/>
        <v>41756.19</v>
      </c>
      <c r="F43" s="108"/>
      <c r="G43" s="95"/>
      <c r="H43" s="98">
        <f t="shared" si="6"/>
        <v>0</v>
      </c>
    </row>
    <row r="44" spans="1:8" s="69" customFormat="1" ht="12.75" x14ac:dyDescent="0.2">
      <c r="A44" s="134">
        <v>23</v>
      </c>
      <c r="B44" s="115" t="s">
        <v>91</v>
      </c>
      <c r="C44" s="116">
        <v>61771.950000000004</v>
      </c>
      <c r="D44" s="116">
        <v>81926.329999999987</v>
      </c>
      <c r="E44" s="98">
        <f t="shared" si="5"/>
        <v>143698.28</v>
      </c>
      <c r="F44" s="108">
        <v>45363.78</v>
      </c>
      <c r="G44" s="95">
        <v>10033.959999999999</v>
      </c>
      <c r="H44" s="98">
        <f t="shared" si="6"/>
        <v>55397.74</v>
      </c>
    </row>
    <row r="45" spans="1:8" s="69" customFormat="1" ht="12.75" x14ac:dyDescent="0.2">
      <c r="A45" s="134">
        <v>24</v>
      </c>
      <c r="B45" s="121" t="s">
        <v>71</v>
      </c>
      <c r="C45" s="117">
        <f>C34+C37+C38+C39+C40+C41+C42+C43+C44</f>
        <v>1153084.4999999995</v>
      </c>
      <c r="D45" s="117">
        <f>D34+D37+D38+D39+D40+D41+D42+D43+D44</f>
        <v>491874.93000000005</v>
      </c>
      <c r="E45" s="98">
        <f t="shared" si="5"/>
        <v>1644959.4299999997</v>
      </c>
      <c r="F45" s="144">
        <f>F34+F37+F38+F39+F40+F41+F42+F43+F44</f>
        <v>3038301.7199999997</v>
      </c>
      <c r="G45" s="97">
        <f>G34+G37+G38+G39+G40+G41+G42+G43+G44</f>
        <v>401770.96</v>
      </c>
      <c r="H45" s="98">
        <f t="shared" si="6"/>
        <v>3440072.6799999997</v>
      </c>
    </row>
    <row r="46" spans="1:8" s="69" customFormat="1" ht="12.75" x14ac:dyDescent="0.2">
      <c r="A46" s="134"/>
      <c r="B46" s="114" t="s">
        <v>101</v>
      </c>
      <c r="C46" s="116"/>
      <c r="D46" s="116"/>
      <c r="E46" s="137"/>
      <c r="F46" s="108"/>
      <c r="G46" s="95"/>
      <c r="H46" s="137"/>
    </row>
    <row r="47" spans="1:8" s="69" customFormat="1" ht="25.5" x14ac:dyDescent="0.2">
      <c r="A47" s="134">
        <v>25</v>
      </c>
      <c r="B47" s="115" t="s">
        <v>102</v>
      </c>
      <c r="C47" s="116"/>
      <c r="D47" s="116"/>
      <c r="E47" s="98">
        <f t="shared" si="5"/>
        <v>0</v>
      </c>
      <c r="F47" s="108"/>
      <c r="G47" s="95"/>
      <c r="H47" s="98">
        <f t="shared" ref="H47:H54" si="7">F47+G47</f>
        <v>0</v>
      </c>
    </row>
    <row r="48" spans="1:8" s="69" customFormat="1" ht="25.5" x14ac:dyDescent="0.2">
      <c r="A48" s="134">
        <v>26</v>
      </c>
      <c r="B48" s="115" t="s">
        <v>103</v>
      </c>
      <c r="C48" s="116">
        <v>16359.360000000002</v>
      </c>
      <c r="D48" s="116">
        <v>5352.56</v>
      </c>
      <c r="E48" s="98">
        <f t="shared" si="5"/>
        <v>21711.920000000002</v>
      </c>
      <c r="F48" s="108">
        <v>25067</v>
      </c>
      <c r="G48" s="95">
        <v>1188.0999999999999</v>
      </c>
      <c r="H48" s="98">
        <f t="shared" si="7"/>
        <v>26255.1</v>
      </c>
    </row>
    <row r="49" spans="1:8" s="69" customFormat="1" ht="12.75" x14ac:dyDescent="0.2">
      <c r="A49" s="134">
        <v>27</v>
      </c>
      <c r="B49" s="115" t="s">
        <v>104</v>
      </c>
      <c r="C49" s="116">
        <v>821977.82</v>
      </c>
      <c r="D49" s="116"/>
      <c r="E49" s="98">
        <f t="shared" si="5"/>
        <v>821977.82</v>
      </c>
      <c r="F49" s="108">
        <v>828052</v>
      </c>
      <c r="G49" s="95"/>
      <c r="H49" s="98">
        <f t="shared" si="7"/>
        <v>828052</v>
      </c>
    </row>
    <row r="50" spans="1:8" s="69" customFormat="1" ht="25.5" x14ac:dyDescent="0.2">
      <c r="A50" s="134">
        <v>28</v>
      </c>
      <c r="B50" s="115" t="s">
        <v>105</v>
      </c>
      <c r="C50" s="116">
        <v>21144.69</v>
      </c>
      <c r="D50" s="116"/>
      <c r="E50" s="98">
        <f t="shared" si="5"/>
        <v>21144.69</v>
      </c>
      <c r="F50" s="108">
        <v>1843.5</v>
      </c>
      <c r="G50" s="95"/>
      <c r="H50" s="98">
        <f t="shared" si="7"/>
        <v>1843.5</v>
      </c>
    </row>
    <row r="51" spans="1:8" s="69" customFormat="1" ht="12.75" x14ac:dyDescent="0.2">
      <c r="A51" s="134">
        <v>29</v>
      </c>
      <c r="B51" s="115" t="s">
        <v>106</v>
      </c>
      <c r="C51" s="116">
        <v>392650.16000000003</v>
      </c>
      <c r="D51" s="116"/>
      <c r="E51" s="98">
        <f t="shared" si="5"/>
        <v>392650.16000000003</v>
      </c>
      <c r="F51" s="108">
        <v>164035.76999999999</v>
      </c>
      <c r="G51" s="95"/>
      <c r="H51" s="98">
        <f t="shared" si="7"/>
        <v>164035.76999999999</v>
      </c>
    </row>
    <row r="52" spans="1:8" s="69" customFormat="1" ht="12.75" x14ac:dyDescent="0.2">
      <c r="A52" s="134">
        <v>30</v>
      </c>
      <c r="B52" s="115" t="s">
        <v>107</v>
      </c>
      <c r="C52" s="116">
        <v>442558.91999999993</v>
      </c>
      <c r="D52" s="116">
        <v>23653.649999999998</v>
      </c>
      <c r="E52" s="98">
        <f t="shared" si="5"/>
        <v>466212.56999999995</v>
      </c>
      <c r="F52" s="108">
        <v>506503.93</v>
      </c>
      <c r="G52" s="95">
        <v>20315.63</v>
      </c>
      <c r="H52" s="98">
        <f t="shared" si="7"/>
        <v>526819.55999999994</v>
      </c>
    </row>
    <row r="53" spans="1:8" s="69" customFormat="1" ht="12.75" x14ac:dyDescent="0.2">
      <c r="A53" s="134">
        <v>31</v>
      </c>
      <c r="B53" s="121" t="s">
        <v>108</v>
      </c>
      <c r="C53" s="117">
        <f>SUM(C47:C52)</f>
        <v>1694690.9499999997</v>
      </c>
      <c r="D53" s="117">
        <f>SUM(D47:D52)</f>
        <v>29006.21</v>
      </c>
      <c r="E53" s="98">
        <f t="shared" si="5"/>
        <v>1723697.1599999997</v>
      </c>
      <c r="F53" s="144">
        <f>SUM(F47:F52)</f>
        <v>1525502.2</v>
      </c>
      <c r="G53" s="97">
        <f>SUM(G47:G52)</f>
        <v>21503.73</v>
      </c>
      <c r="H53" s="98">
        <f t="shared" si="7"/>
        <v>1547005.93</v>
      </c>
    </row>
    <row r="54" spans="1:8" s="69" customFormat="1" ht="12.75" x14ac:dyDescent="0.2">
      <c r="A54" s="134">
        <v>32</v>
      </c>
      <c r="B54" s="121" t="s">
        <v>74</v>
      </c>
      <c r="C54" s="117">
        <f>C45-C53</f>
        <v>-541606.45000000019</v>
      </c>
      <c r="D54" s="117">
        <f>D45-D53</f>
        <v>462868.72000000003</v>
      </c>
      <c r="E54" s="98">
        <f t="shared" si="5"/>
        <v>-78737.730000000156</v>
      </c>
      <c r="F54" s="144">
        <f>F45-F53</f>
        <v>1512799.5199999998</v>
      </c>
      <c r="G54" s="97">
        <f>G45-G53</f>
        <v>380267.23000000004</v>
      </c>
      <c r="H54" s="98">
        <f t="shared" si="7"/>
        <v>1893066.7499999998</v>
      </c>
    </row>
    <row r="55" spans="1:8" s="69" customFormat="1" ht="12.75" x14ac:dyDescent="0.2">
      <c r="A55" s="134"/>
      <c r="B55" s="114"/>
      <c r="C55" s="124"/>
      <c r="D55" s="124"/>
      <c r="E55" s="139"/>
      <c r="F55" s="146"/>
      <c r="G55" s="125"/>
      <c r="H55" s="139"/>
    </row>
    <row r="56" spans="1:8" s="69" customFormat="1" ht="12.75" x14ac:dyDescent="0.2">
      <c r="A56" s="134">
        <v>33</v>
      </c>
      <c r="B56" s="121" t="s">
        <v>75</v>
      </c>
      <c r="C56" s="117">
        <f>C31+C54</f>
        <v>1879926.5499999993</v>
      </c>
      <c r="D56" s="117">
        <f>D31+D54</f>
        <v>1312887.0018999996</v>
      </c>
      <c r="E56" s="98">
        <f t="shared" si="5"/>
        <v>3192813.5518999989</v>
      </c>
      <c r="F56" s="144">
        <f>F31+F54</f>
        <v>3956517.7300000004</v>
      </c>
      <c r="G56" s="97">
        <f>G31+G54</f>
        <v>1529611.2583000003</v>
      </c>
      <c r="H56" s="98">
        <f t="shared" ref="H56" si="8">F56+G56</f>
        <v>5486128.9883000012</v>
      </c>
    </row>
    <row r="57" spans="1:8" s="69" customFormat="1" ht="12.75" x14ac:dyDescent="0.2">
      <c r="A57" s="134"/>
      <c r="B57" s="114"/>
      <c r="C57" s="124"/>
      <c r="D57" s="124"/>
      <c r="E57" s="139"/>
      <c r="F57" s="146"/>
      <c r="G57" s="125"/>
      <c r="H57" s="139"/>
    </row>
    <row r="58" spans="1:8" s="69" customFormat="1" ht="25.5" x14ac:dyDescent="0.2">
      <c r="A58" s="134">
        <v>34</v>
      </c>
      <c r="B58" s="115" t="s">
        <v>92</v>
      </c>
      <c r="C58" s="119">
        <v>-1914532.85</v>
      </c>
      <c r="D58" s="116" t="s">
        <v>192</v>
      </c>
      <c r="E58" s="98">
        <f>C58</f>
        <v>-1914532.85</v>
      </c>
      <c r="F58" s="108">
        <v>2370430.2200000002</v>
      </c>
      <c r="G58" s="95" t="s">
        <v>192</v>
      </c>
      <c r="H58" s="98">
        <f>F58</f>
        <v>2370430.2200000002</v>
      </c>
    </row>
    <row r="59" spans="1:8" s="69" customFormat="1" ht="25.5" x14ac:dyDescent="0.2">
      <c r="A59" s="134">
        <v>35</v>
      </c>
      <c r="B59" s="115" t="s">
        <v>93</v>
      </c>
      <c r="C59" s="116">
        <v>0</v>
      </c>
      <c r="D59" s="116" t="s">
        <v>192</v>
      </c>
      <c r="E59" s="98">
        <f>C59</f>
        <v>0</v>
      </c>
      <c r="F59" s="108"/>
      <c r="G59" s="95" t="s">
        <v>192</v>
      </c>
      <c r="H59" s="98">
        <f>F59</f>
        <v>0</v>
      </c>
    </row>
    <row r="60" spans="1:8" s="69" customFormat="1" ht="25.5" x14ac:dyDescent="0.2">
      <c r="A60" s="134">
        <v>36</v>
      </c>
      <c r="B60" s="115" t="s">
        <v>94</v>
      </c>
      <c r="C60" s="116">
        <v>1656950.71</v>
      </c>
      <c r="D60" s="116" t="s">
        <v>192</v>
      </c>
      <c r="E60" s="98">
        <f>C60</f>
        <v>1656950.71</v>
      </c>
      <c r="F60" s="108">
        <v>1462091.12</v>
      </c>
      <c r="G60" s="95" t="s">
        <v>192</v>
      </c>
      <c r="H60" s="98">
        <f>F60</f>
        <v>1462091.12</v>
      </c>
    </row>
    <row r="61" spans="1:8" s="69" customFormat="1" ht="12.75" x14ac:dyDescent="0.2">
      <c r="A61" s="134">
        <v>37</v>
      </c>
      <c r="B61" s="121" t="s">
        <v>95</v>
      </c>
      <c r="C61" s="117">
        <f>SUM(C58:C60)</f>
        <v>-257582.14000000013</v>
      </c>
      <c r="D61" s="117">
        <v>0</v>
      </c>
      <c r="E61" s="98">
        <f>C61</f>
        <v>-257582.14000000013</v>
      </c>
      <c r="F61" s="144">
        <f>SUM(F58:F60)</f>
        <v>3832521.3400000003</v>
      </c>
      <c r="G61" s="97">
        <v>0</v>
      </c>
      <c r="H61" s="98">
        <f>F61</f>
        <v>3832521.3400000003</v>
      </c>
    </row>
    <row r="62" spans="1:8" s="69" customFormat="1" ht="12.75" x14ac:dyDescent="0.2">
      <c r="A62" s="134"/>
      <c r="B62" s="126"/>
      <c r="C62" s="116"/>
      <c r="D62" s="116"/>
      <c r="E62" s="137"/>
      <c r="F62" s="108"/>
      <c r="G62" s="95"/>
      <c r="H62" s="137"/>
    </row>
    <row r="63" spans="1:8" s="69" customFormat="1" ht="25.5" x14ac:dyDescent="0.2">
      <c r="A63" s="134">
        <v>38</v>
      </c>
      <c r="B63" s="127" t="s">
        <v>190</v>
      </c>
      <c r="C63" s="117">
        <f>C56-C61</f>
        <v>2137508.6899999995</v>
      </c>
      <c r="D63" s="117">
        <f>D56-D61</f>
        <v>1312887.0018999996</v>
      </c>
      <c r="E63" s="98">
        <f t="shared" si="5"/>
        <v>3450395.691899999</v>
      </c>
      <c r="F63" s="144">
        <f>F56-F61</f>
        <v>123996.39000000013</v>
      </c>
      <c r="G63" s="97">
        <f>G56-G61</f>
        <v>1529611.2583000003</v>
      </c>
      <c r="H63" s="98">
        <f t="shared" ref="H63:H66" si="9">F63+G63</f>
        <v>1653607.6483000005</v>
      </c>
    </row>
    <row r="64" spans="1:8" s="70" customFormat="1" ht="12.75" x14ac:dyDescent="0.2">
      <c r="A64" s="132">
        <v>39</v>
      </c>
      <c r="B64" s="115" t="s">
        <v>96</v>
      </c>
      <c r="C64" s="128"/>
      <c r="D64" s="128"/>
      <c r="E64" s="98">
        <f t="shared" si="5"/>
        <v>0</v>
      </c>
      <c r="F64" s="147">
        <v>249421</v>
      </c>
      <c r="G64" s="129"/>
      <c r="H64" s="98">
        <f t="shared" si="9"/>
        <v>249421</v>
      </c>
    </row>
    <row r="65" spans="1:8" s="69" customFormat="1" ht="12.75" x14ac:dyDescent="0.2">
      <c r="A65" s="134">
        <v>40</v>
      </c>
      <c r="B65" s="121" t="s">
        <v>97</v>
      </c>
      <c r="C65" s="117">
        <f>C63-C64</f>
        <v>2137508.6899999995</v>
      </c>
      <c r="D65" s="117">
        <f>D63-D64</f>
        <v>1312887.0018999996</v>
      </c>
      <c r="E65" s="98">
        <f t="shared" si="5"/>
        <v>3450395.691899999</v>
      </c>
      <c r="F65" s="144">
        <f>F63-F64</f>
        <v>-125424.60999999987</v>
      </c>
      <c r="G65" s="97">
        <f>G63-G64</f>
        <v>1529611.2583000003</v>
      </c>
      <c r="H65" s="98">
        <f t="shared" si="9"/>
        <v>1404186.6483000005</v>
      </c>
    </row>
    <row r="66" spans="1:8" s="70" customFormat="1" ht="12.75" x14ac:dyDescent="0.2">
      <c r="A66" s="132">
        <v>41</v>
      </c>
      <c r="B66" s="115" t="s">
        <v>109</v>
      </c>
      <c r="C66" s="128"/>
      <c r="D66" s="128"/>
      <c r="E66" s="98">
        <f t="shared" si="5"/>
        <v>0</v>
      </c>
      <c r="F66" s="147"/>
      <c r="G66" s="129"/>
      <c r="H66" s="98">
        <f t="shared" si="9"/>
        <v>0</v>
      </c>
    </row>
    <row r="67" spans="1:8" s="69" customFormat="1" ht="13.5" thickBot="1" x14ac:dyDescent="0.25">
      <c r="A67" s="140">
        <v>42</v>
      </c>
      <c r="B67" s="141" t="s">
        <v>76</v>
      </c>
      <c r="C67" s="142">
        <f>C65+C66</f>
        <v>2137508.6899999995</v>
      </c>
      <c r="D67" s="142">
        <f>D65+D66</f>
        <v>1312887.0018999996</v>
      </c>
      <c r="E67" s="101">
        <f>C67+D67</f>
        <v>3450395.691899999</v>
      </c>
      <c r="F67" s="148">
        <f>F65+F66</f>
        <v>-125424.60999999987</v>
      </c>
      <c r="G67" s="100">
        <f>G65+G66</f>
        <v>1529611.2583000003</v>
      </c>
      <c r="H67" s="101">
        <f>F67+G67</f>
        <v>1404186.6483000005</v>
      </c>
    </row>
    <row r="68" spans="1:8" x14ac:dyDescent="0.3">
      <c r="A68" s="19"/>
      <c r="B68" s="21" t="s">
        <v>132</v>
      </c>
      <c r="C68" s="31"/>
      <c r="D68" s="31"/>
      <c r="E68" s="31"/>
    </row>
    <row r="69" spans="1:8" x14ac:dyDescent="0.3">
      <c r="A69" s="19"/>
      <c r="B69" s="3"/>
      <c r="C69" s="31"/>
      <c r="D69" s="31"/>
      <c r="E69" s="32"/>
    </row>
    <row r="70" spans="1:8" x14ac:dyDescent="0.3">
      <c r="A70" s="31"/>
      <c r="B70" s="31"/>
      <c r="C70" s="31"/>
      <c r="D70" s="31"/>
      <c r="E70" s="31"/>
    </row>
  </sheetData>
  <mergeCells count="3">
    <mergeCell ref="D1:H1"/>
    <mergeCell ref="C5:E5"/>
    <mergeCell ref="F5:H5"/>
  </mergeCells>
  <phoneticPr fontId="3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22" zoomScaleNormal="100" workbookViewId="0">
      <selection activeCell="C60" sqref="C60"/>
    </sheetView>
  </sheetViews>
  <sheetFormatPr defaultRowHeight="15" x14ac:dyDescent="0.3"/>
  <cols>
    <col min="1" max="1" width="5.42578125" style="22" customWidth="1"/>
    <col min="2" max="2" width="67.28515625" style="22" customWidth="1"/>
    <col min="3" max="3" width="11.42578125" style="22" bestFit="1" customWidth="1"/>
    <col min="4" max="4" width="14.140625" style="22" bestFit="1" customWidth="1"/>
    <col min="5" max="6" width="11.42578125" style="22" bestFit="1" customWidth="1"/>
    <col min="7" max="7" width="14.140625" style="22" bestFit="1" customWidth="1"/>
    <col min="8" max="8" width="11.42578125" style="22" bestFit="1" customWidth="1"/>
    <col min="9" max="16384" width="9.140625" style="22"/>
  </cols>
  <sheetData>
    <row r="1" spans="1:48" x14ac:dyDescent="0.3">
      <c r="A1" s="6" t="s">
        <v>133</v>
      </c>
      <c r="B1" s="24" t="str">
        <f>'RC'!B2</f>
        <v>სს "აზერბაიჯანის საერთაშორისო ბანკი-საქართველო"</v>
      </c>
      <c r="C1" s="3"/>
      <c r="D1" s="3"/>
      <c r="E1" s="3"/>
      <c r="F1" s="31"/>
      <c r="G1" s="31"/>
      <c r="H1" s="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 x14ac:dyDescent="0.3">
      <c r="A2" s="6" t="s">
        <v>145</v>
      </c>
      <c r="B2" s="71">
        <f>'RC'!B3</f>
        <v>42551</v>
      </c>
      <c r="C2" s="3"/>
      <c r="D2" s="3"/>
      <c r="E2" s="3"/>
      <c r="F2" s="31"/>
      <c r="G2" s="31"/>
      <c r="H2" s="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 ht="16.5" thickBot="1" x14ac:dyDescent="0.35">
      <c r="B3" s="34" t="s">
        <v>18</v>
      </c>
      <c r="C3" s="23"/>
      <c r="D3" s="23"/>
      <c r="E3" s="23"/>
      <c r="H3" s="27" t="s">
        <v>134</v>
      </c>
    </row>
    <row r="4" spans="1:48" ht="18" x14ac:dyDescent="0.35">
      <c r="A4" s="35"/>
      <c r="B4" s="28"/>
      <c r="C4" s="165" t="s">
        <v>148</v>
      </c>
      <c r="D4" s="170"/>
      <c r="E4" s="171"/>
      <c r="F4" s="172" t="s">
        <v>161</v>
      </c>
      <c r="G4" s="170"/>
      <c r="H4" s="171"/>
    </row>
    <row r="5" spans="1:48" s="38" customFormat="1" x14ac:dyDescent="0.3">
      <c r="A5" s="30" t="s">
        <v>118</v>
      </c>
      <c r="B5" s="36"/>
      <c r="C5" s="40" t="s">
        <v>175</v>
      </c>
      <c r="D5" s="40" t="s">
        <v>176</v>
      </c>
      <c r="E5" s="102" t="s">
        <v>177</v>
      </c>
      <c r="F5" s="149" t="s">
        <v>175</v>
      </c>
      <c r="G5" s="40" t="s">
        <v>176</v>
      </c>
      <c r="H5" s="102" t="s">
        <v>177</v>
      </c>
      <c r="I5" s="37"/>
      <c r="J5" s="37"/>
      <c r="K5" s="37"/>
      <c r="L5" s="37"/>
    </row>
    <row r="6" spans="1:48" x14ac:dyDescent="0.3">
      <c r="A6" s="30">
        <v>1</v>
      </c>
      <c r="B6" s="39" t="s">
        <v>110</v>
      </c>
      <c r="C6" s="110">
        <f>SUM(C7:C12)</f>
        <v>38494112.409999996</v>
      </c>
      <c r="D6" s="110">
        <f>SUM(D7:D12)</f>
        <v>73809022.300000012</v>
      </c>
      <c r="E6" s="136">
        <f t="shared" ref="E6:E53" si="0">C6+D6</f>
        <v>112303134.71000001</v>
      </c>
      <c r="F6" s="106">
        <f>SUM(F7:F12)</f>
        <v>32305800.02</v>
      </c>
      <c r="G6" s="68">
        <f>SUM(G7:G12)</f>
        <v>79444506.265900001</v>
      </c>
      <c r="H6" s="98">
        <f t="shared" ref="H6:H53" si="1">F6+G6</f>
        <v>111750306.2859</v>
      </c>
      <c r="I6" s="31"/>
      <c r="J6" s="31"/>
      <c r="K6" s="31"/>
      <c r="L6" s="31"/>
    </row>
    <row r="7" spans="1:48" x14ac:dyDescent="0.3">
      <c r="A7" s="30">
        <v>1.1000000000000001</v>
      </c>
      <c r="B7" s="40" t="s">
        <v>9</v>
      </c>
      <c r="C7" s="95"/>
      <c r="D7" s="95"/>
      <c r="E7" s="136">
        <f t="shared" si="0"/>
        <v>0</v>
      </c>
      <c r="F7" s="107"/>
      <c r="G7" s="96"/>
      <c r="H7" s="98">
        <f t="shared" si="1"/>
        <v>0</v>
      </c>
      <c r="I7" s="31"/>
      <c r="J7" s="31"/>
      <c r="K7" s="31"/>
      <c r="L7" s="31"/>
    </row>
    <row r="8" spans="1:48" x14ac:dyDescent="0.3">
      <c r="A8" s="30">
        <v>1.2</v>
      </c>
      <c r="B8" s="40" t="s">
        <v>10</v>
      </c>
      <c r="C8" s="95">
        <v>13262671.390000001</v>
      </c>
      <c r="D8" s="95">
        <v>8734923.0299999993</v>
      </c>
      <c r="E8" s="136">
        <f t="shared" si="0"/>
        <v>21997594.420000002</v>
      </c>
      <c r="F8" s="108">
        <v>6285190</v>
      </c>
      <c r="G8" s="95">
        <v>9914754.2973999996</v>
      </c>
      <c r="H8" s="98">
        <f t="shared" si="1"/>
        <v>16199944.2974</v>
      </c>
      <c r="I8" s="31"/>
      <c r="J8" s="31"/>
      <c r="K8" s="31"/>
      <c r="L8" s="31"/>
    </row>
    <row r="9" spans="1:48" x14ac:dyDescent="0.3">
      <c r="A9" s="30">
        <v>1.3</v>
      </c>
      <c r="B9" s="40" t="s">
        <v>116</v>
      </c>
      <c r="C9" s="95">
        <v>2810900</v>
      </c>
      <c r="D9" s="95">
        <v>45506407.950000003</v>
      </c>
      <c r="E9" s="136">
        <f t="shared" si="0"/>
        <v>48317307.950000003</v>
      </c>
      <c r="F9" s="108">
        <v>3461900</v>
      </c>
      <c r="G9" s="95">
        <v>53243140.962399997</v>
      </c>
      <c r="H9" s="98">
        <f t="shared" si="1"/>
        <v>56705040.962399997</v>
      </c>
      <c r="I9" s="31"/>
      <c r="J9" s="31"/>
      <c r="K9" s="31"/>
      <c r="L9" s="31"/>
    </row>
    <row r="10" spans="1:48" x14ac:dyDescent="0.3">
      <c r="A10" s="30">
        <v>1.4</v>
      </c>
      <c r="B10" s="40" t="s">
        <v>23</v>
      </c>
      <c r="C10" s="95"/>
      <c r="D10" s="95"/>
      <c r="E10" s="136">
        <f t="shared" si="0"/>
        <v>0</v>
      </c>
      <c r="F10" s="108"/>
      <c r="G10" s="95"/>
      <c r="H10" s="98">
        <f t="shared" si="1"/>
        <v>0</v>
      </c>
      <c r="I10" s="31"/>
      <c r="J10" s="31"/>
      <c r="K10" s="31"/>
      <c r="L10" s="31"/>
    </row>
    <row r="11" spans="1:48" x14ac:dyDescent="0.3">
      <c r="A11" s="30">
        <v>1.5</v>
      </c>
      <c r="B11" s="40" t="s">
        <v>24</v>
      </c>
      <c r="C11" s="95">
        <v>22420541.02</v>
      </c>
      <c r="D11" s="95">
        <v>19567691.32</v>
      </c>
      <c r="E11" s="136">
        <f t="shared" si="0"/>
        <v>41988232.340000004</v>
      </c>
      <c r="F11" s="108">
        <v>22558710.02</v>
      </c>
      <c r="G11" s="95">
        <v>16286611.006100001</v>
      </c>
      <c r="H11" s="98">
        <f t="shared" si="1"/>
        <v>38845321.026100002</v>
      </c>
      <c r="I11" s="31"/>
      <c r="J11" s="31"/>
      <c r="K11" s="31"/>
      <c r="L11" s="31"/>
    </row>
    <row r="12" spans="1:48" x14ac:dyDescent="0.3">
      <c r="A12" s="30">
        <v>1.6</v>
      </c>
      <c r="B12" s="40" t="s">
        <v>25</v>
      </c>
      <c r="C12" s="95"/>
      <c r="D12" s="95"/>
      <c r="E12" s="136">
        <f t="shared" si="0"/>
        <v>0</v>
      </c>
      <c r="F12" s="108"/>
      <c r="G12" s="95"/>
      <c r="H12" s="98">
        <f t="shared" si="1"/>
        <v>0</v>
      </c>
      <c r="I12" s="31"/>
      <c r="J12" s="31"/>
      <c r="K12" s="31"/>
      <c r="L12" s="31"/>
    </row>
    <row r="13" spans="1:48" x14ac:dyDescent="0.3">
      <c r="A13" s="30">
        <v>2</v>
      </c>
      <c r="B13" s="39" t="s">
        <v>113</v>
      </c>
      <c r="C13" s="110">
        <f>SUM(C14:C20)</f>
        <v>83482.820000000007</v>
      </c>
      <c r="D13" s="110">
        <f>SUM(D14:D20)</f>
        <v>43119.19</v>
      </c>
      <c r="E13" s="136">
        <f t="shared" si="0"/>
        <v>126602.01000000001</v>
      </c>
      <c r="F13" s="106">
        <f>SUM(F14:F20)</f>
        <v>217014.39999999999</v>
      </c>
      <c r="G13" s="68">
        <f>SUM(G14:G20)</f>
        <v>57527.566899999998</v>
      </c>
      <c r="H13" s="98">
        <f t="shared" si="1"/>
        <v>274541.9669</v>
      </c>
      <c r="I13" s="31"/>
      <c r="J13" s="31"/>
      <c r="K13" s="31"/>
      <c r="L13" s="31"/>
    </row>
    <row r="14" spans="1:48" x14ac:dyDescent="0.3">
      <c r="A14" s="30">
        <v>2.1</v>
      </c>
      <c r="B14" s="40" t="s">
        <v>117</v>
      </c>
      <c r="C14" s="95">
        <v>83482.820000000007</v>
      </c>
      <c r="D14" s="95">
        <v>43119.19</v>
      </c>
      <c r="E14" s="136">
        <f t="shared" si="0"/>
        <v>126602.01000000001</v>
      </c>
      <c r="F14" s="108">
        <v>217014.39999999999</v>
      </c>
      <c r="G14" s="95">
        <v>57527.566899999998</v>
      </c>
      <c r="H14" s="98">
        <f t="shared" si="1"/>
        <v>274541.9669</v>
      </c>
      <c r="I14" s="31"/>
      <c r="J14" s="31"/>
      <c r="K14" s="31"/>
      <c r="L14" s="31"/>
    </row>
    <row r="15" spans="1:48" x14ac:dyDescent="0.3">
      <c r="A15" s="30">
        <v>2.2000000000000002</v>
      </c>
      <c r="B15" s="40" t="s">
        <v>26</v>
      </c>
      <c r="C15" s="95"/>
      <c r="D15" s="95"/>
      <c r="E15" s="136">
        <f t="shared" si="0"/>
        <v>0</v>
      </c>
      <c r="F15" s="108"/>
      <c r="G15" s="95"/>
      <c r="H15" s="98">
        <f t="shared" si="1"/>
        <v>0</v>
      </c>
      <c r="I15" s="31"/>
      <c r="J15" s="31"/>
      <c r="K15" s="31"/>
      <c r="L15" s="31"/>
    </row>
    <row r="16" spans="1:48" x14ac:dyDescent="0.3">
      <c r="A16" s="30">
        <v>2.2999999999999998</v>
      </c>
      <c r="B16" s="40" t="s">
        <v>0</v>
      </c>
      <c r="C16" s="95"/>
      <c r="D16" s="95"/>
      <c r="E16" s="136">
        <f t="shared" si="0"/>
        <v>0</v>
      </c>
      <c r="F16" s="108"/>
      <c r="G16" s="95"/>
      <c r="H16" s="98">
        <f t="shared" si="1"/>
        <v>0</v>
      </c>
      <c r="I16" s="31"/>
      <c r="J16" s="31"/>
      <c r="K16" s="31"/>
      <c r="L16" s="31"/>
    </row>
    <row r="17" spans="1:12" x14ac:dyDescent="0.3">
      <c r="A17" s="30">
        <v>2.4</v>
      </c>
      <c r="B17" s="40" t="s">
        <v>3</v>
      </c>
      <c r="C17" s="95"/>
      <c r="D17" s="95"/>
      <c r="E17" s="136">
        <f t="shared" si="0"/>
        <v>0</v>
      </c>
      <c r="F17" s="108"/>
      <c r="G17" s="95"/>
      <c r="H17" s="98">
        <f t="shared" si="1"/>
        <v>0</v>
      </c>
      <c r="I17" s="31"/>
      <c r="J17" s="31"/>
      <c r="K17" s="31"/>
      <c r="L17" s="31"/>
    </row>
    <row r="18" spans="1:12" x14ac:dyDescent="0.3">
      <c r="A18" s="30">
        <v>2.5</v>
      </c>
      <c r="B18" s="40" t="s">
        <v>11</v>
      </c>
      <c r="C18" s="95"/>
      <c r="D18" s="95"/>
      <c r="E18" s="136">
        <f t="shared" si="0"/>
        <v>0</v>
      </c>
      <c r="F18" s="108"/>
      <c r="G18" s="95"/>
      <c r="H18" s="98">
        <f t="shared" si="1"/>
        <v>0</v>
      </c>
      <c r="I18" s="31"/>
      <c r="J18" s="31"/>
      <c r="K18" s="31"/>
      <c r="L18" s="31"/>
    </row>
    <row r="19" spans="1:12" x14ac:dyDescent="0.3">
      <c r="A19" s="30">
        <v>2.6</v>
      </c>
      <c r="B19" s="40" t="s">
        <v>12</v>
      </c>
      <c r="C19" s="95"/>
      <c r="D19" s="95"/>
      <c r="E19" s="136">
        <f t="shared" si="0"/>
        <v>0</v>
      </c>
      <c r="F19" s="108"/>
      <c r="G19" s="95"/>
      <c r="H19" s="98">
        <f t="shared" si="1"/>
        <v>0</v>
      </c>
      <c r="I19" s="31"/>
      <c r="J19" s="31"/>
      <c r="K19" s="31"/>
      <c r="L19" s="31"/>
    </row>
    <row r="20" spans="1:12" x14ac:dyDescent="0.3">
      <c r="A20" s="30">
        <v>2.7</v>
      </c>
      <c r="B20" s="40" t="s">
        <v>5</v>
      </c>
      <c r="C20" s="95"/>
      <c r="D20" s="95"/>
      <c r="E20" s="136">
        <f t="shared" si="0"/>
        <v>0</v>
      </c>
      <c r="F20" s="108"/>
      <c r="G20" s="95"/>
      <c r="H20" s="98">
        <f t="shared" si="1"/>
        <v>0</v>
      </c>
      <c r="I20" s="31"/>
      <c r="J20" s="31"/>
      <c r="K20" s="31"/>
      <c r="L20" s="31"/>
    </row>
    <row r="21" spans="1:12" x14ac:dyDescent="0.3">
      <c r="A21" s="30">
        <v>3</v>
      </c>
      <c r="B21" s="39" t="s">
        <v>27</v>
      </c>
      <c r="C21" s="110">
        <f>SUM(C22:C24)</f>
        <v>13262671.390000001</v>
      </c>
      <c r="D21" s="110">
        <f>SUM(D22:D24)</f>
        <v>8734923.0299999993</v>
      </c>
      <c r="E21" s="136">
        <f t="shared" si="0"/>
        <v>21997594.420000002</v>
      </c>
      <c r="F21" s="106">
        <f>SUM(F22:F24)</f>
        <v>6285190</v>
      </c>
      <c r="G21" s="68">
        <f>SUM(G22:G24)</f>
        <v>9914754.2973999996</v>
      </c>
      <c r="H21" s="98">
        <f t="shared" si="1"/>
        <v>16199944.2974</v>
      </c>
      <c r="I21" s="31"/>
      <c r="J21" s="31"/>
      <c r="K21" s="31"/>
      <c r="L21" s="31"/>
    </row>
    <row r="22" spans="1:12" x14ac:dyDescent="0.3">
      <c r="A22" s="30">
        <v>3.1</v>
      </c>
      <c r="B22" s="40" t="s">
        <v>111</v>
      </c>
      <c r="C22" s="95"/>
      <c r="D22" s="95"/>
      <c r="E22" s="136">
        <f t="shared" si="0"/>
        <v>0</v>
      </c>
      <c r="F22" s="108"/>
      <c r="G22" s="95"/>
      <c r="H22" s="98">
        <f t="shared" si="1"/>
        <v>0</v>
      </c>
      <c r="I22" s="31"/>
      <c r="J22" s="31"/>
      <c r="K22" s="31"/>
      <c r="L22" s="31"/>
    </row>
    <row r="23" spans="1:12" x14ac:dyDescent="0.3">
      <c r="A23" s="30">
        <v>3.2</v>
      </c>
      <c r="B23" s="40" t="s">
        <v>112</v>
      </c>
      <c r="C23" s="95">
        <v>13262671.390000001</v>
      </c>
      <c r="D23" s="95">
        <v>8734923.0299999993</v>
      </c>
      <c r="E23" s="136">
        <f t="shared" si="0"/>
        <v>21997594.420000002</v>
      </c>
      <c r="F23" s="108">
        <v>6285190</v>
      </c>
      <c r="G23" s="95">
        <v>9914754.2973999996</v>
      </c>
      <c r="H23" s="98">
        <f t="shared" si="1"/>
        <v>16199944.2974</v>
      </c>
      <c r="I23" s="31"/>
      <c r="J23" s="31"/>
      <c r="K23" s="31"/>
      <c r="L23" s="31"/>
    </row>
    <row r="24" spans="1:12" x14ac:dyDescent="0.3">
      <c r="A24" s="30">
        <v>3.3</v>
      </c>
      <c r="B24" s="40" t="s">
        <v>28</v>
      </c>
      <c r="C24" s="95"/>
      <c r="D24" s="95"/>
      <c r="E24" s="136">
        <f t="shared" si="0"/>
        <v>0</v>
      </c>
      <c r="F24" s="108"/>
      <c r="G24" s="95"/>
      <c r="H24" s="98">
        <f t="shared" si="1"/>
        <v>0</v>
      </c>
      <c r="I24" s="31"/>
      <c r="J24" s="31"/>
      <c r="K24" s="31"/>
      <c r="L24" s="31"/>
    </row>
    <row r="25" spans="1:12" x14ac:dyDescent="0.3">
      <c r="A25" s="30">
        <v>4</v>
      </c>
      <c r="B25" s="41" t="s">
        <v>29</v>
      </c>
      <c r="C25" s="110">
        <f>SUM(C26:C28)</f>
        <v>2</v>
      </c>
      <c r="D25" s="110">
        <f>SUM(D26:D28)</f>
        <v>0</v>
      </c>
      <c r="E25" s="136">
        <f t="shared" si="0"/>
        <v>2</v>
      </c>
      <c r="F25" s="106">
        <f>SUM(F26:F28)</f>
        <v>2</v>
      </c>
      <c r="G25" s="68">
        <f>SUM(G26:G28)</f>
        <v>0</v>
      </c>
      <c r="H25" s="98">
        <f t="shared" si="1"/>
        <v>2</v>
      </c>
      <c r="I25" s="31"/>
      <c r="J25" s="31"/>
      <c r="K25" s="31"/>
      <c r="L25" s="31"/>
    </row>
    <row r="26" spans="1:12" x14ac:dyDescent="0.3">
      <c r="A26" s="30">
        <v>4.0999999999999996</v>
      </c>
      <c r="B26" s="40" t="s">
        <v>17</v>
      </c>
      <c r="C26" s="95"/>
      <c r="D26" s="95"/>
      <c r="E26" s="136">
        <f t="shared" si="0"/>
        <v>0</v>
      </c>
      <c r="F26" s="108"/>
      <c r="G26" s="95"/>
      <c r="H26" s="98">
        <f t="shared" si="1"/>
        <v>0</v>
      </c>
      <c r="I26" s="31"/>
      <c r="J26" s="31"/>
      <c r="K26" s="31"/>
      <c r="L26" s="31"/>
    </row>
    <row r="27" spans="1:12" x14ac:dyDescent="0.3">
      <c r="A27" s="30">
        <v>4.2</v>
      </c>
      <c r="B27" s="40" t="s">
        <v>1</v>
      </c>
      <c r="C27" s="95"/>
      <c r="D27" s="95"/>
      <c r="E27" s="136">
        <f t="shared" si="0"/>
        <v>0</v>
      </c>
      <c r="F27" s="108"/>
      <c r="G27" s="95"/>
      <c r="H27" s="98">
        <f t="shared" si="1"/>
        <v>0</v>
      </c>
      <c r="I27" s="31"/>
      <c r="J27" s="31"/>
      <c r="K27" s="31"/>
      <c r="L27" s="31"/>
    </row>
    <row r="28" spans="1:12" x14ac:dyDescent="0.3">
      <c r="A28" s="30">
        <v>4.3</v>
      </c>
      <c r="B28" s="40" t="s">
        <v>30</v>
      </c>
      <c r="C28" s="95">
        <v>2</v>
      </c>
      <c r="D28" s="95"/>
      <c r="E28" s="136">
        <f t="shared" si="0"/>
        <v>2</v>
      </c>
      <c r="F28" s="108">
        <v>2</v>
      </c>
      <c r="G28" s="95"/>
      <c r="H28" s="98">
        <f t="shared" si="1"/>
        <v>2</v>
      </c>
      <c r="I28" s="31"/>
      <c r="J28" s="31"/>
      <c r="K28" s="31"/>
      <c r="L28" s="31"/>
    </row>
    <row r="29" spans="1:12" x14ac:dyDescent="0.3">
      <c r="A29" s="30">
        <v>5</v>
      </c>
      <c r="B29" s="39" t="s">
        <v>13</v>
      </c>
      <c r="C29" s="110">
        <f>SUM(C30:C33)</f>
        <v>0</v>
      </c>
      <c r="D29" s="110">
        <f>SUM(D30:D33)</f>
        <v>0</v>
      </c>
      <c r="E29" s="136">
        <f t="shared" si="0"/>
        <v>0</v>
      </c>
      <c r="F29" s="106">
        <f>SUM(F30:F33)</f>
        <v>0</v>
      </c>
      <c r="G29" s="68">
        <f>SUM(G30:G33)</f>
        <v>0</v>
      </c>
      <c r="H29" s="98">
        <f t="shared" si="1"/>
        <v>0</v>
      </c>
      <c r="I29" s="31"/>
      <c r="J29" s="31"/>
      <c r="K29" s="31"/>
      <c r="L29" s="31"/>
    </row>
    <row r="30" spans="1:12" x14ac:dyDescent="0.3">
      <c r="A30" s="30">
        <v>5.0999999999999996</v>
      </c>
      <c r="B30" s="40" t="s">
        <v>31</v>
      </c>
      <c r="C30" s="95"/>
      <c r="D30" s="95"/>
      <c r="E30" s="136">
        <f t="shared" si="0"/>
        <v>0</v>
      </c>
      <c r="F30" s="108"/>
      <c r="G30" s="95"/>
      <c r="H30" s="98">
        <f t="shared" si="1"/>
        <v>0</v>
      </c>
      <c r="I30" s="31"/>
      <c r="J30" s="31"/>
      <c r="K30" s="31"/>
      <c r="L30" s="31"/>
    </row>
    <row r="31" spans="1:12" s="44" customFormat="1" x14ac:dyDescent="0.2">
      <c r="A31" s="29">
        <v>5.2</v>
      </c>
      <c r="B31" s="42" t="s">
        <v>114</v>
      </c>
      <c r="C31" s="95"/>
      <c r="D31" s="95"/>
      <c r="E31" s="136">
        <f t="shared" si="0"/>
        <v>0</v>
      </c>
      <c r="F31" s="108"/>
      <c r="G31" s="95"/>
      <c r="H31" s="98">
        <f t="shared" si="1"/>
        <v>0</v>
      </c>
      <c r="I31" s="43"/>
      <c r="J31" s="43"/>
      <c r="K31" s="43"/>
      <c r="L31" s="43"/>
    </row>
    <row r="32" spans="1:12" s="44" customFormat="1" x14ac:dyDescent="0.2">
      <c r="A32" s="29">
        <v>5.3</v>
      </c>
      <c r="B32" s="42" t="s">
        <v>6</v>
      </c>
      <c r="C32" s="95"/>
      <c r="D32" s="95"/>
      <c r="E32" s="136">
        <f t="shared" si="0"/>
        <v>0</v>
      </c>
      <c r="F32" s="108"/>
      <c r="G32" s="95"/>
      <c r="H32" s="98">
        <f t="shared" si="1"/>
        <v>0</v>
      </c>
      <c r="I32" s="43"/>
      <c r="J32" s="43"/>
      <c r="K32" s="43"/>
      <c r="L32" s="43"/>
    </row>
    <row r="33" spans="1:12" x14ac:dyDescent="0.3">
      <c r="A33" s="30">
        <v>5.4</v>
      </c>
      <c r="B33" s="40" t="s">
        <v>14</v>
      </c>
      <c r="C33" s="95"/>
      <c r="D33" s="95"/>
      <c r="E33" s="136">
        <f t="shared" si="0"/>
        <v>0</v>
      </c>
      <c r="F33" s="108"/>
      <c r="G33" s="95"/>
      <c r="H33" s="98">
        <f t="shared" si="1"/>
        <v>0</v>
      </c>
      <c r="I33" s="31"/>
      <c r="J33" s="31"/>
      <c r="K33" s="31"/>
      <c r="L33" s="31"/>
    </row>
    <row r="34" spans="1:12" x14ac:dyDescent="0.3">
      <c r="A34" s="30">
        <v>6</v>
      </c>
      <c r="B34" s="41" t="s">
        <v>32</v>
      </c>
      <c r="C34" s="110">
        <f>SUM(C35:C38)</f>
        <v>0</v>
      </c>
      <c r="D34" s="110">
        <f>SUM(D35:D38)</f>
        <v>0</v>
      </c>
      <c r="E34" s="136">
        <f t="shared" si="0"/>
        <v>0</v>
      </c>
      <c r="F34" s="106">
        <f>SUM(F35:F38)</f>
        <v>0</v>
      </c>
      <c r="G34" s="68">
        <f>SUM(G35:G38)</f>
        <v>0</v>
      </c>
      <c r="H34" s="98">
        <f t="shared" si="1"/>
        <v>0</v>
      </c>
      <c r="I34" s="31"/>
      <c r="J34" s="31"/>
      <c r="K34" s="31"/>
      <c r="L34" s="31"/>
    </row>
    <row r="35" spans="1:12" x14ac:dyDescent="0.3">
      <c r="A35" s="30">
        <v>6.1</v>
      </c>
      <c r="B35" s="40" t="s">
        <v>33</v>
      </c>
      <c r="C35" s="95"/>
      <c r="D35" s="95"/>
      <c r="E35" s="136">
        <f t="shared" si="0"/>
        <v>0</v>
      </c>
      <c r="F35" s="108"/>
      <c r="G35" s="95"/>
      <c r="H35" s="98">
        <f t="shared" si="1"/>
        <v>0</v>
      </c>
      <c r="I35" s="31"/>
      <c r="J35" s="31"/>
      <c r="K35" s="31"/>
      <c r="L35" s="31"/>
    </row>
    <row r="36" spans="1:12" x14ac:dyDescent="0.3">
      <c r="A36" s="30">
        <v>6.2</v>
      </c>
      <c r="B36" s="40" t="s">
        <v>115</v>
      </c>
      <c r="C36" s="95"/>
      <c r="D36" s="95"/>
      <c r="E36" s="136">
        <f t="shared" si="0"/>
        <v>0</v>
      </c>
      <c r="F36" s="108"/>
      <c r="G36" s="95"/>
      <c r="H36" s="98">
        <f t="shared" si="1"/>
        <v>0</v>
      </c>
      <c r="I36" s="31"/>
      <c r="J36" s="31"/>
      <c r="K36" s="31"/>
      <c r="L36" s="31"/>
    </row>
    <row r="37" spans="1:12" x14ac:dyDescent="0.3">
      <c r="A37" s="30">
        <v>6.3</v>
      </c>
      <c r="B37" s="40" t="s">
        <v>7</v>
      </c>
      <c r="C37" s="95"/>
      <c r="D37" s="95"/>
      <c r="E37" s="136">
        <f t="shared" si="0"/>
        <v>0</v>
      </c>
      <c r="F37" s="108"/>
      <c r="G37" s="95"/>
      <c r="H37" s="98">
        <f t="shared" si="1"/>
        <v>0</v>
      </c>
      <c r="I37" s="31"/>
      <c r="J37" s="31"/>
      <c r="K37" s="31"/>
      <c r="L37" s="31"/>
    </row>
    <row r="38" spans="1:12" x14ac:dyDescent="0.3">
      <c r="A38" s="30">
        <v>6.4</v>
      </c>
      <c r="B38" s="40" t="s">
        <v>14</v>
      </c>
      <c r="C38" s="95"/>
      <c r="D38" s="95"/>
      <c r="E38" s="136">
        <f t="shared" si="0"/>
        <v>0</v>
      </c>
      <c r="F38" s="108"/>
      <c r="G38" s="95"/>
      <c r="H38" s="98">
        <f t="shared" si="1"/>
        <v>0</v>
      </c>
      <c r="I38" s="31"/>
      <c r="J38" s="31"/>
      <c r="K38" s="31"/>
      <c r="L38" s="31"/>
    </row>
    <row r="39" spans="1:12" x14ac:dyDescent="0.3">
      <c r="A39" s="30">
        <v>7</v>
      </c>
      <c r="B39" s="39" t="s">
        <v>2</v>
      </c>
      <c r="C39" s="97">
        <f>SUM(C40:C42)</f>
        <v>103756141.04000001</v>
      </c>
      <c r="D39" s="97">
        <f>SUM(D40:D42)</f>
        <v>1823645.35</v>
      </c>
      <c r="E39" s="136">
        <f t="shared" si="0"/>
        <v>105579786.39</v>
      </c>
      <c r="F39" s="106">
        <f>SUM(F40:F42)</f>
        <v>98826178.129999995</v>
      </c>
      <c r="G39" s="68">
        <f>SUM(G40:G42)</f>
        <v>1750459.7404</v>
      </c>
      <c r="H39" s="98">
        <f t="shared" si="1"/>
        <v>100576637.8704</v>
      </c>
      <c r="I39" s="31"/>
      <c r="J39" s="31"/>
      <c r="K39" s="31"/>
      <c r="L39" s="31"/>
    </row>
    <row r="40" spans="1:12" x14ac:dyDescent="0.3">
      <c r="A40" s="30" t="s">
        <v>119</v>
      </c>
      <c r="B40" s="40" t="s">
        <v>34</v>
      </c>
      <c r="C40" s="95">
        <v>103756141.04000001</v>
      </c>
      <c r="D40" s="95">
        <v>1823645.35</v>
      </c>
      <c r="E40" s="136">
        <f t="shared" si="0"/>
        <v>105579786.39</v>
      </c>
      <c r="F40" s="108">
        <v>98826178.129999995</v>
      </c>
      <c r="G40" s="95">
        <v>1750459.7404</v>
      </c>
      <c r="H40" s="98">
        <f t="shared" si="1"/>
        <v>100576637.8704</v>
      </c>
      <c r="I40" s="31"/>
      <c r="J40" s="31"/>
      <c r="K40" s="31"/>
      <c r="L40" s="31"/>
    </row>
    <row r="41" spans="1:12" x14ac:dyDescent="0.3">
      <c r="A41" s="30" t="s">
        <v>120</v>
      </c>
      <c r="B41" s="40" t="s">
        <v>4</v>
      </c>
      <c r="C41" s="95"/>
      <c r="D41" s="95"/>
      <c r="E41" s="136">
        <f t="shared" si="0"/>
        <v>0</v>
      </c>
      <c r="F41" s="108"/>
      <c r="G41" s="95"/>
      <c r="H41" s="98">
        <f t="shared" si="1"/>
        <v>0</v>
      </c>
      <c r="I41" s="31"/>
      <c r="J41" s="31"/>
      <c r="K41" s="31"/>
      <c r="L41" s="31"/>
    </row>
    <row r="42" spans="1:12" x14ac:dyDescent="0.3">
      <c r="A42" s="30" t="s">
        <v>121</v>
      </c>
      <c r="B42" s="40" t="s">
        <v>19</v>
      </c>
      <c r="C42" s="95"/>
      <c r="D42" s="95"/>
      <c r="E42" s="136">
        <f t="shared" si="0"/>
        <v>0</v>
      </c>
      <c r="F42" s="108"/>
      <c r="G42" s="95"/>
      <c r="H42" s="98">
        <f t="shared" si="1"/>
        <v>0</v>
      </c>
      <c r="I42" s="31"/>
      <c r="J42" s="31"/>
      <c r="K42" s="31"/>
      <c r="L42" s="31"/>
    </row>
    <row r="43" spans="1:12" x14ac:dyDescent="0.3">
      <c r="A43" s="30">
        <v>8</v>
      </c>
      <c r="B43" s="39" t="s">
        <v>20</v>
      </c>
      <c r="C43" s="97">
        <f>SUM(C44:C48)</f>
        <v>4553221</v>
      </c>
      <c r="D43" s="97">
        <f>SUM(D44:D48)</f>
        <v>5883689</v>
      </c>
      <c r="E43" s="136">
        <f t="shared" si="0"/>
        <v>10436910</v>
      </c>
      <c r="F43" s="106">
        <f>SUM(F44:F48)</f>
        <v>3454759.29</v>
      </c>
      <c r="G43" s="68">
        <f>SUM(G44:G48)</f>
        <v>4000293.6085999999</v>
      </c>
      <c r="H43" s="98">
        <f t="shared" si="1"/>
        <v>7455052.8986</v>
      </c>
      <c r="I43" s="31"/>
      <c r="J43" s="31"/>
      <c r="K43" s="31"/>
      <c r="L43" s="31"/>
    </row>
    <row r="44" spans="1:12" x14ac:dyDescent="0.3">
      <c r="A44" s="30" t="s">
        <v>122</v>
      </c>
      <c r="B44" s="40" t="s">
        <v>35</v>
      </c>
      <c r="C44" s="95"/>
      <c r="D44" s="95"/>
      <c r="E44" s="136">
        <f t="shared" si="0"/>
        <v>0</v>
      </c>
      <c r="F44" s="108"/>
      <c r="G44" s="95"/>
      <c r="H44" s="98">
        <f t="shared" si="1"/>
        <v>0</v>
      </c>
      <c r="I44" s="31"/>
      <c r="J44" s="31"/>
      <c r="K44" s="31"/>
      <c r="L44" s="31"/>
    </row>
    <row r="45" spans="1:12" x14ac:dyDescent="0.3">
      <c r="A45" s="30" t="s">
        <v>123</v>
      </c>
      <c r="B45" s="40" t="s">
        <v>36</v>
      </c>
      <c r="C45" s="95">
        <v>4553221</v>
      </c>
      <c r="D45" s="95">
        <v>5876525.3099999996</v>
      </c>
      <c r="E45" s="136">
        <f t="shared" si="0"/>
        <v>10429746.309999999</v>
      </c>
      <c r="F45" s="108">
        <v>3454759.29</v>
      </c>
      <c r="G45" s="95">
        <v>4000293.6085999999</v>
      </c>
      <c r="H45" s="98">
        <f t="shared" si="1"/>
        <v>7455052.8986</v>
      </c>
      <c r="I45" s="31"/>
      <c r="J45" s="31"/>
      <c r="K45" s="31"/>
      <c r="L45" s="31"/>
    </row>
    <row r="46" spans="1:12" x14ac:dyDescent="0.3">
      <c r="A46" s="30" t="s">
        <v>124</v>
      </c>
      <c r="B46" s="40" t="s">
        <v>21</v>
      </c>
      <c r="C46" s="95"/>
      <c r="D46" s="95"/>
      <c r="E46" s="136">
        <f t="shared" si="0"/>
        <v>0</v>
      </c>
      <c r="F46" s="108"/>
      <c r="G46" s="95"/>
      <c r="H46" s="98">
        <f t="shared" si="1"/>
        <v>0</v>
      </c>
      <c r="I46" s="31"/>
      <c r="J46" s="31"/>
      <c r="K46" s="31"/>
      <c r="L46" s="31"/>
    </row>
    <row r="47" spans="1:12" x14ac:dyDescent="0.3">
      <c r="A47" s="30" t="s">
        <v>125</v>
      </c>
      <c r="B47" s="40" t="s">
        <v>22</v>
      </c>
      <c r="C47" s="95"/>
      <c r="D47" s="95">
        <v>7163.69</v>
      </c>
      <c r="E47" s="136">
        <f t="shared" si="0"/>
        <v>7163.69</v>
      </c>
      <c r="F47" s="108"/>
      <c r="G47" s="95"/>
      <c r="H47" s="98">
        <f t="shared" si="1"/>
        <v>0</v>
      </c>
      <c r="I47" s="31"/>
      <c r="J47" s="31"/>
      <c r="K47" s="31"/>
      <c r="L47" s="31"/>
    </row>
    <row r="48" spans="1:12" x14ac:dyDescent="0.3">
      <c r="A48" s="30" t="s">
        <v>126</v>
      </c>
      <c r="B48" s="40" t="s">
        <v>37</v>
      </c>
      <c r="C48" s="95"/>
      <c r="D48" s="95"/>
      <c r="E48" s="136">
        <f t="shared" si="0"/>
        <v>0</v>
      </c>
      <c r="F48" s="108"/>
      <c r="G48" s="95"/>
      <c r="H48" s="98">
        <f t="shared" si="1"/>
        <v>0</v>
      </c>
      <c r="I48" s="31"/>
      <c r="J48" s="31"/>
      <c r="K48" s="31"/>
      <c r="L48" s="31"/>
    </row>
    <row r="49" spans="1:12" x14ac:dyDescent="0.3">
      <c r="A49" s="30">
        <v>9</v>
      </c>
      <c r="B49" s="39" t="s">
        <v>38</v>
      </c>
      <c r="C49" s="97">
        <f>SUM(C50:C53)</f>
        <v>58260.13</v>
      </c>
      <c r="D49" s="97">
        <f>SUM(D50:D53)</f>
        <v>0</v>
      </c>
      <c r="E49" s="136">
        <f t="shared" si="0"/>
        <v>58260.13</v>
      </c>
      <c r="F49" s="106">
        <f>SUM(F50:F53)</f>
        <v>46475.6</v>
      </c>
      <c r="G49" s="68">
        <f>SUM(G50:G53)</f>
        <v>0</v>
      </c>
      <c r="H49" s="98">
        <f t="shared" si="1"/>
        <v>46475.6</v>
      </c>
      <c r="I49" s="31"/>
      <c r="J49" s="31"/>
      <c r="K49" s="31"/>
      <c r="L49" s="31"/>
    </row>
    <row r="50" spans="1:12" x14ac:dyDescent="0.3">
      <c r="A50" s="30" t="s">
        <v>127</v>
      </c>
      <c r="B50" s="40" t="s">
        <v>8</v>
      </c>
      <c r="C50" s="95"/>
      <c r="D50" s="95"/>
      <c r="E50" s="136">
        <f t="shared" si="0"/>
        <v>0</v>
      </c>
      <c r="F50" s="108"/>
      <c r="G50" s="95"/>
      <c r="H50" s="98">
        <f t="shared" si="1"/>
        <v>0</v>
      </c>
      <c r="I50" s="31"/>
      <c r="J50" s="31"/>
      <c r="K50" s="31"/>
      <c r="L50" s="31"/>
    </row>
    <row r="51" spans="1:12" x14ac:dyDescent="0.3">
      <c r="A51" s="30" t="s">
        <v>128</v>
      </c>
      <c r="B51" s="40" t="s">
        <v>15</v>
      </c>
      <c r="C51" s="95">
        <v>35896.129999999997</v>
      </c>
      <c r="D51" s="95"/>
      <c r="E51" s="136">
        <f t="shared" si="0"/>
        <v>35896.129999999997</v>
      </c>
      <c r="F51" s="108">
        <v>21875.599999999999</v>
      </c>
      <c r="G51" s="95"/>
      <c r="H51" s="98">
        <f t="shared" si="1"/>
        <v>21875.599999999999</v>
      </c>
      <c r="I51" s="31"/>
      <c r="J51" s="31"/>
      <c r="K51" s="31"/>
      <c r="L51" s="31"/>
    </row>
    <row r="52" spans="1:12" x14ac:dyDescent="0.3">
      <c r="A52" s="30" t="s">
        <v>129</v>
      </c>
      <c r="B52" s="40" t="s">
        <v>39</v>
      </c>
      <c r="C52" s="95">
        <v>22364</v>
      </c>
      <c r="D52" s="95"/>
      <c r="E52" s="136">
        <f t="shared" si="0"/>
        <v>22364</v>
      </c>
      <c r="F52" s="108">
        <v>24600</v>
      </c>
      <c r="G52" s="95"/>
      <c r="H52" s="98">
        <f t="shared" si="1"/>
        <v>24600</v>
      </c>
      <c r="I52" s="31"/>
      <c r="J52" s="31"/>
      <c r="K52" s="31"/>
      <c r="L52" s="31"/>
    </row>
    <row r="53" spans="1:12" x14ac:dyDescent="0.3">
      <c r="A53" s="30" t="s">
        <v>130</v>
      </c>
      <c r="B53" s="40" t="s">
        <v>16</v>
      </c>
      <c r="C53" s="95"/>
      <c r="D53" s="95"/>
      <c r="E53" s="136">
        <f t="shared" si="0"/>
        <v>0</v>
      </c>
      <c r="F53" s="108"/>
      <c r="G53" s="95"/>
      <c r="H53" s="98">
        <f t="shared" si="1"/>
        <v>0</v>
      </c>
      <c r="I53" s="31"/>
      <c r="J53" s="31"/>
      <c r="K53" s="31"/>
      <c r="L53" s="31"/>
    </row>
    <row r="54" spans="1:12" ht="15.75" thickBot="1" x14ac:dyDescent="0.35">
      <c r="A54" s="45">
        <v>10</v>
      </c>
      <c r="B54" s="46" t="s">
        <v>177</v>
      </c>
      <c r="C54" s="100">
        <f>C6+C13+C21+C25+C29+C34+C39+C43+C49</f>
        <v>160207890.78999999</v>
      </c>
      <c r="D54" s="100">
        <f>D6+D13+D21+D25+D29+D34+D39+D43+D49</f>
        <v>90294398.870000005</v>
      </c>
      <c r="E54" s="150">
        <f>C54+D54</f>
        <v>250502289.66</v>
      </c>
      <c r="F54" s="109">
        <f>F6+F13+F21+F25+F29+F34+F39+F43+F49</f>
        <v>141135419.44</v>
      </c>
      <c r="G54" s="99">
        <f>G6+G13+G21+G25+G29+G34+G39+G43+G49</f>
        <v>95167541.479200006</v>
      </c>
      <c r="H54" s="101">
        <f>F54+G54</f>
        <v>236302960.9192</v>
      </c>
      <c r="I54" s="31"/>
      <c r="J54" s="31"/>
      <c r="K54" s="31"/>
      <c r="L54" s="31"/>
    </row>
    <row r="55" spans="1:12" x14ac:dyDescent="0.3">
      <c r="A55" s="19"/>
      <c r="B55" s="3"/>
      <c r="C55" s="31"/>
      <c r="D55" s="31"/>
      <c r="E55" s="31"/>
      <c r="F55" s="31"/>
      <c r="G55" s="31"/>
      <c r="H55" s="31"/>
      <c r="I55" s="31"/>
    </row>
    <row r="56" spans="1:12" x14ac:dyDescent="0.3">
      <c r="A56" s="19"/>
      <c r="B56" s="21" t="s">
        <v>132</v>
      </c>
      <c r="C56" s="31"/>
      <c r="D56" s="31"/>
      <c r="E56" s="31"/>
      <c r="F56" s="31"/>
      <c r="G56" s="31"/>
      <c r="H56" s="31"/>
      <c r="I56" s="31"/>
    </row>
    <row r="57" spans="1:12" x14ac:dyDescent="0.3">
      <c r="A57" s="31"/>
      <c r="B57" s="31"/>
      <c r="C57" s="31"/>
      <c r="D57" s="31"/>
      <c r="E57" s="31"/>
      <c r="F57" s="31"/>
      <c r="G57" s="31"/>
      <c r="H57" s="31"/>
      <c r="I57" s="31"/>
    </row>
    <row r="58" spans="1:12" x14ac:dyDescent="0.3">
      <c r="A58" s="31"/>
      <c r="B58" s="31"/>
      <c r="C58" s="31"/>
      <c r="D58" s="31"/>
      <c r="E58" s="31"/>
      <c r="F58" s="31"/>
      <c r="G58" s="31"/>
      <c r="H58" s="31"/>
      <c r="I58" s="31"/>
    </row>
  </sheetData>
  <mergeCells count="2">
    <mergeCell ref="C4:E4"/>
    <mergeCell ref="F4:H4"/>
  </mergeCells>
  <phoneticPr fontId="3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zoomScaleNormal="100" workbookViewId="0">
      <selection activeCell="B35" sqref="B35"/>
    </sheetView>
  </sheetViews>
  <sheetFormatPr defaultRowHeight="15" x14ac:dyDescent="0.3"/>
  <cols>
    <col min="1" max="1" width="8.28515625" style="21" customWidth="1"/>
    <col min="2" max="2" width="59.7109375" style="21" customWidth="1"/>
    <col min="3" max="4" width="17.7109375" style="21" customWidth="1"/>
    <col min="5" max="5" width="98.7109375" style="21" customWidth="1"/>
    <col min="6" max="16384" width="9.140625" style="21"/>
  </cols>
  <sheetData>
    <row r="2" spans="1:4" x14ac:dyDescent="0.3">
      <c r="A2" s="6" t="s">
        <v>133</v>
      </c>
      <c r="B2" s="24" t="str">
        <f>'RC'!B2</f>
        <v>სს "აზერბაიჯანის საერთაშორისო ბანკი-საქართველო"</v>
      </c>
      <c r="C2" s="3"/>
      <c r="D2" s="47"/>
    </row>
    <row r="3" spans="1:4" x14ac:dyDescent="0.3">
      <c r="A3" s="6" t="s">
        <v>145</v>
      </c>
      <c r="B3" s="71">
        <f>'RC'!B3</f>
        <v>42551</v>
      </c>
      <c r="C3" s="3"/>
      <c r="D3" s="48"/>
    </row>
    <row r="4" spans="1:4" ht="16.5" thickBot="1" x14ac:dyDescent="0.35">
      <c r="B4" s="49" t="s">
        <v>46</v>
      </c>
      <c r="C4" s="3"/>
      <c r="D4" s="50"/>
    </row>
    <row r="5" spans="1:4" ht="54" x14ac:dyDescent="0.35">
      <c r="A5" s="51"/>
      <c r="B5" s="52"/>
      <c r="C5" s="157" t="s">
        <v>148</v>
      </c>
      <c r="D5" s="152" t="s">
        <v>161</v>
      </c>
    </row>
    <row r="6" spans="1:4" x14ac:dyDescent="0.3">
      <c r="A6" s="53"/>
      <c r="B6" s="54" t="s">
        <v>42</v>
      </c>
      <c r="C6" s="55"/>
      <c r="D6" s="153"/>
    </row>
    <row r="7" spans="1:4" x14ac:dyDescent="0.3">
      <c r="A7" s="53">
        <v>1</v>
      </c>
      <c r="B7" s="56" t="s">
        <v>200</v>
      </c>
      <c r="C7" s="57">
        <v>0.34180525645711596</v>
      </c>
      <c r="D7" s="154">
        <v>0.26494236916777703</v>
      </c>
    </row>
    <row r="8" spans="1:4" x14ac:dyDescent="0.3">
      <c r="A8" s="53">
        <v>2</v>
      </c>
      <c r="B8" s="56" t="s">
        <v>201</v>
      </c>
      <c r="C8" s="57">
        <v>0.56008136755892379</v>
      </c>
      <c r="D8" s="154">
        <v>0.42531800062146302</v>
      </c>
    </row>
    <row r="9" spans="1:4" x14ac:dyDescent="0.3">
      <c r="A9" s="53">
        <v>3</v>
      </c>
      <c r="B9" s="104" t="s">
        <v>51</v>
      </c>
      <c r="C9" s="57">
        <v>0.70640000000000003</v>
      </c>
      <c r="D9" s="154">
        <v>0.65967451868787497</v>
      </c>
    </row>
    <row r="10" spans="1:4" x14ac:dyDescent="0.3">
      <c r="A10" s="53">
        <v>4</v>
      </c>
      <c r="B10" s="104" t="s">
        <v>47</v>
      </c>
      <c r="C10" s="57"/>
      <c r="D10" s="154"/>
    </row>
    <row r="11" spans="1:4" x14ac:dyDescent="0.3">
      <c r="A11" s="53"/>
      <c r="B11" s="103" t="s">
        <v>40</v>
      </c>
      <c r="C11" s="57"/>
      <c r="D11" s="154"/>
    </row>
    <row r="12" spans="1:4" ht="30" x14ac:dyDescent="0.3">
      <c r="A12" s="53">
        <v>5</v>
      </c>
      <c r="B12" s="104" t="s">
        <v>48</v>
      </c>
      <c r="C12" s="57">
        <v>7.9080907615605947E-2</v>
      </c>
      <c r="D12" s="154">
        <v>9.1770529564740078E-2</v>
      </c>
    </row>
    <row r="13" spans="1:4" x14ac:dyDescent="0.3">
      <c r="A13" s="53">
        <v>6</v>
      </c>
      <c r="B13" s="104" t="s">
        <v>60</v>
      </c>
      <c r="C13" s="57">
        <v>1.9577672926349533E-2</v>
      </c>
      <c r="D13" s="154">
        <v>4.7011472115194304E-2</v>
      </c>
    </row>
    <row r="14" spans="1:4" x14ac:dyDescent="0.3">
      <c r="A14" s="53">
        <v>7</v>
      </c>
      <c r="B14" s="104" t="s">
        <v>49</v>
      </c>
      <c r="C14" s="57">
        <v>5.6924671013479852E-2</v>
      </c>
      <c r="D14" s="154">
        <v>4.4003569910818573E-2</v>
      </c>
    </row>
    <row r="15" spans="1:4" x14ac:dyDescent="0.3">
      <c r="A15" s="53">
        <v>8</v>
      </c>
      <c r="B15" s="104" t="s">
        <v>50</v>
      </c>
      <c r="C15" s="57">
        <v>5.950323468925639E-2</v>
      </c>
      <c r="D15" s="154">
        <v>4.475905744954578E-2</v>
      </c>
    </row>
    <row r="16" spans="1:4" x14ac:dyDescent="0.3">
      <c r="A16" s="53">
        <v>9</v>
      </c>
      <c r="B16" s="104" t="s">
        <v>44</v>
      </c>
      <c r="C16" s="151">
        <v>6.2756071030220364E-2</v>
      </c>
      <c r="D16" s="155">
        <v>1.7492062951540006E-2</v>
      </c>
    </row>
    <row r="17" spans="1:4" x14ac:dyDescent="0.3">
      <c r="A17" s="53">
        <v>10</v>
      </c>
      <c r="B17" s="104" t="s">
        <v>45</v>
      </c>
      <c r="C17" s="151">
        <v>0.22217938931321271</v>
      </c>
      <c r="D17" s="155">
        <v>0.10082817427532893</v>
      </c>
    </row>
    <row r="18" spans="1:4" x14ac:dyDescent="0.3">
      <c r="A18" s="53"/>
      <c r="B18" s="103" t="s">
        <v>52</v>
      </c>
      <c r="C18" s="57"/>
      <c r="D18" s="154"/>
    </row>
    <row r="19" spans="1:4" x14ac:dyDescent="0.3">
      <c r="A19" s="53">
        <v>11</v>
      </c>
      <c r="B19" s="104" t="s">
        <v>53</v>
      </c>
      <c r="C19" s="57">
        <v>0.27042655027595924</v>
      </c>
      <c r="D19" s="154">
        <v>0.1740979465128952</v>
      </c>
    </row>
    <row r="20" spans="1:4" x14ac:dyDescent="0.3">
      <c r="A20" s="53">
        <v>12</v>
      </c>
      <c r="B20" s="104" t="s">
        <v>54</v>
      </c>
      <c r="C20" s="57">
        <v>0.23986045845535067</v>
      </c>
      <c r="D20" s="154">
        <v>0.15375654336831882</v>
      </c>
    </row>
    <row r="21" spans="1:4" x14ac:dyDescent="0.3">
      <c r="A21" s="53">
        <v>13</v>
      </c>
      <c r="B21" s="104" t="s">
        <v>55</v>
      </c>
      <c r="C21" s="57">
        <v>0.5728996582421616</v>
      </c>
      <c r="D21" s="154">
        <v>0.62717894028611409</v>
      </c>
    </row>
    <row r="22" spans="1:4" x14ac:dyDescent="0.3">
      <c r="A22" s="53">
        <v>14</v>
      </c>
      <c r="B22" s="104" t="s">
        <v>56</v>
      </c>
      <c r="C22" s="57">
        <v>0.50413808172576757</v>
      </c>
      <c r="D22" s="154">
        <v>0.66624721032555367</v>
      </c>
    </row>
    <row r="23" spans="1:4" x14ac:dyDescent="0.3">
      <c r="A23" s="53">
        <v>15</v>
      </c>
      <c r="B23" s="104" t="s">
        <v>57</v>
      </c>
      <c r="C23" s="57">
        <v>-0.12308527486258604</v>
      </c>
      <c r="D23" s="154">
        <v>1.127751720668701E-2</v>
      </c>
    </row>
    <row r="24" spans="1:4" x14ac:dyDescent="0.3">
      <c r="A24" s="53"/>
      <c r="B24" s="103" t="s">
        <v>41</v>
      </c>
      <c r="C24" s="57"/>
      <c r="D24" s="154"/>
    </row>
    <row r="25" spans="1:4" x14ac:dyDescent="0.3">
      <c r="A25" s="53">
        <v>16</v>
      </c>
      <c r="B25" s="104" t="s">
        <v>43</v>
      </c>
      <c r="C25" s="57">
        <v>0.25764126435068596</v>
      </c>
      <c r="D25" s="154">
        <v>0.365324814937666</v>
      </c>
    </row>
    <row r="26" spans="1:4" ht="30" x14ac:dyDescent="0.3">
      <c r="A26" s="53">
        <v>17</v>
      </c>
      <c r="B26" s="104" t="s">
        <v>58</v>
      </c>
      <c r="C26" s="57">
        <v>0.92893693769237573</v>
      </c>
      <c r="D26" s="154">
        <v>0.95981392789616116</v>
      </c>
    </row>
    <row r="27" spans="1:4" ht="15.75" thickBot="1" x14ac:dyDescent="0.35">
      <c r="A27" s="58">
        <v>18</v>
      </c>
      <c r="B27" s="59" t="s">
        <v>59</v>
      </c>
      <c r="C27" s="60">
        <v>0.19460286010480313</v>
      </c>
      <c r="D27" s="156">
        <v>0.13171897997721368</v>
      </c>
    </row>
    <row r="28" spans="1:4" x14ac:dyDescent="0.3">
      <c r="A28" s="61"/>
      <c r="B28" s="62"/>
      <c r="C28" s="61"/>
      <c r="D28" s="61"/>
    </row>
    <row r="29" spans="1:4" x14ac:dyDescent="0.3">
      <c r="A29" s="21" t="s">
        <v>132</v>
      </c>
      <c r="B29" s="61"/>
      <c r="C29" s="61"/>
    </row>
    <row r="30" spans="1:4" x14ac:dyDescent="0.3">
      <c r="A30" s="61"/>
      <c r="B30" s="19"/>
      <c r="C30" s="61"/>
      <c r="D30" s="61"/>
    </row>
    <row r="31" spans="1:4" x14ac:dyDescent="0.3">
      <c r="A31" s="61"/>
      <c r="B31" s="19"/>
      <c r="C31" s="63"/>
      <c r="D31" s="61"/>
    </row>
    <row r="32" spans="1:4" x14ac:dyDescent="0.3">
      <c r="A32" s="61"/>
      <c r="B32" s="62"/>
      <c r="C32" s="61"/>
      <c r="D32" s="61"/>
    </row>
    <row r="33" spans="1:5" x14ac:dyDescent="0.3">
      <c r="A33" s="61"/>
      <c r="B33" s="62"/>
      <c r="C33" s="61"/>
      <c r="D33" s="61"/>
    </row>
    <row r="34" spans="1:5" x14ac:dyDescent="0.3">
      <c r="A34" s="61"/>
      <c r="B34" s="62"/>
      <c r="C34" s="61"/>
      <c r="D34" s="61"/>
    </row>
    <row r="35" spans="1:5" x14ac:dyDescent="0.3">
      <c r="A35" s="61"/>
      <c r="B35" s="62"/>
      <c r="C35" s="61"/>
      <c r="D35" s="61"/>
    </row>
    <row r="36" spans="1:5" x14ac:dyDescent="0.3">
      <c r="A36" s="61"/>
      <c r="B36" s="62"/>
      <c r="C36" s="61"/>
      <c r="D36" s="61"/>
    </row>
    <row r="37" spans="1:5" x14ac:dyDescent="0.3">
      <c r="A37" s="61"/>
      <c r="B37" s="62"/>
      <c r="C37" s="63"/>
      <c r="D37" s="61"/>
    </row>
    <row r="38" spans="1:5" x14ac:dyDescent="0.3">
      <c r="C38" s="61"/>
      <c r="D38" s="61"/>
      <c r="E38" s="61"/>
    </row>
    <row r="39" spans="1:5" x14ac:dyDescent="0.3">
      <c r="C39" s="63"/>
      <c r="D39" s="61"/>
      <c r="E39" s="61"/>
    </row>
    <row r="40" spans="1:5" x14ac:dyDescent="0.3">
      <c r="C40" s="61"/>
      <c r="D40" s="61"/>
      <c r="E40" s="61"/>
    </row>
    <row r="41" spans="1:5" x14ac:dyDescent="0.3">
      <c r="B41" s="64"/>
      <c r="C41" s="63"/>
      <c r="D41" s="61"/>
      <c r="E41" s="61"/>
    </row>
    <row r="42" spans="1:5" x14ac:dyDescent="0.3">
      <c r="B42" s="65"/>
      <c r="C42" s="61"/>
      <c r="D42" s="61"/>
      <c r="E42" s="61"/>
    </row>
    <row r="43" spans="1:5" x14ac:dyDescent="0.3">
      <c r="C43" s="61"/>
      <c r="D43" s="61"/>
      <c r="E43" s="61"/>
    </row>
  </sheetData>
  <phoneticPr fontId="3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F17" sqref="F17"/>
    </sheetView>
  </sheetViews>
  <sheetFormatPr defaultRowHeight="15" x14ac:dyDescent="0.3"/>
  <cols>
    <col min="1" max="1" width="5.28515625" style="21" customWidth="1"/>
    <col min="2" max="2" width="66.5703125" style="21" customWidth="1"/>
    <col min="3" max="3" width="24.140625" style="21" customWidth="1"/>
    <col min="4" max="16384" width="9.140625" style="21"/>
  </cols>
  <sheetData>
    <row r="1" spans="1:3" x14ac:dyDescent="0.3">
      <c r="A1" s="21" t="s">
        <v>133</v>
      </c>
      <c r="B1" s="6" t="str">
        <f>'RC'!B2</f>
        <v>სს "აზერბაიჯანის საერთაშორისო ბანკი-საქართველო"</v>
      </c>
      <c r="C1" s="24"/>
    </row>
    <row r="2" spans="1:3" x14ac:dyDescent="0.3">
      <c r="A2" s="21" t="s">
        <v>145</v>
      </c>
      <c r="B2" s="73">
        <f>'RC'!B3</f>
        <v>42551</v>
      </c>
      <c r="C2" s="33"/>
    </row>
    <row r="3" spans="1:3" ht="31.5" thickBot="1" x14ac:dyDescent="0.35">
      <c r="A3" s="62"/>
      <c r="B3" s="66" t="s">
        <v>64</v>
      </c>
      <c r="C3" s="67"/>
    </row>
    <row r="4" spans="1:3" x14ac:dyDescent="0.3">
      <c r="A4" s="51"/>
      <c r="B4" s="180" t="s">
        <v>62</v>
      </c>
      <c r="C4" s="181"/>
    </row>
    <row r="5" spans="1:3" x14ac:dyDescent="0.3">
      <c r="A5" s="53">
        <v>1</v>
      </c>
      <c r="B5" s="174" t="s">
        <v>196</v>
      </c>
      <c r="C5" s="175"/>
    </row>
    <row r="6" spans="1:3" x14ac:dyDescent="0.3">
      <c r="A6" s="53">
        <v>2</v>
      </c>
      <c r="B6" s="174" t="s">
        <v>197</v>
      </c>
      <c r="C6" s="175"/>
    </row>
    <row r="7" spans="1:3" x14ac:dyDescent="0.3">
      <c r="A7" s="53">
        <v>3</v>
      </c>
      <c r="B7" s="174" t="s">
        <v>198</v>
      </c>
      <c r="C7" s="175"/>
    </row>
    <row r="8" spans="1:3" x14ac:dyDescent="0.3">
      <c r="A8" s="53">
        <v>4</v>
      </c>
      <c r="B8" s="176"/>
      <c r="C8" s="177"/>
    </row>
    <row r="9" spans="1:3" x14ac:dyDescent="0.3">
      <c r="A9" s="53">
        <v>5</v>
      </c>
      <c r="B9" s="176"/>
      <c r="C9" s="177"/>
    </row>
    <row r="10" spans="1:3" x14ac:dyDescent="0.3">
      <c r="A10" s="53"/>
      <c r="B10" s="182" t="s">
        <v>63</v>
      </c>
      <c r="C10" s="177"/>
    </row>
    <row r="11" spans="1:3" x14ac:dyDescent="0.3">
      <c r="A11" s="53">
        <v>1</v>
      </c>
      <c r="B11" s="174" t="s">
        <v>199</v>
      </c>
      <c r="C11" s="175"/>
    </row>
    <row r="12" spans="1:3" x14ac:dyDescent="0.3">
      <c r="A12" s="53">
        <v>2</v>
      </c>
      <c r="B12" s="174" t="s">
        <v>194</v>
      </c>
      <c r="C12" s="175"/>
    </row>
    <row r="13" spans="1:3" x14ac:dyDescent="0.3">
      <c r="A13" s="53">
        <v>3</v>
      </c>
      <c r="B13" s="174" t="s">
        <v>195</v>
      </c>
      <c r="C13" s="175"/>
    </row>
    <row r="14" spans="1:3" x14ac:dyDescent="0.3">
      <c r="A14" s="53">
        <v>4</v>
      </c>
      <c r="B14" s="176"/>
      <c r="C14" s="177"/>
    </row>
    <row r="15" spans="1:3" x14ac:dyDescent="0.3">
      <c r="A15" s="53">
        <v>5</v>
      </c>
      <c r="B15" s="176"/>
      <c r="C15" s="177"/>
    </row>
    <row r="16" spans="1:3" x14ac:dyDescent="0.3">
      <c r="A16" s="53">
        <v>6</v>
      </c>
      <c r="B16" s="176"/>
      <c r="C16" s="177"/>
    </row>
    <row r="17" spans="1:3" x14ac:dyDescent="0.3">
      <c r="A17" s="53">
        <v>7</v>
      </c>
      <c r="B17" s="176"/>
      <c r="C17" s="177"/>
    </row>
    <row r="18" spans="1:3" x14ac:dyDescent="0.3">
      <c r="A18" s="53">
        <v>8</v>
      </c>
      <c r="B18" s="176"/>
      <c r="C18" s="177"/>
    </row>
    <row r="19" spans="1:3" ht="36.75" customHeight="1" x14ac:dyDescent="0.3">
      <c r="A19" s="53"/>
      <c r="B19" s="182" t="s">
        <v>61</v>
      </c>
      <c r="C19" s="183"/>
    </row>
    <row r="20" spans="1:3" x14ac:dyDescent="0.3">
      <c r="A20" s="53">
        <v>1</v>
      </c>
      <c r="B20" s="160" t="s">
        <v>202</v>
      </c>
      <c r="C20" s="162">
        <v>0.75</v>
      </c>
    </row>
    <row r="21" spans="1:3" x14ac:dyDescent="0.3">
      <c r="A21" s="53">
        <v>2</v>
      </c>
      <c r="B21" s="160" t="s">
        <v>203</v>
      </c>
      <c r="C21" s="159">
        <v>0.125</v>
      </c>
    </row>
    <row r="22" spans="1:3" ht="15" customHeight="1" x14ac:dyDescent="0.3">
      <c r="A22" s="53">
        <v>3</v>
      </c>
      <c r="B22" s="160" t="s">
        <v>204</v>
      </c>
      <c r="C22" s="159">
        <v>6.25E-2</v>
      </c>
    </row>
    <row r="23" spans="1:3" ht="15" customHeight="1" x14ac:dyDescent="0.3">
      <c r="A23" s="53">
        <v>4</v>
      </c>
      <c r="B23" s="160" t="s">
        <v>205</v>
      </c>
      <c r="C23" s="159">
        <v>6.25E-2</v>
      </c>
    </row>
    <row r="24" spans="1:3" x14ac:dyDescent="0.3">
      <c r="A24" s="53">
        <v>5</v>
      </c>
      <c r="B24" s="178"/>
      <c r="C24" s="179"/>
    </row>
    <row r="25" spans="1:3" x14ac:dyDescent="0.3">
      <c r="A25" s="53">
        <v>6</v>
      </c>
      <c r="B25" s="178"/>
      <c r="C25" s="179"/>
    </row>
    <row r="26" spans="1:3" ht="51.75" customHeight="1" x14ac:dyDescent="0.3">
      <c r="A26" s="53"/>
      <c r="B26" s="184" t="s">
        <v>131</v>
      </c>
      <c r="C26" s="185"/>
    </row>
    <row r="27" spans="1:3" x14ac:dyDescent="0.3">
      <c r="A27" s="53">
        <v>1</v>
      </c>
      <c r="B27" s="160" t="s">
        <v>206</v>
      </c>
      <c r="C27" s="159">
        <v>0.41220000000000001</v>
      </c>
    </row>
    <row r="28" spans="1:3" x14ac:dyDescent="0.3">
      <c r="A28" s="53">
        <v>2</v>
      </c>
      <c r="B28" s="160" t="s">
        <v>207</v>
      </c>
      <c r="C28" s="159">
        <v>7.0699999999999999E-2</v>
      </c>
    </row>
    <row r="29" spans="1:3" x14ac:dyDescent="0.3">
      <c r="A29" s="105">
        <v>3</v>
      </c>
      <c r="B29" s="158" t="s">
        <v>208</v>
      </c>
      <c r="C29" s="159">
        <v>6.25E-2</v>
      </c>
    </row>
    <row r="30" spans="1:3" ht="15.75" thickBot="1" x14ac:dyDescent="0.35">
      <c r="A30" s="58">
        <v>4</v>
      </c>
      <c r="B30" s="161" t="s">
        <v>209</v>
      </c>
      <c r="C30" s="163">
        <v>6.25E-2</v>
      </c>
    </row>
    <row r="32" spans="1:3" ht="24" customHeight="1" x14ac:dyDescent="0.3">
      <c r="B32" s="173"/>
      <c r="C32" s="173"/>
    </row>
  </sheetData>
  <mergeCells count="20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32:C32"/>
    <mergeCell ref="B13:C13"/>
    <mergeCell ref="B14:C14"/>
    <mergeCell ref="B15:C15"/>
    <mergeCell ref="B16:C16"/>
    <mergeCell ref="B17:C17"/>
    <mergeCell ref="B18:C18"/>
    <mergeCell ref="B24:C24"/>
    <mergeCell ref="B25:C25"/>
    <mergeCell ref="B19:C19"/>
    <mergeCell ref="B26:C26"/>
  </mergeCells>
  <phoneticPr fontId="3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auZuxVuL1h5tb+6m1XrKYNjknhc=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QdlKXU/BPJW1pUuQxio4ao7umNk=</DigestValue>
    </Reference>
  </SignedInfo>
  <SignatureValue>mXOWr2korfnIwgaMkVWtxpFWcATJQ91shrl3VkTrQinMhYm+qA5L4XDntLzgoL0WsL7oMyNOd+DN
8vgrtQhDzA+iiPHzHNiXsjNWVNnzyQ/H2V7+077xHFrtzOIM+VdS4CtKPdj6Z05p+EMkJCQvKZqG
JteRGliBjnGmOYK1WN2TsLLth2mwLIerNK7S6B8lBkCkNQdPcqHTQWcVpFg4a2JK4K0uIGD70miz
0dfl1VHWx1bggaLOLRJb6XU1Kj1k0xcStPZFlQlRW2In870hlepRkoHSMtBJXPEYTSpfdiAd08Jy
EWCklrqSfYajxFTU5o152vjl21zwawNNBlvdcg==</SignatureValue>
  <KeyInfo>
    <X509Data>
      <X509Certificate>MIIGWjCCBUKgAwIBAgIKHxpnYAABAAAUWzANBgkqhkiG9w0BAQUFADBKMRIwEAYKCZImiZPyLGQBGRYCZ2UxEzARBgoJkiaJk/IsZAEZFgNuYmcxHzAdBgNVBAMTFk5CRyBDbGFzcyAyIElOVCBTdWIgQ0EwHhcNMTYwMzAyMDc0MDQwWhcNMTcwMjEyMDkxOTIzWjBYMTcwNQYDVQQKEy5KU0MgSU5URVJOQVRJT05BTCBCQU5LIE9GIEFaRVJCQUlKQU4gLSBHRU9SR0lBMR0wGwYDVQQDExRCQVogLSBFbWlsIEFiYXNiYXlsaTCCASIwDQYJKoZIhvcNAQEBBQADggEPADCCAQoCggEBAKh1GYTp6yk/6RxToOQp8OWjNbaMUixUlncTk/ZPy01EOe+6XdA5m8T36jYsyjwLRMbE8mH85JylmSrIGu04ThgM6yDFGrQC2ohSqcUtemT9fSflJ89OmYNx9u+H676uVD+MkD9vwAkdmOGmgrpGR7Rlo/4ZTEkKOfIsLzQCmrn0sPQkodrcdfx3RUq+JpArYMBmMmk2W3hYZhg5p8tUS/J9sf6cBJLtCDHj6ImY8XTLF41g41JJP5J5aChV0aA/R+B+FXIJSjZZzVQ3CrRnvnDNYtNIKRne9x+79F/SsEDhYHzdvtKV+umBWvKlrMnig6eXDLmH4+BRCuVdodNDk+0CAwEAAaOCAzIwggMuMDwGCSsGAQQBgjcVBwQvMC0GJSsGAQQBgjcVCOayYION9USGgZkJg7ihSoO+hHEEgc+QEYavnhECAWQCARswHQYDVR0lBBYwFAYIKwYBBQUHAwIGCCsGAQUFBwMEMAsGA1UdDwQEAwIHgDAnBgkrBgEEAYI3FQoEGjAYMAoGCCsGAQUFBwMCMAoGCCsGAQUFBwMEMB0GA1UdDgQWBBT6opue2rs1CeVi0Kb0xjpvKPZzn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JnvYp1QayQ7/E3B+RD6cAAoGETKen72Hs8Bhw19rf6blQSW9s2Whl77l4ZNqGH/UdvemIUOMykXNGa5WY151wc8kCYpVpahyxIm1AYxxiYcxlo050eEscL8AJ/ZuVWV0zhzzrtSvK0WELq4nfU5wBu6b5pojJ+H2Rea2jM0pVI1x4Oq9MDczNpfUA3i482BwPwjQODUtQGMWyjFlaXd65z4u3JW0kTDFjKA7W4DxnbcsA3nroHxZOldVcSGZ94xhO4JXZSdzevpqm3sW51liNYRLaJa0wxytddia7YUFF3mlsOHnlCifjLc6BL1uv8Dvfv8CA3lMcLP1QYkk/aNGV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2/PmCSB+Qf+bJEh3Pu9cJDQ9oc4=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wshJXRZSIyu5nRd/05Ezv1YduTc=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6QVaaNG9Igco/+Aws3/VgEA1vBQ=</DigestValue>
      </Reference>
      <Reference URI="/xl/styles.xml?ContentType=application/vnd.openxmlformats-officedocument.spreadsheetml.styles+xml">
        <DigestMethod Algorithm="http://www.w3.org/2000/09/xmldsig#sha1"/>
        <DigestValue>tjx8rY2LDBM+UMog91GGL7LW0ak=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w/OYQppyDHvRSxhqk9FXX6MM+L0=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m0ORFXDQbRUz4whnqt/X93OCRIQ=</DigestValue>
      </Reference>
      <Reference URI="/xl/worksheets/sheet2.xml?ContentType=application/vnd.openxmlformats-officedocument.spreadsheetml.worksheet+xml">
        <DigestMethod Algorithm="http://www.w3.org/2000/09/xmldsig#sha1"/>
        <DigestValue>yT50AT4qxsEeKzn+K+TkUI6zRr8=</DigestValue>
      </Reference>
      <Reference URI="/xl/worksheets/sheet3.xml?ContentType=application/vnd.openxmlformats-officedocument.spreadsheetml.worksheet+xml">
        <DigestMethod Algorithm="http://www.w3.org/2000/09/xmldsig#sha1"/>
        <DigestValue>bPB9oEYOL+de7pZmY6O3IedM42k=</DigestValue>
      </Reference>
      <Reference URI="/xl/worksheets/sheet4.xml?ContentType=application/vnd.openxmlformats-officedocument.spreadsheetml.worksheet+xml">
        <DigestMethod Algorithm="http://www.w3.org/2000/09/xmldsig#sha1"/>
        <DigestValue>xpS92sxkvnC3yEVdGo51BsM1v94=</DigestValue>
      </Reference>
      <Reference URI="/xl/worksheets/sheet5.xml?ContentType=application/vnd.openxmlformats-officedocument.spreadsheetml.worksheet+xml">
        <DigestMethod Algorithm="http://www.w3.org/2000/09/xmldsig#sha1"/>
        <DigestValue>bxVGINhTuDVuxd1Xt7Tf666niRI=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2016-07-20T06:36:09Z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2016-07-20T06:36:09Z</xd:SigningTime>
          <xd:SigningCertificate>
            <xd:Cert>
              <xd:CertDigest>
                <DigestMethod Algorithm="http://www.w3.org/2000/09/xmldsig#sha1"/>
                <DigestValue>sc5ScwWJKSWFz7Nb8QrBWGUO254=</DigestValue>
              </xd:CertDigest>
              <xd:IssuerSerial>
                <X509IssuerName>CN=NBG Class 2 INT Sub CA, DC=nbg, DC=ge</X509IssuerName>
                <X509SerialNumber>146880425268663415739483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HbE1asoi6fllia+5hUeU+NrKy30=</DigestValue>
    </Reference>
    <Reference URI="#idOfficeObject" Type="http://www.w3.org/2000/09/xmldsig#Object">
      <DigestMethod Algorithm="http://www.w3.org/2000/09/xmldsig#sha1"/>
      <DigestValue>vsHBSqmRVEITGBlHfTcJZkM1+So=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7CoovCZ9HyCkmBZmBcLsnALy3+o=</DigestValue>
    </Reference>
  </SignedInfo>
  <SignatureValue>qFpPJ75Mwgtm7bLfEFEgLsOD2GJke9RfEP+XSEOBXE6rr0jKYYhEt0MfIUCp84RgpX64G7r1NmIA
o+xSqX2RrqTkH6yxehBA5i6RoUTavdb3/H1Ex+xmOQebOxFSQaUpeiMhMDizwLLnxfrsMmIKqvy0
LafHXWXu+29BdfFQCB0M3Ce+lGWiZ9w919lXHFV/8cNmbxOSU08eGZ+loZLhxM6Nm4Col8fLjg2y
VWuvDLSD4yvxysCtjlfauOEW892vIS548a1Jw2M+AZ+r5f28t6NG7XSuC+Kryp8rQRg9yyRYAzGW
DfhtbdcKi1kx+s3yJIHf1Br+oDgeoAvBRJpGQA==</SignatureValue>
  <KeyInfo>
    <X509Data>
      <X509Certificate>MIIGXjCCBUagAwIBAgIKMDnKSAABAAAS4TANBgkqhkiG9w0BAQUFADBKMRIwEAYKCZImiZPyLGQB
GRYCZ2UxEzARBgoJkiaJk/IsZAEZFgNuYmcxHzAdBgNVBAMTFk5CRyBDbGFzcyAyIElOVCBTdWIg
Q0EwHhcNMTUxMTI0MTI0NTE0WhcNMTcwMjEyMDkxOTIzWjBcMTcwNQYDVQQKEy5KU0MgSU5URVJO
QVRJT05BTCBCQU5LIE9GIEFaRVJCQUlKQU4gLSBHRU9SR0lBMSEwHwYDVQQDExhCQVogLSBHaW9y
Z2kgTmFyb3VzaHZpbGkwggEiMA0GCSqGSIb3DQEBAQUAA4IBDwAwggEKAoIBAQDIjL0eTMRCwuC4
XhVhYo9mrRhQfEg99sQMYLb5YJBMCcQsnvP4t2sFCcMAREfOeJ5/sMX5kcL9PoRhtCVoQqkfMfOP
XIyu9JN7deNEBNz4QgwBed6MN76+6Zqob3E6VBy0RoBS8fcazRdWiZ+mr93Rlz4hJbQlenHoqeaB
8HaPpn8x7RHKW5jsFa/YnRFZrfyLhOxoFZV2ud7w0/IXLLubQCC3k5D/fFOYJBtEKnhJ4orl+XBg
CriBvQ11s1KTgB8aFaBw2gfEi2f2dxyPeXKhZOaXt9C/sNqAtwVHo9B5Y8S84ZVxyVOmBcb+H/bm
8fRf6S2XJ0nqdYBzcKSKUlbxAgMBAAGjggMyMIIDLjA8BgkrBgEEAYI3FQcELzAtBiUrBgEEAYI3
FQjmsmCDjfVEhoGZCYO4oUqDvoRxBIPEkTOEg4hdAgFkAgEbMB0GA1UdJQQWMBQGCCsGAQUFBwMC
BggrBgEFBQcDBDALBgNVHQ8EBAMCB4AwJwYJKwYBBAGCNxUKBBowGDAKBggrBgEFBQcDAjAKBggr
BgEFBQcDBDAdBgNVHQ4EFgQUWf4+6It6VMb5JnqIhv7w5sD79UswHwYDVR0jBBgwFoAUwy7SL/BM
LxnCJ4L89i6sarBJz8EwggElBgNVHR8EggEcMIIBGDCCARSgggEQoIIBDIaBx2xkYXA6Ly8vQ049
TkJHJTIwQ2xhc3MlMjAyJTIwSU5UJTIwU3ViJTIwQ0EoMSksQ049bmJnLXN1YkNBLENOPUNEUCxD
Tj1QdWJsaWMlMjBLZXklMjBTZXJ2aWNlcyxDTj1TZXJ2aWNlcyxDTj1Db25maWd1cmF0aW9uLERD
PW5iZyxEQz1nZT9jZXJ0aWZpY2F0ZVJldm9jYXRpb25MaXN0P2Jhc2U/b2JqZWN0Q2xhc3M9Y1JM
RGlzdHJpYnV0aW9uUG9pbnSGQGh0dHA6Ly9jcmwubmJnLmdvdi5nZS9jYS9OQkclMjBDbGFzcyUy
MDIlMjBJTlQlMjBTdWIlMjBDQSgxKS5jcmwwggEuBggrBgEFBQcBAQSCASAwggEcMIG6BggrBgEF
BQcwAoaBrWxkYXA6Ly8vQ049TkJHJTIwQ2xhc3MlMjAyJTIwSU5UJTIwU3ViJTIwQ0EsQ049QUlB
LENOPVB1YmxpYyUyMEtleSUyMFNlcnZpY2VzLENOPVNlcnZpY2VzLENOPUNvbmZpZ3VyYXRpb24s
REM9bmJnLERDPWdlP2NBQ2VydGlmaWNhdGU/YmFzZT9vYmplY3RDbGFzcz1jZXJ0aWZpY2F0aW9u
QXV0aG9yaXR5MF0GCCsGAQUFBzAChlFodHRwOi8vY3JsLm5iZy5nb3YuZ2UvY2EvbmJnLXN1YkNB
Lm5iZy5nZV9OQkclMjBDbGFzcyUyMDIlMjBJTlQlMjBTdWIlMjBDQSgxKS5jcnQwDQYJKoZIhvcN
AQEFBQADggEBAJ++RUpGL6HmYBrTWEUOqP/xSlIqDfPXK5F3f8r1A6pCu6TpOyY/UBVqK8fUeb2R
Rffecg2dSTsNrnu8BQUHH78JiDXbtPoFJr35kKmLh+wE+gyYzqstdhtmaPDr1WzdDwWfRS/X14IJ
91WIBOF/ZBn1189axzzLXpWHjpbq490huIta/HfKlPHYimSu4apk79QC7qcLxrW+dmXP25aJQ0aM
eZ3+tTM54/dVywXyG0Wp2AU17GMbmv6rbhvnckIjM0Iqmm8fA2YZrmMrL5OxQD7PaUAaUGT6X/oK
rdSnrFZDElpP+8ZHeu+crkg6K1YLnTcpi5bzaFkmlGMBRAae1V8=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tjx8rY2LDBM+UMog91GGL7LW0ak=</DigestValue>
      </Reference>
      <Reference URI="/xl/worksheets/sheet1.xml?ContentType=application/vnd.openxmlformats-officedocument.spreadsheetml.worksheet+xml">
        <DigestMethod Algorithm="http://www.w3.org/2000/09/xmldsig#sha1"/>
        <DigestValue>m0ORFXDQbRUz4whnqt/X93OCRIQ=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wshJXRZSIyu5nRd/05Ezv1YduTc=</DigestValue>
      </Reference>
      <Reference URI="/xl/worksheets/sheet5.xml?ContentType=application/vnd.openxmlformats-officedocument.spreadsheetml.worksheet+xml">
        <DigestMethod Algorithm="http://www.w3.org/2000/09/xmldsig#sha1"/>
        <DigestValue>bxVGINhTuDVuxd1Xt7Tf666niRI=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bPB9oEYOL+de7pZmY6O3IedM42k=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w/OYQppyDHvRSxhqk9FXX6MM+L0=</DigestValue>
      </Reference>
      <Reference URI="/xl/calcChain.xml?ContentType=application/vnd.openxmlformats-officedocument.spreadsheetml.calcChain+xml">
        <DigestMethod Algorithm="http://www.w3.org/2000/09/xmldsig#sha1"/>
        <DigestValue>2/PmCSB+Qf+bJEh3Pu9cJDQ9oc4=</DigestValue>
      </Reference>
      <Reference URI="/xl/worksheets/sheet4.xml?ContentType=application/vnd.openxmlformats-officedocument.spreadsheetml.worksheet+xml">
        <DigestMethod Algorithm="http://www.w3.org/2000/09/xmldsig#sha1"/>
        <DigestValue>xpS92sxkvnC3yEVdGo51BsM1v94=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yT50AT4qxsEeKzn+K+TkUI6zRr8=</DigestValue>
      </Reference>
      <Reference URI="/xl/sharedStrings.xml?ContentType=application/vnd.openxmlformats-officedocument.spreadsheetml.sharedStrings+xml">
        <DigestMethod Algorithm="http://www.w3.org/2000/09/xmldsig#sha1"/>
        <DigestValue>6QVaaNG9Igco/+Aws3/VgEA1vBQ=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2016-07-20T07:58:16Z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el. sign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2016-07-20T07:58:16Z</xd:SigningTime>
          <xd:SigningCertificate>
            <xd:Cert>
              <xd:CertDigest>
                <DigestMethod Algorithm="http://www.w3.org/2000/09/xmldsig#sha1"/>
                <DigestValue>LwCOAUJwzo8vbvMRvLrc1TDdD9w=</DigestValue>
              </xd:CertDigest>
              <xd:IssuerSerial>
                <X509IssuerName>CN=NBG Class 2 INT Sub CA, DC=nbg, DC=ge</X509IssuerName>
                <X509SerialNumber>227739631490142694281953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Emil Abasbayli</cp:lastModifiedBy>
  <cp:lastPrinted>2009-04-27T12:27:12Z</cp:lastPrinted>
  <dcterms:created xsi:type="dcterms:W3CDTF">2006-03-24T12:21:33Z</dcterms:created>
  <dcterms:modified xsi:type="dcterms:W3CDTF">2016-07-20T06:36:01Z</dcterms:modified>
  <cp:category>Banking Supervision</cp:category>
</cp:coreProperties>
</file>