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hare\NBG\Private\Confidential\FSTD\STDP\ThirdParties\11-2024\"/>
    </mc:Choice>
  </mc:AlternateContent>
  <bookViews>
    <workbookView xWindow="15" yWindow="345" windowWidth="19125" windowHeight="10770" tabRatio="932"/>
  </bookViews>
  <sheets>
    <sheet name="BS" sheetId="14" r:id="rId1"/>
    <sheet name="BS-E" sheetId="15" r:id="rId2"/>
    <sheet name="IS" sheetId="16" r:id="rId3"/>
    <sheet name="IS-E" sheetId="17" r:id="rId4"/>
    <sheet name="RC-D" sheetId="45" r:id="rId5"/>
    <sheet name="RC-D-E" sheetId="46" r:id="rId6"/>
    <sheet name="Sectors_I" sheetId="43" r:id="rId7"/>
    <sheet name="Sectors_I-E" sheetId="44" r:id="rId8"/>
  </sheets>
  <externalReferences>
    <externalReference r:id="rId9"/>
    <externalReference r:id="rId10"/>
  </externalReferences>
  <definedNames>
    <definedName name="_Key1" localSheetId="7" hidden="1">#REF!</definedName>
    <definedName name="_Key1" hidden="1">#REF!</definedName>
    <definedName name="_Order1" hidden="1">255</definedName>
    <definedName name="_Order2" hidden="1">255</definedName>
    <definedName name="_Parse_In" localSheetId="7" hidden="1">#REF!</definedName>
    <definedName name="_Parse_In" hidden="1">#REF!</definedName>
    <definedName name="_Sort" localSheetId="7" hidden="1">#REF!</definedName>
    <definedName name="_Sort" hidden="1">#REF!</definedName>
    <definedName name="a" localSheetId="7" hidden="1">#REF!</definedName>
    <definedName name="a" hidden="1">#REF!</definedName>
    <definedName name="aaaaaaaaa" localSheetId="7" hidden="1">#REF!</definedName>
    <definedName name="aaaaaaaaa" hidden="1">#REF!</definedName>
    <definedName name="acctype">[1]Validation!$C$8:$C$16</definedName>
    <definedName name="ana" localSheetId="7" hidden="1">#REF!</definedName>
    <definedName name="ana" hidden="1">#REF!</definedName>
    <definedName name="AS2DocOpenMode" hidden="1">"AS2DocumentEdit"</definedName>
    <definedName name="AS2ReportLS" hidden="1">1</definedName>
    <definedName name="AS2StaticLS" localSheetId="7" hidden="1">#REF!</definedName>
    <definedName name="AS2StaticLS" hidden="1">#REF!</definedName>
    <definedName name="AS2SyncStepLS" hidden="1">0</definedName>
    <definedName name="AS2TickmarkLS" localSheetId="7" hidden="1">#REF!</definedName>
    <definedName name="AS2TickmarkLS" hidden="1">#REF!</definedName>
    <definedName name="AS2VersionLS" hidden="1">300</definedName>
    <definedName name="BA_Demand_Deposits_Res_Ind" localSheetId="7">#REF!</definedName>
    <definedName name="BA_Demand_Deposits_Res_Ind">#REF!</definedName>
    <definedName name="BALACC" localSheetId="7">#REF!</definedName>
    <definedName name="BALACC">#REF!</definedName>
    <definedName name="BG_Del" hidden="1">15</definedName>
    <definedName name="BG_Ins" hidden="1">4</definedName>
    <definedName name="BG_Mod" hidden="1">6</definedName>
    <definedName name="call">[1]Validation!$E$8:$E$9</definedName>
    <definedName name="convert">[1]Validation!$F$8:$F$10</definedName>
    <definedName name="Countries">[1]Countries!$A$3:$A$500</definedName>
    <definedName name="currencies">'[1]Currency Codes'!$A$3:$A$166</definedName>
    <definedName name="dependency">[1]Validation!$B$8:$B$11</definedName>
    <definedName name="dfgh" localSheetId="7" hidden="1">#REF!</definedName>
    <definedName name="dfgh" hidden="1">#REF!</definedName>
    <definedName name="fintype">[1]Validation!$C$8:$C$12</definedName>
    <definedName name="jgjhg" localSheetId="7" hidden="1">#REF!</definedName>
    <definedName name="jgjhg" hidden="1">#REF!</definedName>
    <definedName name="jgjhg1" localSheetId="7" hidden="1">#REF!</definedName>
    <definedName name="jgjhg1" hidden="1">#REF!</definedName>
    <definedName name="L_FORMULAS_GEO">[2]ListSheet!$W$2:$W$15</definedName>
    <definedName name="LDtype">[1]Validation!$A$8:$A$13</definedName>
    <definedName name="NDtype">[1]Validation!$A$3:$A$4</definedName>
    <definedName name="ÓÓÓÓÓÓÓÓ" localSheetId="7" hidden="1">#REF!</definedName>
    <definedName name="ÓÓÓÓÓÓÓÓ" hidden="1">#REF!</definedName>
    <definedName name="ÓÓÓÓÓÓÓÓÓÓÓÓÓÓÓ" localSheetId="7" hidden="1">#REF!</definedName>
    <definedName name="ÓÓÓÓÓÓÓÓÓÓÓÓÓÓÓ" hidden="1">#REF!</definedName>
    <definedName name="_xlnm.Print_Area" localSheetId="4">'RC-D'!$A$1:$Q$23</definedName>
    <definedName name="_xlnm.Print_Area" localSheetId="5">'RC-D-E'!$A$1:$Q$23</definedName>
    <definedName name="_xlnm.Print_Area" localSheetId="6">Sectors_I!$A$1:$AB$51</definedName>
    <definedName name="Q" localSheetId="7" hidden="1">#REF!</definedName>
    <definedName name="Q" hidden="1">#REF!</definedName>
    <definedName name="sdsss" localSheetId="7" hidden="1">#REF!</definedName>
    <definedName name="sdsss" hidden="1">#REF!</definedName>
    <definedName name="ss" localSheetId="7" hidden="1">#REF!</definedName>
    <definedName name="ss" hidden="1">#REF!</definedName>
    <definedName name="sub">[1]Validation!$D$8:$D$9</definedName>
    <definedName name="TextRefCopyRangeCount" hidden="1">3</definedName>
    <definedName name="wrn.Aging._.and._.Trend._.Analysis." hidden="1">{#N/A,#N/A,FALSE,"Aging Summary";#N/A,#N/A,FALSE,"Ratio Analysis";#N/A,#N/A,FALSE,"Test 120 Day Accts";#N/A,#N/A,FALSE,"Tickmarks"}</definedName>
    <definedName name="აა" localSheetId="7" hidden="1">#REF!</definedName>
    <definedName name="აა" hidden="1">#REF!</definedName>
    <definedName name="ს" localSheetId="7" hidden="1">#REF!</definedName>
    <definedName name="ს" hidden="1">#REF!</definedName>
    <definedName name="სსს" localSheetId="7" hidden="1">#REF!</definedName>
    <definedName name="სსს" hidden="1">#REF!</definedName>
  </definedNames>
  <calcPr calcId="162913"/>
</workbook>
</file>

<file path=xl/calcChain.xml><?xml version="1.0" encoding="utf-8"?>
<calcChain xmlns="http://schemas.openxmlformats.org/spreadsheetml/2006/main">
  <c r="Q24" i="45" l="1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C7" i="14"/>
  <c r="C24" i="14" s="1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9" i="15" l="1"/>
  <c r="D29" i="15"/>
  <c r="E29" i="15"/>
  <c r="F29" i="15"/>
  <c r="G29" i="15"/>
  <c r="H29" i="15"/>
  <c r="I29" i="15"/>
  <c r="J29" i="15"/>
  <c r="K29" i="15"/>
  <c r="L29" i="15"/>
  <c r="M29" i="15"/>
  <c r="N29" i="15"/>
  <c r="C30" i="15"/>
  <c r="D30" i="15"/>
  <c r="E30" i="15"/>
  <c r="F30" i="15"/>
  <c r="G30" i="15"/>
  <c r="H30" i="15"/>
  <c r="I30" i="15"/>
  <c r="J30" i="15"/>
  <c r="K30" i="15"/>
  <c r="L30" i="15"/>
  <c r="N30" i="15"/>
  <c r="C31" i="15"/>
  <c r="D31" i="15"/>
  <c r="E31" i="15"/>
  <c r="F31" i="15"/>
  <c r="G31" i="15"/>
  <c r="H31" i="15"/>
  <c r="I31" i="15"/>
  <c r="J31" i="15"/>
  <c r="K31" i="15"/>
  <c r="L31" i="15"/>
  <c r="N31" i="15"/>
  <c r="C32" i="15"/>
  <c r="D32" i="15"/>
  <c r="E32" i="15"/>
  <c r="F32" i="15"/>
  <c r="G32" i="15"/>
  <c r="H32" i="15"/>
  <c r="I32" i="15"/>
  <c r="J32" i="15"/>
  <c r="K32" i="15"/>
  <c r="L32" i="15"/>
  <c r="N32" i="15"/>
  <c r="C33" i="15"/>
  <c r="D33" i="15"/>
  <c r="E33" i="15"/>
  <c r="F33" i="15"/>
  <c r="G33" i="15"/>
  <c r="H33" i="15"/>
  <c r="I33" i="15"/>
  <c r="J33" i="15"/>
  <c r="K33" i="15"/>
  <c r="L33" i="15"/>
  <c r="N33" i="15"/>
  <c r="C34" i="15"/>
  <c r="D34" i="15"/>
  <c r="E34" i="15"/>
  <c r="F34" i="15"/>
  <c r="G34" i="15"/>
  <c r="H34" i="15"/>
  <c r="I34" i="15"/>
  <c r="J34" i="15"/>
  <c r="K34" i="15"/>
  <c r="L34" i="15"/>
  <c r="N34" i="15"/>
  <c r="C35" i="15"/>
  <c r="D35" i="15"/>
  <c r="E35" i="15"/>
  <c r="F35" i="15"/>
  <c r="G35" i="15"/>
  <c r="H35" i="15"/>
  <c r="I35" i="15"/>
  <c r="J35" i="15"/>
  <c r="K35" i="15"/>
  <c r="L35" i="15"/>
  <c r="N35" i="15"/>
  <c r="C36" i="15"/>
  <c r="D36" i="15"/>
  <c r="E36" i="15"/>
  <c r="F36" i="15"/>
  <c r="G36" i="15"/>
  <c r="H36" i="15"/>
  <c r="I36" i="15"/>
  <c r="J36" i="15"/>
  <c r="K36" i="15"/>
  <c r="L36" i="15"/>
  <c r="N36" i="15"/>
  <c r="C37" i="15"/>
  <c r="D37" i="15"/>
  <c r="E37" i="15"/>
  <c r="F37" i="15"/>
  <c r="G37" i="15"/>
  <c r="H37" i="15"/>
  <c r="I37" i="15"/>
  <c r="J37" i="15"/>
  <c r="K37" i="15"/>
  <c r="L37" i="15"/>
  <c r="N37" i="15"/>
  <c r="C38" i="15"/>
  <c r="D38" i="15"/>
  <c r="E38" i="15"/>
  <c r="F38" i="15"/>
  <c r="G38" i="15"/>
  <c r="H38" i="15"/>
  <c r="I38" i="15"/>
  <c r="J38" i="15"/>
  <c r="K38" i="15"/>
  <c r="L38" i="15"/>
  <c r="N38" i="15"/>
  <c r="C39" i="15"/>
  <c r="D39" i="15"/>
  <c r="E39" i="15"/>
  <c r="F39" i="15"/>
  <c r="G39" i="15"/>
  <c r="H39" i="15"/>
  <c r="I39" i="15"/>
  <c r="J39" i="15"/>
  <c r="K39" i="15"/>
  <c r="L39" i="15"/>
  <c r="N39" i="15"/>
  <c r="C40" i="15"/>
  <c r="D40" i="15"/>
  <c r="E40" i="15"/>
  <c r="F40" i="15"/>
  <c r="G40" i="15"/>
  <c r="H40" i="15"/>
  <c r="I40" i="15"/>
  <c r="J40" i="15"/>
  <c r="K40" i="15"/>
  <c r="L40" i="15"/>
  <c r="N40" i="15"/>
  <c r="C41" i="15"/>
  <c r="D41" i="15"/>
  <c r="E41" i="15"/>
  <c r="F41" i="15"/>
  <c r="G41" i="15"/>
  <c r="H41" i="15"/>
  <c r="I41" i="15"/>
  <c r="J41" i="15"/>
  <c r="K41" i="15"/>
  <c r="L41" i="15"/>
  <c r="N41" i="15"/>
  <c r="C42" i="15"/>
  <c r="D42" i="15"/>
  <c r="E42" i="15"/>
  <c r="F42" i="15"/>
  <c r="G42" i="15"/>
  <c r="H42" i="15"/>
  <c r="I42" i="15"/>
  <c r="J42" i="15"/>
  <c r="K42" i="15"/>
  <c r="L42" i="15"/>
  <c r="N42" i="15"/>
  <c r="C43" i="15"/>
  <c r="D43" i="15"/>
  <c r="E43" i="15"/>
  <c r="F43" i="15"/>
  <c r="G43" i="15"/>
  <c r="H43" i="15"/>
  <c r="I43" i="15"/>
  <c r="J43" i="15"/>
  <c r="K43" i="15"/>
  <c r="L43" i="15"/>
  <c r="N43" i="15"/>
  <c r="C44" i="15"/>
  <c r="D44" i="15"/>
  <c r="E44" i="15"/>
  <c r="F44" i="15"/>
  <c r="G44" i="15"/>
  <c r="H44" i="15"/>
  <c r="I44" i="15"/>
  <c r="J44" i="15"/>
  <c r="K44" i="15"/>
  <c r="L44" i="15"/>
  <c r="N44" i="15"/>
  <c r="C45" i="15"/>
  <c r="D45" i="15"/>
  <c r="E45" i="15"/>
  <c r="F45" i="15"/>
  <c r="G45" i="15"/>
  <c r="H45" i="15"/>
  <c r="I45" i="15"/>
  <c r="J45" i="15"/>
  <c r="K45" i="15"/>
  <c r="L45" i="15"/>
  <c r="N45" i="15"/>
  <c r="C46" i="15"/>
  <c r="D46" i="15"/>
  <c r="E46" i="15"/>
  <c r="F46" i="15"/>
  <c r="G46" i="15"/>
  <c r="H46" i="15"/>
  <c r="I46" i="15"/>
  <c r="J46" i="15"/>
  <c r="K46" i="15"/>
  <c r="L46" i="15"/>
  <c r="N46" i="15"/>
  <c r="B53" i="43" l="1"/>
  <c r="B7" i="15" l="1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N46" i="17" l="1"/>
  <c r="M46" i="17"/>
  <c r="L46" i="17"/>
  <c r="K46" i="17"/>
  <c r="J46" i="17"/>
  <c r="I46" i="17"/>
  <c r="H46" i="17"/>
  <c r="G46" i="17"/>
  <c r="F46" i="17"/>
  <c r="E46" i="17"/>
  <c r="D46" i="17"/>
  <c r="C46" i="17"/>
  <c r="B46" i="17"/>
  <c r="B46" i="16"/>
  <c r="F23" i="16"/>
  <c r="F23" i="17" s="1"/>
  <c r="E23" i="16"/>
  <c r="E23" i="17" s="1"/>
  <c r="D23" i="16"/>
  <c r="D23" i="17" s="1"/>
  <c r="C23" i="16"/>
  <c r="C23" i="17" s="1"/>
  <c r="B23" i="17"/>
  <c r="T46" i="15"/>
  <c r="S46" i="15"/>
  <c r="R46" i="15"/>
  <c r="Q46" i="15"/>
  <c r="P46" i="15"/>
  <c r="O46" i="15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J23" i="14"/>
  <c r="J23" i="15" s="1"/>
  <c r="I23" i="14"/>
  <c r="I23" i="15" s="1"/>
  <c r="H23" i="14"/>
  <c r="H23" i="15" s="1"/>
  <c r="G23" i="14"/>
  <c r="G23" i="15" s="1"/>
  <c r="F23" i="14"/>
  <c r="F23" i="15" s="1"/>
  <c r="E23" i="14"/>
  <c r="E23" i="15" s="1"/>
  <c r="D23" i="14"/>
  <c r="D23" i="15" s="1"/>
  <c r="C23" i="15"/>
  <c r="B23" i="16"/>
  <c r="J22" i="14"/>
  <c r="J22" i="15" s="1"/>
  <c r="I22" i="14"/>
  <c r="I22" i="15" s="1"/>
  <c r="H22" i="14"/>
  <c r="H22" i="15" s="1"/>
  <c r="G22" i="14"/>
  <c r="G22" i="15" s="1"/>
  <c r="F22" i="14"/>
  <c r="F22" i="15" s="1"/>
  <c r="E22" i="14"/>
  <c r="E22" i="15" s="1"/>
  <c r="D22" i="14"/>
  <c r="D22" i="15" s="1"/>
  <c r="C22" i="15"/>
  <c r="B22" i="16"/>
  <c r="N45" i="17" l="1"/>
  <c r="M45" i="17"/>
  <c r="L45" i="17"/>
  <c r="K45" i="17"/>
  <c r="J45" i="17"/>
  <c r="I45" i="17"/>
  <c r="H45" i="17"/>
  <c r="G45" i="17"/>
  <c r="F45" i="17"/>
  <c r="E45" i="17"/>
  <c r="D45" i="17"/>
  <c r="C45" i="17"/>
  <c r="B45" i="17"/>
  <c r="B22" i="17"/>
  <c r="T45" i="15"/>
  <c r="S45" i="15"/>
  <c r="R45" i="15"/>
  <c r="Q45" i="15"/>
  <c r="P45" i="15"/>
  <c r="O45" i="15"/>
  <c r="F22" i="16" l="1"/>
  <c r="F22" i="17" s="1"/>
  <c r="E22" i="16"/>
  <c r="E22" i="17" s="1"/>
  <c r="D22" i="16"/>
  <c r="D22" i="17" s="1"/>
  <c r="C22" i="16"/>
  <c r="C22" i="17" s="1"/>
  <c r="B45" i="16"/>
  <c r="AB7" i="44" l="1"/>
  <c r="AA7" i="44"/>
  <c r="Z7" i="44"/>
  <c r="Y7" i="44"/>
  <c r="X7" i="44"/>
  <c r="W7" i="44"/>
  <c r="V7" i="44"/>
  <c r="U7" i="44"/>
  <c r="T7" i="44"/>
  <c r="S7" i="44"/>
  <c r="R7" i="44"/>
  <c r="Q7" i="44"/>
  <c r="P7" i="44"/>
  <c r="O7" i="44"/>
  <c r="N7" i="44"/>
  <c r="M7" i="44"/>
  <c r="L7" i="44"/>
  <c r="K7" i="44"/>
  <c r="J7" i="44"/>
  <c r="I7" i="44"/>
  <c r="H7" i="44"/>
  <c r="G7" i="44"/>
  <c r="F7" i="44"/>
  <c r="E7" i="44"/>
  <c r="D7" i="44"/>
  <c r="C7" i="44"/>
  <c r="B7" i="44"/>
  <c r="O29" i="15" l="1"/>
  <c r="P29" i="15"/>
  <c r="Q29" i="15"/>
  <c r="R29" i="15"/>
  <c r="S29" i="15"/>
  <c r="T29" i="15"/>
  <c r="O30" i="15"/>
  <c r="P30" i="15"/>
  <c r="Q30" i="15"/>
  <c r="R30" i="15"/>
  <c r="S30" i="15"/>
  <c r="T30" i="15"/>
  <c r="O31" i="15"/>
  <c r="P31" i="15"/>
  <c r="Q31" i="15"/>
  <c r="R31" i="15"/>
  <c r="S31" i="15"/>
  <c r="T31" i="15"/>
  <c r="O32" i="15"/>
  <c r="P32" i="15"/>
  <c r="Q32" i="15"/>
  <c r="R32" i="15"/>
  <c r="S32" i="15"/>
  <c r="T32" i="15"/>
  <c r="O33" i="15"/>
  <c r="P33" i="15"/>
  <c r="Q33" i="15"/>
  <c r="R33" i="15"/>
  <c r="S33" i="15"/>
  <c r="T33" i="15"/>
  <c r="O34" i="15"/>
  <c r="P34" i="15"/>
  <c r="Q34" i="15"/>
  <c r="R34" i="15"/>
  <c r="S34" i="15"/>
  <c r="T34" i="15"/>
  <c r="O35" i="15"/>
  <c r="P35" i="15"/>
  <c r="Q35" i="15"/>
  <c r="R35" i="15"/>
  <c r="S35" i="15"/>
  <c r="T35" i="15"/>
  <c r="O36" i="15"/>
  <c r="P36" i="15"/>
  <c r="Q36" i="15"/>
  <c r="R36" i="15"/>
  <c r="S36" i="15"/>
  <c r="T36" i="15"/>
  <c r="O37" i="15"/>
  <c r="P37" i="15"/>
  <c r="Q37" i="15"/>
  <c r="R37" i="15"/>
  <c r="S37" i="15"/>
  <c r="T37" i="15"/>
  <c r="O38" i="15"/>
  <c r="P38" i="15"/>
  <c r="Q38" i="15"/>
  <c r="R38" i="15"/>
  <c r="S38" i="15"/>
  <c r="T38" i="15"/>
  <c r="O39" i="15"/>
  <c r="P39" i="15"/>
  <c r="Q39" i="15"/>
  <c r="R39" i="15"/>
  <c r="S39" i="15"/>
  <c r="T39" i="15"/>
  <c r="O40" i="15"/>
  <c r="P40" i="15"/>
  <c r="Q40" i="15"/>
  <c r="R40" i="15"/>
  <c r="S40" i="15"/>
  <c r="T40" i="15"/>
  <c r="O41" i="15"/>
  <c r="P41" i="15"/>
  <c r="Q41" i="15"/>
  <c r="R41" i="15"/>
  <c r="S41" i="15"/>
  <c r="T41" i="15"/>
  <c r="O42" i="15"/>
  <c r="P42" i="15"/>
  <c r="Q42" i="15"/>
  <c r="R42" i="15"/>
  <c r="S42" i="15"/>
  <c r="T42" i="15"/>
  <c r="O43" i="15"/>
  <c r="P43" i="15"/>
  <c r="Q43" i="15"/>
  <c r="R43" i="15"/>
  <c r="S43" i="15"/>
  <c r="T43" i="15"/>
  <c r="O44" i="15"/>
  <c r="P44" i="15"/>
  <c r="Q44" i="15"/>
  <c r="R44" i="15"/>
  <c r="S44" i="15"/>
  <c r="T44" i="15"/>
  <c r="A3" i="44" l="1"/>
  <c r="AB51" i="44"/>
  <c r="AA51" i="44"/>
  <c r="Z51" i="44"/>
  <c r="Y51" i="44"/>
  <c r="X51" i="44"/>
  <c r="W51" i="44"/>
  <c r="V51" i="44"/>
  <c r="U51" i="44"/>
  <c r="T51" i="44"/>
  <c r="S51" i="44"/>
  <c r="R51" i="44"/>
  <c r="Q51" i="44"/>
  <c r="P51" i="44"/>
  <c r="O51" i="44"/>
  <c r="N51" i="44"/>
  <c r="M51" i="44"/>
  <c r="L51" i="44"/>
  <c r="K51" i="44"/>
  <c r="J51" i="44"/>
  <c r="I51" i="44"/>
  <c r="H51" i="44"/>
  <c r="G51" i="44"/>
  <c r="F51" i="44"/>
  <c r="E51" i="44"/>
  <c r="D51" i="44"/>
  <c r="C51" i="44"/>
  <c r="B51" i="44"/>
  <c r="AB50" i="44"/>
  <c r="AA50" i="44"/>
  <c r="Z50" i="44"/>
  <c r="Y50" i="44"/>
  <c r="X50" i="44"/>
  <c r="W50" i="44"/>
  <c r="V50" i="44"/>
  <c r="U50" i="44"/>
  <c r="T50" i="44"/>
  <c r="S50" i="44"/>
  <c r="R50" i="44"/>
  <c r="Q50" i="44"/>
  <c r="P50" i="44"/>
  <c r="O50" i="44"/>
  <c r="N50" i="44"/>
  <c r="M50" i="44"/>
  <c r="L50" i="44"/>
  <c r="K50" i="44"/>
  <c r="J50" i="44"/>
  <c r="I50" i="44"/>
  <c r="H50" i="44"/>
  <c r="G50" i="44"/>
  <c r="F50" i="44"/>
  <c r="E50" i="44"/>
  <c r="D50" i="44"/>
  <c r="C50" i="44"/>
  <c r="B50" i="44"/>
  <c r="AB49" i="44"/>
  <c r="AA49" i="44"/>
  <c r="Z49" i="44"/>
  <c r="Y49" i="44"/>
  <c r="X49" i="44"/>
  <c r="W49" i="44"/>
  <c r="V49" i="44"/>
  <c r="U49" i="44"/>
  <c r="T49" i="44"/>
  <c r="S49" i="44"/>
  <c r="R49" i="44"/>
  <c r="Q49" i="44"/>
  <c r="P49" i="44"/>
  <c r="O49" i="44"/>
  <c r="N49" i="44"/>
  <c r="M49" i="44"/>
  <c r="L49" i="44"/>
  <c r="K49" i="44"/>
  <c r="J49" i="44"/>
  <c r="I49" i="44"/>
  <c r="H49" i="44"/>
  <c r="G49" i="44"/>
  <c r="F49" i="44"/>
  <c r="E49" i="44"/>
  <c r="D49" i="44"/>
  <c r="C49" i="44"/>
  <c r="B49" i="44"/>
  <c r="AB48" i="44"/>
  <c r="AA48" i="44"/>
  <c r="Z48" i="44"/>
  <c r="Y48" i="44"/>
  <c r="X48" i="44"/>
  <c r="W48" i="44"/>
  <c r="V48" i="44"/>
  <c r="U48" i="44"/>
  <c r="T48" i="44"/>
  <c r="S48" i="44"/>
  <c r="R48" i="44"/>
  <c r="Q48" i="44"/>
  <c r="P48" i="44"/>
  <c r="O48" i="44"/>
  <c r="N48" i="44"/>
  <c r="M48" i="44"/>
  <c r="L48" i="44"/>
  <c r="K48" i="44"/>
  <c r="J48" i="44"/>
  <c r="I48" i="44"/>
  <c r="H48" i="44"/>
  <c r="G48" i="44"/>
  <c r="F48" i="44"/>
  <c r="E48" i="44"/>
  <c r="D48" i="44"/>
  <c r="C48" i="44"/>
  <c r="B48" i="44"/>
  <c r="AB47" i="44"/>
  <c r="AA47" i="44"/>
  <c r="Z47" i="44"/>
  <c r="Y47" i="44"/>
  <c r="X47" i="44"/>
  <c r="W47" i="44"/>
  <c r="V47" i="44"/>
  <c r="U47" i="44"/>
  <c r="T47" i="44"/>
  <c r="S47" i="44"/>
  <c r="R47" i="44"/>
  <c r="Q47" i="44"/>
  <c r="P47" i="44"/>
  <c r="O47" i="44"/>
  <c r="N47" i="44"/>
  <c r="M47" i="44"/>
  <c r="L47" i="44"/>
  <c r="K47" i="44"/>
  <c r="J47" i="44"/>
  <c r="I47" i="44"/>
  <c r="H47" i="44"/>
  <c r="G47" i="44"/>
  <c r="F47" i="44"/>
  <c r="E47" i="44"/>
  <c r="D47" i="44"/>
  <c r="C47" i="44"/>
  <c r="B47" i="44"/>
  <c r="AB46" i="44"/>
  <c r="AA46" i="44"/>
  <c r="Z46" i="44"/>
  <c r="Y46" i="44"/>
  <c r="X46" i="44"/>
  <c r="W46" i="44"/>
  <c r="V46" i="44"/>
  <c r="U46" i="44"/>
  <c r="T46" i="44"/>
  <c r="S46" i="44"/>
  <c r="R46" i="44"/>
  <c r="Q46" i="44"/>
  <c r="P46" i="44"/>
  <c r="O46" i="44"/>
  <c r="N46" i="44"/>
  <c r="M46" i="44"/>
  <c r="L46" i="44"/>
  <c r="K46" i="44"/>
  <c r="J46" i="44"/>
  <c r="I46" i="44"/>
  <c r="H46" i="44"/>
  <c r="G46" i="44"/>
  <c r="F46" i="44"/>
  <c r="E46" i="44"/>
  <c r="D46" i="44"/>
  <c r="C46" i="44"/>
  <c r="B46" i="44"/>
  <c r="AB45" i="44"/>
  <c r="AA45" i="44"/>
  <c r="Z45" i="44"/>
  <c r="Y45" i="44"/>
  <c r="X45" i="44"/>
  <c r="W45" i="44"/>
  <c r="V45" i="44"/>
  <c r="U45" i="44"/>
  <c r="T45" i="44"/>
  <c r="S45" i="44"/>
  <c r="R45" i="44"/>
  <c r="Q45" i="44"/>
  <c r="P45" i="44"/>
  <c r="O45" i="44"/>
  <c r="N45" i="44"/>
  <c r="M45" i="44"/>
  <c r="L45" i="44"/>
  <c r="K45" i="44"/>
  <c r="J45" i="44"/>
  <c r="I45" i="44"/>
  <c r="H45" i="44"/>
  <c r="G45" i="44"/>
  <c r="F45" i="44"/>
  <c r="E45" i="44"/>
  <c r="D45" i="44"/>
  <c r="C45" i="44"/>
  <c r="B45" i="44"/>
  <c r="AB44" i="44"/>
  <c r="AA44" i="44"/>
  <c r="Z44" i="44"/>
  <c r="Y44" i="44"/>
  <c r="X44" i="44"/>
  <c r="W44" i="44"/>
  <c r="V44" i="44"/>
  <c r="U44" i="44"/>
  <c r="T44" i="44"/>
  <c r="S44" i="44"/>
  <c r="R44" i="44"/>
  <c r="Q44" i="44"/>
  <c r="P44" i="44"/>
  <c r="O44" i="44"/>
  <c r="N44" i="44"/>
  <c r="M44" i="44"/>
  <c r="L44" i="44"/>
  <c r="K44" i="44"/>
  <c r="J44" i="44"/>
  <c r="I44" i="44"/>
  <c r="H44" i="44"/>
  <c r="G44" i="44"/>
  <c r="F44" i="44"/>
  <c r="E44" i="44"/>
  <c r="D44" i="44"/>
  <c r="C44" i="44"/>
  <c r="B44" i="44"/>
  <c r="AB43" i="44"/>
  <c r="AA43" i="44"/>
  <c r="Z43" i="44"/>
  <c r="Y43" i="44"/>
  <c r="X43" i="44"/>
  <c r="W43" i="44"/>
  <c r="V43" i="44"/>
  <c r="U43" i="44"/>
  <c r="T43" i="44"/>
  <c r="S43" i="44"/>
  <c r="R43" i="44"/>
  <c r="Q43" i="44"/>
  <c r="P43" i="44"/>
  <c r="O43" i="44"/>
  <c r="N43" i="44"/>
  <c r="M43" i="44"/>
  <c r="L43" i="44"/>
  <c r="K43" i="44"/>
  <c r="J43" i="44"/>
  <c r="I43" i="44"/>
  <c r="H43" i="44"/>
  <c r="G43" i="44"/>
  <c r="F43" i="44"/>
  <c r="E43" i="44"/>
  <c r="D43" i="44"/>
  <c r="C43" i="44"/>
  <c r="B43" i="44"/>
  <c r="AB42" i="44"/>
  <c r="AA42" i="44"/>
  <c r="Z42" i="44"/>
  <c r="Y42" i="44"/>
  <c r="X42" i="44"/>
  <c r="W42" i="44"/>
  <c r="V42" i="44"/>
  <c r="U42" i="44"/>
  <c r="T42" i="44"/>
  <c r="S42" i="44"/>
  <c r="R42" i="44"/>
  <c r="Q42" i="44"/>
  <c r="P42" i="44"/>
  <c r="O42" i="44"/>
  <c r="N42" i="44"/>
  <c r="M42" i="44"/>
  <c r="L42" i="44"/>
  <c r="K42" i="44"/>
  <c r="J42" i="44"/>
  <c r="I42" i="44"/>
  <c r="H42" i="44"/>
  <c r="G42" i="44"/>
  <c r="F42" i="44"/>
  <c r="E42" i="44"/>
  <c r="D42" i="44"/>
  <c r="C42" i="44"/>
  <c r="B42" i="44"/>
  <c r="AB41" i="44"/>
  <c r="AA41" i="44"/>
  <c r="Z41" i="44"/>
  <c r="Y41" i="44"/>
  <c r="X41" i="44"/>
  <c r="W41" i="44"/>
  <c r="V41" i="44"/>
  <c r="U41" i="44"/>
  <c r="T41" i="44"/>
  <c r="S41" i="44"/>
  <c r="R41" i="44"/>
  <c r="Q41" i="44"/>
  <c r="P41" i="44"/>
  <c r="O41" i="44"/>
  <c r="N41" i="44"/>
  <c r="M41" i="44"/>
  <c r="L41" i="44"/>
  <c r="K41" i="44"/>
  <c r="J41" i="44"/>
  <c r="I41" i="44"/>
  <c r="H41" i="44"/>
  <c r="G41" i="44"/>
  <c r="F41" i="44"/>
  <c r="E41" i="44"/>
  <c r="D41" i="44"/>
  <c r="C41" i="44"/>
  <c r="B41" i="44"/>
  <c r="AB40" i="44"/>
  <c r="AA40" i="44"/>
  <c r="Z40" i="44"/>
  <c r="Y40" i="44"/>
  <c r="X40" i="44"/>
  <c r="W40" i="44"/>
  <c r="V40" i="44"/>
  <c r="U40" i="44"/>
  <c r="T40" i="44"/>
  <c r="S40" i="44"/>
  <c r="R40" i="44"/>
  <c r="Q40" i="44"/>
  <c r="P40" i="44"/>
  <c r="O40" i="44"/>
  <c r="N40" i="44"/>
  <c r="M40" i="44"/>
  <c r="L40" i="44"/>
  <c r="K40" i="44"/>
  <c r="J40" i="44"/>
  <c r="I40" i="44"/>
  <c r="H40" i="44"/>
  <c r="G40" i="44"/>
  <c r="F40" i="44"/>
  <c r="E40" i="44"/>
  <c r="D40" i="44"/>
  <c r="C40" i="44"/>
  <c r="B40" i="44"/>
  <c r="AB39" i="44"/>
  <c r="AA39" i="44"/>
  <c r="Z39" i="44"/>
  <c r="Y39" i="44"/>
  <c r="X39" i="44"/>
  <c r="W39" i="44"/>
  <c r="V39" i="44"/>
  <c r="U39" i="44"/>
  <c r="T39" i="44"/>
  <c r="S39" i="44"/>
  <c r="R39" i="44"/>
  <c r="Q39" i="44"/>
  <c r="P39" i="44"/>
  <c r="O39" i="44"/>
  <c r="N39" i="44"/>
  <c r="M39" i="44"/>
  <c r="L39" i="44"/>
  <c r="K39" i="44"/>
  <c r="J39" i="44"/>
  <c r="I39" i="44"/>
  <c r="H39" i="44"/>
  <c r="G39" i="44"/>
  <c r="F39" i="44"/>
  <c r="E39" i="44"/>
  <c r="D39" i="44"/>
  <c r="C39" i="44"/>
  <c r="B39" i="44"/>
  <c r="AB38" i="44"/>
  <c r="AA38" i="44"/>
  <c r="Z38" i="44"/>
  <c r="Y38" i="44"/>
  <c r="X38" i="44"/>
  <c r="W38" i="44"/>
  <c r="V38" i="44"/>
  <c r="U38" i="44"/>
  <c r="T38" i="44"/>
  <c r="S38" i="44"/>
  <c r="R38" i="44"/>
  <c r="Q38" i="44"/>
  <c r="P38" i="44"/>
  <c r="O38" i="44"/>
  <c r="N38" i="44"/>
  <c r="M38" i="44"/>
  <c r="L38" i="44"/>
  <c r="K38" i="44"/>
  <c r="J38" i="44"/>
  <c r="I38" i="44"/>
  <c r="H38" i="44"/>
  <c r="G38" i="44"/>
  <c r="F38" i="44"/>
  <c r="E38" i="44"/>
  <c r="D38" i="44"/>
  <c r="C38" i="44"/>
  <c r="B38" i="44"/>
  <c r="AB37" i="44"/>
  <c r="AA37" i="44"/>
  <c r="Z37" i="44"/>
  <c r="Y37" i="44"/>
  <c r="X37" i="44"/>
  <c r="W37" i="44"/>
  <c r="V37" i="44"/>
  <c r="U37" i="44"/>
  <c r="T37" i="44"/>
  <c r="S37" i="44"/>
  <c r="R37" i="44"/>
  <c r="Q37" i="44"/>
  <c r="P37" i="44"/>
  <c r="O37" i="44"/>
  <c r="N37" i="44"/>
  <c r="M37" i="44"/>
  <c r="L37" i="44"/>
  <c r="K37" i="44"/>
  <c r="J37" i="44"/>
  <c r="I37" i="44"/>
  <c r="H37" i="44"/>
  <c r="G37" i="44"/>
  <c r="F37" i="44"/>
  <c r="E37" i="44"/>
  <c r="D37" i="44"/>
  <c r="C37" i="44"/>
  <c r="B37" i="44"/>
  <c r="AB36" i="44"/>
  <c r="AA36" i="44"/>
  <c r="Z36" i="44"/>
  <c r="Y36" i="44"/>
  <c r="X36" i="44"/>
  <c r="W36" i="44"/>
  <c r="V36" i="44"/>
  <c r="U36" i="44"/>
  <c r="T36" i="44"/>
  <c r="S36" i="44"/>
  <c r="R36" i="44"/>
  <c r="Q36" i="44"/>
  <c r="P36" i="44"/>
  <c r="O36" i="44"/>
  <c r="N36" i="44"/>
  <c r="M36" i="44"/>
  <c r="L36" i="44"/>
  <c r="K36" i="44"/>
  <c r="J36" i="44"/>
  <c r="I36" i="44"/>
  <c r="H36" i="44"/>
  <c r="G36" i="44"/>
  <c r="F36" i="44"/>
  <c r="E36" i="44"/>
  <c r="D36" i="44"/>
  <c r="C36" i="44"/>
  <c r="B36" i="44"/>
  <c r="AB35" i="44"/>
  <c r="AA35" i="44"/>
  <c r="Z35" i="44"/>
  <c r="Y35" i="44"/>
  <c r="X35" i="44"/>
  <c r="W35" i="44"/>
  <c r="V35" i="44"/>
  <c r="U35" i="44"/>
  <c r="T35" i="44"/>
  <c r="S35" i="44"/>
  <c r="R35" i="44"/>
  <c r="Q35" i="44"/>
  <c r="P35" i="44"/>
  <c r="O35" i="44"/>
  <c r="N35" i="44"/>
  <c r="M35" i="44"/>
  <c r="L35" i="44"/>
  <c r="K35" i="44"/>
  <c r="J35" i="44"/>
  <c r="I35" i="44"/>
  <c r="H35" i="44"/>
  <c r="G35" i="44"/>
  <c r="F35" i="44"/>
  <c r="E35" i="44"/>
  <c r="D35" i="44"/>
  <c r="C35" i="44"/>
  <c r="B35" i="44"/>
  <c r="AB34" i="44"/>
  <c r="AA34" i="44"/>
  <c r="Z34" i="44"/>
  <c r="Y34" i="44"/>
  <c r="X34" i="44"/>
  <c r="W34" i="44"/>
  <c r="V34" i="44"/>
  <c r="U34" i="44"/>
  <c r="T34" i="44"/>
  <c r="S34" i="44"/>
  <c r="R34" i="44"/>
  <c r="Q34" i="44"/>
  <c r="P34" i="44"/>
  <c r="O34" i="44"/>
  <c r="N34" i="44"/>
  <c r="M34" i="44"/>
  <c r="L34" i="44"/>
  <c r="K34" i="44"/>
  <c r="J34" i="44"/>
  <c r="I34" i="44"/>
  <c r="H34" i="44"/>
  <c r="G34" i="44"/>
  <c r="F34" i="44"/>
  <c r="E34" i="44"/>
  <c r="D34" i="44"/>
  <c r="C34" i="44"/>
  <c r="B34" i="44"/>
  <c r="AB33" i="44"/>
  <c r="AA33" i="44"/>
  <c r="Z33" i="44"/>
  <c r="Y33" i="44"/>
  <c r="X33" i="44"/>
  <c r="W33" i="44"/>
  <c r="V33" i="44"/>
  <c r="U33" i="44"/>
  <c r="T33" i="44"/>
  <c r="S33" i="44"/>
  <c r="R33" i="44"/>
  <c r="Q33" i="44"/>
  <c r="P33" i="44"/>
  <c r="O33" i="44"/>
  <c r="N33" i="44"/>
  <c r="M33" i="44"/>
  <c r="L33" i="44"/>
  <c r="K33" i="44"/>
  <c r="J33" i="44"/>
  <c r="I33" i="44"/>
  <c r="H33" i="44"/>
  <c r="G33" i="44"/>
  <c r="F33" i="44"/>
  <c r="E33" i="44"/>
  <c r="D33" i="44"/>
  <c r="C33" i="44"/>
  <c r="B33" i="44"/>
  <c r="AB32" i="44"/>
  <c r="AA32" i="44"/>
  <c r="Z32" i="44"/>
  <c r="Y32" i="44"/>
  <c r="X32" i="44"/>
  <c r="W32" i="44"/>
  <c r="V32" i="44"/>
  <c r="U32" i="44"/>
  <c r="T32" i="44"/>
  <c r="S32" i="44"/>
  <c r="R32" i="44"/>
  <c r="Q32" i="44"/>
  <c r="P32" i="44"/>
  <c r="O32" i="44"/>
  <c r="N32" i="44"/>
  <c r="M32" i="44"/>
  <c r="L32" i="44"/>
  <c r="K32" i="44"/>
  <c r="J32" i="44"/>
  <c r="I32" i="44"/>
  <c r="H32" i="44"/>
  <c r="G32" i="44"/>
  <c r="F32" i="44"/>
  <c r="E32" i="44"/>
  <c r="D32" i="44"/>
  <c r="C32" i="44"/>
  <c r="B32" i="44"/>
  <c r="AB31" i="44"/>
  <c r="AA31" i="44"/>
  <c r="Z31" i="44"/>
  <c r="Y31" i="44"/>
  <c r="X31" i="44"/>
  <c r="W31" i="44"/>
  <c r="V31" i="44"/>
  <c r="U31" i="44"/>
  <c r="T31" i="44"/>
  <c r="S31" i="44"/>
  <c r="R31" i="44"/>
  <c r="Q31" i="44"/>
  <c r="P31" i="44"/>
  <c r="O31" i="44"/>
  <c r="N31" i="44"/>
  <c r="M31" i="44"/>
  <c r="L31" i="44"/>
  <c r="K31" i="44"/>
  <c r="J31" i="44"/>
  <c r="I31" i="44"/>
  <c r="H31" i="44"/>
  <c r="G31" i="44"/>
  <c r="F31" i="44"/>
  <c r="E31" i="44"/>
  <c r="D31" i="44"/>
  <c r="C31" i="44"/>
  <c r="B31" i="44"/>
  <c r="AB30" i="44"/>
  <c r="AA30" i="44"/>
  <c r="Z30" i="44"/>
  <c r="Y30" i="44"/>
  <c r="X30" i="44"/>
  <c r="W30" i="44"/>
  <c r="V30" i="44"/>
  <c r="U30" i="44"/>
  <c r="T30" i="44"/>
  <c r="S30" i="44"/>
  <c r="R30" i="44"/>
  <c r="Q30" i="44"/>
  <c r="P30" i="44"/>
  <c r="O30" i="44"/>
  <c r="N30" i="44"/>
  <c r="M30" i="44"/>
  <c r="L30" i="44"/>
  <c r="K30" i="44"/>
  <c r="J30" i="44"/>
  <c r="I30" i="44"/>
  <c r="H30" i="44"/>
  <c r="G30" i="44"/>
  <c r="F30" i="44"/>
  <c r="E30" i="44"/>
  <c r="D30" i="44"/>
  <c r="C30" i="44"/>
  <c r="B30" i="44"/>
  <c r="AB29" i="44"/>
  <c r="AA29" i="44"/>
  <c r="Z29" i="44"/>
  <c r="Y29" i="44"/>
  <c r="X29" i="44"/>
  <c r="W29" i="44"/>
  <c r="V29" i="44"/>
  <c r="U29" i="44"/>
  <c r="T29" i="44"/>
  <c r="S29" i="44"/>
  <c r="R29" i="44"/>
  <c r="Q29" i="44"/>
  <c r="P29" i="44"/>
  <c r="O29" i="44"/>
  <c r="N29" i="44"/>
  <c r="M29" i="44"/>
  <c r="L29" i="44"/>
  <c r="K29" i="44"/>
  <c r="J29" i="44"/>
  <c r="I29" i="44"/>
  <c r="H29" i="44"/>
  <c r="G29" i="44"/>
  <c r="F29" i="44"/>
  <c r="E29" i="44"/>
  <c r="D29" i="44"/>
  <c r="C29" i="44"/>
  <c r="B29" i="44"/>
  <c r="AB28" i="44"/>
  <c r="AA28" i="44"/>
  <c r="Z28" i="44"/>
  <c r="Y28" i="44"/>
  <c r="X28" i="44"/>
  <c r="W28" i="44"/>
  <c r="V28" i="44"/>
  <c r="U28" i="44"/>
  <c r="T28" i="44"/>
  <c r="S28" i="44"/>
  <c r="R28" i="44"/>
  <c r="Q28" i="44"/>
  <c r="P28" i="44"/>
  <c r="O28" i="44"/>
  <c r="N28" i="44"/>
  <c r="M28" i="44"/>
  <c r="L28" i="44"/>
  <c r="K28" i="44"/>
  <c r="J28" i="44"/>
  <c r="I28" i="44"/>
  <c r="H28" i="44"/>
  <c r="G28" i="44"/>
  <c r="F28" i="44"/>
  <c r="E28" i="44"/>
  <c r="D28" i="44"/>
  <c r="C28" i="44"/>
  <c r="B28" i="44"/>
  <c r="AB27" i="44"/>
  <c r="AA27" i="44"/>
  <c r="Z27" i="44"/>
  <c r="Y27" i="44"/>
  <c r="X27" i="44"/>
  <c r="W27" i="44"/>
  <c r="V27" i="44"/>
  <c r="U27" i="44"/>
  <c r="T27" i="44"/>
  <c r="S27" i="44"/>
  <c r="R27" i="44"/>
  <c r="Q27" i="44"/>
  <c r="P27" i="44"/>
  <c r="O27" i="44"/>
  <c r="N27" i="44"/>
  <c r="M27" i="44"/>
  <c r="L27" i="44"/>
  <c r="K27" i="44"/>
  <c r="J27" i="44"/>
  <c r="I27" i="44"/>
  <c r="H27" i="44"/>
  <c r="G27" i="44"/>
  <c r="F27" i="44"/>
  <c r="E27" i="44"/>
  <c r="D27" i="44"/>
  <c r="C27" i="44"/>
  <c r="B27" i="44"/>
  <c r="AB26" i="44"/>
  <c r="AA26" i="44"/>
  <c r="Z26" i="44"/>
  <c r="Y26" i="44"/>
  <c r="X26" i="44"/>
  <c r="W26" i="44"/>
  <c r="V26" i="44"/>
  <c r="U26" i="44"/>
  <c r="T26" i="44"/>
  <c r="S26" i="44"/>
  <c r="R26" i="44"/>
  <c r="Q26" i="44"/>
  <c r="P26" i="44"/>
  <c r="O26" i="44"/>
  <c r="N26" i="44"/>
  <c r="M26" i="44"/>
  <c r="L26" i="44"/>
  <c r="K26" i="44"/>
  <c r="J26" i="44"/>
  <c r="I26" i="44"/>
  <c r="H26" i="44"/>
  <c r="G26" i="44"/>
  <c r="F26" i="44"/>
  <c r="E26" i="44"/>
  <c r="D26" i="44"/>
  <c r="C26" i="44"/>
  <c r="B26" i="44"/>
  <c r="AB25" i="44"/>
  <c r="AA25" i="44"/>
  <c r="Z25" i="44"/>
  <c r="Y25" i="44"/>
  <c r="X25" i="44"/>
  <c r="W25" i="44"/>
  <c r="V25" i="44"/>
  <c r="U25" i="44"/>
  <c r="T25" i="44"/>
  <c r="S25" i="44"/>
  <c r="R25" i="44"/>
  <c r="Q25" i="44"/>
  <c r="P25" i="44"/>
  <c r="O25" i="44"/>
  <c r="N25" i="44"/>
  <c r="M25" i="44"/>
  <c r="L25" i="44"/>
  <c r="K25" i="44"/>
  <c r="J25" i="44"/>
  <c r="I25" i="44"/>
  <c r="H25" i="44"/>
  <c r="G25" i="44"/>
  <c r="F25" i="44"/>
  <c r="E25" i="44"/>
  <c r="D25" i="44"/>
  <c r="C25" i="44"/>
  <c r="B25" i="44"/>
  <c r="AB24" i="44"/>
  <c r="AA24" i="44"/>
  <c r="Z24" i="44"/>
  <c r="Y24" i="44"/>
  <c r="X24" i="44"/>
  <c r="W24" i="44"/>
  <c r="V24" i="44"/>
  <c r="U24" i="44"/>
  <c r="T24" i="44"/>
  <c r="S24" i="44"/>
  <c r="R24" i="44"/>
  <c r="Q24" i="44"/>
  <c r="P24" i="44"/>
  <c r="O24" i="44"/>
  <c r="N24" i="44"/>
  <c r="M24" i="44"/>
  <c r="L24" i="44"/>
  <c r="K24" i="44"/>
  <c r="J24" i="44"/>
  <c r="I24" i="44"/>
  <c r="H24" i="44"/>
  <c r="G24" i="44"/>
  <c r="F24" i="44"/>
  <c r="E24" i="44"/>
  <c r="D24" i="44"/>
  <c r="C24" i="44"/>
  <c r="B24" i="44"/>
  <c r="AB23" i="44"/>
  <c r="AA23" i="44"/>
  <c r="Z23" i="44"/>
  <c r="Y23" i="44"/>
  <c r="X23" i="44"/>
  <c r="W23" i="44"/>
  <c r="V23" i="44"/>
  <c r="U23" i="44"/>
  <c r="T23" i="44"/>
  <c r="S23" i="44"/>
  <c r="R23" i="44"/>
  <c r="Q23" i="44"/>
  <c r="P23" i="44"/>
  <c r="O23" i="44"/>
  <c r="N23" i="44"/>
  <c r="M23" i="44"/>
  <c r="L23" i="44"/>
  <c r="K23" i="44"/>
  <c r="J23" i="44"/>
  <c r="I23" i="44"/>
  <c r="H23" i="44"/>
  <c r="G23" i="44"/>
  <c r="F23" i="44"/>
  <c r="E23" i="44"/>
  <c r="D23" i="44"/>
  <c r="C23" i="44"/>
  <c r="B23" i="44"/>
  <c r="AB22" i="44"/>
  <c r="AA22" i="44"/>
  <c r="Z22" i="44"/>
  <c r="Y22" i="44"/>
  <c r="X22" i="44"/>
  <c r="W22" i="44"/>
  <c r="V22" i="44"/>
  <c r="U22" i="44"/>
  <c r="T22" i="44"/>
  <c r="S22" i="44"/>
  <c r="R22" i="44"/>
  <c r="Q22" i="44"/>
  <c r="P22" i="44"/>
  <c r="O22" i="44"/>
  <c r="N22" i="44"/>
  <c r="M22" i="44"/>
  <c r="L22" i="44"/>
  <c r="K22" i="44"/>
  <c r="J22" i="44"/>
  <c r="I22" i="44"/>
  <c r="H22" i="44"/>
  <c r="G22" i="44"/>
  <c r="F22" i="44"/>
  <c r="E22" i="44"/>
  <c r="D22" i="44"/>
  <c r="C22" i="44"/>
  <c r="B22" i="44"/>
  <c r="AB21" i="44"/>
  <c r="AA21" i="44"/>
  <c r="Z21" i="44"/>
  <c r="Y21" i="44"/>
  <c r="X21" i="44"/>
  <c r="W21" i="44"/>
  <c r="V21" i="44"/>
  <c r="U21" i="44"/>
  <c r="T21" i="44"/>
  <c r="S21" i="44"/>
  <c r="R21" i="44"/>
  <c r="Q21" i="44"/>
  <c r="P21" i="44"/>
  <c r="O21" i="44"/>
  <c r="N21" i="44"/>
  <c r="M21" i="44"/>
  <c r="L21" i="44"/>
  <c r="K21" i="44"/>
  <c r="J21" i="44"/>
  <c r="I21" i="44"/>
  <c r="H21" i="44"/>
  <c r="G21" i="44"/>
  <c r="F21" i="44"/>
  <c r="E21" i="44"/>
  <c r="D21" i="44"/>
  <c r="C21" i="44"/>
  <c r="B21" i="44"/>
  <c r="AB20" i="44"/>
  <c r="AA20" i="44"/>
  <c r="Z20" i="44"/>
  <c r="Y20" i="44"/>
  <c r="X20" i="44"/>
  <c r="W20" i="44"/>
  <c r="V20" i="44"/>
  <c r="U20" i="44"/>
  <c r="T20" i="44"/>
  <c r="S20" i="44"/>
  <c r="R20" i="44"/>
  <c r="Q20" i="44"/>
  <c r="P20" i="44"/>
  <c r="O20" i="44"/>
  <c r="N20" i="44"/>
  <c r="M20" i="44"/>
  <c r="L20" i="44"/>
  <c r="K20" i="44"/>
  <c r="J20" i="44"/>
  <c r="I20" i="44"/>
  <c r="H20" i="44"/>
  <c r="G20" i="44"/>
  <c r="F20" i="44"/>
  <c r="E20" i="44"/>
  <c r="D20" i="44"/>
  <c r="C20" i="44"/>
  <c r="B20" i="44"/>
  <c r="AB19" i="44"/>
  <c r="AA19" i="44"/>
  <c r="Z19" i="44"/>
  <c r="Y19" i="44"/>
  <c r="X19" i="44"/>
  <c r="W19" i="44"/>
  <c r="V19" i="44"/>
  <c r="U19" i="44"/>
  <c r="T19" i="44"/>
  <c r="S19" i="44"/>
  <c r="R19" i="44"/>
  <c r="Q19" i="44"/>
  <c r="P19" i="44"/>
  <c r="O19" i="44"/>
  <c r="N19" i="44"/>
  <c r="M19" i="44"/>
  <c r="L19" i="44"/>
  <c r="K19" i="44"/>
  <c r="J19" i="44"/>
  <c r="I19" i="44"/>
  <c r="H19" i="44"/>
  <c r="G19" i="44"/>
  <c r="F19" i="44"/>
  <c r="E19" i="44"/>
  <c r="D19" i="44"/>
  <c r="C19" i="44"/>
  <c r="B19" i="44"/>
  <c r="AB18" i="44"/>
  <c r="AA18" i="44"/>
  <c r="Z18" i="44"/>
  <c r="Y18" i="44"/>
  <c r="X18" i="44"/>
  <c r="W18" i="44"/>
  <c r="V18" i="44"/>
  <c r="U18" i="44"/>
  <c r="T18" i="44"/>
  <c r="S18" i="44"/>
  <c r="R18" i="44"/>
  <c r="Q18" i="44"/>
  <c r="P18" i="44"/>
  <c r="O18" i="44"/>
  <c r="N18" i="44"/>
  <c r="M18" i="44"/>
  <c r="L18" i="44"/>
  <c r="K18" i="44"/>
  <c r="J18" i="44"/>
  <c r="I18" i="44"/>
  <c r="H18" i="44"/>
  <c r="G18" i="44"/>
  <c r="F18" i="44"/>
  <c r="E18" i="44"/>
  <c r="D18" i="44"/>
  <c r="C18" i="44"/>
  <c r="B18" i="44"/>
  <c r="AB17" i="44"/>
  <c r="AA17" i="44"/>
  <c r="Z17" i="44"/>
  <c r="Y17" i="44"/>
  <c r="X17" i="44"/>
  <c r="W17" i="44"/>
  <c r="V17" i="44"/>
  <c r="U17" i="44"/>
  <c r="T17" i="44"/>
  <c r="S17" i="44"/>
  <c r="R17" i="44"/>
  <c r="Q17" i="44"/>
  <c r="P17" i="44"/>
  <c r="O17" i="44"/>
  <c r="N17" i="44"/>
  <c r="M17" i="44"/>
  <c r="L17" i="44"/>
  <c r="K17" i="44"/>
  <c r="J17" i="44"/>
  <c r="I17" i="44"/>
  <c r="H17" i="44"/>
  <c r="G17" i="44"/>
  <c r="F17" i="44"/>
  <c r="E17" i="44"/>
  <c r="D17" i="44"/>
  <c r="C17" i="44"/>
  <c r="B17" i="44"/>
  <c r="AB16" i="44"/>
  <c r="AA16" i="44"/>
  <c r="Z16" i="44"/>
  <c r="Y16" i="44"/>
  <c r="X16" i="44"/>
  <c r="W16" i="44"/>
  <c r="V16" i="44"/>
  <c r="U16" i="44"/>
  <c r="T16" i="44"/>
  <c r="S16" i="44"/>
  <c r="R16" i="44"/>
  <c r="Q16" i="44"/>
  <c r="P16" i="44"/>
  <c r="O16" i="44"/>
  <c r="N16" i="44"/>
  <c r="M16" i="44"/>
  <c r="L16" i="44"/>
  <c r="K16" i="44"/>
  <c r="J16" i="44"/>
  <c r="I16" i="44"/>
  <c r="H16" i="44"/>
  <c r="G16" i="44"/>
  <c r="F16" i="44"/>
  <c r="E16" i="44"/>
  <c r="D16" i="44"/>
  <c r="C16" i="44"/>
  <c r="B16" i="44"/>
  <c r="AB15" i="44"/>
  <c r="AA15" i="44"/>
  <c r="Z15" i="44"/>
  <c r="Y15" i="44"/>
  <c r="X15" i="44"/>
  <c r="W15" i="44"/>
  <c r="V15" i="44"/>
  <c r="U15" i="44"/>
  <c r="T15" i="44"/>
  <c r="S15" i="44"/>
  <c r="R15" i="44"/>
  <c r="Q15" i="44"/>
  <c r="P15" i="44"/>
  <c r="O15" i="44"/>
  <c r="N15" i="44"/>
  <c r="M15" i="44"/>
  <c r="L15" i="44"/>
  <c r="K15" i="44"/>
  <c r="J15" i="44"/>
  <c r="I15" i="44"/>
  <c r="H15" i="44"/>
  <c r="G15" i="44"/>
  <c r="F15" i="44"/>
  <c r="E15" i="44"/>
  <c r="D15" i="44"/>
  <c r="C15" i="44"/>
  <c r="B15" i="44"/>
  <c r="AB14" i="44"/>
  <c r="AA14" i="44"/>
  <c r="Z14" i="44"/>
  <c r="Y14" i="44"/>
  <c r="X14" i="44"/>
  <c r="W14" i="44"/>
  <c r="V14" i="44"/>
  <c r="U14" i="44"/>
  <c r="T14" i="44"/>
  <c r="S14" i="44"/>
  <c r="R14" i="44"/>
  <c r="Q14" i="44"/>
  <c r="P14" i="44"/>
  <c r="O14" i="44"/>
  <c r="N14" i="44"/>
  <c r="M14" i="44"/>
  <c r="L14" i="44"/>
  <c r="K14" i="44"/>
  <c r="J14" i="44"/>
  <c r="I14" i="44"/>
  <c r="H14" i="44"/>
  <c r="G14" i="44"/>
  <c r="F14" i="44"/>
  <c r="E14" i="44"/>
  <c r="D14" i="44"/>
  <c r="C14" i="44"/>
  <c r="B14" i="44"/>
  <c r="AB13" i="44"/>
  <c r="AA13" i="44"/>
  <c r="Z13" i="44"/>
  <c r="Y13" i="44"/>
  <c r="X13" i="44"/>
  <c r="W13" i="44"/>
  <c r="V13" i="44"/>
  <c r="U13" i="44"/>
  <c r="T13" i="44"/>
  <c r="S13" i="44"/>
  <c r="R13" i="44"/>
  <c r="Q13" i="44"/>
  <c r="P13" i="44"/>
  <c r="O13" i="44"/>
  <c r="N13" i="44"/>
  <c r="M13" i="44"/>
  <c r="L13" i="44"/>
  <c r="K13" i="44"/>
  <c r="J13" i="44"/>
  <c r="I13" i="44"/>
  <c r="H13" i="44"/>
  <c r="G13" i="44"/>
  <c r="F13" i="44"/>
  <c r="E13" i="44"/>
  <c r="D13" i="44"/>
  <c r="C13" i="44"/>
  <c r="B13" i="44"/>
  <c r="AB12" i="44"/>
  <c r="AA12" i="44"/>
  <c r="Z12" i="44"/>
  <c r="Y12" i="44"/>
  <c r="X12" i="44"/>
  <c r="W12" i="44"/>
  <c r="V12" i="44"/>
  <c r="U12" i="44"/>
  <c r="T12" i="44"/>
  <c r="S12" i="44"/>
  <c r="R12" i="44"/>
  <c r="Q12" i="44"/>
  <c r="P12" i="44"/>
  <c r="O12" i="44"/>
  <c r="N12" i="44"/>
  <c r="M12" i="44"/>
  <c r="L12" i="44"/>
  <c r="K12" i="44"/>
  <c r="J12" i="44"/>
  <c r="I12" i="44"/>
  <c r="H12" i="44"/>
  <c r="G12" i="44"/>
  <c r="F12" i="44"/>
  <c r="E12" i="44"/>
  <c r="D12" i="44"/>
  <c r="C12" i="44"/>
  <c r="B12" i="44"/>
  <c r="AB11" i="44"/>
  <c r="AA11" i="44"/>
  <c r="Z11" i="44"/>
  <c r="Y11" i="44"/>
  <c r="X11" i="44"/>
  <c r="W11" i="44"/>
  <c r="V11" i="44"/>
  <c r="U11" i="44"/>
  <c r="T11" i="44"/>
  <c r="S11" i="44"/>
  <c r="R11" i="44"/>
  <c r="Q11" i="44"/>
  <c r="P11" i="44"/>
  <c r="O11" i="44"/>
  <c r="N11" i="44"/>
  <c r="M11" i="44"/>
  <c r="L11" i="44"/>
  <c r="K11" i="44"/>
  <c r="J11" i="44"/>
  <c r="I11" i="44"/>
  <c r="H11" i="44"/>
  <c r="G11" i="44"/>
  <c r="F11" i="44"/>
  <c r="E11" i="44"/>
  <c r="D11" i="44"/>
  <c r="C11" i="44"/>
  <c r="B11" i="44"/>
  <c r="AB10" i="44"/>
  <c r="AA10" i="44"/>
  <c r="Z10" i="44"/>
  <c r="Y10" i="44"/>
  <c r="X10" i="44"/>
  <c r="W10" i="44"/>
  <c r="V10" i="44"/>
  <c r="U10" i="44"/>
  <c r="T10" i="44"/>
  <c r="S10" i="44"/>
  <c r="R10" i="44"/>
  <c r="Q10" i="44"/>
  <c r="P10" i="44"/>
  <c r="O10" i="44"/>
  <c r="N10" i="44"/>
  <c r="M10" i="44"/>
  <c r="L10" i="44"/>
  <c r="K10" i="44"/>
  <c r="J10" i="44"/>
  <c r="I10" i="44"/>
  <c r="H10" i="44"/>
  <c r="G10" i="44"/>
  <c r="F10" i="44"/>
  <c r="E10" i="44"/>
  <c r="D10" i="44"/>
  <c r="C10" i="44"/>
  <c r="B10" i="44"/>
  <c r="AB9" i="44"/>
  <c r="AA9" i="44"/>
  <c r="Z9" i="44"/>
  <c r="Y9" i="44"/>
  <c r="X9" i="44"/>
  <c r="W9" i="44"/>
  <c r="V9" i="44"/>
  <c r="U9" i="44"/>
  <c r="T9" i="44"/>
  <c r="S9" i="44"/>
  <c r="R9" i="44"/>
  <c r="Q9" i="44"/>
  <c r="P9" i="44"/>
  <c r="O9" i="44"/>
  <c r="N9" i="44"/>
  <c r="M9" i="44"/>
  <c r="L9" i="44"/>
  <c r="K9" i="44"/>
  <c r="J9" i="44"/>
  <c r="I9" i="44"/>
  <c r="H9" i="44"/>
  <c r="G9" i="44"/>
  <c r="F9" i="44"/>
  <c r="E9" i="44"/>
  <c r="D9" i="44"/>
  <c r="C9" i="44"/>
  <c r="B9" i="44"/>
  <c r="AB8" i="44"/>
  <c r="AA8" i="44"/>
  <c r="Z8" i="44"/>
  <c r="Y8" i="44"/>
  <c r="X8" i="44"/>
  <c r="W8" i="44"/>
  <c r="V8" i="44"/>
  <c r="U8" i="44"/>
  <c r="T8" i="44"/>
  <c r="S8" i="44"/>
  <c r="R8" i="44"/>
  <c r="Q8" i="44"/>
  <c r="P8" i="44"/>
  <c r="O8" i="44"/>
  <c r="N8" i="44"/>
  <c r="M8" i="44"/>
  <c r="L8" i="44"/>
  <c r="K8" i="44"/>
  <c r="J8" i="44"/>
  <c r="I8" i="44"/>
  <c r="H8" i="44"/>
  <c r="G8" i="44"/>
  <c r="F8" i="44"/>
  <c r="E8" i="44"/>
  <c r="D8" i="44"/>
  <c r="C8" i="44"/>
  <c r="B8" i="44"/>
  <c r="B2" i="46" l="1"/>
  <c r="B2" i="45"/>
  <c r="Q23" i="46"/>
  <c r="P23" i="46"/>
  <c r="O23" i="46"/>
  <c r="N23" i="46"/>
  <c r="M23" i="46"/>
  <c r="L23" i="46"/>
  <c r="K23" i="46"/>
  <c r="J23" i="46"/>
  <c r="I23" i="46"/>
  <c r="H23" i="46"/>
  <c r="G23" i="46"/>
  <c r="F23" i="46"/>
  <c r="E23" i="46"/>
  <c r="D23" i="46"/>
  <c r="C23" i="46"/>
  <c r="Q22" i="46"/>
  <c r="P22" i="46"/>
  <c r="O22" i="46"/>
  <c r="N22" i="46"/>
  <c r="M22" i="46"/>
  <c r="L22" i="46"/>
  <c r="K22" i="46"/>
  <c r="J22" i="46"/>
  <c r="I22" i="46"/>
  <c r="H22" i="46"/>
  <c r="G22" i="46"/>
  <c r="F22" i="46"/>
  <c r="E22" i="46"/>
  <c r="D22" i="46"/>
  <c r="C22" i="46"/>
  <c r="Q21" i="46"/>
  <c r="P21" i="46"/>
  <c r="O21" i="46"/>
  <c r="N21" i="46"/>
  <c r="M21" i="46"/>
  <c r="L21" i="46"/>
  <c r="K21" i="46"/>
  <c r="J21" i="46"/>
  <c r="I21" i="46"/>
  <c r="H21" i="46"/>
  <c r="G21" i="46"/>
  <c r="F21" i="46"/>
  <c r="E21" i="46"/>
  <c r="D21" i="46"/>
  <c r="C21" i="46"/>
  <c r="Q20" i="46"/>
  <c r="P20" i="46"/>
  <c r="O20" i="46"/>
  <c r="N20" i="46"/>
  <c r="M20" i="46"/>
  <c r="L20" i="46"/>
  <c r="K20" i="46"/>
  <c r="J20" i="46"/>
  <c r="I20" i="46"/>
  <c r="H20" i="46"/>
  <c r="G20" i="46"/>
  <c r="F20" i="46"/>
  <c r="E20" i="46"/>
  <c r="D20" i="46"/>
  <c r="C20" i="46"/>
  <c r="Q19" i="46"/>
  <c r="P19" i="46"/>
  <c r="O19" i="46"/>
  <c r="N19" i="46"/>
  <c r="M19" i="46"/>
  <c r="L19" i="46"/>
  <c r="K19" i="46"/>
  <c r="J19" i="46"/>
  <c r="I19" i="46"/>
  <c r="H19" i="46"/>
  <c r="G19" i="46"/>
  <c r="F19" i="46"/>
  <c r="E19" i="46"/>
  <c r="D19" i="46"/>
  <c r="C19" i="46"/>
  <c r="Q18" i="46"/>
  <c r="P18" i="46"/>
  <c r="O18" i="46"/>
  <c r="N18" i="46"/>
  <c r="M18" i="46"/>
  <c r="L18" i="46"/>
  <c r="K18" i="46"/>
  <c r="J18" i="46"/>
  <c r="I18" i="46"/>
  <c r="H18" i="46"/>
  <c r="G18" i="46"/>
  <c r="F18" i="46"/>
  <c r="E18" i="46"/>
  <c r="D18" i="46"/>
  <c r="C18" i="46"/>
  <c r="Q17" i="46"/>
  <c r="P17" i="46"/>
  <c r="O17" i="46"/>
  <c r="N17" i="46"/>
  <c r="M17" i="46"/>
  <c r="L17" i="46"/>
  <c r="K17" i="46"/>
  <c r="J17" i="46"/>
  <c r="I17" i="46"/>
  <c r="H17" i="46"/>
  <c r="G17" i="46"/>
  <c r="F17" i="46"/>
  <c r="E17" i="46"/>
  <c r="D17" i="46"/>
  <c r="C17" i="46"/>
  <c r="Q16" i="46"/>
  <c r="P16" i="46"/>
  <c r="O16" i="46"/>
  <c r="N16" i="46"/>
  <c r="M16" i="46"/>
  <c r="L16" i="46"/>
  <c r="K16" i="46"/>
  <c r="J16" i="46"/>
  <c r="I16" i="46"/>
  <c r="H16" i="46"/>
  <c r="G16" i="46"/>
  <c r="F16" i="46"/>
  <c r="E16" i="46"/>
  <c r="D16" i="46"/>
  <c r="C16" i="46"/>
  <c r="Q14" i="46"/>
  <c r="P14" i="46"/>
  <c r="O14" i="46"/>
  <c r="N14" i="46"/>
  <c r="M14" i="46"/>
  <c r="L14" i="46"/>
  <c r="K14" i="46"/>
  <c r="J14" i="46"/>
  <c r="I14" i="46"/>
  <c r="H14" i="46"/>
  <c r="G14" i="46"/>
  <c r="F14" i="46"/>
  <c r="E14" i="46"/>
  <c r="D14" i="46"/>
  <c r="C14" i="46"/>
  <c r="Q13" i="46"/>
  <c r="P13" i="46"/>
  <c r="O13" i="46"/>
  <c r="N13" i="46"/>
  <c r="M13" i="46"/>
  <c r="L13" i="46"/>
  <c r="K13" i="46"/>
  <c r="J13" i="46"/>
  <c r="I13" i="46"/>
  <c r="H13" i="46"/>
  <c r="G13" i="46"/>
  <c r="F13" i="46"/>
  <c r="E13" i="46"/>
  <c r="D13" i="46"/>
  <c r="C13" i="46"/>
  <c r="Q12" i="46"/>
  <c r="P12" i="46"/>
  <c r="O12" i="46"/>
  <c r="N12" i="46"/>
  <c r="M12" i="46"/>
  <c r="L12" i="46"/>
  <c r="K12" i="46"/>
  <c r="J12" i="46"/>
  <c r="I12" i="46"/>
  <c r="H12" i="46"/>
  <c r="G12" i="46"/>
  <c r="F12" i="46"/>
  <c r="E12" i="46"/>
  <c r="D12" i="46"/>
  <c r="C12" i="46"/>
  <c r="Q11" i="46"/>
  <c r="P11" i="46"/>
  <c r="O11" i="46"/>
  <c r="N11" i="46"/>
  <c r="M11" i="46"/>
  <c r="L11" i="46"/>
  <c r="K11" i="46"/>
  <c r="J11" i="46"/>
  <c r="I11" i="46"/>
  <c r="H11" i="46"/>
  <c r="G11" i="46"/>
  <c r="F11" i="46"/>
  <c r="E11" i="46"/>
  <c r="D11" i="46"/>
  <c r="C11" i="46"/>
  <c r="Q10" i="46"/>
  <c r="P10" i="46"/>
  <c r="O10" i="46"/>
  <c r="N10" i="46"/>
  <c r="M10" i="46"/>
  <c r="L10" i="46"/>
  <c r="K10" i="46"/>
  <c r="J10" i="46"/>
  <c r="I10" i="46"/>
  <c r="H10" i="46"/>
  <c r="G10" i="46"/>
  <c r="F10" i="46"/>
  <c r="E10" i="46"/>
  <c r="D10" i="46"/>
  <c r="C10" i="46"/>
  <c r="Q9" i="46"/>
  <c r="P9" i="46"/>
  <c r="O9" i="46"/>
  <c r="N9" i="46"/>
  <c r="M9" i="46"/>
  <c r="L9" i="46"/>
  <c r="K9" i="46"/>
  <c r="J9" i="46"/>
  <c r="I9" i="46"/>
  <c r="H9" i="46"/>
  <c r="G9" i="46"/>
  <c r="F9" i="46"/>
  <c r="E9" i="46"/>
  <c r="D9" i="46"/>
  <c r="C9" i="46"/>
  <c r="Q8" i="46"/>
  <c r="P8" i="46"/>
  <c r="O8" i="46"/>
  <c r="N8" i="46"/>
  <c r="M8" i="46"/>
  <c r="L8" i="46"/>
  <c r="K8" i="46"/>
  <c r="J8" i="46"/>
  <c r="I8" i="46"/>
  <c r="H8" i="46"/>
  <c r="G8" i="46"/>
  <c r="F8" i="46"/>
  <c r="E8" i="46"/>
  <c r="D8" i="46"/>
  <c r="C8" i="46"/>
  <c r="Q7" i="46"/>
  <c r="P7" i="46"/>
  <c r="O7" i="46"/>
  <c r="N7" i="46"/>
  <c r="M7" i="46"/>
  <c r="L7" i="46"/>
  <c r="K7" i="46"/>
  <c r="J7" i="46"/>
  <c r="I7" i="46"/>
  <c r="H7" i="46"/>
  <c r="G7" i="46"/>
  <c r="F7" i="46"/>
  <c r="E7" i="46"/>
  <c r="D7" i="46"/>
  <c r="C7" i="46"/>
  <c r="N44" i="17" l="1"/>
  <c r="M44" i="17"/>
  <c r="L44" i="17"/>
  <c r="K44" i="17"/>
  <c r="J44" i="17"/>
  <c r="I44" i="17"/>
  <c r="H44" i="17"/>
  <c r="G44" i="17"/>
  <c r="F44" i="17"/>
  <c r="E44" i="17"/>
  <c r="D44" i="17"/>
  <c r="C44" i="17"/>
  <c r="B44" i="17"/>
  <c r="F21" i="16" l="1"/>
  <c r="E21" i="16"/>
  <c r="F20" i="16"/>
  <c r="E20" i="16"/>
  <c r="F19" i="16"/>
  <c r="E19" i="16"/>
  <c r="F18" i="16"/>
  <c r="E18" i="16"/>
  <c r="F17" i="16"/>
  <c r="E17" i="16"/>
  <c r="F16" i="16"/>
  <c r="E16" i="16"/>
  <c r="F15" i="16"/>
  <c r="E15" i="16"/>
  <c r="F14" i="16"/>
  <c r="E14" i="16"/>
  <c r="F13" i="16"/>
  <c r="E13" i="16"/>
  <c r="F12" i="16"/>
  <c r="E12" i="16"/>
  <c r="F11" i="16"/>
  <c r="E11" i="16"/>
  <c r="F10" i="16"/>
  <c r="E10" i="16"/>
  <c r="F9" i="16"/>
  <c r="E9" i="16"/>
  <c r="F8" i="16"/>
  <c r="E8" i="16"/>
  <c r="F7" i="16"/>
  <c r="E7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D24" i="16" l="1"/>
  <c r="F24" i="16"/>
  <c r="C24" i="16"/>
  <c r="E24" i="16"/>
  <c r="A3" i="43"/>
  <c r="F21" i="17" l="1"/>
  <c r="E21" i="17"/>
  <c r="D21" i="17"/>
  <c r="C21" i="17"/>
  <c r="B21" i="17"/>
  <c r="J21" i="14"/>
  <c r="J21" i="15" s="1"/>
  <c r="I21" i="14"/>
  <c r="I21" i="15" s="1"/>
  <c r="H21" i="14"/>
  <c r="H21" i="15" s="1"/>
  <c r="G21" i="14"/>
  <c r="G21" i="15" s="1"/>
  <c r="F21" i="14"/>
  <c r="F21" i="15" s="1"/>
  <c r="E21" i="14"/>
  <c r="E21" i="15" s="1"/>
  <c r="D21" i="14"/>
  <c r="D21" i="15" s="1"/>
  <c r="C21" i="15"/>
  <c r="B21" i="16"/>
  <c r="N43" i="17"/>
  <c r="M43" i="17"/>
  <c r="L43" i="17"/>
  <c r="K43" i="17"/>
  <c r="J43" i="17"/>
  <c r="I43" i="17"/>
  <c r="H43" i="17"/>
  <c r="G43" i="17"/>
  <c r="F43" i="17"/>
  <c r="E43" i="17"/>
  <c r="D43" i="17"/>
  <c r="C43" i="17"/>
  <c r="B43" i="17"/>
  <c r="B7" i="17" l="1"/>
  <c r="B10" i="17"/>
  <c r="B11" i="17"/>
  <c r="B13" i="17"/>
  <c r="B14" i="17"/>
  <c r="B15" i="17"/>
  <c r="B18" i="17"/>
  <c r="B19" i="17"/>
  <c r="I8" i="14"/>
  <c r="I9" i="14"/>
  <c r="I9" i="15" s="1"/>
  <c r="I10" i="14"/>
  <c r="I10" i="15" s="1"/>
  <c r="I11" i="14"/>
  <c r="I11" i="15" s="1"/>
  <c r="I12" i="14"/>
  <c r="I12" i="15" s="1"/>
  <c r="I13" i="14"/>
  <c r="I13" i="15" s="1"/>
  <c r="I14" i="14"/>
  <c r="I14" i="15" s="1"/>
  <c r="I15" i="14"/>
  <c r="I15" i="15" s="1"/>
  <c r="I16" i="14"/>
  <c r="I16" i="15" s="1"/>
  <c r="I17" i="14"/>
  <c r="I17" i="15" s="1"/>
  <c r="I18" i="14"/>
  <c r="I18" i="15" s="1"/>
  <c r="I19" i="14"/>
  <c r="I19" i="15" s="1"/>
  <c r="I20" i="14"/>
  <c r="I20" i="15" s="1"/>
  <c r="I7" i="14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C7" i="15"/>
  <c r="D7" i="14"/>
  <c r="E7" i="14"/>
  <c r="F7" i="14"/>
  <c r="G7" i="14"/>
  <c r="H7" i="14"/>
  <c r="J7" i="14"/>
  <c r="D8" i="14"/>
  <c r="D8" i="15" s="1"/>
  <c r="E8" i="14"/>
  <c r="E8" i="15" s="1"/>
  <c r="F8" i="14"/>
  <c r="F8" i="15" s="1"/>
  <c r="G8" i="14"/>
  <c r="G8" i="15" s="1"/>
  <c r="H8" i="14"/>
  <c r="J8" i="14"/>
  <c r="J8" i="15" s="1"/>
  <c r="C9" i="15"/>
  <c r="D9" i="14"/>
  <c r="D9" i="15" s="1"/>
  <c r="E9" i="14"/>
  <c r="E9" i="15" s="1"/>
  <c r="F9" i="14"/>
  <c r="F9" i="15" s="1"/>
  <c r="G9" i="14"/>
  <c r="G9" i="15" s="1"/>
  <c r="H9" i="14"/>
  <c r="H9" i="15" s="1"/>
  <c r="J9" i="14"/>
  <c r="J9" i="15" s="1"/>
  <c r="C10" i="15"/>
  <c r="D10" i="14"/>
  <c r="D10" i="15" s="1"/>
  <c r="E10" i="14"/>
  <c r="E10" i="15" s="1"/>
  <c r="F10" i="14"/>
  <c r="F10" i="15" s="1"/>
  <c r="G10" i="14"/>
  <c r="G10" i="15" s="1"/>
  <c r="H10" i="14"/>
  <c r="H10" i="15" s="1"/>
  <c r="J10" i="14"/>
  <c r="J10" i="15" s="1"/>
  <c r="C11" i="15"/>
  <c r="D11" i="14"/>
  <c r="D11" i="15" s="1"/>
  <c r="E11" i="14"/>
  <c r="E11" i="15" s="1"/>
  <c r="F11" i="14"/>
  <c r="F11" i="15" s="1"/>
  <c r="G11" i="14"/>
  <c r="G11" i="15" s="1"/>
  <c r="H11" i="14"/>
  <c r="H11" i="15" s="1"/>
  <c r="J11" i="14"/>
  <c r="J11" i="15" s="1"/>
  <c r="C12" i="15"/>
  <c r="D12" i="14"/>
  <c r="D12" i="15" s="1"/>
  <c r="E12" i="14"/>
  <c r="E12" i="15" s="1"/>
  <c r="F12" i="14"/>
  <c r="F12" i="15" s="1"/>
  <c r="G12" i="14"/>
  <c r="G12" i="15" s="1"/>
  <c r="H12" i="14"/>
  <c r="H12" i="15" s="1"/>
  <c r="J12" i="14"/>
  <c r="J12" i="15" s="1"/>
  <c r="C13" i="15"/>
  <c r="D13" i="14"/>
  <c r="D13" i="15" s="1"/>
  <c r="E13" i="14"/>
  <c r="E13" i="15" s="1"/>
  <c r="F13" i="14"/>
  <c r="F13" i="15" s="1"/>
  <c r="G13" i="14"/>
  <c r="G13" i="15" s="1"/>
  <c r="H13" i="14"/>
  <c r="H13" i="15" s="1"/>
  <c r="J13" i="14"/>
  <c r="J13" i="15" s="1"/>
  <c r="C14" i="15"/>
  <c r="D14" i="14"/>
  <c r="D14" i="15" s="1"/>
  <c r="E14" i="14"/>
  <c r="E14" i="15" s="1"/>
  <c r="F14" i="14"/>
  <c r="F14" i="15" s="1"/>
  <c r="G14" i="14"/>
  <c r="G14" i="15" s="1"/>
  <c r="H14" i="14"/>
  <c r="H14" i="15" s="1"/>
  <c r="J14" i="14"/>
  <c r="J14" i="15" s="1"/>
  <c r="C15" i="15"/>
  <c r="D15" i="14"/>
  <c r="D15" i="15" s="1"/>
  <c r="E15" i="14"/>
  <c r="E15" i="15" s="1"/>
  <c r="F15" i="14"/>
  <c r="F15" i="15" s="1"/>
  <c r="G15" i="14"/>
  <c r="G15" i="15" s="1"/>
  <c r="H15" i="14"/>
  <c r="H15" i="15" s="1"/>
  <c r="J15" i="14"/>
  <c r="J15" i="15" s="1"/>
  <c r="C16" i="15"/>
  <c r="D16" i="14"/>
  <c r="D16" i="15" s="1"/>
  <c r="E16" i="14"/>
  <c r="E16" i="15" s="1"/>
  <c r="F16" i="14"/>
  <c r="F16" i="15" s="1"/>
  <c r="G16" i="14"/>
  <c r="G16" i="15" s="1"/>
  <c r="H16" i="14"/>
  <c r="H16" i="15" s="1"/>
  <c r="J16" i="14"/>
  <c r="J16" i="15" s="1"/>
  <c r="C17" i="15"/>
  <c r="D17" i="14"/>
  <c r="D17" i="15" s="1"/>
  <c r="E17" i="14"/>
  <c r="E17" i="15" s="1"/>
  <c r="F17" i="14"/>
  <c r="F17" i="15" s="1"/>
  <c r="G17" i="14"/>
  <c r="G17" i="15" s="1"/>
  <c r="H17" i="14"/>
  <c r="H17" i="15" s="1"/>
  <c r="J17" i="14"/>
  <c r="J17" i="15" s="1"/>
  <c r="C18" i="15"/>
  <c r="D18" i="14"/>
  <c r="D18" i="15" s="1"/>
  <c r="E18" i="14"/>
  <c r="E18" i="15" s="1"/>
  <c r="F18" i="14"/>
  <c r="F18" i="15" s="1"/>
  <c r="G18" i="14"/>
  <c r="G18" i="15" s="1"/>
  <c r="H18" i="14"/>
  <c r="H18" i="15" s="1"/>
  <c r="J18" i="14"/>
  <c r="J18" i="15" s="1"/>
  <c r="C19" i="15"/>
  <c r="D19" i="14"/>
  <c r="D19" i="15" s="1"/>
  <c r="E19" i="14"/>
  <c r="E19" i="15" s="1"/>
  <c r="F19" i="14"/>
  <c r="F19" i="15" s="1"/>
  <c r="G19" i="14"/>
  <c r="G19" i="15" s="1"/>
  <c r="H19" i="14"/>
  <c r="H19" i="15" s="1"/>
  <c r="J19" i="14"/>
  <c r="J19" i="15" s="1"/>
  <c r="C20" i="15"/>
  <c r="D20" i="14"/>
  <c r="D20" i="15" s="1"/>
  <c r="E20" i="14"/>
  <c r="E20" i="15" s="1"/>
  <c r="F20" i="14"/>
  <c r="F20" i="15" s="1"/>
  <c r="G20" i="14"/>
  <c r="G20" i="15" s="1"/>
  <c r="H20" i="14"/>
  <c r="H20" i="15" s="1"/>
  <c r="J20" i="14"/>
  <c r="J20" i="15" s="1"/>
  <c r="D7" i="17"/>
  <c r="E7" i="17"/>
  <c r="F7" i="17"/>
  <c r="C8" i="17"/>
  <c r="D8" i="17"/>
  <c r="E8" i="17"/>
  <c r="F8" i="17"/>
  <c r="C9" i="17"/>
  <c r="D9" i="17"/>
  <c r="E9" i="17"/>
  <c r="F9" i="17"/>
  <c r="C10" i="17"/>
  <c r="D10" i="17"/>
  <c r="F10" i="17"/>
  <c r="D11" i="17"/>
  <c r="E11" i="17"/>
  <c r="F11" i="17"/>
  <c r="C12" i="17"/>
  <c r="D12" i="17"/>
  <c r="E12" i="17"/>
  <c r="F12" i="17"/>
  <c r="C13" i="17"/>
  <c r="D13" i="17"/>
  <c r="E13" i="17"/>
  <c r="C14" i="17"/>
  <c r="D14" i="17"/>
  <c r="E14" i="17"/>
  <c r="F14" i="17"/>
  <c r="C15" i="17"/>
  <c r="D15" i="17"/>
  <c r="E15" i="17"/>
  <c r="F15" i="17"/>
  <c r="C16" i="17"/>
  <c r="D16" i="17"/>
  <c r="E16" i="17"/>
  <c r="F16" i="17"/>
  <c r="C17" i="17"/>
  <c r="D17" i="17"/>
  <c r="E17" i="17"/>
  <c r="F17" i="17"/>
  <c r="C18" i="17"/>
  <c r="D18" i="17"/>
  <c r="E18" i="17"/>
  <c r="F18" i="17"/>
  <c r="D19" i="17"/>
  <c r="E19" i="17"/>
  <c r="F19" i="17"/>
  <c r="C20" i="17"/>
  <c r="D20" i="17"/>
  <c r="E20" i="17"/>
  <c r="F20" i="17"/>
  <c r="B20" i="17"/>
  <c r="B17" i="17"/>
  <c r="B16" i="17"/>
  <c r="B12" i="17"/>
  <c r="B9" i="17"/>
  <c r="B8" i="17"/>
  <c r="R28" i="14"/>
  <c r="B3" i="16"/>
  <c r="N27" i="16" s="1"/>
  <c r="B3" i="15"/>
  <c r="R28" i="15" s="1"/>
  <c r="N27" i="17" s="1"/>
  <c r="B24" i="16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C19" i="17"/>
  <c r="F13" i="17"/>
  <c r="C11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D24" i="17" l="1"/>
  <c r="F24" i="17"/>
  <c r="C8" i="15"/>
  <c r="C24" i="15" s="1"/>
  <c r="F7" i="15"/>
  <c r="F24" i="15" s="1"/>
  <c r="F24" i="14"/>
  <c r="J7" i="15"/>
  <c r="J24" i="15" s="1"/>
  <c r="J24" i="14"/>
  <c r="E7" i="15"/>
  <c r="E24" i="15" s="1"/>
  <c r="E24" i="14"/>
  <c r="H7" i="15"/>
  <c r="H24" i="14"/>
  <c r="D7" i="15"/>
  <c r="D24" i="15" s="1"/>
  <c r="D24" i="14"/>
  <c r="I7" i="15"/>
  <c r="I24" i="14"/>
  <c r="G7" i="15"/>
  <c r="G24" i="15" s="1"/>
  <c r="G24" i="14"/>
  <c r="B3" i="17"/>
  <c r="C7" i="17"/>
  <c r="C24" i="17" s="1"/>
  <c r="E10" i="17"/>
  <c r="E24" i="17" s="1"/>
  <c r="H8" i="15"/>
  <c r="I8" i="15"/>
  <c r="I24" i="15" l="1"/>
  <c r="H24" i="15"/>
</calcChain>
</file>

<file path=xl/sharedStrings.xml><?xml version="1.0" encoding="utf-8"?>
<sst xmlns="http://schemas.openxmlformats.org/spreadsheetml/2006/main" count="410" uniqueCount="285">
  <si>
    <t>N</t>
  </si>
  <si>
    <t>Assets</t>
  </si>
  <si>
    <t>Liabilities</t>
  </si>
  <si>
    <t>Capital</t>
  </si>
  <si>
    <t>Profit</t>
  </si>
  <si>
    <t>Total Assets</t>
  </si>
  <si>
    <t>Loan Portfolio</t>
  </si>
  <si>
    <t>Total Liabilities</t>
  </si>
  <si>
    <t>Deposits of Individuals</t>
  </si>
  <si>
    <t>Loan Loss Reserves</t>
  </si>
  <si>
    <t>Shareholders' Equity</t>
  </si>
  <si>
    <t>Share Capital</t>
  </si>
  <si>
    <t>Regulatory Capital</t>
  </si>
  <si>
    <t>Total</t>
  </si>
  <si>
    <t>Provisions for Possible Losses</t>
  </si>
  <si>
    <t>Net Interest Income</t>
  </si>
  <si>
    <t>Net Fee and Commission Income</t>
  </si>
  <si>
    <t>Total Interest Income</t>
  </si>
  <si>
    <t>Interest Income from Loans</t>
  </si>
  <si>
    <t>Total Interest Expenses</t>
  </si>
  <si>
    <t>Interest Expenses on Deposits</t>
  </si>
  <si>
    <t>Gain (Loss) on Foreign Exchange Trade</t>
  </si>
  <si>
    <t>GEL</t>
  </si>
  <si>
    <t>FX</t>
  </si>
  <si>
    <t>Deposits' Structure of Banking Sector</t>
  </si>
  <si>
    <t>Deposits of Legal Entities</t>
  </si>
  <si>
    <t>Total Deposits</t>
  </si>
  <si>
    <t>წილი საბანკო სექტორში</t>
  </si>
  <si>
    <t>ბანკის დასახელება</t>
  </si>
  <si>
    <t>აქტივები</t>
  </si>
  <si>
    <t>საკრედიტო დაბანდება</t>
  </si>
  <si>
    <t>მთლიანი ვალდებულებები</t>
  </si>
  <si>
    <t>დეპოზიტები</t>
  </si>
  <si>
    <t>არასაბანკო იურიდიული და ფიზიკური პირების დეპოზიტები</t>
  </si>
  <si>
    <t>მ.შ. იურიდიულ პირთა დეპოზიტები</t>
  </si>
  <si>
    <t>მ.შ. ფიზიკურ პირთა დეპოზიტები</t>
  </si>
  <si>
    <t>სააქციო კაპიტალი</t>
  </si>
  <si>
    <t>ათას ლარებში</t>
  </si>
  <si>
    <t>ვალდებულებები</t>
  </si>
  <si>
    <t>კაპიტალი</t>
  </si>
  <si>
    <t>მოგება</t>
  </si>
  <si>
    <t>მთლიანი აქტივები</t>
  </si>
  <si>
    <t>ფულადი სახსრები</t>
  </si>
  <si>
    <t>სესხების შესაძლო დანაკარგების რეზერვი</t>
  </si>
  <si>
    <t>სულ დეპოზიტები</t>
  </si>
  <si>
    <t>ნასესხები სახსრები</t>
  </si>
  <si>
    <t>მ.შ.საწესდებო კაპიტალი</t>
  </si>
  <si>
    <t>საზედამხედველო კაპიტალი</t>
  </si>
  <si>
    <t>Market Share</t>
  </si>
  <si>
    <t>Name of The Bank</t>
  </si>
  <si>
    <t>Non Banking Deposits</t>
  </si>
  <si>
    <t>Total Banking Sector</t>
  </si>
  <si>
    <t>Cash Equivalents</t>
  </si>
  <si>
    <t>Borrowed Funds</t>
  </si>
  <si>
    <t>Thausands GEL</t>
  </si>
  <si>
    <t>წმინდა საპროცენტო შემოსავალი</t>
  </si>
  <si>
    <t>წმინდა საკომისიო შემოსავალი</t>
  </si>
  <si>
    <t>წმინდა მოგება</t>
  </si>
  <si>
    <t>მთლიანი აქტივების მოცულობა</t>
  </si>
  <si>
    <t>საპროცენტო შემოსავლები</t>
  </si>
  <si>
    <t>არასაპროცენტო შემოსავლები</t>
  </si>
  <si>
    <t>დანახარჯები აქტივების შესაძლო დანაკარგების მიხედვით</t>
  </si>
  <si>
    <t>მთლიანი საპროცენტო შემოსავალი</t>
  </si>
  <si>
    <t>მ.შ. საპროცენტო შემოსავლები სესხებიდან</t>
  </si>
  <si>
    <t>მთლიანი საპროცენტო ხარჯი</t>
  </si>
  <si>
    <t>მ.შ. დეპოზიტებზე გადახდილი პროცენტები</t>
  </si>
  <si>
    <t>წმინდა არასაპროცენტო შემოსავალი</t>
  </si>
  <si>
    <t>NET Interest Income</t>
  </si>
  <si>
    <t>Interest Income</t>
  </si>
  <si>
    <t>Non Interest Income</t>
  </si>
  <si>
    <t>NET Income</t>
  </si>
  <si>
    <t>Net Non-Interest Income</t>
  </si>
  <si>
    <t>სულ</t>
  </si>
  <si>
    <t>ლარი</t>
  </si>
  <si>
    <t>სებ–ის დეპოზიტები</t>
  </si>
  <si>
    <t>კომერციული ბანკების დეპოზიტები</t>
  </si>
  <si>
    <t>იურიდიული პირების დეპოზიტები</t>
  </si>
  <si>
    <t>რეზიდენტი იურიდიული პირების დეპოზიტები</t>
  </si>
  <si>
    <t>არარეზიდენტი იურიდიული პირების დეპოზიტები</t>
  </si>
  <si>
    <t>ფიზიკური პირების დეპოზიტები</t>
  </si>
  <si>
    <t>რეზიდენტი ფიზიკური პირების დეპოზიტები</t>
  </si>
  <si>
    <t>არარეზიდენტი ფიზიკური პირების დეპოზიტები</t>
  </si>
  <si>
    <t>ცხრილი N 1 – კომერციული ბანკების ფინანსური მონაცემები საბალანსო უწყისის მიხედვით</t>
  </si>
  <si>
    <t xml:space="preserve">ცხრილი N 2 – კომერციული ბანკების ფინანსური მონაცემები მოგება–ზარალის უწყისის მიხედვით </t>
  </si>
  <si>
    <t>Balance Sheet Financial Data of Commercial Banks Operating in Georgia</t>
  </si>
  <si>
    <t>ვადიანი დეპოზიტები</t>
  </si>
  <si>
    <t>მოგება აქტივებზე ROA, გაწლიურებული</t>
  </si>
  <si>
    <t>მოგება კაპიტალზე ROE, გაწლიურებული</t>
  </si>
  <si>
    <t>Return on Assets - ROA, Annualized</t>
  </si>
  <si>
    <t>Return on Equity - ROE, Annualized</t>
  </si>
  <si>
    <t>კონსოლიდირებული</t>
  </si>
  <si>
    <t>Income Statement Financial Data of Commercial Banks Operating in Georgia</t>
  </si>
  <si>
    <t>სახელმწიფო ორგანიზაციები</t>
  </si>
  <si>
    <t xml:space="preserve">საფინანსო ინსტიტუტები </t>
  </si>
  <si>
    <t>უძრავი ქონების დეველოპმენტი</t>
  </si>
  <si>
    <t>უძრავი ქონების მენეჯმენტი</t>
  </si>
  <si>
    <t>სამშენებლო კომპანიები (არა დეველოპერები)</t>
  </si>
  <si>
    <t>სამშენებლო მასალების მოპოვება, წარმოება და ვაჭრობა</t>
  </si>
  <si>
    <t>სამომხმარებლო საქონლის წარმოება</t>
  </si>
  <si>
    <t>ვაჭრობა (სხვა)</t>
  </si>
  <si>
    <t>წარმოება (სხვა)</t>
  </si>
  <si>
    <t>სასტუმროები და ტურიზმი</t>
  </si>
  <si>
    <t>რესტორნები, ბარები, კაფეები და სწრაფი კვების ობიექტები</t>
  </si>
  <si>
    <t>მძიმე მრეწველობა</t>
  </si>
  <si>
    <t>ენერგეტიკა</t>
  </si>
  <si>
    <t>ავტომობილების დილერები</t>
  </si>
  <si>
    <t>ჯანდაცვა</t>
  </si>
  <si>
    <t>ფარმაცევტიკა</t>
  </si>
  <si>
    <t>ტელეკომუნიკაცია</t>
  </si>
  <si>
    <t>სერვისი</t>
  </si>
  <si>
    <t>სოფლის მეურნეობის სექტორი</t>
  </si>
  <si>
    <t>საცალო პროდუქტები</t>
  </si>
  <si>
    <t>მომენტალური განვადება</t>
  </si>
  <si>
    <t>ოვერდრაფტები</t>
  </si>
  <si>
    <t>საკრედიტო ბარათები</t>
  </si>
  <si>
    <t>იპოთეკური სესხები</t>
  </si>
  <si>
    <t>Table N 7 - Credit portfolio by sectors</t>
  </si>
  <si>
    <t>State</t>
  </si>
  <si>
    <t>Financial Institutions</t>
  </si>
  <si>
    <t>Real Estate Management</t>
  </si>
  <si>
    <t>Construction Companies</t>
  </si>
  <si>
    <t>Production and Trade of Construction Materials</t>
  </si>
  <si>
    <t>Trade of Consumer Foods and Goods</t>
  </si>
  <si>
    <t>Production of Consumer Foods and Goods</t>
  </si>
  <si>
    <t>Production and Trade of Durable Goods</t>
  </si>
  <si>
    <t>Production and Trade of Clothes, Shoes and Textiles</t>
  </si>
  <si>
    <t>Trade (Other)</t>
  </si>
  <si>
    <t>Other Production</t>
  </si>
  <si>
    <t>Hotels, Tourism</t>
  </si>
  <si>
    <t>Restaurants</t>
  </si>
  <si>
    <t>Industry</t>
  </si>
  <si>
    <t>Energy</t>
  </si>
  <si>
    <t>Auto Dealers</t>
  </si>
  <si>
    <t>Health Care</t>
  </si>
  <si>
    <t>Pharmacy</t>
  </si>
  <si>
    <t>Telecommunication</t>
  </si>
  <si>
    <t>Service</t>
  </si>
  <si>
    <t>Agro</t>
  </si>
  <si>
    <t>Retail</t>
  </si>
  <si>
    <t>Car Loans</t>
  </si>
  <si>
    <t>Consumer Loans</t>
  </si>
  <si>
    <t>Momental Installments</t>
  </si>
  <si>
    <t>Payrolls (Overdrafts)</t>
  </si>
  <si>
    <t>Credit Cards</t>
  </si>
  <si>
    <t>Mortgages</t>
  </si>
  <si>
    <t>For Finished Property</t>
  </si>
  <si>
    <t>For in Progress Property</t>
  </si>
  <si>
    <t>საქართველოს ბანკი</t>
  </si>
  <si>
    <t>თი–ბი–სი ბანკი</t>
  </si>
  <si>
    <t>ლიბერთი ბანკი</t>
  </si>
  <si>
    <t>ვი–თი–ბი ბანკი</t>
  </si>
  <si>
    <t>პროკრედიტ ბანკი</t>
  </si>
  <si>
    <t>ბაზის ბანკი</t>
  </si>
  <si>
    <t>ქართუ ბანკი</t>
  </si>
  <si>
    <t>ტერა ბანკი</t>
  </si>
  <si>
    <t>კრედო ბანკი</t>
  </si>
  <si>
    <t>ხალიკ ბანკი</t>
  </si>
  <si>
    <t>ზირაათ ბანკი</t>
  </si>
  <si>
    <t>Bank of Georgia</t>
  </si>
  <si>
    <t>TBC Bank</t>
  </si>
  <si>
    <t>Liberty Bank</t>
  </si>
  <si>
    <t>VTB Bank Georgia</t>
  </si>
  <si>
    <t>ProCredit Bank</t>
  </si>
  <si>
    <t>Basis Bank</t>
  </si>
  <si>
    <t>Cartu Bank</t>
  </si>
  <si>
    <t>Tera bank</t>
  </si>
  <si>
    <t>Credo Bank</t>
  </si>
  <si>
    <t>HALYK Bank</t>
  </si>
  <si>
    <t>Pasha Bank</t>
  </si>
  <si>
    <t>Ziraat Bank</t>
  </si>
  <si>
    <t>Silk Bank</t>
  </si>
  <si>
    <t>სილქ ბანკი</t>
  </si>
  <si>
    <t xml:space="preserve">სახელმწიფო ინსტიტუტებისა და სახელმწიფო კონტროლს დაქვემდებარებულ ორგანიზაციებიდან მოზიდული უზრუნველყოფილი დეპოზიტები
</t>
  </si>
  <si>
    <t>Secured deposits of government institutions and government controlled entities</t>
  </si>
  <si>
    <t>პეისერა</t>
  </si>
  <si>
    <t>Paysera</t>
  </si>
  <si>
    <t>სხვა</t>
  </si>
  <si>
    <t>მოთხოვნამდე დეპოზიტები</t>
  </si>
  <si>
    <t>მიმდინარე დეპოზიტები</t>
  </si>
  <si>
    <t>სადეპოზიტო სერტიფიკატები (CD)</t>
  </si>
  <si>
    <t>ყველა სახის დეპოზიტები</t>
  </si>
  <si>
    <t>ფინანსური სექტორის დეპოზიტები</t>
  </si>
  <si>
    <t>რეზიდენტი კომერციული ბანკების დეპოზიტები</t>
  </si>
  <si>
    <t>არარეზიდენტი კომერციული ბანკების დეპოზიტები</t>
  </si>
  <si>
    <t>არასაბანკო ფინანსური ინსტიტუტების დეპოზიტები</t>
  </si>
  <si>
    <t>რეზიდენტი არასაბანკო ფინანსური ინსტიტუტების დეპოზიტები</t>
  </si>
  <si>
    <t>არარეზიდენტი არასაბანკო ფინანსური ინსტიტუტების დეპოზიტები</t>
  </si>
  <si>
    <t>სულ ფინანსური სექტორის დეპოზიტები</t>
  </si>
  <si>
    <t>არაფინანსური სექტორის დეპოზიტები</t>
  </si>
  <si>
    <t>სულ არასაბანკო იურიდიული და ფიზიკური პირების დეპოზიტები</t>
  </si>
  <si>
    <t>მოგება–ზარალი ვალუტის ყიდვა–გაყიდვის ოპერაციებიდან</t>
  </si>
  <si>
    <t>ცხრილი N5 – დეპოზიტების სტრუქტურა საბანკო სექტორში</t>
  </si>
  <si>
    <t>Other</t>
  </si>
  <si>
    <t>ფინანსური ინსტრუმენტის ამორტიზირებული ღირებულება</t>
  </si>
  <si>
    <t>ფინანსური ინსტრუმენტის მოსალოდნელი საკრედიტო ზარალი (BANK)</t>
  </si>
  <si>
    <t>სესხის ძირი თანხით შეწონილი საპროცენტო განაკვეთი</t>
  </si>
  <si>
    <t>სესხის ძირი თანხით შეწონილი საშუალო საკონტრაქტო ვადიანობა სტოკზე (თვე)</t>
  </si>
  <si>
    <t>91 და მეტი დღით ვადაგადაცილებული  ფინანსური ინსტრუმენტების ამორტიზებული ღირებულება</t>
  </si>
  <si>
    <t>1-ი დონის (BANK) საკრედიტო რისკი ფინანსური ინსტრუმენტების ამორტიზირებული ღირებულება</t>
  </si>
  <si>
    <t>მე-2 დონის (BANK) საკრედიტო რისკი ფინანსური ინსტრუმენტების ამორტიზირებული ღირებულება</t>
  </si>
  <si>
    <t>მე-3 დონის (BANK)  საკრედიტო რისკი ფინანსური ინსტრუმენტების ამორტიზირებული ღირებულება</t>
  </si>
  <si>
    <t>შეძენილი ან გამოშვებული, გაუფასურებული (POCI) (BANK)  ფინანსური ინსტრუმენტების ამორტიზირებული ღირებულება</t>
  </si>
  <si>
    <t>საბითუმო ლომბარდი</t>
  </si>
  <si>
    <t>სამომხმარებლო საქონლით ვაჭრობა</t>
  </si>
  <si>
    <t>ხანგრძლივი მოხმარების სამომხმარებლო საქონლის წარმოება და ვაჭრობა</t>
  </si>
  <si>
    <t>ფეხსაცმლის, ტანსაცმლისა და ტექსტილის წარმოება და ვაჭრობა</t>
  </si>
  <si>
    <t>ბენზინგასამართი სადგურები და ბენზინის იმპორტიორები</t>
  </si>
  <si>
    <t>მათ შორის: ექსპორტიორები</t>
  </si>
  <si>
    <t>სატრანსპორტო სესხები</t>
  </si>
  <si>
    <t>სამომხმარებლო სესხები</t>
  </si>
  <si>
    <t>სწრაფი სესხები (Pay Day Loans)</t>
  </si>
  <si>
    <t>იპოთეკური სესხები - დასრულებული უძრავი ქონების შეძენა</t>
  </si>
  <si>
    <t>იპოთეკური სესხები - მშენებლობა, მშენებლობის პროცესში მყოფი უძრავი ქონების შეძენა</t>
  </si>
  <si>
    <t>იპოთეკური სესხები - უძრავი ქონების რემონტისათვის</t>
  </si>
  <si>
    <t>საცალო ლომბარდული სესხები</t>
  </si>
  <si>
    <t>სტუდენტური სესხები</t>
  </si>
  <si>
    <t xml:space="preserve">კორპორატიული სეგმენტი </t>
  </si>
  <si>
    <t xml:space="preserve">მცირე და საშუალო სეგმენტი </t>
  </si>
  <si>
    <t>მიკრო სეგმენტი</t>
  </si>
  <si>
    <t xml:space="preserve">საცალო სეგმენტი </t>
  </si>
  <si>
    <t>სექტორები, საცალო პროდუქტები</t>
  </si>
  <si>
    <t>ცხრილი N6 - სასესხო პორტფელი სექტორების მიხედვით</t>
  </si>
  <si>
    <t>Sectors, retail products</t>
  </si>
  <si>
    <t>Oil Importers and Retailers</t>
  </si>
  <si>
    <t>i.a. Exporters</t>
  </si>
  <si>
    <t>Pay Day Loans</t>
  </si>
  <si>
    <t>For Housing Rennovations</t>
  </si>
  <si>
    <t>Student Loans</t>
  </si>
  <si>
    <t>Retail Pawn Shop Loans</t>
  </si>
  <si>
    <t>Wholesale Pawn Shop</t>
  </si>
  <si>
    <t>Corporate Segment</t>
  </si>
  <si>
    <t>SME Segment</t>
  </si>
  <si>
    <t>Micro Segment</t>
  </si>
  <si>
    <t>Retail Segment</t>
  </si>
  <si>
    <t>ECL (BANK)</t>
  </si>
  <si>
    <t>Amortised Cost</t>
  </si>
  <si>
    <t>Interest rate weighted by loan principal</t>
  </si>
  <si>
    <t>Average contract maturity on stock weighted by loan principal (month)</t>
  </si>
  <si>
    <t>Amortised cost of financial instruments overdue by 91 days and more</t>
  </si>
  <si>
    <t>Amortised cost of Stage 1 (BANK) financial instruments</t>
  </si>
  <si>
    <t>Amortised cost of Stage 2 (BANK) financial isntruments</t>
  </si>
  <si>
    <t>Amortised cost of Stage 3 (BANK) financial instruments</t>
  </si>
  <si>
    <t>Amortised cost of purchased or originated, credit-impaired (POCI) (BANK) financial instruments</t>
  </si>
  <si>
    <t>Real Estate Development</t>
  </si>
  <si>
    <t>წმინდა საკომისიო შემოსავალი მომსახურების მიხედვით</t>
  </si>
  <si>
    <t>მოგება გადასახადის გადახდამდე</t>
  </si>
  <si>
    <t>Net Fee and Commission Income from Services</t>
  </si>
  <si>
    <t>Net Income Before Taxes</t>
  </si>
  <si>
    <t>პაშაბანკი</t>
  </si>
  <si>
    <t>იშ ბანკ</t>
  </si>
  <si>
    <t>IS Bank</t>
  </si>
  <si>
    <t>უცხ. ვალუტა</t>
  </si>
  <si>
    <t>Current (Accounts) Deposits</t>
  </si>
  <si>
    <t>Demand Deposits</t>
  </si>
  <si>
    <t>Time Deposits</t>
  </si>
  <si>
    <t>Certificates of Deposit (CD)</t>
  </si>
  <si>
    <t>All Deposits</t>
  </si>
  <si>
    <t>Financial Sector Deposits</t>
  </si>
  <si>
    <t>NBG Deposits</t>
  </si>
  <si>
    <t>Commercial Banks Deposits</t>
  </si>
  <si>
    <t>Resident banks</t>
  </si>
  <si>
    <t>Non-resident banks</t>
  </si>
  <si>
    <t>Nonbank Financial Institutions Deposits</t>
  </si>
  <si>
    <t>Resident nonbank financial institutes</t>
  </si>
  <si>
    <t>Non-resident nonbank financial institutes</t>
  </si>
  <si>
    <t>Total Financial Sector Deposits</t>
  </si>
  <si>
    <t>Non-financial Sector Deposits</t>
  </si>
  <si>
    <t>Resident legal entitites</t>
  </si>
  <si>
    <t>Non-resident legal entities</t>
  </si>
  <si>
    <t>Resident individuals</t>
  </si>
  <si>
    <t>Non-resident individuals</t>
  </si>
  <si>
    <t>Total Non-financial Sector Deposits</t>
  </si>
  <si>
    <t>ათასი ლარი</t>
  </si>
  <si>
    <t>Consolidated</t>
  </si>
  <si>
    <t>Interbank Financial Instruments</t>
  </si>
  <si>
    <t>ბანკთაშორისი ფინანსური ინსტრუმენტები</t>
  </si>
  <si>
    <t>საკრედიტო პორტფელი (ბანკთაშორისი სესხების გარდა)</t>
  </si>
  <si>
    <t>Credit Portfolio (w/o Interbank financial instruments)</t>
  </si>
  <si>
    <t>Deposits of non-bank financial institutions</t>
  </si>
  <si>
    <t/>
  </si>
  <si>
    <t>პეივბანკი</t>
  </si>
  <si>
    <t>PaveBank</t>
  </si>
  <si>
    <t>ჰეშბანკი</t>
  </si>
  <si>
    <t>HashBank</t>
  </si>
  <si>
    <t>in 1000 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</si>
</sst>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$_-;\-* #,##0.00_$_-;_-* &quot;-&quot;??_$_-;_-@_-"/>
    <numFmt numFmtId="165" formatCode="_(* #,##0_);_(* \(#,##0\);_(* &quot;-&quot;??_);_(@_)"/>
    <numFmt numFmtId="166" formatCode="#,##0,"/>
    <numFmt numFmtId="167" formatCode="dd\/mm\/yyyy\ \მ\დ\გ\ო\მ\ა\რ\ე\ო\ბ\ი\თ"/>
    <numFmt numFmtId="168" formatCode="&quot;as on &quot;\ mmmm\ dd\,\ yyyy"/>
    <numFmt numFmtId="169" formatCode="&quot;as of &quot;\ mmmm\ dd\,\ yyyy"/>
    <numFmt numFmtId="170" formatCode="_(* #,##0.0_);_(* \(#,##0.0\);_(* &quot;-&quot;??_);_(@_)"/>
  </numFmts>
  <fonts count="21" x14ac:knownFonts="1"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</font>
    <font>
      <b/>
      <u/>
      <sz val="10"/>
      <name val="Calibri"/>
      <family val="2"/>
      <scheme val="minor"/>
    </font>
    <font>
      <b/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4">
    <xf numFmtId="0" fontId="0" fillId="0" borderId="0"/>
    <xf numFmtId="164" fontId="6" fillId="0" borderId="0" applyFill="0" applyBorder="0" applyAlignment="0" applyProtection="0"/>
    <xf numFmtId="9" fontId="6" fillId="0" borderId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06">
    <xf numFmtId="0" fontId="0" fillId="0" borderId="0" xfId="0"/>
    <xf numFmtId="0" fontId="10" fillId="0" borderId="0" xfId="0" applyFont="1" applyFill="1"/>
    <xf numFmtId="0" fontId="10" fillId="0" borderId="0" xfId="0" applyFont="1"/>
    <xf numFmtId="0" fontId="10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12" fillId="0" borderId="0" xfId="0" applyFont="1" applyProtection="1"/>
    <xf numFmtId="16" fontId="12" fillId="0" borderId="0" xfId="0" applyNumberFormat="1" applyFont="1" applyProtection="1"/>
    <xf numFmtId="0" fontId="12" fillId="0" borderId="4" xfId="0" applyFont="1" applyBorder="1" applyAlignment="1" applyProtection="1">
      <alignment horizontal="center" vertical="center" textRotation="90" wrapText="1"/>
    </xf>
    <xf numFmtId="0" fontId="12" fillId="0" borderId="3" xfId="0" applyFont="1" applyBorder="1" applyAlignment="1" applyProtection="1">
      <alignment horizontal="center" vertical="center" textRotation="90" wrapText="1"/>
    </xf>
    <xf numFmtId="0" fontId="12" fillId="0" borderId="5" xfId="0" applyFont="1" applyBorder="1" applyAlignment="1" applyProtection="1">
      <alignment horizontal="center" vertical="center" textRotation="90" wrapText="1"/>
    </xf>
    <xf numFmtId="0" fontId="12" fillId="0" borderId="0" xfId="0" applyFont="1" applyAlignment="1" applyProtection="1">
      <alignment wrapText="1"/>
    </xf>
    <xf numFmtId="10" fontId="10" fillId="2" borderId="6" xfId="2" applyNumberFormat="1" applyFont="1" applyFill="1" applyBorder="1" applyAlignment="1" applyProtection="1">
      <alignment horizontal="left"/>
    </xf>
    <xf numFmtId="10" fontId="13" fillId="2" borderId="7" xfId="3" applyNumberFormat="1" applyFont="1" applyFill="1" applyBorder="1" applyAlignment="1" applyProtection="1">
      <alignment horizontal="right"/>
    </xf>
    <xf numFmtId="10" fontId="13" fillId="2" borderId="2" xfId="3" applyNumberFormat="1" applyFont="1" applyFill="1" applyBorder="1" applyAlignment="1" applyProtection="1">
      <alignment horizontal="right"/>
    </xf>
    <xf numFmtId="10" fontId="10" fillId="0" borderId="6" xfId="2" applyNumberFormat="1" applyFont="1" applyFill="1" applyBorder="1" applyAlignment="1" applyProtection="1">
      <alignment horizontal="left"/>
    </xf>
    <xf numFmtId="10" fontId="13" fillId="0" borderId="7" xfId="3" applyNumberFormat="1" applyFont="1" applyFill="1" applyBorder="1" applyAlignment="1" applyProtection="1">
      <alignment horizontal="right"/>
    </xf>
    <xf numFmtId="10" fontId="13" fillId="0" borderId="2" xfId="3" applyNumberFormat="1" applyFont="1" applyFill="1" applyBorder="1" applyAlignment="1" applyProtection="1">
      <alignment horizontal="right"/>
    </xf>
    <xf numFmtId="1" fontId="9" fillId="0" borderId="8" xfId="2" applyNumberFormat="1" applyFont="1" applyFill="1" applyBorder="1" applyAlignment="1" applyProtection="1">
      <alignment horizontal="center" vertical="center"/>
    </xf>
    <xf numFmtId="10" fontId="9" fillId="0" borderId="9" xfId="2" applyNumberFormat="1" applyFont="1" applyFill="1" applyBorder="1" applyAlignment="1" applyProtection="1">
      <alignment horizontal="left"/>
    </xf>
    <xf numFmtId="10" fontId="14" fillId="0" borderId="8" xfId="3" applyNumberFormat="1" applyFont="1" applyFill="1" applyBorder="1" applyAlignment="1" applyProtection="1">
      <alignment horizontal="right"/>
    </xf>
    <xf numFmtId="10" fontId="14" fillId="0" borderId="10" xfId="3" applyNumberFormat="1" applyFont="1" applyFill="1" applyBorder="1" applyAlignment="1" applyProtection="1">
      <alignment horizontal="right"/>
    </xf>
    <xf numFmtId="10" fontId="14" fillId="0" borderId="9" xfId="3" applyNumberFormat="1" applyFont="1" applyFill="1" applyBorder="1" applyAlignment="1" applyProtection="1">
      <alignment horizontal="right"/>
    </xf>
    <xf numFmtId="165" fontId="7" fillId="0" borderId="0" xfId="1" applyNumberFormat="1" applyFont="1" applyProtection="1"/>
    <xf numFmtId="166" fontId="10" fillId="2" borderId="7" xfId="0" applyNumberFormat="1" applyFont="1" applyFill="1" applyBorder="1" applyAlignment="1" applyProtection="1">
      <alignment horizontal="right"/>
    </xf>
    <xf numFmtId="166" fontId="10" fillId="2" borderId="2" xfId="0" applyNumberFormat="1" applyFont="1" applyFill="1" applyBorder="1" applyAlignment="1" applyProtection="1">
      <alignment horizontal="right"/>
    </xf>
    <xf numFmtId="166" fontId="10" fillId="2" borderId="6" xfId="0" applyNumberFormat="1" applyFont="1" applyFill="1" applyBorder="1" applyAlignment="1" applyProtection="1">
      <alignment horizontal="right"/>
    </xf>
    <xf numFmtId="166" fontId="10" fillId="0" borderId="7" xfId="0" applyNumberFormat="1" applyFont="1" applyFill="1" applyBorder="1" applyAlignment="1" applyProtection="1">
      <alignment horizontal="right"/>
    </xf>
    <xf numFmtId="166" fontId="10" fillId="0" borderId="2" xfId="0" applyNumberFormat="1" applyFont="1" applyFill="1" applyBorder="1" applyAlignment="1" applyProtection="1">
      <alignment horizontal="right"/>
    </xf>
    <xf numFmtId="166" fontId="10" fillId="0" borderId="6" xfId="0" applyNumberFormat="1" applyFont="1" applyFill="1" applyBorder="1" applyAlignment="1" applyProtection="1">
      <alignment horizontal="right"/>
    </xf>
    <xf numFmtId="10" fontId="15" fillId="0" borderId="0" xfId="2" applyNumberFormat="1" applyFont="1" applyProtection="1"/>
    <xf numFmtId="10" fontId="10" fillId="2" borderId="7" xfId="2" applyNumberFormat="1" applyFont="1" applyFill="1" applyBorder="1" applyAlignment="1" applyProtection="1">
      <alignment horizontal="right"/>
    </xf>
    <xf numFmtId="10" fontId="10" fillId="2" borderId="2" xfId="2" applyNumberFormat="1" applyFont="1" applyFill="1" applyBorder="1" applyAlignment="1" applyProtection="1">
      <alignment horizontal="right"/>
    </xf>
    <xf numFmtId="10" fontId="10" fillId="2" borderId="6" xfId="2" applyNumberFormat="1" applyFont="1" applyFill="1" applyBorder="1" applyAlignment="1" applyProtection="1">
      <alignment horizontal="right"/>
    </xf>
    <xf numFmtId="10" fontId="10" fillId="0" borderId="7" xfId="2" applyNumberFormat="1" applyFont="1" applyFill="1" applyBorder="1" applyAlignment="1" applyProtection="1">
      <alignment horizontal="right"/>
    </xf>
    <xf numFmtId="10" fontId="10" fillId="0" borderId="2" xfId="2" applyNumberFormat="1" applyFont="1" applyFill="1" applyBorder="1" applyAlignment="1" applyProtection="1">
      <alignment horizontal="right"/>
    </xf>
    <xf numFmtId="10" fontId="10" fillId="0" borderId="6" xfId="2" applyNumberFormat="1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center" vertical="center" textRotation="90" wrapText="1"/>
    </xf>
    <xf numFmtId="0" fontId="10" fillId="0" borderId="5" xfId="0" applyFont="1" applyBorder="1" applyAlignment="1" applyProtection="1">
      <alignment horizontal="center" vertical="center" textRotation="90" wrapText="1"/>
    </xf>
    <xf numFmtId="0" fontId="11" fillId="0" borderId="0" xfId="0" applyFont="1" applyProtection="1"/>
    <xf numFmtId="0" fontId="10" fillId="0" borderId="4" xfId="0" applyFont="1" applyBorder="1" applyAlignment="1" applyProtection="1">
      <alignment horizontal="center" vertical="center" textRotation="90" wrapText="1"/>
    </xf>
    <xf numFmtId="0" fontId="10" fillId="0" borderId="13" xfId="0" applyFont="1" applyBorder="1" applyAlignment="1" applyProtection="1">
      <alignment horizontal="center" vertical="center" textRotation="90" wrapText="1"/>
    </xf>
    <xf numFmtId="166" fontId="10" fillId="2" borderId="13" xfId="0" applyNumberFormat="1" applyFont="1" applyFill="1" applyBorder="1" applyAlignment="1" applyProtection="1">
      <alignment horizontal="right"/>
    </xf>
    <xf numFmtId="166" fontId="10" fillId="2" borderId="4" xfId="0" applyNumberFormat="1" applyFont="1" applyFill="1" applyBorder="1" applyAlignment="1" applyProtection="1">
      <alignment horizontal="right"/>
    </xf>
    <xf numFmtId="166" fontId="10" fillId="2" borderId="3" xfId="0" applyNumberFormat="1" applyFont="1" applyFill="1" applyBorder="1" applyAlignment="1" applyProtection="1">
      <alignment horizontal="right"/>
    </xf>
    <xf numFmtId="166" fontId="10" fillId="2" borderId="5" xfId="0" applyNumberFormat="1" applyFont="1" applyFill="1" applyBorder="1" applyAlignment="1" applyProtection="1">
      <alignment horizontal="right"/>
    </xf>
    <xf numFmtId="166" fontId="10" fillId="0" borderId="13" xfId="0" applyNumberFormat="1" applyFont="1" applyFill="1" applyBorder="1" applyAlignment="1" applyProtection="1">
      <alignment horizontal="right"/>
    </xf>
    <xf numFmtId="166" fontId="10" fillId="0" borderId="4" xfId="0" applyNumberFormat="1" applyFont="1" applyFill="1" applyBorder="1" applyAlignment="1" applyProtection="1">
      <alignment horizontal="right"/>
    </xf>
    <xf numFmtId="166" fontId="10" fillId="0" borderId="3" xfId="0" applyNumberFormat="1" applyFont="1" applyFill="1" applyBorder="1" applyAlignment="1" applyProtection="1">
      <alignment horizontal="right"/>
    </xf>
    <xf numFmtId="166" fontId="10" fillId="0" borderId="5" xfId="0" applyNumberFormat="1" applyFont="1" applyFill="1" applyBorder="1" applyAlignment="1" applyProtection="1">
      <alignment horizontal="right"/>
    </xf>
    <xf numFmtId="3" fontId="10" fillId="0" borderId="0" xfId="0" applyNumberFormat="1" applyFont="1" applyBorder="1" applyProtection="1"/>
    <xf numFmtId="0" fontId="10" fillId="0" borderId="0" xfId="0" applyFont="1" applyProtection="1"/>
    <xf numFmtId="0" fontId="10" fillId="0" borderId="0" xfId="0" applyFont="1" applyFill="1" applyProtection="1"/>
    <xf numFmtId="0" fontId="10" fillId="0" borderId="0" xfId="0" applyFont="1" applyFill="1" applyBorder="1" applyProtection="1"/>
    <xf numFmtId="0" fontId="9" fillId="0" borderId="0" xfId="0" applyFont="1" applyFill="1" applyBorder="1" applyAlignment="1" applyProtection="1">
      <alignment horizontal="left"/>
    </xf>
    <xf numFmtId="165" fontId="10" fillId="2" borderId="7" xfId="1" applyNumberFormat="1" applyFont="1" applyFill="1" applyBorder="1" applyAlignment="1" applyProtection="1">
      <alignment horizontal="center" vertical="center"/>
    </xf>
    <xf numFmtId="165" fontId="10" fillId="0" borderId="7" xfId="1" applyNumberFormat="1" applyFont="1" applyFill="1" applyBorder="1" applyAlignment="1" applyProtection="1">
      <alignment horizontal="center" vertical="center"/>
    </xf>
    <xf numFmtId="10" fontId="10" fillId="2" borderId="7" xfId="3" applyNumberFormat="1" applyFont="1" applyFill="1" applyBorder="1" applyAlignment="1" applyProtection="1">
      <alignment horizontal="right"/>
    </xf>
    <xf numFmtId="10" fontId="10" fillId="2" borderId="2" xfId="3" applyNumberFormat="1" applyFont="1" applyFill="1" applyBorder="1" applyAlignment="1" applyProtection="1">
      <alignment horizontal="right"/>
    </xf>
    <xf numFmtId="10" fontId="10" fillId="2" borderId="6" xfId="3" applyNumberFormat="1" applyFont="1" applyFill="1" applyBorder="1" applyAlignment="1" applyProtection="1">
      <alignment horizontal="right"/>
    </xf>
    <xf numFmtId="10" fontId="10" fillId="0" borderId="7" xfId="3" applyNumberFormat="1" applyFont="1" applyFill="1" applyBorder="1" applyAlignment="1" applyProtection="1">
      <alignment horizontal="right"/>
    </xf>
    <xf numFmtId="10" fontId="10" fillId="0" borderId="2" xfId="3" applyNumberFormat="1" applyFont="1" applyFill="1" applyBorder="1" applyAlignment="1" applyProtection="1">
      <alignment horizontal="right"/>
    </xf>
    <xf numFmtId="166" fontId="12" fillId="0" borderId="0" xfId="0" applyNumberFormat="1" applyFont="1" applyProtection="1"/>
    <xf numFmtId="0" fontId="12" fillId="0" borderId="0" xfId="0" applyFont="1" applyAlignment="1" applyProtection="1">
      <alignment horizontal="right"/>
    </xf>
    <xf numFmtId="15" fontId="12" fillId="0" borderId="0" xfId="0" applyNumberFormat="1" applyFont="1" applyProtection="1"/>
    <xf numFmtId="167" fontId="12" fillId="0" borderId="0" xfId="0" applyNumberFormat="1" applyFont="1" applyProtection="1"/>
    <xf numFmtId="168" fontId="12" fillId="0" borderId="0" xfId="0" applyNumberFormat="1" applyFont="1" applyProtection="1"/>
    <xf numFmtId="167" fontId="12" fillId="3" borderId="0" xfId="0" applyNumberFormat="1" applyFont="1" applyFill="1" applyProtection="1"/>
    <xf numFmtId="167" fontId="16" fillId="0" borderId="0" xfId="0" applyNumberFormat="1" applyFont="1" applyProtection="1"/>
    <xf numFmtId="166" fontId="10" fillId="0" borderId="25" xfId="0" applyNumberFormat="1" applyFont="1" applyFill="1" applyBorder="1" applyAlignment="1" applyProtection="1">
      <alignment horizontal="right"/>
    </xf>
    <xf numFmtId="166" fontId="10" fillId="2" borderId="25" xfId="0" applyNumberFormat="1" applyFont="1" applyFill="1" applyBorder="1" applyAlignment="1" applyProtection="1">
      <alignment horizontal="right"/>
    </xf>
    <xf numFmtId="10" fontId="12" fillId="0" borderId="2" xfId="2" applyNumberFormat="1" applyFont="1" applyBorder="1" applyProtection="1"/>
    <xf numFmtId="10" fontId="12" fillId="0" borderId="6" xfId="2" applyNumberFormat="1" applyFont="1" applyBorder="1" applyProtection="1"/>
    <xf numFmtId="10" fontId="12" fillId="2" borderId="2" xfId="2" applyNumberFormat="1" applyFont="1" applyFill="1" applyBorder="1" applyProtection="1"/>
    <xf numFmtId="10" fontId="12" fillId="2" borderId="6" xfId="2" applyNumberFormat="1" applyFont="1" applyFill="1" applyBorder="1" applyProtection="1"/>
    <xf numFmtId="0" fontId="16" fillId="0" borderId="0" xfId="0" applyFont="1" applyAlignment="1" applyProtection="1"/>
    <xf numFmtId="0" fontId="16" fillId="0" borderId="0" xfId="0" applyFont="1" applyAlignment="1" applyProtection="1">
      <alignment horizontal="left" indent="4"/>
    </xf>
    <xf numFmtId="169" fontId="16" fillId="0" borderId="0" xfId="0" applyNumberFormat="1" applyFont="1" applyProtection="1"/>
    <xf numFmtId="169" fontId="12" fillId="0" borderId="0" xfId="0" applyNumberFormat="1" applyFont="1" applyProtection="1"/>
    <xf numFmtId="0" fontId="12" fillId="0" borderId="0" xfId="0" applyFont="1" applyFill="1" applyProtection="1"/>
    <xf numFmtId="0" fontId="12" fillId="0" borderId="14" xfId="0" applyFont="1" applyBorder="1" applyAlignment="1" applyProtection="1"/>
    <xf numFmtId="0" fontId="12" fillId="0" borderId="15" xfId="0" applyFont="1" applyBorder="1" applyAlignment="1" applyProtection="1"/>
    <xf numFmtId="0" fontId="12" fillId="0" borderId="16" xfId="0" applyFont="1" applyBorder="1" applyAlignment="1" applyProtection="1"/>
    <xf numFmtId="0" fontId="12" fillId="0" borderId="20" xfId="0" applyFont="1" applyBorder="1" applyAlignment="1" applyProtection="1">
      <alignment horizontal="center" vertical="center" textRotation="90" wrapText="1"/>
    </xf>
    <xf numFmtId="0" fontId="12" fillId="0" borderId="28" xfId="0" applyFont="1" applyBorder="1" applyAlignment="1" applyProtection="1">
      <alignment horizontal="center" vertical="center" textRotation="90" wrapText="1"/>
    </xf>
    <xf numFmtId="0" fontId="12" fillId="0" borderId="18" xfId="0" applyFont="1" applyBorder="1" applyAlignment="1" applyProtection="1">
      <alignment horizontal="center" vertical="center" textRotation="90" wrapText="1"/>
    </xf>
    <xf numFmtId="166" fontId="10" fillId="4" borderId="2" xfId="0" applyNumberFormat="1" applyFont="1" applyFill="1" applyBorder="1" applyAlignment="1" applyProtection="1">
      <alignment horizontal="right"/>
    </xf>
    <xf numFmtId="14" fontId="12" fillId="0" borderId="0" xfId="0" applyNumberFormat="1" applyFont="1" applyProtection="1"/>
    <xf numFmtId="3" fontId="12" fillId="0" borderId="0" xfId="0" applyNumberFormat="1" applyFont="1" applyProtection="1"/>
    <xf numFmtId="0" fontId="10" fillId="0" borderId="22" xfId="0" applyFont="1" applyBorder="1" applyAlignment="1" applyProtection="1"/>
    <xf numFmtId="0" fontId="17" fillId="0" borderId="0" xfId="0" applyFont="1"/>
    <xf numFmtId="0" fontId="10" fillId="0" borderId="0" xfId="20" applyFont="1"/>
    <xf numFmtId="0" fontId="9" fillId="0" borderId="3" xfId="0" applyFont="1" applyFill="1" applyBorder="1" applyAlignment="1">
      <alignment horizontal="left" indent="1"/>
    </xf>
    <xf numFmtId="0" fontId="9" fillId="0" borderId="3" xfId="0" applyFont="1" applyFill="1" applyBorder="1" applyAlignment="1" applyProtection="1">
      <alignment horizontal="left" indent="1"/>
    </xf>
    <xf numFmtId="0" fontId="10" fillId="0" borderId="3" xfId="0" applyFont="1" applyFill="1" applyBorder="1" applyAlignment="1" applyProtection="1">
      <alignment horizontal="left" indent="2"/>
    </xf>
    <xf numFmtId="0" fontId="10" fillId="0" borderId="3" xfId="0" applyFont="1" applyFill="1" applyBorder="1" applyAlignment="1" applyProtection="1">
      <alignment horizontal="left" indent="2"/>
      <protection locked="0"/>
    </xf>
    <xf numFmtId="0" fontId="10" fillId="0" borderId="3" xfId="0" applyFont="1" applyFill="1" applyBorder="1" applyAlignment="1">
      <alignment horizontal="left" wrapText="1" indent="2"/>
    </xf>
    <xf numFmtId="0" fontId="9" fillId="0" borderId="3" xfId="0" applyFont="1" applyFill="1" applyBorder="1" applyAlignment="1" applyProtection="1">
      <alignment horizontal="left"/>
    </xf>
    <xf numFmtId="0" fontId="9" fillId="0" borderId="3" xfId="0" applyFont="1" applyFill="1" applyBorder="1" applyAlignment="1">
      <alignment horizontal="left" indent="2"/>
    </xf>
    <xf numFmtId="0" fontId="9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horizontal="left"/>
    </xf>
    <xf numFmtId="0" fontId="10" fillId="0" borderId="0" xfId="20" applyFont="1" applyProtection="1"/>
    <xf numFmtId="0" fontId="12" fillId="0" borderId="3" xfId="21" applyFont="1" applyFill="1" applyBorder="1"/>
    <xf numFmtId="0" fontId="15" fillId="0" borderId="3" xfId="21" applyFont="1" applyFill="1" applyBorder="1"/>
    <xf numFmtId="0" fontId="12" fillId="0" borderId="3" xfId="21" applyFont="1" applyFill="1" applyBorder="1" applyAlignment="1">
      <alignment horizontal="left" indent="2"/>
    </xf>
    <xf numFmtId="10" fontId="17" fillId="0" borderId="3" xfId="22" applyNumberFormat="1" applyFont="1" applyBorder="1"/>
    <xf numFmtId="170" fontId="17" fillId="0" borderId="3" xfId="23" applyNumberFormat="1" applyFont="1" applyBorder="1"/>
    <xf numFmtId="0" fontId="12" fillId="0" borderId="0" xfId="21" applyFont="1"/>
    <xf numFmtId="0" fontId="17" fillId="0" borderId="3" xfId="21" applyNumberFormat="1" applyFont="1" applyFill="1" applyBorder="1" applyAlignment="1">
      <alignment horizontal="center" vertical="center" wrapText="1"/>
    </xf>
    <xf numFmtId="10" fontId="12" fillId="0" borderId="3" xfId="21" applyNumberFormat="1" applyFont="1" applyBorder="1"/>
    <xf numFmtId="0" fontId="15" fillId="0" borderId="0" xfId="0" applyFont="1" applyAlignment="1">
      <alignment horizontal="left" vertical="center"/>
    </xf>
    <xf numFmtId="0" fontId="12" fillId="0" borderId="3" xfId="21" applyFont="1" applyFill="1" applyBorder="1" applyAlignment="1">
      <alignment horizontal="left" indent="1"/>
    </xf>
    <xf numFmtId="10" fontId="12" fillId="0" borderId="3" xfId="21" applyNumberFormat="1" applyFont="1" applyFill="1" applyBorder="1"/>
    <xf numFmtId="10" fontId="17" fillId="0" borderId="3" xfId="22" applyNumberFormat="1" applyFont="1" applyFill="1" applyBorder="1"/>
    <xf numFmtId="170" fontId="17" fillId="0" borderId="3" xfId="23" applyNumberFormat="1" applyFont="1" applyFill="1" applyBorder="1"/>
    <xf numFmtId="0" fontId="12" fillId="0" borderId="0" xfId="21" applyFont="1" applyFill="1"/>
    <xf numFmtId="1" fontId="9" fillId="6" borderId="8" xfId="2" applyNumberFormat="1" applyFont="1" applyFill="1" applyBorder="1" applyAlignment="1" applyProtection="1">
      <alignment horizontal="center" vertical="center"/>
    </xf>
    <xf numFmtId="10" fontId="9" fillId="6" borderId="9" xfId="2" applyNumberFormat="1" applyFont="1" applyFill="1" applyBorder="1" applyAlignment="1" applyProtection="1">
      <alignment horizontal="left"/>
    </xf>
    <xf numFmtId="166" fontId="9" fillId="6" borderId="8" xfId="0" applyNumberFormat="1" applyFont="1" applyFill="1" applyBorder="1" applyAlignment="1" applyProtection="1">
      <alignment horizontal="right"/>
    </xf>
    <xf numFmtId="166" fontId="9" fillId="6" borderId="10" xfId="0" applyNumberFormat="1" applyFont="1" applyFill="1" applyBorder="1" applyAlignment="1" applyProtection="1">
      <alignment horizontal="right"/>
    </xf>
    <xf numFmtId="166" fontId="9" fillId="6" borderId="9" xfId="0" applyNumberFormat="1" applyFont="1" applyFill="1" applyBorder="1" applyAlignment="1" applyProtection="1">
      <alignment horizontal="right"/>
    </xf>
    <xf numFmtId="10" fontId="15" fillId="6" borderId="11" xfId="2" applyNumberFormat="1" applyFont="1" applyFill="1" applyBorder="1" applyProtection="1"/>
    <xf numFmtId="10" fontId="15" fillId="6" borderId="12" xfId="2" applyNumberFormat="1" applyFont="1" applyFill="1" applyBorder="1" applyProtection="1"/>
    <xf numFmtId="165" fontId="10" fillId="6" borderId="7" xfId="1" applyNumberFormat="1" applyFont="1" applyFill="1" applyBorder="1" applyAlignment="1" applyProtection="1">
      <alignment horizontal="center" vertical="center"/>
    </xf>
    <xf numFmtId="10" fontId="9" fillId="6" borderId="6" xfId="2" applyNumberFormat="1" applyFont="1" applyFill="1" applyBorder="1" applyAlignment="1" applyProtection="1">
      <alignment horizontal="left"/>
    </xf>
    <xf numFmtId="166" fontId="9" fillId="6" borderId="7" xfId="0" applyNumberFormat="1" applyFont="1" applyFill="1" applyBorder="1" applyAlignment="1" applyProtection="1">
      <alignment horizontal="right"/>
    </xf>
    <xf numFmtId="166" fontId="9" fillId="6" borderId="2" xfId="0" applyNumberFormat="1" applyFont="1" applyFill="1" applyBorder="1" applyAlignment="1" applyProtection="1">
      <alignment horizontal="right"/>
    </xf>
    <xf numFmtId="166" fontId="9" fillId="6" borderId="6" xfId="0" applyNumberFormat="1" applyFont="1" applyFill="1" applyBorder="1" applyAlignment="1" applyProtection="1">
      <alignment horizontal="right"/>
    </xf>
    <xf numFmtId="166" fontId="9" fillId="6" borderId="26" xfId="0" applyNumberFormat="1" applyFont="1" applyFill="1" applyBorder="1" applyAlignment="1" applyProtection="1">
      <alignment horizontal="right"/>
    </xf>
    <xf numFmtId="10" fontId="15" fillId="6" borderId="1" xfId="2" applyNumberFormat="1" applyFont="1" applyFill="1" applyBorder="1" applyProtection="1"/>
    <xf numFmtId="10" fontId="15" fillId="6" borderId="27" xfId="2" applyNumberFormat="1" applyFont="1" applyFill="1" applyBorder="1" applyProtection="1"/>
    <xf numFmtId="1" fontId="9" fillId="0" borderId="0" xfId="2" applyNumberFormat="1" applyFont="1" applyFill="1" applyBorder="1" applyAlignment="1" applyProtection="1">
      <alignment horizontal="center" vertical="center"/>
    </xf>
    <xf numFmtId="10" fontId="9" fillId="0" borderId="0" xfId="2" applyNumberFormat="1" applyFont="1" applyFill="1" applyBorder="1" applyAlignment="1" applyProtection="1">
      <alignment horizontal="left"/>
    </xf>
    <xf numFmtId="10" fontId="14" fillId="0" borderId="0" xfId="3" applyNumberFormat="1" applyFont="1" applyFill="1" applyBorder="1" applyAlignment="1" applyProtection="1">
      <alignment horizontal="right"/>
    </xf>
    <xf numFmtId="165" fontId="9" fillId="5" borderId="7" xfId="1" applyNumberFormat="1" applyFont="1" applyFill="1" applyBorder="1" applyAlignment="1" applyProtection="1">
      <alignment horizontal="center" vertical="center"/>
    </xf>
    <xf numFmtId="10" fontId="9" fillId="5" borderId="6" xfId="2" applyNumberFormat="1" applyFont="1" applyFill="1" applyBorder="1" applyAlignment="1" applyProtection="1">
      <alignment horizontal="left"/>
    </xf>
    <xf numFmtId="166" fontId="9" fillId="5" borderId="24" xfId="0" applyNumberFormat="1" applyFont="1" applyFill="1" applyBorder="1" applyAlignment="1" applyProtection="1">
      <alignment horizontal="right"/>
    </xf>
    <xf numFmtId="165" fontId="9" fillId="6" borderId="7" xfId="1" applyNumberFormat="1" applyFont="1" applyFill="1" applyBorder="1" applyAlignment="1" applyProtection="1">
      <alignment horizontal="center" vertical="center"/>
    </xf>
    <xf numFmtId="166" fontId="9" fillId="6" borderId="13" xfId="0" applyNumberFormat="1" applyFont="1" applyFill="1" applyBorder="1" applyAlignment="1" applyProtection="1">
      <alignment horizontal="right"/>
    </xf>
    <xf numFmtId="166" fontId="9" fillId="6" borderId="4" xfId="0" applyNumberFormat="1" applyFont="1" applyFill="1" applyBorder="1" applyAlignment="1" applyProtection="1">
      <alignment horizontal="right"/>
    </xf>
    <xf numFmtId="166" fontId="9" fillId="6" borderId="3" xfId="0" applyNumberFormat="1" applyFont="1" applyFill="1" applyBorder="1" applyAlignment="1" applyProtection="1">
      <alignment horizontal="right"/>
    </xf>
    <xf numFmtId="166" fontId="9" fillId="6" borderId="5" xfId="0" applyNumberFormat="1" applyFont="1" applyFill="1" applyBorder="1" applyAlignment="1" applyProtection="1">
      <alignment horizontal="right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38" fontId="18" fillId="6" borderId="13" xfId="0" applyNumberFormat="1" applyFont="1" applyFill="1" applyBorder="1" applyAlignment="1" applyProtection="1">
      <alignment horizontal="center"/>
      <protection locked="0"/>
    </xf>
    <xf numFmtId="38" fontId="1" fillId="6" borderId="32" xfId="0" applyNumberFormat="1" applyFont="1" applyFill="1" applyBorder="1" applyAlignment="1" applyProtection="1">
      <protection locked="0"/>
    </xf>
    <xf numFmtId="166" fontId="10" fillId="0" borderId="3" xfId="1" applyNumberFormat="1" applyFont="1" applyFill="1" applyBorder="1" applyAlignment="1" applyProtection="1">
      <alignment horizontal="right"/>
      <protection locked="0"/>
    </xf>
    <xf numFmtId="166" fontId="9" fillId="7" borderId="3" xfId="1" applyNumberFormat="1" applyFont="1" applyFill="1" applyBorder="1" applyAlignment="1">
      <alignment horizontal="right"/>
    </xf>
    <xf numFmtId="166" fontId="10" fillId="7" borderId="3" xfId="1" applyNumberFormat="1" applyFont="1" applyFill="1" applyBorder="1" applyAlignment="1">
      <alignment horizontal="right"/>
    </xf>
    <xf numFmtId="166" fontId="1" fillId="6" borderId="32" xfId="1" applyNumberFormat="1" applyFont="1" applyFill="1" applyBorder="1" applyAlignment="1" applyProtection="1">
      <alignment horizontal="right"/>
      <protection locked="0"/>
    </xf>
    <xf numFmtId="166" fontId="18" fillId="6" borderId="13" xfId="1" applyNumberFormat="1" applyFont="1" applyFill="1" applyBorder="1" applyAlignment="1" applyProtection="1">
      <alignment horizontal="right"/>
      <protection locked="0"/>
    </xf>
    <xf numFmtId="166" fontId="10" fillId="7" borderId="3" xfId="1" applyNumberFormat="1" applyFont="1" applyFill="1" applyBorder="1" applyAlignment="1" applyProtection="1">
      <alignment horizontal="right"/>
      <protection locked="0"/>
    </xf>
    <xf numFmtId="166" fontId="10" fillId="7" borderId="3" xfId="1" applyNumberFormat="1" applyFont="1" applyFill="1" applyBorder="1" applyAlignment="1" applyProtection="1">
      <alignment horizontal="right"/>
    </xf>
    <xf numFmtId="0" fontId="10" fillId="0" borderId="36" xfId="0" applyFont="1" applyFill="1" applyBorder="1" applyAlignment="1" applyProtection="1">
      <alignment horizontal="left" indent="1"/>
    </xf>
    <xf numFmtId="0" fontId="10" fillId="0" borderId="37" xfId="0" applyFont="1" applyFill="1" applyBorder="1" applyAlignment="1" applyProtection="1">
      <alignment horizontal="left" indent="1"/>
    </xf>
    <xf numFmtId="0" fontId="9" fillId="2" borderId="3" xfId="0" applyFont="1" applyFill="1" applyBorder="1" applyAlignment="1">
      <alignment horizontal="left"/>
    </xf>
    <xf numFmtId="166" fontId="9" fillId="2" borderId="3" xfId="1" applyNumberFormat="1" applyFont="1" applyFill="1" applyBorder="1" applyAlignment="1">
      <alignment horizontal="right"/>
    </xf>
    <xf numFmtId="166" fontId="12" fillId="0" borderId="28" xfId="21" applyNumberFormat="1" applyFont="1" applyBorder="1"/>
    <xf numFmtId="166" fontId="12" fillId="0" borderId="3" xfId="21" applyNumberFormat="1" applyFont="1" applyBorder="1"/>
    <xf numFmtId="166" fontId="12" fillId="0" borderId="28" xfId="21" applyNumberFormat="1" applyFont="1" applyFill="1" applyBorder="1"/>
    <xf numFmtId="166" fontId="12" fillId="0" borderId="3" xfId="21" applyNumberFormat="1" applyFont="1" applyFill="1" applyBorder="1"/>
    <xf numFmtId="166" fontId="17" fillId="0" borderId="3" xfId="23" applyNumberFormat="1" applyFont="1" applyBorder="1"/>
    <xf numFmtId="166" fontId="17" fillId="0" borderId="3" xfId="23" applyNumberFormat="1" applyFont="1" applyFill="1" applyBorder="1"/>
    <xf numFmtId="0" fontId="12" fillId="0" borderId="29" xfId="0" applyFont="1" applyBorder="1" applyAlignment="1" applyProtection="1"/>
    <xf numFmtId="164" fontId="6" fillId="0" borderId="0" xfId="1"/>
    <xf numFmtId="0" fontId="12" fillId="0" borderId="0" xfId="21" applyFont="1" applyAlignment="1">
      <alignment horizontal="right"/>
    </xf>
    <xf numFmtId="164" fontId="6" fillId="0" borderId="0" xfId="1" applyBorder="1"/>
    <xf numFmtId="0" fontId="12" fillId="0" borderId="29" xfId="0" applyFont="1" applyBorder="1" applyAlignment="1" applyProtection="1">
      <alignment horizontal="center"/>
    </xf>
    <xf numFmtId="0" fontId="12" fillId="0" borderId="11" xfId="0" applyFont="1" applyBorder="1" applyAlignment="1" applyProtection="1">
      <alignment horizontal="center"/>
    </xf>
    <xf numFmtId="0" fontId="12" fillId="0" borderId="12" xfId="0" applyFont="1" applyBorder="1" applyAlignment="1" applyProtection="1">
      <alignment horizontal="center"/>
    </xf>
    <xf numFmtId="0" fontId="12" fillId="0" borderId="17" xfId="0" applyFont="1" applyBorder="1" applyAlignment="1" applyProtection="1">
      <alignment horizontal="center" vertical="center" wrapText="1"/>
    </xf>
    <xf numFmtId="0" fontId="12" fillId="0" borderId="18" xfId="0" applyFont="1" applyBorder="1" applyAlignment="1" applyProtection="1">
      <alignment horizontal="center" vertical="center" wrapText="1"/>
    </xf>
    <xf numFmtId="0" fontId="12" fillId="0" borderId="19" xfId="0" applyFont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/>
    </xf>
    <xf numFmtId="0" fontId="12" fillId="0" borderId="15" xfId="0" applyFont="1" applyBorder="1" applyAlignment="1" applyProtection="1">
      <alignment horizontal="center"/>
    </xf>
    <xf numFmtId="0" fontId="12" fillId="0" borderId="16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 vertical="center" textRotation="90" wrapText="1"/>
    </xf>
    <xf numFmtId="0" fontId="10" fillId="0" borderId="5" xfId="0" applyFont="1" applyBorder="1" applyAlignment="1" applyProtection="1">
      <alignment horizontal="center" vertical="center" textRotation="90" wrapText="1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23" xfId="0" applyFont="1" applyBorder="1" applyAlignment="1" applyProtection="1">
      <alignment horizontal="center" vertical="center" textRotation="90" wrapText="1"/>
    </xf>
    <xf numFmtId="0" fontId="12" fillId="0" borderId="13" xfId="0" applyFont="1" applyBorder="1" applyAlignment="1" applyProtection="1">
      <alignment horizontal="center" vertical="center" textRotation="90" wrapText="1"/>
    </xf>
    <xf numFmtId="0" fontId="10" fillId="0" borderId="14" xfId="0" applyFont="1" applyBorder="1" applyAlignment="1" applyProtection="1">
      <alignment horizontal="center"/>
    </xf>
    <xf numFmtId="0" fontId="10" fillId="0" borderId="15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/>
    </xf>
    <xf numFmtId="0" fontId="10" fillId="0" borderId="15" xfId="0" applyFont="1" applyBorder="1" applyAlignment="1" applyProtection="1">
      <alignment horizontal="center" vertical="center" textRotation="90" wrapText="1"/>
    </xf>
    <xf numFmtId="0" fontId="10" fillId="0" borderId="3" xfId="0" applyFont="1" applyBorder="1" applyAlignment="1" applyProtection="1">
      <alignment horizontal="center" vertical="center" textRotation="90" wrapText="1"/>
    </xf>
    <xf numFmtId="0" fontId="10" fillId="0" borderId="21" xfId="0" applyFont="1" applyBorder="1" applyAlignment="1" applyProtection="1">
      <alignment horizontal="center"/>
    </xf>
    <xf numFmtId="0" fontId="10" fillId="0" borderId="22" xfId="0" applyFont="1" applyBorder="1" applyAlignment="1" applyProtection="1">
      <alignment horizontal="center"/>
    </xf>
    <xf numFmtId="0" fontId="10" fillId="0" borderId="33" xfId="0" applyFont="1" applyBorder="1" applyAlignment="1" applyProtection="1">
      <alignment horizontal="center"/>
    </xf>
    <xf numFmtId="0" fontId="12" fillId="0" borderId="21" xfId="0" applyFont="1" applyBorder="1" applyAlignment="1" applyProtection="1">
      <alignment horizontal="center"/>
    </xf>
    <xf numFmtId="0" fontId="12" fillId="0" borderId="22" xfId="0" applyFont="1" applyBorder="1" applyAlignment="1" applyProtection="1">
      <alignment horizontal="center"/>
    </xf>
    <xf numFmtId="0" fontId="12" fillId="0" borderId="34" xfId="0" applyFont="1" applyBorder="1" applyAlignment="1" applyProtection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/>
    </xf>
    <xf numFmtId="0" fontId="19" fillId="0" borderId="31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 applyProtection="1">
      <alignment horizontal="left" vertical="center" indent="1"/>
    </xf>
    <xf numFmtId="0" fontId="10" fillId="0" borderId="36" xfId="0" applyFont="1" applyFill="1" applyBorder="1" applyAlignment="1" applyProtection="1">
      <alignment horizontal="left" vertical="center" indent="1"/>
    </xf>
    <xf numFmtId="0" fontId="12" fillId="0" borderId="3" xfId="21" applyFont="1" applyBorder="1" applyAlignment="1">
      <alignment horizontal="center" vertical="center" wrapText="1"/>
    </xf>
    <xf numFmtId="0" fontId="15" fillId="0" borderId="3" xfId="21" applyFont="1" applyFill="1" applyBorder="1" applyAlignment="1">
      <alignment horizontal="center" vertical="center"/>
    </xf>
    <xf numFmtId="0" fontId="12" fillId="0" borderId="3" xfId="21" applyFont="1" applyFill="1" applyBorder="1" applyAlignment="1">
      <alignment horizontal="center" vertical="center" wrapText="1"/>
    </xf>
  </cellXfs>
  <cellStyles count="24">
    <cellStyle name="Comma" xfId="1" builtinId="3"/>
    <cellStyle name="Comma 2" xfId="5"/>
    <cellStyle name="Comma 2 2" xfId="9"/>
    <cellStyle name="Comma 3" xfId="10"/>
    <cellStyle name="Comma 3 2" xfId="16"/>
    <cellStyle name="Comma 4" xfId="13"/>
    <cellStyle name="Comma 5" xfId="15"/>
    <cellStyle name="Comma 6" xfId="23"/>
    <cellStyle name="Normal" xfId="0" builtinId="0"/>
    <cellStyle name="Normal 10" xfId="7"/>
    <cellStyle name="Normal 11" xfId="18"/>
    <cellStyle name="Normal 2" xfId="4"/>
    <cellStyle name="Normal 2 2" xfId="6"/>
    <cellStyle name="Normal 3" xfId="12"/>
    <cellStyle name="Normal 4" xfId="14"/>
    <cellStyle name="Normal 4 2" xfId="11"/>
    <cellStyle name="Normal 4 2 2" xfId="17"/>
    <cellStyle name="Normal 5" xfId="21"/>
    <cellStyle name="Normal_RC-D 2" xfId="20"/>
    <cellStyle name="Percent" xfId="2" builtinId="5"/>
    <cellStyle name="Percent 2" xfId="8"/>
    <cellStyle name="Percent 2 2" xfId="3"/>
    <cellStyle name="Percent 2 3" xfId="19"/>
    <cellStyle name="Percent 3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pnadzem\AppData\Local\Microsoft\Windows\INetCache\Content.Outlook\TRKG25IM\FINAL%20Forms\FINREP%20Supplemental%20Form%20-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LD-A"/>
      <sheetName val="LD-D"/>
      <sheetName val="LD-AD"/>
      <sheetName val="Validation"/>
      <sheetName val="RCS"/>
      <sheetName val="CI"/>
      <sheetName val="Countries"/>
      <sheetName val="Currency Codes"/>
      <sheetName val="Rating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>
            <v>0</v>
          </cell>
        </row>
        <row r="4">
          <cell r="A4">
            <v>1</v>
          </cell>
        </row>
        <row r="8">
          <cell r="A8">
            <v>1</v>
          </cell>
          <cell r="B8">
            <v>0</v>
          </cell>
          <cell r="C8">
            <v>1</v>
          </cell>
          <cell r="D8">
            <v>1</v>
          </cell>
          <cell r="E8">
            <v>1</v>
          </cell>
          <cell r="F8">
            <v>0</v>
          </cell>
        </row>
        <row r="9">
          <cell r="A9">
            <v>2</v>
          </cell>
          <cell r="B9">
            <v>1</v>
          </cell>
          <cell r="C9">
            <v>2</v>
          </cell>
          <cell r="D9">
            <v>0</v>
          </cell>
          <cell r="E9">
            <v>0</v>
          </cell>
          <cell r="F9">
            <v>1</v>
          </cell>
        </row>
        <row r="10">
          <cell r="A10">
            <v>3</v>
          </cell>
          <cell r="B10">
            <v>2</v>
          </cell>
          <cell r="C10">
            <v>3</v>
          </cell>
          <cell r="F10">
            <v>2</v>
          </cell>
        </row>
        <row r="11">
          <cell r="A11">
            <v>4</v>
          </cell>
          <cell r="B11">
            <v>3</v>
          </cell>
          <cell r="C11">
            <v>4</v>
          </cell>
        </row>
        <row r="12">
          <cell r="A12">
            <v>5</v>
          </cell>
          <cell r="C12">
            <v>5</v>
          </cell>
        </row>
        <row r="13">
          <cell r="A13">
            <v>6</v>
          </cell>
          <cell r="C13">
            <v>6</v>
          </cell>
        </row>
        <row r="14">
          <cell r="C14">
            <v>7</v>
          </cell>
        </row>
        <row r="15">
          <cell r="C15">
            <v>8</v>
          </cell>
        </row>
        <row r="16">
          <cell r="C16">
            <v>9</v>
          </cell>
        </row>
      </sheetData>
      <sheetData sheetId="5" refreshError="1"/>
      <sheetData sheetId="6" refreshError="1"/>
      <sheetData sheetId="7">
        <row r="3">
          <cell r="A3" t="str">
            <v>AF</v>
          </cell>
        </row>
        <row r="4">
          <cell r="A4" t="str">
            <v>AX</v>
          </cell>
        </row>
        <row r="5">
          <cell r="A5" t="str">
            <v>AL</v>
          </cell>
        </row>
        <row r="6">
          <cell r="A6" t="str">
            <v>DZ</v>
          </cell>
        </row>
        <row r="7">
          <cell r="A7" t="str">
            <v>AS</v>
          </cell>
        </row>
        <row r="8">
          <cell r="A8" t="str">
            <v>AD</v>
          </cell>
        </row>
        <row r="9">
          <cell r="A9" t="str">
            <v>AO</v>
          </cell>
        </row>
        <row r="10">
          <cell r="A10" t="str">
            <v>AI</v>
          </cell>
        </row>
        <row r="11">
          <cell r="A11" t="str">
            <v>AQ</v>
          </cell>
        </row>
        <row r="12">
          <cell r="A12" t="str">
            <v>AG</v>
          </cell>
        </row>
        <row r="13">
          <cell r="A13" t="str">
            <v>AR</v>
          </cell>
        </row>
        <row r="14">
          <cell r="A14" t="str">
            <v>AM</v>
          </cell>
        </row>
        <row r="15">
          <cell r="A15" t="str">
            <v>AW</v>
          </cell>
        </row>
        <row r="16">
          <cell r="A16" t="str">
            <v>AC</v>
          </cell>
        </row>
        <row r="17">
          <cell r="A17" t="str">
            <v>AU</v>
          </cell>
        </row>
        <row r="18">
          <cell r="A18" t="str">
            <v>AT</v>
          </cell>
        </row>
        <row r="19">
          <cell r="A19" t="str">
            <v>AZ</v>
          </cell>
        </row>
        <row r="20">
          <cell r="A20" t="str">
            <v>BS</v>
          </cell>
        </row>
        <row r="21">
          <cell r="A21" t="str">
            <v>BH</v>
          </cell>
        </row>
        <row r="22">
          <cell r="A22" t="str">
            <v>BD</v>
          </cell>
        </row>
        <row r="23">
          <cell r="A23" t="str">
            <v>BB</v>
          </cell>
        </row>
        <row r="24">
          <cell r="A24" t="str">
            <v>BY</v>
          </cell>
        </row>
        <row r="25">
          <cell r="A25" t="str">
            <v>BE</v>
          </cell>
        </row>
        <row r="26">
          <cell r="A26" t="str">
            <v>BZ</v>
          </cell>
        </row>
        <row r="27">
          <cell r="A27" t="str">
            <v>BJ</v>
          </cell>
        </row>
        <row r="28">
          <cell r="A28" t="str">
            <v>BM</v>
          </cell>
        </row>
        <row r="29">
          <cell r="A29" t="str">
            <v>BT</v>
          </cell>
        </row>
        <row r="30">
          <cell r="A30" t="str">
            <v>BO</v>
          </cell>
        </row>
        <row r="31">
          <cell r="A31" t="str">
            <v>BA</v>
          </cell>
        </row>
        <row r="32">
          <cell r="A32" t="str">
            <v>BW</v>
          </cell>
        </row>
        <row r="33">
          <cell r="A33" t="str">
            <v>BV</v>
          </cell>
        </row>
        <row r="34">
          <cell r="A34" t="str">
            <v>BR</v>
          </cell>
        </row>
        <row r="35">
          <cell r="A35" t="str">
            <v>IO</v>
          </cell>
        </row>
        <row r="36">
          <cell r="A36" t="str">
            <v>VG</v>
          </cell>
        </row>
        <row r="37">
          <cell r="A37" t="str">
            <v>BN</v>
          </cell>
        </row>
        <row r="38">
          <cell r="A38" t="str">
            <v>BG</v>
          </cell>
        </row>
        <row r="39">
          <cell r="A39" t="str">
            <v>BF</v>
          </cell>
        </row>
        <row r="40">
          <cell r="A40" t="str">
            <v>BI</v>
          </cell>
        </row>
        <row r="41">
          <cell r="A41" t="str">
            <v>KH</v>
          </cell>
        </row>
        <row r="42">
          <cell r="A42" t="str">
            <v>CM</v>
          </cell>
        </row>
        <row r="43">
          <cell r="A43" t="str">
            <v>CA</v>
          </cell>
        </row>
        <row r="44">
          <cell r="A44" t="str">
            <v>CV</v>
          </cell>
        </row>
        <row r="45">
          <cell r="A45" t="str">
            <v>KY</v>
          </cell>
        </row>
        <row r="46">
          <cell r="A46" t="str">
            <v>CF</v>
          </cell>
        </row>
        <row r="47">
          <cell r="A47" t="str">
            <v>TD</v>
          </cell>
        </row>
        <row r="48">
          <cell r="A48" t="str">
            <v>CL</v>
          </cell>
        </row>
        <row r="49">
          <cell r="A49" t="str">
            <v>CN</v>
          </cell>
        </row>
        <row r="50">
          <cell r="A50" t="str">
            <v>CX</v>
          </cell>
        </row>
        <row r="51">
          <cell r="A51" t="str">
            <v>CC</v>
          </cell>
        </row>
        <row r="52">
          <cell r="A52" t="str">
            <v>CO</v>
          </cell>
        </row>
        <row r="53">
          <cell r="A53" t="str">
            <v>KM</v>
          </cell>
        </row>
        <row r="54">
          <cell r="A54" t="str">
            <v>CG</v>
          </cell>
        </row>
        <row r="55">
          <cell r="A55" t="str">
            <v>CD</v>
          </cell>
        </row>
        <row r="56">
          <cell r="A56" t="str">
            <v>CK</v>
          </cell>
        </row>
        <row r="57">
          <cell r="A57" t="str">
            <v>CR</v>
          </cell>
        </row>
        <row r="58">
          <cell r="A58" t="str">
            <v>CI</v>
          </cell>
        </row>
        <row r="59">
          <cell r="A59" t="str">
            <v>HR</v>
          </cell>
        </row>
        <row r="60">
          <cell r="A60" t="str">
            <v>CU</v>
          </cell>
        </row>
        <row r="61">
          <cell r="A61" t="str">
            <v>CY</v>
          </cell>
        </row>
        <row r="62">
          <cell r="A62" t="str">
            <v>CZ</v>
          </cell>
        </row>
        <row r="63">
          <cell r="A63" t="str">
            <v>CS</v>
          </cell>
        </row>
        <row r="64">
          <cell r="A64" t="str">
            <v>DK</v>
          </cell>
        </row>
        <row r="65">
          <cell r="A65" t="str">
            <v>DJ</v>
          </cell>
        </row>
        <row r="66">
          <cell r="A66" t="str">
            <v>DM</v>
          </cell>
        </row>
        <row r="67">
          <cell r="A67" t="str">
            <v>DO</v>
          </cell>
        </row>
        <row r="68">
          <cell r="A68" t="str">
            <v>TP</v>
          </cell>
        </row>
        <row r="69">
          <cell r="A69" t="str">
            <v>EC</v>
          </cell>
        </row>
        <row r="70">
          <cell r="A70" t="str">
            <v>EG</v>
          </cell>
        </row>
        <row r="71">
          <cell r="A71" t="str">
            <v>SV</v>
          </cell>
        </row>
        <row r="72">
          <cell r="A72" t="str">
            <v>GQ</v>
          </cell>
        </row>
        <row r="73">
          <cell r="A73" t="str">
            <v>ER</v>
          </cell>
        </row>
        <row r="74">
          <cell r="A74" t="str">
            <v>EE</v>
          </cell>
        </row>
        <row r="75">
          <cell r="A75" t="str">
            <v>ET</v>
          </cell>
        </row>
        <row r="76">
          <cell r="A76" t="str">
            <v>EU</v>
          </cell>
        </row>
        <row r="77">
          <cell r="A77" t="str">
            <v>MK</v>
          </cell>
        </row>
        <row r="78">
          <cell r="A78" t="str">
            <v>FK</v>
          </cell>
        </row>
        <row r="79">
          <cell r="A79" t="str">
            <v>FO</v>
          </cell>
        </row>
        <row r="80">
          <cell r="A80" t="str">
            <v>FJ</v>
          </cell>
        </row>
        <row r="81">
          <cell r="A81" t="str">
            <v>FI</v>
          </cell>
        </row>
        <row r="82">
          <cell r="A82" t="str">
            <v>FR</v>
          </cell>
        </row>
        <row r="83">
          <cell r="A83" t="str">
            <v>FX</v>
          </cell>
        </row>
        <row r="84">
          <cell r="A84" t="str">
            <v>GF</v>
          </cell>
        </row>
        <row r="85">
          <cell r="A85" t="str">
            <v>PF</v>
          </cell>
        </row>
        <row r="86">
          <cell r="A86" t="str">
            <v>TF</v>
          </cell>
        </row>
        <row r="87">
          <cell r="A87" t="str">
            <v>GA</v>
          </cell>
        </row>
        <row r="88">
          <cell r="A88" t="str">
            <v>GM</v>
          </cell>
        </row>
        <row r="89">
          <cell r="A89" t="str">
            <v>GE</v>
          </cell>
        </row>
        <row r="90">
          <cell r="A90" t="str">
            <v>DE</v>
          </cell>
        </row>
        <row r="91">
          <cell r="A91" t="str">
            <v>GH</v>
          </cell>
        </row>
        <row r="92">
          <cell r="A92" t="str">
            <v>GI</v>
          </cell>
        </row>
        <row r="93">
          <cell r="A93" t="str">
            <v>GB</v>
          </cell>
        </row>
        <row r="94">
          <cell r="A94" t="str">
            <v>GR</v>
          </cell>
        </row>
        <row r="95">
          <cell r="A95" t="str">
            <v>GL</v>
          </cell>
        </row>
        <row r="96">
          <cell r="A96" t="str">
            <v>GD</v>
          </cell>
        </row>
        <row r="97">
          <cell r="A97" t="str">
            <v>GP</v>
          </cell>
        </row>
        <row r="98">
          <cell r="A98" t="str">
            <v>GU</v>
          </cell>
        </row>
        <row r="99">
          <cell r="A99" t="str">
            <v>GT</v>
          </cell>
        </row>
        <row r="100">
          <cell r="A100" t="str">
            <v>GG</v>
          </cell>
        </row>
        <row r="101">
          <cell r="A101" t="str">
            <v>GN</v>
          </cell>
        </row>
        <row r="102">
          <cell r="A102" t="str">
            <v>GW</v>
          </cell>
        </row>
        <row r="103">
          <cell r="A103" t="str">
            <v>GY</v>
          </cell>
        </row>
        <row r="104">
          <cell r="A104" t="str">
            <v>HT</v>
          </cell>
        </row>
        <row r="105">
          <cell r="A105" t="str">
            <v>HM</v>
          </cell>
        </row>
        <row r="106">
          <cell r="A106" t="str">
            <v>HN</v>
          </cell>
        </row>
        <row r="107">
          <cell r="A107" t="str">
            <v>HK</v>
          </cell>
        </row>
        <row r="108">
          <cell r="A108" t="str">
            <v>HU</v>
          </cell>
        </row>
        <row r="109">
          <cell r="A109" t="str">
            <v>IS</v>
          </cell>
        </row>
        <row r="110">
          <cell r="A110" t="str">
            <v>IN</v>
          </cell>
        </row>
        <row r="111">
          <cell r="A111" t="str">
            <v>ID</v>
          </cell>
        </row>
        <row r="112">
          <cell r="A112" t="str">
            <v>IR</v>
          </cell>
        </row>
        <row r="113">
          <cell r="A113" t="str">
            <v>IQ</v>
          </cell>
        </row>
        <row r="114">
          <cell r="A114" t="str">
            <v>IE</v>
          </cell>
        </row>
        <row r="115">
          <cell r="A115" t="str">
            <v>IM</v>
          </cell>
        </row>
        <row r="116">
          <cell r="A116" t="str">
            <v>IL</v>
          </cell>
        </row>
        <row r="117">
          <cell r="A117" t="str">
            <v>IT</v>
          </cell>
        </row>
        <row r="118">
          <cell r="A118" t="str">
            <v>JM</v>
          </cell>
        </row>
        <row r="119">
          <cell r="A119" t="str">
            <v>JP</v>
          </cell>
        </row>
        <row r="120">
          <cell r="A120" t="str">
            <v>JE</v>
          </cell>
        </row>
        <row r="121">
          <cell r="A121" t="str">
            <v>JO</v>
          </cell>
        </row>
        <row r="122">
          <cell r="A122" t="str">
            <v>KZ</v>
          </cell>
        </row>
        <row r="123">
          <cell r="A123" t="str">
            <v>KE</v>
          </cell>
        </row>
        <row r="124">
          <cell r="A124" t="str">
            <v>KI</v>
          </cell>
        </row>
        <row r="125">
          <cell r="A125" t="str">
            <v>KP</v>
          </cell>
        </row>
        <row r="126">
          <cell r="A126" t="str">
            <v>KR</v>
          </cell>
        </row>
        <row r="127">
          <cell r="A127" t="str">
            <v>XK</v>
          </cell>
        </row>
        <row r="128">
          <cell r="A128" t="str">
            <v>KW</v>
          </cell>
        </row>
        <row r="129">
          <cell r="A129" t="str">
            <v>KG</v>
          </cell>
        </row>
        <row r="130">
          <cell r="A130" t="str">
            <v>LA</v>
          </cell>
        </row>
        <row r="131">
          <cell r="A131" t="str">
            <v>LV</v>
          </cell>
        </row>
        <row r="132">
          <cell r="A132" t="str">
            <v>LB</v>
          </cell>
        </row>
        <row r="133">
          <cell r="A133" t="str">
            <v>LS</v>
          </cell>
        </row>
        <row r="134">
          <cell r="A134" t="str">
            <v>LR</v>
          </cell>
        </row>
        <row r="135">
          <cell r="A135" t="str">
            <v>LY</v>
          </cell>
        </row>
        <row r="136">
          <cell r="A136" t="str">
            <v>LI</v>
          </cell>
        </row>
        <row r="137">
          <cell r="A137" t="str">
            <v>LT</v>
          </cell>
        </row>
        <row r="138">
          <cell r="A138" t="str">
            <v>LU</v>
          </cell>
        </row>
        <row r="139">
          <cell r="A139" t="str">
            <v>MO</v>
          </cell>
        </row>
        <row r="140">
          <cell r="A140" t="str">
            <v>MG</v>
          </cell>
        </row>
        <row r="141">
          <cell r="A141" t="str">
            <v>MW</v>
          </cell>
        </row>
        <row r="142">
          <cell r="A142" t="str">
            <v>MY</v>
          </cell>
        </row>
        <row r="143">
          <cell r="A143" t="str">
            <v>MV</v>
          </cell>
        </row>
        <row r="144">
          <cell r="A144" t="str">
            <v>ML</v>
          </cell>
        </row>
        <row r="145">
          <cell r="A145" t="str">
            <v>MT</v>
          </cell>
        </row>
        <row r="146">
          <cell r="A146" t="str">
            <v>MH</v>
          </cell>
        </row>
        <row r="147">
          <cell r="A147" t="str">
            <v>MQ</v>
          </cell>
        </row>
        <row r="148">
          <cell r="A148" t="str">
            <v>MR</v>
          </cell>
        </row>
        <row r="149">
          <cell r="A149" t="str">
            <v>MU</v>
          </cell>
        </row>
        <row r="150">
          <cell r="A150" t="str">
            <v>YT</v>
          </cell>
        </row>
        <row r="151">
          <cell r="A151" t="str">
            <v>MX</v>
          </cell>
        </row>
        <row r="152">
          <cell r="A152" t="str">
            <v>FM</v>
          </cell>
        </row>
        <row r="153">
          <cell r="A153" t="str">
            <v>MD</v>
          </cell>
        </row>
        <row r="154">
          <cell r="A154" t="str">
            <v>MC</v>
          </cell>
        </row>
        <row r="155">
          <cell r="A155" t="str">
            <v>MN</v>
          </cell>
        </row>
        <row r="156">
          <cell r="A156" t="str">
            <v>ME</v>
          </cell>
        </row>
        <row r="157">
          <cell r="A157" t="str">
            <v>MS</v>
          </cell>
        </row>
        <row r="158">
          <cell r="A158" t="str">
            <v>MA</v>
          </cell>
        </row>
        <row r="159">
          <cell r="A159" t="str">
            <v>MZ</v>
          </cell>
        </row>
        <row r="160">
          <cell r="A160" t="str">
            <v>MM</v>
          </cell>
        </row>
        <row r="161">
          <cell r="A161" t="str">
            <v>NA</v>
          </cell>
        </row>
        <row r="162">
          <cell r="A162" t="str">
            <v>NR</v>
          </cell>
        </row>
        <row r="163">
          <cell r="A163" t="str">
            <v>NP</v>
          </cell>
        </row>
        <row r="164">
          <cell r="A164" t="str">
            <v>NL</v>
          </cell>
        </row>
        <row r="165">
          <cell r="A165" t="str">
            <v>AN</v>
          </cell>
        </row>
        <row r="166">
          <cell r="A166" t="str">
            <v>NT</v>
          </cell>
        </row>
        <row r="167">
          <cell r="A167" t="str">
            <v>NC</v>
          </cell>
        </row>
        <row r="168">
          <cell r="A168" t="str">
            <v>NZ</v>
          </cell>
        </row>
        <row r="169">
          <cell r="A169" t="str">
            <v>NI</v>
          </cell>
        </row>
        <row r="170">
          <cell r="A170" t="str">
            <v>NE</v>
          </cell>
        </row>
        <row r="171">
          <cell r="A171" t="str">
            <v>NG</v>
          </cell>
        </row>
        <row r="172">
          <cell r="A172" t="str">
            <v>NU</v>
          </cell>
        </row>
        <row r="173">
          <cell r="A173" t="str">
            <v>NF</v>
          </cell>
        </row>
        <row r="174">
          <cell r="A174" t="str">
            <v>MP</v>
          </cell>
        </row>
        <row r="175">
          <cell r="A175" t="str">
            <v>NO</v>
          </cell>
        </row>
        <row r="176">
          <cell r="A176" t="str">
            <v>OM</v>
          </cell>
        </row>
        <row r="177">
          <cell r="A177" t="str">
            <v>PK</v>
          </cell>
        </row>
        <row r="178">
          <cell r="A178" t="str">
            <v>PW</v>
          </cell>
        </row>
        <row r="179">
          <cell r="A179" t="str">
            <v>PS</v>
          </cell>
        </row>
        <row r="180">
          <cell r="A180" t="str">
            <v>PA</v>
          </cell>
        </row>
        <row r="181">
          <cell r="A181" t="str">
            <v>PG</v>
          </cell>
        </row>
        <row r="182">
          <cell r="A182" t="str">
            <v>PY</v>
          </cell>
        </row>
        <row r="183">
          <cell r="A183" t="str">
            <v>PE</v>
          </cell>
        </row>
        <row r="184">
          <cell r="A184" t="str">
            <v>PH</v>
          </cell>
        </row>
        <row r="185">
          <cell r="A185" t="str">
            <v>PN</v>
          </cell>
        </row>
        <row r="186">
          <cell r="A186" t="str">
            <v>PL</v>
          </cell>
        </row>
        <row r="187">
          <cell r="A187" t="str">
            <v>PT</v>
          </cell>
        </row>
        <row r="188">
          <cell r="A188" t="str">
            <v>PR</v>
          </cell>
        </row>
        <row r="189">
          <cell r="A189" t="str">
            <v>QA</v>
          </cell>
        </row>
        <row r="190">
          <cell r="A190" t="str">
            <v>RE</v>
          </cell>
        </row>
        <row r="191">
          <cell r="A191" t="str">
            <v>RO</v>
          </cell>
        </row>
        <row r="192">
          <cell r="A192" t="str">
            <v>RU</v>
          </cell>
        </row>
        <row r="193">
          <cell r="A193" t="str">
            <v>RW</v>
          </cell>
        </row>
        <row r="194">
          <cell r="A194" t="str">
            <v>GS</v>
          </cell>
        </row>
        <row r="195">
          <cell r="A195" t="str">
            <v>KN</v>
          </cell>
        </row>
        <row r="196">
          <cell r="A196" t="str">
            <v>LC</v>
          </cell>
        </row>
        <row r="197">
          <cell r="A197" t="str">
            <v>MF</v>
          </cell>
        </row>
        <row r="198">
          <cell r="A198" t="str">
            <v>VC</v>
          </cell>
        </row>
        <row r="199">
          <cell r="A199" t="str">
            <v>WS</v>
          </cell>
        </row>
        <row r="200">
          <cell r="A200" t="str">
            <v>SM</v>
          </cell>
        </row>
        <row r="201">
          <cell r="A201" t="str">
            <v>ST</v>
          </cell>
        </row>
        <row r="202">
          <cell r="A202" t="str">
            <v>SA</v>
          </cell>
        </row>
        <row r="203">
          <cell r="A203" t="str">
            <v>SN</v>
          </cell>
        </row>
        <row r="204">
          <cell r="A204" t="str">
            <v>RS</v>
          </cell>
        </row>
        <row r="205">
          <cell r="A205" t="str">
            <v>YU</v>
          </cell>
        </row>
        <row r="206">
          <cell r="A206" t="str">
            <v>SC</v>
          </cell>
        </row>
        <row r="207">
          <cell r="A207" t="str">
            <v>SL</v>
          </cell>
        </row>
        <row r="208">
          <cell r="A208" t="str">
            <v>SG</v>
          </cell>
        </row>
        <row r="209">
          <cell r="A209" t="str">
            <v>SK</v>
          </cell>
        </row>
        <row r="210">
          <cell r="A210" t="str">
            <v>SI</v>
          </cell>
        </row>
        <row r="211">
          <cell r="A211" t="str">
            <v>SB</v>
          </cell>
        </row>
        <row r="212">
          <cell r="A212" t="str">
            <v>SO</v>
          </cell>
        </row>
        <row r="213">
          <cell r="A213" t="str">
            <v>ZA</v>
          </cell>
        </row>
        <row r="214">
          <cell r="A214" t="str">
            <v>SS</v>
          </cell>
        </row>
        <row r="215">
          <cell r="A215" t="str">
            <v>ES</v>
          </cell>
        </row>
        <row r="216">
          <cell r="A216" t="str">
            <v>LK</v>
          </cell>
        </row>
        <row r="217">
          <cell r="A217" t="str">
            <v>SH</v>
          </cell>
        </row>
        <row r="218">
          <cell r="A218" t="str">
            <v>PM</v>
          </cell>
        </row>
        <row r="219">
          <cell r="A219" t="str">
            <v>SD</v>
          </cell>
        </row>
        <row r="220">
          <cell r="A220" t="str">
            <v>SR</v>
          </cell>
        </row>
        <row r="221">
          <cell r="A221" t="str">
            <v>SJ</v>
          </cell>
        </row>
        <row r="222">
          <cell r="A222" t="str">
            <v>SZ</v>
          </cell>
        </row>
        <row r="223">
          <cell r="A223" t="str">
            <v>SE</v>
          </cell>
        </row>
        <row r="224">
          <cell r="A224" t="str">
            <v>CH</v>
          </cell>
        </row>
        <row r="225">
          <cell r="A225" t="str">
            <v>SY</v>
          </cell>
        </row>
        <row r="226">
          <cell r="A226" t="str">
            <v>TW</v>
          </cell>
        </row>
        <row r="227">
          <cell r="A227" t="str">
            <v>TJ</v>
          </cell>
        </row>
        <row r="228">
          <cell r="A228" t="str">
            <v>TZ</v>
          </cell>
        </row>
        <row r="229">
          <cell r="A229" t="str">
            <v>TH</v>
          </cell>
        </row>
        <row r="230">
          <cell r="A230" t="str">
            <v>TG</v>
          </cell>
        </row>
        <row r="231">
          <cell r="A231" t="str">
            <v>TK</v>
          </cell>
        </row>
        <row r="232">
          <cell r="A232" t="str">
            <v>TO</v>
          </cell>
        </row>
        <row r="233">
          <cell r="A233" t="str">
            <v>TT</v>
          </cell>
        </row>
        <row r="234">
          <cell r="A234" t="str">
            <v>TN</v>
          </cell>
        </row>
        <row r="235">
          <cell r="A235" t="str">
            <v>TR</v>
          </cell>
        </row>
        <row r="236">
          <cell r="A236" t="str">
            <v>TM</v>
          </cell>
        </row>
        <row r="237">
          <cell r="A237" t="str">
            <v>TC</v>
          </cell>
        </row>
        <row r="238">
          <cell r="A238" t="str">
            <v>TV</v>
          </cell>
        </row>
        <row r="239">
          <cell r="A239" t="str">
            <v>UG</v>
          </cell>
        </row>
        <row r="240">
          <cell r="A240" t="str">
            <v>UA</v>
          </cell>
        </row>
        <row r="241">
          <cell r="A241" t="str">
            <v>AE</v>
          </cell>
        </row>
        <row r="242">
          <cell r="A242" t="str">
            <v>UK</v>
          </cell>
        </row>
        <row r="243">
          <cell r="A243" t="str">
            <v>US</v>
          </cell>
        </row>
        <row r="244">
          <cell r="A244" t="str">
            <v>UY</v>
          </cell>
        </row>
        <row r="245">
          <cell r="A245" t="str">
            <v>UM</v>
          </cell>
        </row>
        <row r="246">
          <cell r="A246" t="str">
            <v>SU</v>
          </cell>
        </row>
        <row r="247">
          <cell r="A247" t="str">
            <v>UZ</v>
          </cell>
        </row>
        <row r="248">
          <cell r="A248" t="str">
            <v>VU</v>
          </cell>
        </row>
        <row r="249">
          <cell r="A249" t="str">
            <v>VA</v>
          </cell>
        </row>
        <row r="250">
          <cell r="A250" t="str">
            <v>VE</v>
          </cell>
        </row>
        <row r="251">
          <cell r="A251" t="str">
            <v>VN</v>
          </cell>
        </row>
        <row r="252">
          <cell r="A252" t="str">
            <v>VI</v>
          </cell>
        </row>
        <row r="253">
          <cell r="A253" t="str">
            <v>WF</v>
          </cell>
        </row>
        <row r="254">
          <cell r="A254" t="str">
            <v>EH</v>
          </cell>
        </row>
        <row r="255">
          <cell r="A255" t="str">
            <v>YE</v>
          </cell>
        </row>
        <row r="256">
          <cell r="A256" t="str">
            <v>ZR</v>
          </cell>
        </row>
        <row r="257">
          <cell r="A257" t="str">
            <v>ZM</v>
          </cell>
        </row>
        <row r="258">
          <cell r="A258" t="str">
            <v>ZW</v>
          </cell>
        </row>
        <row r="259">
          <cell r="A259" t="str">
            <v>IFI</v>
          </cell>
        </row>
        <row r="260">
          <cell r="A260" t="str">
            <v>BL</v>
          </cell>
        </row>
        <row r="261">
          <cell r="A261" t="str">
            <v>TL</v>
          </cell>
        </row>
        <row r="262">
          <cell r="A262" t="str">
            <v>OT</v>
          </cell>
        </row>
      </sheetData>
      <sheetData sheetId="8">
        <row r="3">
          <cell r="A3" t="str">
            <v>AED</v>
          </cell>
        </row>
        <row r="4">
          <cell r="A4" t="str">
            <v>AFN</v>
          </cell>
        </row>
        <row r="5">
          <cell r="A5" t="str">
            <v>ALL</v>
          </cell>
        </row>
        <row r="6">
          <cell r="A6" t="str">
            <v>AMD</v>
          </cell>
        </row>
        <row r="7">
          <cell r="A7" t="str">
            <v>ANG</v>
          </cell>
        </row>
        <row r="8">
          <cell r="A8" t="str">
            <v>AOA</v>
          </cell>
        </row>
        <row r="9">
          <cell r="A9" t="str">
            <v>ARS</v>
          </cell>
        </row>
        <row r="10">
          <cell r="A10" t="str">
            <v>AUD</v>
          </cell>
        </row>
        <row r="11">
          <cell r="A11" t="str">
            <v>AWG</v>
          </cell>
        </row>
        <row r="12">
          <cell r="A12" t="str">
            <v>AZN</v>
          </cell>
        </row>
        <row r="13">
          <cell r="A13" t="str">
            <v>BAM</v>
          </cell>
        </row>
        <row r="14">
          <cell r="A14" t="str">
            <v>BBD</v>
          </cell>
        </row>
        <row r="15">
          <cell r="A15" t="str">
            <v>BDT</v>
          </cell>
        </row>
        <row r="16">
          <cell r="A16" t="str">
            <v>BGN</v>
          </cell>
        </row>
        <row r="17">
          <cell r="A17" t="str">
            <v>BHD</v>
          </cell>
        </row>
        <row r="18">
          <cell r="A18" t="str">
            <v>BIF</v>
          </cell>
        </row>
        <row r="19">
          <cell r="A19" t="str">
            <v>BMD</v>
          </cell>
        </row>
        <row r="20">
          <cell r="A20" t="str">
            <v>BND</v>
          </cell>
        </row>
        <row r="21">
          <cell r="A21" t="str">
            <v>BOB</v>
          </cell>
        </row>
        <row r="22">
          <cell r="A22" t="str">
            <v>BRL</v>
          </cell>
        </row>
        <row r="23">
          <cell r="A23" t="str">
            <v>BSD</v>
          </cell>
        </row>
        <row r="24">
          <cell r="A24" t="str">
            <v>BTN</v>
          </cell>
        </row>
        <row r="25">
          <cell r="A25" t="str">
            <v>BWP</v>
          </cell>
        </row>
        <row r="26">
          <cell r="A26" t="str">
            <v>BYR</v>
          </cell>
        </row>
        <row r="27">
          <cell r="A27" t="str">
            <v>BZD</v>
          </cell>
        </row>
        <row r="28">
          <cell r="A28" t="str">
            <v>CAD</v>
          </cell>
        </row>
        <row r="29">
          <cell r="A29" t="str">
            <v>CDF</v>
          </cell>
        </row>
        <row r="30">
          <cell r="A30" t="str">
            <v>CHF</v>
          </cell>
        </row>
        <row r="31">
          <cell r="A31" t="str">
            <v>CLP</v>
          </cell>
        </row>
        <row r="32">
          <cell r="A32" t="str">
            <v>CNY</v>
          </cell>
        </row>
        <row r="33">
          <cell r="A33" t="str">
            <v>COP</v>
          </cell>
        </row>
        <row r="34">
          <cell r="A34" t="str">
            <v>CRC</v>
          </cell>
        </row>
        <row r="35">
          <cell r="A35" t="str">
            <v>CUC</v>
          </cell>
        </row>
        <row r="36">
          <cell r="A36" t="str">
            <v>CUP</v>
          </cell>
        </row>
        <row r="37">
          <cell r="A37" t="str">
            <v>CVE</v>
          </cell>
        </row>
        <row r="38">
          <cell r="A38" t="str">
            <v>CZK</v>
          </cell>
        </row>
        <row r="39">
          <cell r="A39" t="str">
            <v>DJF</v>
          </cell>
        </row>
        <row r="40">
          <cell r="A40" t="str">
            <v>DKK</v>
          </cell>
        </row>
        <row r="41">
          <cell r="A41" t="str">
            <v>DOP</v>
          </cell>
        </row>
        <row r="42">
          <cell r="A42" t="str">
            <v>DZD</v>
          </cell>
        </row>
        <row r="43">
          <cell r="A43" t="str">
            <v>EGP</v>
          </cell>
        </row>
        <row r="44">
          <cell r="A44" t="str">
            <v>ERN</v>
          </cell>
        </row>
        <row r="45">
          <cell r="A45" t="str">
            <v>ETB</v>
          </cell>
        </row>
        <row r="46">
          <cell r="A46" t="str">
            <v>EUR</v>
          </cell>
        </row>
        <row r="47">
          <cell r="A47" t="str">
            <v>FJD</v>
          </cell>
        </row>
        <row r="48">
          <cell r="A48" t="str">
            <v>FKP</v>
          </cell>
        </row>
        <row r="49">
          <cell r="A49" t="str">
            <v>GBP</v>
          </cell>
        </row>
        <row r="50">
          <cell r="A50" t="str">
            <v>GEL</v>
          </cell>
        </row>
        <row r="51">
          <cell r="A51" t="str">
            <v>GGP</v>
          </cell>
        </row>
        <row r="52">
          <cell r="A52" t="str">
            <v>GHS</v>
          </cell>
        </row>
        <row r="53">
          <cell r="A53" t="str">
            <v>GIP</v>
          </cell>
        </row>
        <row r="54">
          <cell r="A54" t="str">
            <v>GMD</v>
          </cell>
        </row>
        <row r="55">
          <cell r="A55" t="str">
            <v>GNF</v>
          </cell>
        </row>
        <row r="56">
          <cell r="A56" t="str">
            <v>GTQ</v>
          </cell>
        </row>
        <row r="57">
          <cell r="A57" t="str">
            <v>GYD</v>
          </cell>
        </row>
        <row r="58">
          <cell r="A58" t="str">
            <v>HKD</v>
          </cell>
        </row>
        <row r="59">
          <cell r="A59" t="str">
            <v>HNL</v>
          </cell>
        </row>
        <row r="60">
          <cell r="A60" t="str">
            <v>HRK</v>
          </cell>
        </row>
        <row r="61">
          <cell r="A61" t="str">
            <v>HTG</v>
          </cell>
        </row>
        <row r="62">
          <cell r="A62" t="str">
            <v>HUF</v>
          </cell>
        </row>
        <row r="63">
          <cell r="A63" t="str">
            <v>IDR</v>
          </cell>
        </row>
        <row r="64">
          <cell r="A64" t="str">
            <v>ILS</v>
          </cell>
        </row>
        <row r="65">
          <cell r="A65" t="str">
            <v>IMP</v>
          </cell>
        </row>
        <row r="66">
          <cell r="A66" t="str">
            <v>INR</v>
          </cell>
        </row>
        <row r="67">
          <cell r="A67" t="str">
            <v>IQD</v>
          </cell>
        </row>
        <row r="68">
          <cell r="A68" t="str">
            <v>IRR</v>
          </cell>
        </row>
        <row r="69">
          <cell r="A69" t="str">
            <v>ISK</v>
          </cell>
        </row>
        <row r="70">
          <cell r="A70" t="str">
            <v>JEP</v>
          </cell>
        </row>
        <row r="71">
          <cell r="A71" t="str">
            <v>JMD</v>
          </cell>
        </row>
        <row r="72">
          <cell r="A72" t="str">
            <v>JOD</v>
          </cell>
        </row>
        <row r="73">
          <cell r="A73" t="str">
            <v>JPY</v>
          </cell>
        </row>
        <row r="74">
          <cell r="A74" t="str">
            <v>KES</v>
          </cell>
        </row>
        <row r="75">
          <cell r="A75" t="str">
            <v>KGS</v>
          </cell>
        </row>
        <row r="76">
          <cell r="A76" t="str">
            <v>KHR</v>
          </cell>
        </row>
        <row r="77">
          <cell r="A77" t="str">
            <v>KMF</v>
          </cell>
        </row>
        <row r="78">
          <cell r="A78" t="str">
            <v>KPW</v>
          </cell>
        </row>
        <row r="79">
          <cell r="A79" t="str">
            <v>KRW</v>
          </cell>
        </row>
        <row r="80">
          <cell r="A80" t="str">
            <v>KWD</v>
          </cell>
        </row>
        <row r="81">
          <cell r="A81" t="str">
            <v>KYD</v>
          </cell>
        </row>
        <row r="82">
          <cell r="A82" t="str">
            <v>KZT</v>
          </cell>
        </row>
        <row r="83">
          <cell r="A83" t="str">
            <v>LAK</v>
          </cell>
        </row>
        <row r="84">
          <cell r="A84" t="str">
            <v>LBP</v>
          </cell>
        </row>
        <row r="85">
          <cell r="A85" t="str">
            <v>LKR</v>
          </cell>
        </row>
        <row r="86">
          <cell r="A86" t="str">
            <v>LRD</v>
          </cell>
        </row>
        <row r="87">
          <cell r="A87" t="str">
            <v>LSL</v>
          </cell>
        </row>
        <row r="88">
          <cell r="A88" t="str">
            <v>LTL</v>
          </cell>
        </row>
        <row r="89">
          <cell r="A89" t="str">
            <v>LVL</v>
          </cell>
        </row>
        <row r="90">
          <cell r="A90" t="str">
            <v>LYD</v>
          </cell>
        </row>
        <row r="91">
          <cell r="A91" t="str">
            <v>MAD</v>
          </cell>
        </row>
        <row r="92">
          <cell r="A92" t="str">
            <v>MDL</v>
          </cell>
        </row>
        <row r="93">
          <cell r="A93" t="str">
            <v>MGA</v>
          </cell>
        </row>
        <row r="94">
          <cell r="A94" t="str">
            <v>MKD</v>
          </cell>
        </row>
        <row r="95">
          <cell r="A95" t="str">
            <v>MMK</v>
          </cell>
        </row>
        <row r="96">
          <cell r="A96" t="str">
            <v>MNT</v>
          </cell>
        </row>
        <row r="97">
          <cell r="A97" t="str">
            <v>MOP</v>
          </cell>
        </row>
        <row r="98">
          <cell r="A98" t="str">
            <v>MRO</v>
          </cell>
        </row>
        <row r="99">
          <cell r="A99" t="str">
            <v>MUR</v>
          </cell>
        </row>
        <row r="100">
          <cell r="A100" t="str">
            <v>MVR</v>
          </cell>
        </row>
        <row r="101">
          <cell r="A101" t="str">
            <v>MWK</v>
          </cell>
        </row>
        <row r="102">
          <cell r="A102" t="str">
            <v>MXN</v>
          </cell>
        </row>
        <row r="103">
          <cell r="A103" t="str">
            <v>MYR</v>
          </cell>
        </row>
        <row r="104">
          <cell r="A104" t="str">
            <v>MZN</v>
          </cell>
        </row>
        <row r="105">
          <cell r="A105" t="str">
            <v>NAD</v>
          </cell>
        </row>
        <row r="106">
          <cell r="A106" t="str">
            <v>NGN</v>
          </cell>
        </row>
        <row r="107">
          <cell r="A107" t="str">
            <v>NIO</v>
          </cell>
        </row>
        <row r="108">
          <cell r="A108" t="str">
            <v>NOK</v>
          </cell>
        </row>
        <row r="109">
          <cell r="A109" t="str">
            <v>NPR</v>
          </cell>
        </row>
        <row r="110">
          <cell r="A110" t="str">
            <v>NZD</v>
          </cell>
        </row>
        <row r="111">
          <cell r="A111" t="str">
            <v>OMR</v>
          </cell>
        </row>
        <row r="112">
          <cell r="A112" t="str">
            <v>PAB</v>
          </cell>
        </row>
        <row r="113">
          <cell r="A113" t="str">
            <v>PEN</v>
          </cell>
        </row>
        <row r="114">
          <cell r="A114" t="str">
            <v>PGK</v>
          </cell>
        </row>
        <row r="115">
          <cell r="A115" t="str">
            <v>PHP</v>
          </cell>
        </row>
        <row r="116">
          <cell r="A116" t="str">
            <v>PKR</v>
          </cell>
        </row>
        <row r="117">
          <cell r="A117" t="str">
            <v>PLN</v>
          </cell>
        </row>
        <row r="118">
          <cell r="A118" t="str">
            <v>PYG</v>
          </cell>
        </row>
        <row r="119">
          <cell r="A119" t="str">
            <v>QAR</v>
          </cell>
        </row>
        <row r="120">
          <cell r="A120" t="str">
            <v>RON</v>
          </cell>
        </row>
        <row r="121">
          <cell r="A121" t="str">
            <v>RSD</v>
          </cell>
        </row>
        <row r="122">
          <cell r="A122" t="str">
            <v>RUB</v>
          </cell>
        </row>
        <row r="123">
          <cell r="A123" t="str">
            <v>RWF</v>
          </cell>
        </row>
        <row r="124">
          <cell r="A124" t="str">
            <v>SAR</v>
          </cell>
        </row>
        <row r="125">
          <cell r="A125" t="str">
            <v>SBD</v>
          </cell>
        </row>
        <row r="126">
          <cell r="A126" t="str">
            <v>SCR</v>
          </cell>
        </row>
        <row r="127">
          <cell r="A127" t="str">
            <v>SDG</v>
          </cell>
        </row>
        <row r="128">
          <cell r="A128" t="str">
            <v>SEK</v>
          </cell>
        </row>
        <row r="129">
          <cell r="A129" t="str">
            <v>SGD</v>
          </cell>
        </row>
        <row r="130">
          <cell r="A130" t="str">
            <v>SHP</v>
          </cell>
        </row>
        <row r="131">
          <cell r="A131" t="str">
            <v>SLL</v>
          </cell>
        </row>
        <row r="132">
          <cell r="A132" t="str">
            <v>SOS</v>
          </cell>
        </row>
        <row r="133">
          <cell r="A133" t="str">
            <v>SPL*</v>
          </cell>
        </row>
        <row r="134">
          <cell r="A134" t="str">
            <v>SRD</v>
          </cell>
        </row>
        <row r="135">
          <cell r="A135" t="str">
            <v>STD</v>
          </cell>
        </row>
        <row r="136">
          <cell r="A136" t="str">
            <v>SVC</v>
          </cell>
        </row>
        <row r="137">
          <cell r="A137" t="str">
            <v>SYP</v>
          </cell>
        </row>
        <row r="138">
          <cell r="A138" t="str">
            <v>SZL</v>
          </cell>
        </row>
        <row r="139">
          <cell r="A139" t="str">
            <v>THB</v>
          </cell>
        </row>
        <row r="140">
          <cell r="A140" t="str">
            <v>TJS</v>
          </cell>
        </row>
        <row r="141">
          <cell r="A141" t="str">
            <v>TMT</v>
          </cell>
        </row>
        <row r="142">
          <cell r="A142" t="str">
            <v>TND</v>
          </cell>
        </row>
        <row r="143">
          <cell r="A143" t="str">
            <v>TOP</v>
          </cell>
        </row>
        <row r="144">
          <cell r="A144" t="str">
            <v>TRY</v>
          </cell>
        </row>
        <row r="145">
          <cell r="A145" t="str">
            <v>TTD</v>
          </cell>
        </row>
        <row r="146">
          <cell r="A146" t="str">
            <v>TVD</v>
          </cell>
        </row>
        <row r="147">
          <cell r="A147" t="str">
            <v>TWD</v>
          </cell>
        </row>
        <row r="148">
          <cell r="A148" t="str">
            <v>TZS</v>
          </cell>
        </row>
        <row r="149">
          <cell r="A149" t="str">
            <v>UAH</v>
          </cell>
        </row>
        <row r="150">
          <cell r="A150" t="str">
            <v>UGX</v>
          </cell>
        </row>
        <row r="151">
          <cell r="A151" t="str">
            <v>USD</v>
          </cell>
        </row>
        <row r="152">
          <cell r="A152" t="str">
            <v>UYU</v>
          </cell>
        </row>
        <row r="153">
          <cell r="A153" t="str">
            <v>UZS</v>
          </cell>
        </row>
        <row r="154">
          <cell r="A154" t="str">
            <v>VEF</v>
          </cell>
        </row>
        <row r="155">
          <cell r="A155" t="str">
            <v>VND</v>
          </cell>
        </row>
        <row r="156">
          <cell r="A156" t="str">
            <v>VUV</v>
          </cell>
        </row>
        <row r="157">
          <cell r="A157" t="str">
            <v>WST</v>
          </cell>
        </row>
        <row r="158">
          <cell r="A158" t="str">
            <v>XAF</v>
          </cell>
        </row>
        <row r="159">
          <cell r="A159" t="str">
            <v>XCD</v>
          </cell>
        </row>
        <row r="160">
          <cell r="A160" t="str">
            <v>XDR</v>
          </cell>
        </row>
        <row r="161">
          <cell r="A161" t="str">
            <v>XOF</v>
          </cell>
        </row>
        <row r="162">
          <cell r="A162" t="str">
            <v>XPF</v>
          </cell>
        </row>
        <row r="163">
          <cell r="A163" t="str">
            <v>YER</v>
          </cell>
        </row>
        <row r="164">
          <cell r="A164" t="str">
            <v>ZAR</v>
          </cell>
        </row>
        <row r="165">
          <cell r="A165" t="str">
            <v>ZMK</v>
          </cell>
        </row>
        <row r="166">
          <cell r="A166" t="str">
            <v>ZWD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Technical"/>
      <sheetName val="Ratings"/>
      <sheetName val="Trial Balance"/>
      <sheetName val="Deposi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2:U59"/>
  <sheetViews>
    <sheetView tabSelected="1" view="pageBreakPreview" zoomScaleNormal="100" zoomScaleSheetLayoutView="100" workbookViewId="0">
      <selection activeCell="B3" sqref="B3"/>
    </sheetView>
  </sheetViews>
  <sheetFormatPr defaultColWidth="9.140625" defaultRowHeight="12.75" x14ac:dyDescent="0.2"/>
  <cols>
    <col min="1" max="1" width="4.42578125" style="6" customWidth="1"/>
    <col min="2" max="2" width="42.28515625" style="6" bestFit="1" customWidth="1"/>
    <col min="3" max="3" width="17.28515625" style="6" bestFit="1" customWidth="1"/>
    <col min="4" max="4" width="10.42578125" style="6" bestFit="1" customWidth="1"/>
    <col min="5" max="5" width="10.28515625" style="6" bestFit="1" customWidth="1"/>
    <col min="6" max="6" width="9.7109375" style="6" bestFit="1" customWidth="1"/>
    <col min="7" max="7" width="10.5703125" style="6" bestFit="1" customWidth="1"/>
    <col min="8" max="8" width="10.28515625" style="6" bestFit="1" customWidth="1"/>
    <col min="9" max="9" width="10.5703125" style="6" bestFit="1" customWidth="1"/>
    <col min="10" max="11" width="10.28515625" style="6" bestFit="1" customWidth="1"/>
    <col min="12" max="12" width="11.140625" style="6" customWidth="1"/>
    <col min="13" max="13" width="9.85546875" style="6" bestFit="1" customWidth="1"/>
    <col min="14" max="15" width="10.42578125" style="6" bestFit="1" customWidth="1"/>
    <col min="16" max="16" width="9.85546875" style="6" bestFit="1" customWidth="1"/>
    <col min="17" max="17" width="10.42578125" style="6" bestFit="1" customWidth="1"/>
    <col min="18" max="18" width="11" style="6" customWidth="1"/>
    <col min="19" max="19" width="12.140625" style="6" bestFit="1" customWidth="1"/>
    <col min="20" max="16384" width="9.140625" style="6"/>
  </cols>
  <sheetData>
    <row r="2" spans="1:10" x14ac:dyDescent="0.2">
      <c r="A2" s="6" t="s">
        <v>82</v>
      </c>
    </row>
    <row r="3" spans="1:10" x14ac:dyDescent="0.2">
      <c r="B3" s="67">
        <v>45626</v>
      </c>
    </row>
    <row r="4" spans="1:10" ht="13.5" thickBot="1" x14ac:dyDescent="0.25"/>
    <row r="5" spans="1:10" x14ac:dyDescent="0.2">
      <c r="A5" s="173" t="s">
        <v>0</v>
      </c>
      <c r="B5" s="171" t="s">
        <v>28</v>
      </c>
      <c r="C5" s="175" t="s">
        <v>27</v>
      </c>
      <c r="D5" s="176"/>
      <c r="E5" s="176"/>
      <c r="F5" s="176"/>
      <c r="G5" s="176"/>
      <c r="H5" s="176"/>
      <c r="I5" s="176"/>
      <c r="J5" s="177"/>
    </row>
    <row r="6" spans="1:10" s="11" customFormat="1" ht="117.75" customHeight="1" x14ac:dyDescent="0.2">
      <c r="A6" s="174"/>
      <c r="B6" s="172"/>
      <c r="C6" s="8" t="s">
        <v>29</v>
      </c>
      <c r="D6" s="9" t="s">
        <v>30</v>
      </c>
      <c r="E6" s="9" t="s">
        <v>31</v>
      </c>
      <c r="F6" s="9" t="s">
        <v>32</v>
      </c>
      <c r="G6" s="9" t="s">
        <v>33</v>
      </c>
      <c r="H6" s="9" t="s">
        <v>34</v>
      </c>
      <c r="I6" s="9" t="s">
        <v>35</v>
      </c>
      <c r="J6" s="10" t="s">
        <v>36</v>
      </c>
    </row>
    <row r="7" spans="1:10" x14ac:dyDescent="0.2">
      <c r="A7" s="56">
        <f t="shared" ref="A7:A23" si="0">A30</f>
        <v>1</v>
      </c>
      <c r="B7" s="15" t="str">
        <f t="shared" ref="B7:B23" si="1">B30</f>
        <v>საქართველოს ბანკი</v>
      </c>
      <c r="C7" s="60">
        <f t="shared" ref="C7:C23" si="2">C30/C$29</f>
        <v>0.39264212131718157</v>
      </c>
      <c r="D7" s="61">
        <f t="shared" ref="D7:D21" si="3">E30/E$29</f>
        <v>0.37636347228456074</v>
      </c>
      <c r="E7" s="61">
        <f t="shared" ref="E7:E21" si="4">G30/G$29</f>
        <v>0.39689368188190238</v>
      </c>
      <c r="F7" s="61">
        <f t="shared" ref="F7:F21" si="5">H30/H$29</f>
        <v>0.40668249770725756</v>
      </c>
      <c r="G7" s="61">
        <f t="shared" ref="G7:G21" si="6">J30/J$29</f>
        <v>0.41353855678017315</v>
      </c>
      <c r="H7" s="61">
        <f t="shared" ref="H7:H21" si="7">K30/K$29</f>
        <v>0.35086208944990321</v>
      </c>
      <c r="I7" s="61">
        <f t="shared" ref="I7:I21" si="8">L30/L$29</f>
        <v>0.45688664960229797</v>
      </c>
      <c r="J7" s="59">
        <f t="shared" ref="J7:J23" si="9">O30/O$29</f>
        <v>0.36833535988865052</v>
      </c>
    </row>
    <row r="8" spans="1:10" x14ac:dyDescent="0.2">
      <c r="A8" s="55">
        <f t="shared" si="0"/>
        <v>2</v>
      </c>
      <c r="B8" s="12" t="str">
        <f t="shared" si="1"/>
        <v>თი–ბი–სი ბანკი</v>
      </c>
      <c r="C8" s="57">
        <f t="shared" si="2"/>
        <v>0.38428909005263928</v>
      </c>
      <c r="D8" s="58">
        <f t="shared" si="3"/>
        <v>0.38519603792900947</v>
      </c>
      <c r="E8" s="58">
        <f t="shared" si="4"/>
        <v>0.38700325412098019</v>
      </c>
      <c r="F8" s="58">
        <f t="shared" si="5"/>
        <v>0.38773627183940296</v>
      </c>
      <c r="G8" s="58">
        <f t="shared" si="6"/>
        <v>0.3742626453600616</v>
      </c>
      <c r="H8" s="58">
        <f t="shared" si="7"/>
        <v>0.41422138194344321</v>
      </c>
      <c r="I8" s="58">
        <f t="shared" si="8"/>
        <v>0.34662651498685698</v>
      </c>
      <c r="J8" s="59">
        <f t="shared" si="9"/>
        <v>0.36877183568814559</v>
      </c>
    </row>
    <row r="9" spans="1:10" x14ac:dyDescent="0.2">
      <c r="A9" s="56">
        <f t="shared" si="0"/>
        <v>3</v>
      </c>
      <c r="B9" s="15" t="str">
        <f t="shared" si="1"/>
        <v>ლიბერთი ბანკი</v>
      </c>
      <c r="C9" s="60">
        <f t="shared" si="2"/>
        <v>5.3260277358165145E-2</v>
      </c>
      <c r="D9" s="61">
        <f t="shared" si="3"/>
        <v>5.8259878535707584E-2</v>
      </c>
      <c r="E9" s="61">
        <f t="shared" si="4"/>
        <v>5.5081940961154027E-2</v>
      </c>
      <c r="F9" s="61">
        <f t="shared" si="5"/>
        <v>5.6525683435233967E-2</v>
      </c>
      <c r="G9" s="61">
        <f t="shared" si="6"/>
        <v>6.1746850336772352E-2</v>
      </c>
      <c r="H9" s="61">
        <f t="shared" si="7"/>
        <v>6.1108287692613471E-2</v>
      </c>
      <c r="I9" s="61">
        <f t="shared" si="8"/>
        <v>6.2188490938912121E-2</v>
      </c>
      <c r="J9" s="59">
        <f t="shared" si="9"/>
        <v>4.2845573620407307E-2</v>
      </c>
    </row>
    <row r="10" spans="1:10" x14ac:dyDescent="0.2">
      <c r="A10" s="55">
        <f t="shared" si="0"/>
        <v>4</v>
      </c>
      <c r="B10" s="12" t="str">
        <f t="shared" si="1"/>
        <v>ბაზის ბანკი</v>
      </c>
      <c r="C10" s="57">
        <f t="shared" si="2"/>
        <v>4.1861399633766339E-2</v>
      </c>
      <c r="D10" s="58">
        <f t="shared" si="3"/>
        <v>4.7228491729348919E-2</v>
      </c>
      <c r="E10" s="58">
        <f t="shared" si="4"/>
        <v>4.1726124048477191E-2</v>
      </c>
      <c r="F10" s="58">
        <f t="shared" si="5"/>
        <v>4.0947869843195192E-2</v>
      </c>
      <c r="G10" s="58">
        <f t="shared" si="6"/>
        <v>4.195879850571127E-2</v>
      </c>
      <c r="H10" s="58">
        <f t="shared" si="7"/>
        <v>4.6050936990302077E-2</v>
      </c>
      <c r="I10" s="58">
        <f t="shared" si="8"/>
        <v>3.9128607104905087E-2</v>
      </c>
      <c r="J10" s="59">
        <f t="shared" si="9"/>
        <v>4.263478902774516E-2</v>
      </c>
    </row>
    <row r="11" spans="1:10" x14ac:dyDescent="0.2">
      <c r="A11" s="56">
        <f t="shared" si="0"/>
        <v>5</v>
      </c>
      <c r="B11" s="15" t="str">
        <f t="shared" si="1"/>
        <v>კრედო ბანკი</v>
      </c>
      <c r="C11" s="60">
        <f t="shared" si="2"/>
        <v>3.1646581282261263E-2</v>
      </c>
      <c r="D11" s="61">
        <f t="shared" si="3"/>
        <v>3.9608024492224628E-2</v>
      </c>
      <c r="E11" s="61">
        <f t="shared" si="4"/>
        <v>3.2585581728541577E-2</v>
      </c>
      <c r="F11" s="61">
        <f t="shared" si="5"/>
        <v>1.9984899363741208E-2</v>
      </c>
      <c r="G11" s="61">
        <f t="shared" si="6"/>
        <v>2.2092504118405361E-2</v>
      </c>
      <c r="H11" s="61">
        <f t="shared" si="7"/>
        <v>1.7511844798467919E-2</v>
      </c>
      <c r="I11" s="61">
        <f t="shared" si="8"/>
        <v>2.5260564697519836E-2</v>
      </c>
      <c r="J11" s="59">
        <f t="shared" si="9"/>
        <v>2.6278185489430346E-2</v>
      </c>
    </row>
    <row r="12" spans="1:10" x14ac:dyDescent="0.2">
      <c r="A12" s="55">
        <f t="shared" si="0"/>
        <v>6</v>
      </c>
      <c r="B12" s="12" t="str">
        <f t="shared" si="1"/>
        <v>ქართუ ბანკი</v>
      </c>
      <c r="C12" s="57">
        <f t="shared" si="2"/>
        <v>2.233982021568846E-2</v>
      </c>
      <c r="D12" s="58">
        <f t="shared" si="3"/>
        <v>1.7301194836486924E-2</v>
      </c>
      <c r="E12" s="58">
        <f t="shared" si="4"/>
        <v>2.0569349821708428E-2</v>
      </c>
      <c r="F12" s="58">
        <f t="shared" si="5"/>
        <v>2.570910035782549E-2</v>
      </c>
      <c r="G12" s="58">
        <f t="shared" si="6"/>
        <v>2.9007950063886099E-2</v>
      </c>
      <c r="H12" s="58">
        <f t="shared" si="7"/>
        <v>3.4062762158053261E-2</v>
      </c>
      <c r="I12" s="58">
        <f t="shared" si="8"/>
        <v>2.5511957497780968E-2</v>
      </c>
      <c r="J12" s="59">
        <f t="shared" si="9"/>
        <v>3.2461845388873672E-2</v>
      </c>
    </row>
    <row r="13" spans="1:10" x14ac:dyDescent="0.2">
      <c r="A13" s="56">
        <f t="shared" si="0"/>
        <v>7</v>
      </c>
      <c r="B13" s="15" t="str">
        <f t="shared" si="1"/>
        <v>პროკრედიტ ბანკი</v>
      </c>
      <c r="C13" s="60">
        <f t="shared" si="2"/>
        <v>2.083854845695975E-2</v>
      </c>
      <c r="D13" s="61">
        <f t="shared" si="3"/>
        <v>2.206848684665744E-2</v>
      </c>
      <c r="E13" s="61">
        <f t="shared" si="4"/>
        <v>2.0373994908940232E-2</v>
      </c>
      <c r="F13" s="61">
        <f t="shared" si="5"/>
        <v>2.0981261139721773E-2</v>
      </c>
      <c r="G13" s="61">
        <f t="shared" si="6"/>
        <v>2.2078215528840515E-2</v>
      </c>
      <c r="H13" s="61">
        <f t="shared" si="7"/>
        <v>2.7181786404600145E-2</v>
      </c>
      <c r="I13" s="61">
        <f t="shared" si="8"/>
        <v>1.8548500574087735E-2</v>
      </c>
      <c r="J13" s="59">
        <f t="shared" si="9"/>
        <v>2.3494465643937718E-2</v>
      </c>
    </row>
    <row r="14" spans="1:10" x14ac:dyDescent="0.2">
      <c r="A14" s="55">
        <f t="shared" si="0"/>
        <v>8</v>
      </c>
      <c r="B14" s="12" t="str">
        <f t="shared" si="1"/>
        <v>ტერა ბანკი</v>
      </c>
      <c r="C14" s="57">
        <f t="shared" si="2"/>
        <v>2.0632518312586209E-2</v>
      </c>
      <c r="D14" s="58">
        <f t="shared" si="3"/>
        <v>2.3175542747110062E-2</v>
      </c>
      <c r="E14" s="58">
        <f t="shared" si="4"/>
        <v>2.0719729428684674E-2</v>
      </c>
      <c r="F14" s="58">
        <f t="shared" si="5"/>
        <v>1.9999581633095082E-2</v>
      </c>
      <c r="G14" s="58">
        <f t="shared" si="6"/>
        <v>1.9833812742031675E-2</v>
      </c>
      <c r="H14" s="58">
        <f t="shared" si="7"/>
        <v>2.4236234953835121E-2</v>
      </c>
      <c r="I14" s="58">
        <f t="shared" si="8"/>
        <v>1.6789023927214729E-2</v>
      </c>
      <c r="J14" s="59">
        <f t="shared" si="9"/>
        <v>2.0133920279956655E-2</v>
      </c>
    </row>
    <row r="15" spans="1:10" x14ac:dyDescent="0.2">
      <c r="A15" s="56">
        <f t="shared" si="0"/>
        <v>9</v>
      </c>
      <c r="B15" s="15" t="str">
        <f t="shared" si="1"/>
        <v>ხალიკ ბანკი</v>
      </c>
      <c r="C15" s="60">
        <f t="shared" si="2"/>
        <v>1.008015123380226E-2</v>
      </c>
      <c r="D15" s="61">
        <f t="shared" si="3"/>
        <v>1.1825421398721231E-2</v>
      </c>
      <c r="E15" s="61">
        <f t="shared" si="4"/>
        <v>8.6704000744915067E-3</v>
      </c>
      <c r="F15" s="61">
        <f t="shared" si="5"/>
        <v>4.8938461179449388E-3</v>
      </c>
      <c r="G15" s="61">
        <f t="shared" si="6"/>
        <v>3.5106913379901296E-3</v>
      </c>
      <c r="H15" s="61">
        <f t="shared" si="7"/>
        <v>4.5433478879515279E-3</v>
      </c>
      <c r="I15" s="61">
        <f t="shared" si="8"/>
        <v>2.7964888009322651E-3</v>
      </c>
      <c r="J15" s="59">
        <f t="shared" si="9"/>
        <v>1.8139894417791208E-2</v>
      </c>
    </row>
    <row r="16" spans="1:10" x14ac:dyDescent="0.2">
      <c r="A16" s="55">
        <f t="shared" si="0"/>
        <v>10</v>
      </c>
      <c r="B16" s="12" t="str">
        <f t="shared" si="1"/>
        <v>პაშაბანკი</v>
      </c>
      <c r="C16" s="57">
        <f t="shared" si="2"/>
        <v>7.0744659154671737E-3</v>
      </c>
      <c r="D16" s="58">
        <f t="shared" si="3"/>
        <v>6.4186389988831437E-3</v>
      </c>
      <c r="E16" s="58">
        <f t="shared" si="4"/>
        <v>6.8110037914278056E-3</v>
      </c>
      <c r="F16" s="58">
        <f t="shared" si="5"/>
        <v>7.8926394956917011E-3</v>
      </c>
      <c r="G16" s="58">
        <f t="shared" si="6"/>
        <v>5.3246646162519356E-3</v>
      </c>
      <c r="H16" s="58">
        <f t="shared" si="7"/>
        <v>9.7676135454782161E-3</v>
      </c>
      <c r="I16" s="58">
        <f t="shared" si="8"/>
        <v>2.2518468460160077E-3</v>
      </c>
      <c r="J16" s="59">
        <f t="shared" si="9"/>
        <v>8.5807154827056333E-3</v>
      </c>
    </row>
    <row r="17" spans="1:20" x14ac:dyDescent="0.2">
      <c r="A17" s="56">
        <f t="shared" si="0"/>
        <v>11</v>
      </c>
      <c r="B17" s="15" t="str">
        <f t="shared" si="1"/>
        <v>იშ ბანკ</v>
      </c>
      <c r="C17" s="60">
        <f t="shared" si="2"/>
        <v>4.972988174259607E-3</v>
      </c>
      <c r="D17" s="61">
        <f t="shared" si="3"/>
        <v>5.0720151195133723E-3</v>
      </c>
      <c r="E17" s="61">
        <f t="shared" si="4"/>
        <v>4.0043736932826217E-3</v>
      </c>
      <c r="F17" s="61">
        <f t="shared" si="5"/>
        <v>3.4217018082607683E-3</v>
      </c>
      <c r="G17" s="61">
        <f t="shared" si="6"/>
        <v>1.6623106799813863E-3</v>
      </c>
      <c r="H17" s="61">
        <f t="shared" si="7"/>
        <v>2.8643306275869776E-3</v>
      </c>
      <c r="I17" s="61">
        <f t="shared" si="8"/>
        <v>8.3097358517851094E-4</v>
      </c>
      <c r="J17" s="59">
        <f t="shared" si="9"/>
        <v>1.0510691692862369E-2</v>
      </c>
    </row>
    <row r="18" spans="1:20" x14ac:dyDescent="0.2">
      <c r="A18" s="55">
        <f t="shared" si="0"/>
        <v>12</v>
      </c>
      <c r="B18" s="12" t="str">
        <f t="shared" si="1"/>
        <v>ვი–თი–ბი ბანკი</v>
      </c>
      <c r="C18" s="57">
        <f t="shared" si="2"/>
        <v>4.8521610863708426E-3</v>
      </c>
      <c r="D18" s="58">
        <f t="shared" si="3"/>
        <v>3.1585919662156198E-3</v>
      </c>
      <c r="E18" s="58">
        <f t="shared" si="4"/>
        <v>1.4894612131624322E-3</v>
      </c>
      <c r="F18" s="58">
        <f t="shared" si="5"/>
        <v>2.430904291728482E-4</v>
      </c>
      <c r="G18" s="58">
        <f t="shared" si="6"/>
        <v>2.7307309749466803E-4</v>
      </c>
      <c r="H18" s="58">
        <f t="shared" si="7"/>
        <v>4.8011589096744048E-4</v>
      </c>
      <c r="I18" s="58">
        <f t="shared" si="8"/>
        <v>1.2987883955544504E-4</v>
      </c>
      <c r="J18" s="59">
        <f t="shared" si="9"/>
        <v>2.4077183514789876E-2</v>
      </c>
    </row>
    <row r="19" spans="1:20" ht="12" customHeight="1" x14ac:dyDescent="0.2">
      <c r="A19" s="56">
        <f t="shared" si="0"/>
        <v>13</v>
      </c>
      <c r="B19" s="15" t="str">
        <f t="shared" si="1"/>
        <v>ზირაათ ბანკი</v>
      </c>
      <c r="C19" s="60">
        <f t="shared" si="2"/>
        <v>2.5397860959572999E-3</v>
      </c>
      <c r="D19" s="61">
        <f t="shared" si="3"/>
        <v>2.5250910341619993E-3</v>
      </c>
      <c r="E19" s="61">
        <f t="shared" si="4"/>
        <v>1.9508438867344635E-3</v>
      </c>
      <c r="F19" s="61">
        <f t="shared" si="5"/>
        <v>2.3781334544462495E-3</v>
      </c>
      <c r="G19" s="61">
        <f t="shared" si="6"/>
        <v>2.0859907875053724E-3</v>
      </c>
      <c r="H19" s="61">
        <f t="shared" si="7"/>
        <v>3.0443779956266606E-3</v>
      </c>
      <c r="I19" s="61">
        <f t="shared" si="8"/>
        <v>1.4231541691257078E-3</v>
      </c>
      <c r="J19" s="59">
        <f t="shared" si="9"/>
        <v>5.9068505032700931E-3</v>
      </c>
    </row>
    <row r="20" spans="1:20" x14ac:dyDescent="0.2">
      <c r="A20" s="55">
        <f t="shared" si="0"/>
        <v>14</v>
      </c>
      <c r="B20" s="12" t="str">
        <f t="shared" si="1"/>
        <v>სილქ ბანკი</v>
      </c>
      <c r="C20" s="57">
        <f t="shared" si="2"/>
        <v>2.3430590148091754E-3</v>
      </c>
      <c r="D20" s="58">
        <f t="shared" si="3"/>
        <v>1.7991120813989478E-3</v>
      </c>
      <c r="E20" s="58">
        <f t="shared" si="4"/>
        <v>1.9749184249333689E-3</v>
      </c>
      <c r="F20" s="58">
        <f t="shared" si="5"/>
        <v>2.5282633736814593E-3</v>
      </c>
      <c r="G20" s="58">
        <f t="shared" si="6"/>
        <v>2.5378991715711233E-3</v>
      </c>
      <c r="H20" s="58">
        <f t="shared" si="7"/>
        <v>3.8971260033425575E-3</v>
      </c>
      <c r="I20" s="58">
        <f t="shared" si="8"/>
        <v>1.5978351670145603E-3</v>
      </c>
      <c r="J20" s="59">
        <f t="shared" si="9"/>
        <v>4.4477698995315923E-3</v>
      </c>
    </row>
    <row r="21" spans="1:20" x14ac:dyDescent="0.2">
      <c r="A21" s="56">
        <f t="shared" si="0"/>
        <v>15</v>
      </c>
      <c r="B21" s="15" t="str">
        <f t="shared" si="1"/>
        <v>ჰეშბანკი</v>
      </c>
      <c r="C21" s="60">
        <f t="shared" si="2"/>
        <v>3.3282335011193157E-4</v>
      </c>
      <c r="D21" s="61">
        <f t="shared" si="3"/>
        <v>0</v>
      </c>
      <c r="E21" s="61">
        <f t="shared" si="4"/>
        <v>8.0078912201630927E-6</v>
      </c>
      <c r="F21" s="61">
        <f t="shared" si="5"/>
        <v>9.8002775713778967E-8</v>
      </c>
      <c r="G21" s="61">
        <f t="shared" si="6"/>
        <v>0</v>
      </c>
      <c r="H21" s="61">
        <f t="shared" si="7"/>
        <v>0</v>
      </c>
      <c r="I21" s="61">
        <f t="shared" si="8"/>
        <v>0</v>
      </c>
      <c r="J21" s="59">
        <f t="shared" si="9"/>
        <v>2.1898383950812797E-3</v>
      </c>
    </row>
    <row r="22" spans="1:20" x14ac:dyDescent="0.2">
      <c r="A22" s="55">
        <f t="shared" si="0"/>
        <v>16</v>
      </c>
      <c r="B22" s="12" t="str">
        <f t="shared" si="1"/>
        <v>პეისერა</v>
      </c>
      <c r="C22" s="57">
        <f t="shared" si="2"/>
        <v>2.0291952993738445E-4</v>
      </c>
      <c r="D22" s="58">
        <f t="shared" ref="D22:D23" si="10">E45/E$29</f>
        <v>0</v>
      </c>
      <c r="E22" s="58">
        <f t="shared" ref="E22:E23" si="11">G45/G$29</f>
        <v>1.1900981257260955E-4</v>
      </c>
      <c r="F22" s="58">
        <f t="shared" ref="F22:F23" si="12">H45/H$29</f>
        <v>6.0039808411771179E-5</v>
      </c>
      <c r="G22" s="58">
        <f t="shared" ref="G22:G23" si="13">J45/J$29</f>
        <v>6.8818276761333392E-5</v>
      </c>
      <c r="H22" s="58">
        <f t="shared" ref="H22:H23" si="14">K45/K$29</f>
        <v>1.2564890702662876E-4</v>
      </c>
      <c r="I22" s="58">
        <f t="shared" ref="I22:I23" si="15">L45/L$29</f>
        <v>2.9513262601893454E-5</v>
      </c>
      <c r="J22" s="59">
        <f t="shared" si="9"/>
        <v>6.8264301208774013E-4</v>
      </c>
    </row>
    <row r="23" spans="1:20" ht="13.5" thickBot="1" x14ac:dyDescent="0.25">
      <c r="A23" s="56">
        <f t="shared" si="0"/>
        <v>17</v>
      </c>
      <c r="B23" s="15" t="str">
        <f t="shared" si="1"/>
        <v>პეივბანკი</v>
      </c>
      <c r="C23" s="60">
        <f t="shared" si="2"/>
        <v>9.1288970036569744E-5</v>
      </c>
      <c r="D23" s="61">
        <f t="shared" si="10"/>
        <v>0</v>
      </c>
      <c r="E23" s="61">
        <f t="shared" si="11"/>
        <v>1.8324311786261288E-5</v>
      </c>
      <c r="F23" s="61">
        <f t="shared" si="12"/>
        <v>1.5022190141343876E-5</v>
      </c>
      <c r="G23" s="61">
        <f t="shared" si="13"/>
        <v>1.7218596562105179E-5</v>
      </c>
      <c r="H23" s="61">
        <f t="shared" si="14"/>
        <v>4.211475080183769E-5</v>
      </c>
      <c r="I23" s="61">
        <f t="shared" si="15"/>
        <v>0</v>
      </c>
      <c r="J23" s="59">
        <f t="shared" si="9"/>
        <v>5.0843805473312445E-4</v>
      </c>
    </row>
    <row r="24" spans="1:20" ht="13.5" thickBot="1" x14ac:dyDescent="0.25">
      <c r="A24" s="18"/>
      <c r="B24" s="19" t="str">
        <f>B29</f>
        <v>კონსოლიდირებული</v>
      </c>
      <c r="C24" s="20">
        <f t="shared" ref="C24:J24" si="16">SUM(C7:C23)</f>
        <v>1.0000000000000002</v>
      </c>
      <c r="D24" s="21">
        <f t="shared" si="16"/>
        <v>1.0000000000000002</v>
      </c>
      <c r="E24" s="21">
        <f t="shared" si="16"/>
        <v>1</v>
      </c>
      <c r="F24" s="21">
        <f t="shared" si="16"/>
        <v>1</v>
      </c>
      <c r="G24" s="21">
        <f t="shared" si="16"/>
        <v>1</v>
      </c>
      <c r="H24" s="21">
        <f t="shared" si="16"/>
        <v>1</v>
      </c>
      <c r="I24" s="21">
        <f t="shared" si="16"/>
        <v>0.99999999999999967</v>
      </c>
      <c r="J24" s="22">
        <f t="shared" si="16"/>
        <v>0.99999999999999978</v>
      </c>
    </row>
    <row r="25" spans="1:20" x14ac:dyDescent="0.2">
      <c r="A25" s="131"/>
      <c r="B25" s="132"/>
      <c r="C25" s="133"/>
      <c r="D25" s="133"/>
      <c r="E25" s="133"/>
      <c r="F25" s="133"/>
      <c r="G25" s="133"/>
      <c r="H25" s="133"/>
      <c r="I25" s="133"/>
      <c r="J25" s="133"/>
    </row>
    <row r="26" spans="1:20" ht="13.5" thickBot="1" x14ac:dyDescent="0.25">
      <c r="B26" s="63" t="s">
        <v>37</v>
      </c>
      <c r="S26" s="23"/>
    </row>
    <row r="27" spans="1:20" ht="13.5" thickBot="1" x14ac:dyDescent="0.25">
      <c r="A27" s="173" t="s">
        <v>0</v>
      </c>
      <c r="B27" s="171" t="s">
        <v>28</v>
      </c>
      <c r="C27" s="175" t="s">
        <v>29</v>
      </c>
      <c r="D27" s="176"/>
      <c r="E27" s="176"/>
      <c r="F27" s="177"/>
      <c r="G27" s="164" t="s">
        <v>38</v>
      </c>
      <c r="H27" s="169"/>
      <c r="I27" s="169"/>
      <c r="J27" s="169"/>
      <c r="K27" s="169"/>
      <c r="L27" s="169"/>
      <c r="M27" s="169"/>
      <c r="N27" s="170"/>
      <c r="O27" s="168" t="s">
        <v>39</v>
      </c>
      <c r="P27" s="169"/>
      <c r="Q27" s="170"/>
      <c r="R27" s="168" t="s">
        <v>40</v>
      </c>
      <c r="S27" s="169"/>
      <c r="T27" s="170"/>
    </row>
    <row r="28" spans="1:20" ht="150.75" customHeight="1" thickBot="1" x14ac:dyDescent="0.25">
      <c r="A28" s="174"/>
      <c r="B28" s="172"/>
      <c r="C28" s="8" t="s">
        <v>41</v>
      </c>
      <c r="D28" s="9" t="s">
        <v>42</v>
      </c>
      <c r="E28" s="9" t="s">
        <v>30</v>
      </c>
      <c r="F28" s="10" t="s">
        <v>43</v>
      </c>
      <c r="G28" s="83" t="s">
        <v>31</v>
      </c>
      <c r="H28" s="84" t="s">
        <v>44</v>
      </c>
      <c r="I28" s="84" t="s">
        <v>184</v>
      </c>
      <c r="J28" s="84" t="s">
        <v>33</v>
      </c>
      <c r="K28" s="84" t="s">
        <v>34</v>
      </c>
      <c r="L28" s="84" t="s">
        <v>35</v>
      </c>
      <c r="M28" s="84" t="s">
        <v>172</v>
      </c>
      <c r="N28" s="85" t="s">
        <v>45</v>
      </c>
      <c r="O28" s="83" t="s">
        <v>36</v>
      </c>
      <c r="P28" s="84" t="s">
        <v>46</v>
      </c>
      <c r="Q28" s="85" t="s">
        <v>47</v>
      </c>
      <c r="R28" s="83" t="str">
        <f>YEAR($B$3)&amp;" წლის "&amp;MONTH($B$3)&amp;" თვის წმინდა მოგება"</f>
        <v>2024 წლის 11 თვის წმინდა მოგება</v>
      </c>
      <c r="S28" s="84" t="s">
        <v>86</v>
      </c>
      <c r="T28" s="85" t="s">
        <v>87</v>
      </c>
    </row>
    <row r="29" spans="1:20" ht="13.5" thickBot="1" x14ac:dyDescent="0.25">
      <c r="A29" s="116"/>
      <c r="B29" s="117" t="s">
        <v>90</v>
      </c>
      <c r="C29" s="118">
        <v>93812944943.614594</v>
      </c>
      <c r="D29" s="119">
        <v>14842348114.48852</v>
      </c>
      <c r="E29" s="119">
        <v>61783795771.456161</v>
      </c>
      <c r="F29" s="120">
        <v>-1036312257.391872</v>
      </c>
      <c r="G29" s="118">
        <v>79846738975.429977</v>
      </c>
      <c r="H29" s="119">
        <v>60120746143.025803</v>
      </c>
      <c r="I29" s="119">
        <v>5412751089.4178801</v>
      </c>
      <c r="J29" s="119">
        <v>52451735932.279709</v>
      </c>
      <c r="K29" s="119">
        <v>21444868194.74641</v>
      </c>
      <c r="L29" s="119">
        <v>31006867737.53336</v>
      </c>
      <c r="M29" s="119">
        <v>1805468252.6194801</v>
      </c>
      <c r="N29" s="120">
        <v>18396132867.974995</v>
      </c>
      <c r="O29" s="118">
        <v>13966205939.532278</v>
      </c>
      <c r="P29" s="119">
        <v>1138910146.459898</v>
      </c>
      <c r="Q29" s="119">
        <v>17202847319.654968</v>
      </c>
      <c r="R29" s="119">
        <v>2850001263.1654234</v>
      </c>
      <c r="S29" s="121">
        <v>3.6368280165691755E-2</v>
      </c>
      <c r="T29" s="122">
        <v>0.24281920792491754</v>
      </c>
    </row>
    <row r="30" spans="1:20" x14ac:dyDescent="0.2">
      <c r="A30" s="56">
        <v>1</v>
      </c>
      <c r="B30" s="15" t="s">
        <v>147</v>
      </c>
      <c r="C30" s="27">
        <v>36834913709.672798</v>
      </c>
      <c r="D30" s="28">
        <v>4533407760.2608004</v>
      </c>
      <c r="E30" s="28">
        <v>23253163907.465401</v>
      </c>
      <c r="F30" s="29">
        <v>-294852474.89240003</v>
      </c>
      <c r="G30" s="27">
        <v>31690666218.2216</v>
      </c>
      <c r="H30" s="28">
        <v>24450055205.469704</v>
      </c>
      <c r="I30" s="28">
        <v>1753050479.3099999</v>
      </c>
      <c r="J30" s="28">
        <v>21690815178.049702</v>
      </c>
      <c r="K30" s="28">
        <v>7524191262.7865</v>
      </c>
      <c r="L30" s="28">
        <v>14166623915.263201</v>
      </c>
      <c r="M30" s="86"/>
      <c r="N30" s="29">
        <v>6708602673.6100006</v>
      </c>
      <c r="O30" s="27">
        <v>5144247491.0166302</v>
      </c>
      <c r="P30" s="28">
        <v>27993660.18</v>
      </c>
      <c r="Q30" s="29">
        <v>6487374422.5901299</v>
      </c>
      <c r="R30" s="27">
        <v>1399407907.7330201</v>
      </c>
      <c r="S30" s="71">
        <v>4.6083924811208765E-2</v>
      </c>
      <c r="T30" s="72">
        <v>0.32972612348631508</v>
      </c>
    </row>
    <row r="31" spans="1:20" x14ac:dyDescent="0.2">
      <c r="A31" s="55">
        <v>2</v>
      </c>
      <c r="B31" s="12" t="s">
        <v>148</v>
      </c>
      <c r="C31" s="24">
        <v>36051291247.540001</v>
      </c>
      <c r="D31" s="25">
        <v>6389683289.4099998</v>
      </c>
      <c r="E31" s="25">
        <v>23798873339.380001</v>
      </c>
      <c r="F31" s="26">
        <v>-336298812.99000001</v>
      </c>
      <c r="G31" s="24">
        <v>30900947814.439899</v>
      </c>
      <c r="H31" s="25">
        <v>23310993969.699989</v>
      </c>
      <c r="I31" s="25">
        <v>2785942671.5594802</v>
      </c>
      <c r="J31" s="25">
        <v>19630725443.742401</v>
      </c>
      <c r="K31" s="25">
        <v>8882922939.2228508</v>
      </c>
      <c r="L31" s="25">
        <v>10747802504.5196</v>
      </c>
      <c r="M31" s="86"/>
      <c r="N31" s="26">
        <v>7155234505.4099998</v>
      </c>
      <c r="O31" s="24">
        <v>5150343401.9200001</v>
      </c>
      <c r="P31" s="25">
        <v>21015907.690000001</v>
      </c>
      <c r="Q31" s="26">
        <v>6733149564.8732996</v>
      </c>
      <c r="R31" s="24">
        <v>1078545913.03</v>
      </c>
      <c r="S31" s="73">
        <v>3.5458557821460908E-2</v>
      </c>
      <c r="T31" s="74">
        <v>0.24798712795983102</v>
      </c>
    </row>
    <row r="32" spans="1:20" x14ac:dyDescent="0.2">
      <c r="A32" s="56">
        <v>3</v>
      </c>
      <c r="B32" s="15" t="s">
        <v>149</v>
      </c>
      <c r="C32" s="27">
        <v>4996503467.4831896</v>
      </c>
      <c r="D32" s="28">
        <v>665242335.96124291</v>
      </c>
      <c r="E32" s="28">
        <v>3599516437.1199999</v>
      </c>
      <c r="F32" s="29">
        <v>-141050597.62155199</v>
      </c>
      <c r="G32" s="27">
        <v>4398113362.1853104</v>
      </c>
      <c r="H32" s="28">
        <v>3398366264.3707399</v>
      </c>
      <c r="I32" s="28">
        <v>130838882.30306201</v>
      </c>
      <c r="J32" s="28">
        <v>3238729488.51438</v>
      </c>
      <c r="K32" s="28">
        <v>1310459175.1747401</v>
      </c>
      <c r="L32" s="28">
        <v>1928270313.3396399</v>
      </c>
      <c r="M32" s="86"/>
      <c r="N32" s="29">
        <v>903825441.95706999</v>
      </c>
      <c r="O32" s="27">
        <v>598390104.77999997</v>
      </c>
      <c r="P32" s="28">
        <v>44490459.259999998</v>
      </c>
      <c r="Q32" s="29">
        <v>592621655.14778197</v>
      </c>
      <c r="R32" s="27">
        <v>102128618.056329</v>
      </c>
      <c r="S32" s="71">
        <v>2.4643844164075484E-2</v>
      </c>
      <c r="T32" s="72">
        <v>0.20413577582856635</v>
      </c>
    </row>
    <row r="33" spans="1:21" x14ac:dyDescent="0.2">
      <c r="A33" s="55">
        <v>4</v>
      </c>
      <c r="B33" s="12" t="s">
        <v>152</v>
      </c>
      <c r="C33" s="24">
        <v>3927141179.1051698</v>
      </c>
      <c r="D33" s="25">
        <v>470200856.9235</v>
      </c>
      <c r="E33" s="25">
        <v>2917955487.5999999</v>
      </c>
      <c r="F33" s="26">
        <v>-32871958.190000001</v>
      </c>
      <c r="G33" s="24">
        <v>3331694935.3551698</v>
      </c>
      <c r="H33" s="25">
        <v>2461816487.9404001</v>
      </c>
      <c r="I33" s="25">
        <v>212817792.70269999</v>
      </c>
      <c r="J33" s="25">
        <v>2200811819.2572999</v>
      </c>
      <c r="K33" s="25">
        <v>987556274.00160003</v>
      </c>
      <c r="L33" s="25">
        <v>1213255545.2557001</v>
      </c>
      <c r="M33" s="86"/>
      <c r="N33" s="26">
        <v>821278386.71550012</v>
      </c>
      <c r="O33" s="24">
        <v>595446243.75</v>
      </c>
      <c r="P33" s="25">
        <v>18212575</v>
      </c>
      <c r="Q33" s="26">
        <v>705148818.19000006</v>
      </c>
      <c r="R33" s="24">
        <v>71743119.480000004</v>
      </c>
      <c r="S33" s="73">
        <v>2.1681249797208611E-2</v>
      </c>
      <c r="T33" s="74">
        <v>0.14108768650266909</v>
      </c>
    </row>
    <row r="34" spans="1:21" x14ac:dyDescent="0.2">
      <c r="A34" s="56">
        <v>5</v>
      </c>
      <c r="B34" s="15" t="s">
        <v>155</v>
      </c>
      <c r="C34" s="27">
        <v>2968858987.4864001</v>
      </c>
      <c r="D34" s="28">
        <v>405276919.24256402</v>
      </c>
      <c r="E34" s="28">
        <v>2447134096.1384401</v>
      </c>
      <c r="F34" s="29">
        <v>-65112251.824607</v>
      </c>
      <c r="G34" s="27">
        <v>2601852438.6413999</v>
      </c>
      <c r="H34" s="28">
        <v>1201507061.341403</v>
      </c>
      <c r="I34" s="28">
        <v>42716869.259999998</v>
      </c>
      <c r="J34" s="28">
        <v>1158790192.1013999</v>
      </c>
      <c r="K34" s="28">
        <v>375539203.55000001</v>
      </c>
      <c r="L34" s="28">
        <v>783250988.55140197</v>
      </c>
      <c r="M34" s="86"/>
      <c r="N34" s="29">
        <v>1310489533.0799999</v>
      </c>
      <c r="O34" s="27">
        <v>367006550.262613</v>
      </c>
      <c r="P34" s="28">
        <v>5236850</v>
      </c>
      <c r="Q34" s="29">
        <v>416496466.44261301</v>
      </c>
      <c r="R34" s="27">
        <v>58225865.382613003</v>
      </c>
      <c r="S34" s="71">
        <v>2.3696894986460642E-2</v>
      </c>
      <c r="T34" s="72">
        <v>0.19114238055423208</v>
      </c>
    </row>
    <row r="35" spans="1:21" x14ac:dyDescent="0.2">
      <c r="A35" s="55">
        <v>6</v>
      </c>
      <c r="B35" s="12" t="s">
        <v>153</v>
      </c>
      <c r="C35" s="24">
        <v>2095764323.9446299</v>
      </c>
      <c r="D35" s="25">
        <v>924683974.26449597</v>
      </c>
      <c r="E35" s="25">
        <v>1068933488.37968</v>
      </c>
      <c r="F35" s="26">
        <v>-53488926.153603002</v>
      </c>
      <c r="G35" s="24">
        <v>1642395506.1082599</v>
      </c>
      <c r="H35" s="25">
        <v>1545650296.1784</v>
      </c>
      <c r="I35" s="25">
        <v>24124299.835728001</v>
      </c>
      <c r="J35" s="25">
        <v>1521517336.68771</v>
      </c>
      <c r="K35" s="25">
        <v>730471444.82844806</v>
      </c>
      <c r="L35" s="25">
        <v>791045891.859267</v>
      </c>
      <c r="M35" s="86"/>
      <c r="N35" s="26">
        <v>84565910.632200003</v>
      </c>
      <c r="O35" s="24">
        <v>453368817.87826598</v>
      </c>
      <c r="P35" s="25">
        <v>114430000</v>
      </c>
      <c r="Q35" s="26">
        <v>510848858.67826599</v>
      </c>
      <c r="R35" s="24">
        <v>42290293.399979003</v>
      </c>
      <c r="S35" s="73">
        <v>2.4990033006208903E-2</v>
      </c>
      <c r="T35" s="74">
        <v>0.10773331984006219</v>
      </c>
    </row>
    <row r="36" spans="1:21" x14ac:dyDescent="0.2">
      <c r="A36" s="56">
        <v>7</v>
      </c>
      <c r="B36" s="15" t="s">
        <v>151</v>
      </c>
      <c r="C36" s="27">
        <v>1954925599.09761</v>
      </c>
      <c r="D36" s="28">
        <v>448193607.81629801</v>
      </c>
      <c r="E36" s="28">
        <v>1363474884.3189499</v>
      </c>
      <c r="F36" s="29">
        <v>-28901684.642941002</v>
      </c>
      <c r="G36" s="27">
        <v>1626797053.3808899</v>
      </c>
      <c r="H36" s="28">
        <v>1261409074.741745</v>
      </c>
      <c r="I36" s="28">
        <v>103368343.9711</v>
      </c>
      <c r="J36" s="28">
        <v>1158040730.7746999</v>
      </c>
      <c r="K36" s="28">
        <v>582909826.74440002</v>
      </c>
      <c r="L36" s="28">
        <v>575130904.03030002</v>
      </c>
      <c r="M36" s="86"/>
      <c r="N36" s="29">
        <v>348052276.030159</v>
      </c>
      <c r="O36" s="27">
        <v>328128545.6225</v>
      </c>
      <c r="P36" s="28">
        <v>112482804.98999999</v>
      </c>
      <c r="Q36" s="29">
        <v>337755424.96380597</v>
      </c>
      <c r="R36" s="27">
        <v>30190982.052625999</v>
      </c>
      <c r="S36" s="71">
        <v>1.7513690462362341E-2</v>
      </c>
      <c r="T36" s="72">
        <v>0.10478452004433313</v>
      </c>
    </row>
    <row r="37" spans="1:21" x14ac:dyDescent="0.2">
      <c r="A37" s="55">
        <v>8</v>
      </c>
      <c r="B37" s="12" t="s">
        <v>154</v>
      </c>
      <c r="C37" s="24">
        <v>1935597304.5067699</v>
      </c>
      <c r="D37" s="25">
        <v>261127615.03000003</v>
      </c>
      <c r="E37" s="25">
        <v>1431872999.9801002</v>
      </c>
      <c r="F37" s="26">
        <v>-31817567.670880001</v>
      </c>
      <c r="G37" s="24">
        <v>1654402827.33372</v>
      </c>
      <c r="H37" s="25">
        <v>1202389770.3300309</v>
      </c>
      <c r="I37" s="25">
        <v>151568418.34200001</v>
      </c>
      <c r="J37" s="25">
        <v>1040317908.47533</v>
      </c>
      <c r="K37" s="25">
        <v>519742864.12190002</v>
      </c>
      <c r="L37" s="25">
        <v>520575044.35342997</v>
      </c>
      <c r="M37" s="86"/>
      <c r="N37" s="26">
        <v>423850938.03000003</v>
      </c>
      <c r="O37" s="24">
        <v>281194477</v>
      </c>
      <c r="P37" s="25">
        <v>121372000</v>
      </c>
      <c r="Q37" s="26">
        <v>329030678.79000002</v>
      </c>
      <c r="R37" s="24">
        <v>29472968.530958999</v>
      </c>
      <c r="S37" s="73">
        <v>1.7891305183213812E-2</v>
      </c>
      <c r="T37" s="74">
        <v>0.1209350478854907</v>
      </c>
    </row>
    <row r="38" spans="1:21" x14ac:dyDescent="0.2">
      <c r="A38" s="56">
        <v>9</v>
      </c>
      <c r="B38" s="15" t="s">
        <v>156</v>
      </c>
      <c r="C38" s="27">
        <v>945648672.72000003</v>
      </c>
      <c r="D38" s="28">
        <v>164869375.06999999</v>
      </c>
      <c r="E38" s="28">
        <v>730619420.61000001</v>
      </c>
      <c r="F38" s="29">
        <v>-17885673.359999999</v>
      </c>
      <c r="G38" s="27">
        <v>692303171.56047201</v>
      </c>
      <c r="H38" s="28">
        <v>294221680.12</v>
      </c>
      <c r="I38" s="28">
        <v>52806640.460000001</v>
      </c>
      <c r="J38" s="28">
        <v>184141855</v>
      </c>
      <c r="K38" s="28">
        <v>97431496.620000005</v>
      </c>
      <c r="L38" s="28">
        <v>86710358.379999995</v>
      </c>
      <c r="M38" s="86"/>
      <c r="N38" s="29">
        <v>381865402.49000001</v>
      </c>
      <c r="O38" s="27">
        <v>253345501.16024399</v>
      </c>
      <c r="P38" s="28">
        <v>76000000</v>
      </c>
      <c r="Q38" s="29">
        <v>262615627.86000001</v>
      </c>
      <c r="R38" s="27">
        <v>18315259.030244</v>
      </c>
      <c r="S38" s="71">
        <v>2.2178451142974762E-2</v>
      </c>
      <c r="T38" s="72">
        <v>8.1851658894004281E-2</v>
      </c>
    </row>
    <row r="39" spans="1:21" x14ac:dyDescent="0.2">
      <c r="A39" s="55">
        <v>10</v>
      </c>
      <c r="B39" s="12" t="s">
        <v>248</v>
      </c>
      <c r="C39" s="24">
        <v>663676481.4332</v>
      </c>
      <c r="D39" s="25">
        <v>172289465.20460001</v>
      </c>
      <c r="E39" s="25">
        <v>396567881.0377</v>
      </c>
      <c r="F39" s="26">
        <v>-8663278.7565000001</v>
      </c>
      <c r="G39" s="24">
        <v>543836441.89479995</v>
      </c>
      <c r="H39" s="25">
        <v>474511375.51889998</v>
      </c>
      <c r="I39" s="25">
        <v>97920534.716999993</v>
      </c>
      <c r="J39" s="25">
        <v>279287902.37959999</v>
      </c>
      <c r="K39" s="25">
        <v>209465185.06</v>
      </c>
      <c r="L39" s="25">
        <v>69822717.319600001</v>
      </c>
      <c r="M39" s="86"/>
      <c r="N39" s="26">
        <v>61041732.530000001</v>
      </c>
      <c r="O39" s="24">
        <v>119840039.54000001</v>
      </c>
      <c r="P39" s="25">
        <v>136800000</v>
      </c>
      <c r="Q39" s="26">
        <v>136138266.93380001</v>
      </c>
      <c r="R39" s="24">
        <v>7527130.5232729996</v>
      </c>
      <c r="S39" s="73">
        <v>1.4225705490326517E-2</v>
      </c>
      <c r="T39" s="74">
        <v>7.0796612636298037E-2</v>
      </c>
    </row>
    <row r="40" spans="1:21" x14ac:dyDescent="0.2">
      <c r="A40" s="56">
        <v>11</v>
      </c>
      <c r="B40" s="15" t="s">
        <v>249</v>
      </c>
      <c r="C40" s="27">
        <v>466530665.79706299</v>
      </c>
      <c r="D40" s="28">
        <v>79775584.880476996</v>
      </c>
      <c r="E40" s="28">
        <v>313368346.29375201</v>
      </c>
      <c r="F40" s="29">
        <v>-2063080.226484</v>
      </c>
      <c r="G40" s="27">
        <v>319736181.047616</v>
      </c>
      <c r="H40" s="28">
        <v>205715265.79157799</v>
      </c>
      <c r="I40" s="28">
        <v>26015394.654996999</v>
      </c>
      <c r="J40" s="28">
        <v>87191080.823791996</v>
      </c>
      <c r="K40" s="28">
        <v>61425192.774778001</v>
      </c>
      <c r="L40" s="28">
        <v>25765888.049013998</v>
      </c>
      <c r="M40" s="86"/>
      <c r="N40" s="29">
        <v>102771128.764191</v>
      </c>
      <c r="O40" s="27">
        <v>146794484.74944699</v>
      </c>
      <c r="P40" s="28">
        <v>69161600</v>
      </c>
      <c r="Q40" s="29">
        <v>146196102.87944701</v>
      </c>
      <c r="R40" s="27">
        <v>12747419.849944999</v>
      </c>
      <c r="S40" s="71">
        <v>3.0488146482402008E-2</v>
      </c>
      <c r="T40" s="72">
        <v>9.8409187734524187E-2</v>
      </c>
    </row>
    <row r="41" spans="1:21" x14ac:dyDescent="0.2">
      <c r="A41" s="55">
        <v>12</v>
      </c>
      <c r="B41" s="12" t="s">
        <v>150</v>
      </c>
      <c r="C41" s="24">
        <v>455195520.853257</v>
      </c>
      <c r="D41" s="25">
        <v>176331234.89850003</v>
      </c>
      <c r="E41" s="25">
        <v>195149800.966028</v>
      </c>
      <c r="F41" s="26">
        <v>-18233890.221173</v>
      </c>
      <c r="G41" s="24">
        <v>118928620.701408</v>
      </c>
      <c r="H41" s="25">
        <v>14614777.982100001</v>
      </c>
      <c r="I41" s="25">
        <v>0</v>
      </c>
      <c r="J41" s="25">
        <v>14323158</v>
      </c>
      <c r="K41" s="25">
        <v>10296022</v>
      </c>
      <c r="L41" s="25">
        <v>4027136</v>
      </c>
      <c r="M41" s="86"/>
      <c r="N41" s="26">
        <v>89112092.513699993</v>
      </c>
      <c r="O41" s="24">
        <v>336266903.41146702</v>
      </c>
      <c r="P41" s="25">
        <v>209008277</v>
      </c>
      <c r="Q41" s="26">
        <v>377723682.576087</v>
      </c>
      <c r="R41" s="24">
        <v>11263961.857884999</v>
      </c>
      <c r="S41" s="73">
        <v>2.6942958912503541E-2</v>
      </c>
      <c r="T41" s="74">
        <v>3.79264189620519E-2</v>
      </c>
    </row>
    <row r="42" spans="1:21" x14ac:dyDescent="0.2">
      <c r="A42" s="56">
        <v>13</v>
      </c>
      <c r="B42" s="15" t="s">
        <v>157</v>
      </c>
      <c r="C42" s="27">
        <v>238264813.1886</v>
      </c>
      <c r="D42" s="28">
        <v>70327870.875300005</v>
      </c>
      <c r="E42" s="28">
        <v>156009708.759</v>
      </c>
      <c r="F42" s="29">
        <v>-2584291.5723999999</v>
      </c>
      <c r="G42" s="27">
        <v>155768522.60589999</v>
      </c>
      <c r="H42" s="28">
        <v>142975157.70899999</v>
      </c>
      <c r="I42" s="28">
        <v>12696899</v>
      </c>
      <c r="J42" s="28">
        <v>109413837.9434</v>
      </c>
      <c r="K42" s="28">
        <v>65286284.851199999</v>
      </c>
      <c r="L42" s="28">
        <v>44127553.092200004</v>
      </c>
      <c r="M42" s="86"/>
      <c r="N42" s="29">
        <v>3446704.8297999999</v>
      </c>
      <c r="O42" s="27">
        <v>82496290.582699999</v>
      </c>
      <c r="P42" s="28">
        <v>50000000</v>
      </c>
      <c r="Q42" s="29">
        <v>81754611.902700007</v>
      </c>
      <c r="R42" s="27">
        <v>5447521.2072999999</v>
      </c>
      <c r="S42" s="71">
        <v>2.6608004587425949E-2</v>
      </c>
      <c r="T42" s="72">
        <v>7.4596766880838203E-2</v>
      </c>
    </row>
    <row r="43" spans="1:21" x14ac:dyDescent="0.2">
      <c r="A43" s="55">
        <v>14</v>
      </c>
      <c r="B43" s="12" t="s">
        <v>171</v>
      </c>
      <c r="C43" s="24">
        <v>219809266.35593301</v>
      </c>
      <c r="D43" s="25">
        <v>45282307.440742001</v>
      </c>
      <c r="E43" s="25">
        <v>111155973.407112</v>
      </c>
      <c r="F43" s="26">
        <v>-2487769.2693320001</v>
      </c>
      <c r="G43" s="24">
        <v>157690795.97342199</v>
      </c>
      <c r="H43" s="25">
        <v>152001080.47181299</v>
      </c>
      <c r="I43" s="25">
        <v>18883863.301812999</v>
      </c>
      <c r="J43" s="25">
        <v>133117217.17</v>
      </c>
      <c r="K43" s="25">
        <v>83573353.480000004</v>
      </c>
      <c r="L43" s="25">
        <v>49543863.689999998</v>
      </c>
      <c r="M43" s="86"/>
      <c r="N43" s="26">
        <v>1996141.3823780001</v>
      </c>
      <c r="O43" s="24">
        <v>62118470.388511002</v>
      </c>
      <c r="P43" s="25">
        <v>84384600</v>
      </c>
      <c r="Q43" s="26">
        <v>56045556.748039998</v>
      </c>
      <c r="R43" s="24">
        <v>-11188848.002049999</v>
      </c>
      <c r="S43" s="73">
        <v>-6.2541000819574977E-2</v>
      </c>
      <c r="T43" s="74">
        <v>-0.20883139095228587</v>
      </c>
    </row>
    <row r="44" spans="1:21" x14ac:dyDescent="0.2">
      <c r="A44" s="56">
        <v>15</v>
      </c>
      <c r="B44" s="15" t="s">
        <v>282</v>
      </c>
      <c r="C44" s="27">
        <v>31223138.620000001</v>
      </c>
      <c r="D44" s="28">
        <v>16270694.619999999</v>
      </c>
      <c r="E44" s="28">
        <v>0</v>
      </c>
      <c r="F44" s="29">
        <v>0</v>
      </c>
      <c r="G44" s="27">
        <v>639404</v>
      </c>
      <c r="H44" s="28">
        <v>5892</v>
      </c>
      <c r="I44" s="28">
        <v>0</v>
      </c>
      <c r="J44" s="28">
        <v>0</v>
      </c>
      <c r="K44" s="28">
        <v>0</v>
      </c>
      <c r="L44" s="28">
        <v>0</v>
      </c>
      <c r="M44" s="86"/>
      <c r="N44" s="29">
        <v>0</v>
      </c>
      <c r="O44" s="27">
        <v>30583734</v>
      </c>
      <c r="P44" s="28">
        <v>37072000</v>
      </c>
      <c r="Q44" s="29">
        <v>13803182.679099999</v>
      </c>
      <c r="R44" s="27">
        <v>-4353348</v>
      </c>
      <c r="S44" s="71">
        <v>-0.30840881719770613</v>
      </c>
      <c r="T44" s="72">
        <v>-0.31488319477500631</v>
      </c>
      <c r="U44" s="76"/>
    </row>
    <row r="45" spans="1:21" x14ac:dyDescent="0.2">
      <c r="A45" s="55">
        <v>16</v>
      </c>
      <c r="B45" s="12" t="s">
        <v>174</v>
      </c>
      <c r="C45" s="24">
        <v>19036478.690000001</v>
      </c>
      <c r="D45" s="25">
        <v>11584692.26</v>
      </c>
      <c r="E45" s="25">
        <v>0</v>
      </c>
      <c r="F45" s="26">
        <v>0</v>
      </c>
      <c r="G45" s="24">
        <v>9502545.4399999995</v>
      </c>
      <c r="H45" s="25">
        <v>3609638.08</v>
      </c>
      <c r="I45" s="25">
        <v>0</v>
      </c>
      <c r="J45" s="25">
        <v>3609638.08</v>
      </c>
      <c r="K45" s="25">
        <v>2694524.25</v>
      </c>
      <c r="L45" s="25">
        <v>915113.83</v>
      </c>
      <c r="M45" s="86"/>
      <c r="N45" s="26">
        <v>0</v>
      </c>
      <c r="O45" s="24">
        <v>9533932.8900000006</v>
      </c>
      <c r="P45" s="25">
        <v>3700005</v>
      </c>
      <c r="Q45" s="26">
        <v>9306828.4700000007</v>
      </c>
      <c r="R45" s="24">
        <v>-935650.68669999996</v>
      </c>
      <c r="S45" s="73">
        <v>-5.466119110500494E-2</v>
      </c>
      <c r="T45" s="74">
        <v>-0.12087827008478794</v>
      </c>
    </row>
    <row r="46" spans="1:21" x14ac:dyDescent="0.2">
      <c r="A46" s="56">
        <v>17</v>
      </c>
      <c r="B46" s="15" t="s">
        <v>280</v>
      </c>
      <c r="C46" s="27">
        <v>8564087.1199999992</v>
      </c>
      <c r="D46" s="28">
        <v>7800530.3300000001</v>
      </c>
      <c r="E46" s="28">
        <v>0</v>
      </c>
      <c r="F46" s="29">
        <v>0</v>
      </c>
      <c r="G46" s="27">
        <v>1463136.5401020001</v>
      </c>
      <c r="H46" s="28">
        <v>903145.28</v>
      </c>
      <c r="I46" s="28">
        <v>0</v>
      </c>
      <c r="J46" s="28">
        <v>903145.28</v>
      </c>
      <c r="K46" s="28">
        <v>903145.28</v>
      </c>
      <c r="L46" s="28">
        <v>0</v>
      </c>
      <c r="M46" s="86"/>
      <c r="N46" s="29">
        <v>0</v>
      </c>
      <c r="O46" s="27">
        <v>7100950.5798979998</v>
      </c>
      <c r="P46" s="28">
        <v>7549407.3398979995</v>
      </c>
      <c r="Q46" s="29">
        <v>6837569.9298980003</v>
      </c>
      <c r="R46" s="27">
        <v>-827850.28</v>
      </c>
      <c r="S46" s="71">
        <v>-0.11887153962734853</v>
      </c>
      <c r="T46" s="72">
        <v>-0.13337192986735502</v>
      </c>
      <c r="U46" s="76"/>
    </row>
    <row r="47" spans="1:21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</row>
    <row r="48" spans="1:21" x14ac:dyDescent="0.2">
      <c r="K48" s="87"/>
      <c r="L48" s="88"/>
    </row>
    <row r="49" spans="3:12" x14ac:dyDescent="0.2">
      <c r="C49" s="62"/>
      <c r="K49" s="87"/>
      <c r="L49" s="88"/>
    </row>
    <row r="50" spans="3:12" x14ac:dyDescent="0.2">
      <c r="K50" s="87"/>
      <c r="L50" s="88"/>
    </row>
    <row r="51" spans="3:12" x14ac:dyDescent="0.2">
      <c r="K51" s="87"/>
      <c r="L51" s="88"/>
    </row>
    <row r="52" spans="3:12" x14ac:dyDescent="0.2">
      <c r="K52" s="87"/>
      <c r="L52" s="88"/>
    </row>
    <row r="53" spans="3:12" x14ac:dyDescent="0.2">
      <c r="K53" s="87"/>
      <c r="L53" s="88"/>
    </row>
    <row r="54" spans="3:12" x14ac:dyDescent="0.2">
      <c r="K54" s="87"/>
      <c r="L54" s="88"/>
    </row>
    <row r="55" spans="3:12" x14ac:dyDescent="0.2">
      <c r="K55" s="87"/>
      <c r="L55" s="88"/>
    </row>
    <row r="56" spans="3:12" x14ac:dyDescent="0.2">
      <c r="K56" s="87"/>
      <c r="L56" s="88"/>
    </row>
    <row r="57" spans="3:12" x14ac:dyDescent="0.2">
      <c r="K57" s="87"/>
      <c r="L57" s="88"/>
    </row>
    <row r="58" spans="3:12" x14ac:dyDescent="0.2">
      <c r="K58" s="87"/>
      <c r="L58" s="88"/>
    </row>
    <row r="59" spans="3:12" x14ac:dyDescent="0.2">
      <c r="K59" s="87"/>
      <c r="L59" s="88"/>
    </row>
  </sheetData>
  <mergeCells count="9">
    <mergeCell ref="R27:T27"/>
    <mergeCell ref="O27:Q27"/>
    <mergeCell ref="B5:B6"/>
    <mergeCell ref="A5:A6"/>
    <mergeCell ref="A27:A28"/>
    <mergeCell ref="B27:B28"/>
    <mergeCell ref="C5:J5"/>
    <mergeCell ref="C27:F27"/>
    <mergeCell ref="H27:N27"/>
  </mergeCells>
  <pageMargins left="0" right="0" top="0.25" bottom="0.25" header="0.05" footer="0.05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  <pageSetUpPr fitToPage="1"/>
  </sheetPr>
  <dimension ref="A1:Z48"/>
  <sheetViews>
    <sheetView view="pageBreakPreview" zoomScaleNormal="100" zoomScaleSheetLayoutView="100" workbookViewId="0">
      <selection activeCell="B3" sqref="B3"/>
    </sheetView>
  </sheetViews>
  <sheetFormatPr defaultColWidth="9.140625" defaultRowHeight="12.75" x14ac:dyDescent="0.2"/>
  <cols>
    <col min="1" max="1" width="5.85546875" style="6" customWidth="1"/>
    <col min="2" max="2" width="33.7109375" style="6" bestFit="1" customWidth="1"/>
    <col min="3" max="3" width="12.28515625" style="6" bestFit="1" customWidth="1"/>
    <col min="4" max="5" width="12.7109375" style="6" bestFit="1" customWidth="1"/>
    <col min="6" max="6" width="11.85546875" style="6" bestFit="1" customWidth="1"/>
    <col min="7" max="8" width="13.42578125" style="6" bestFit="1" customWidth="1"/>
    <col min="9" max="9" width="13" style="6" bestFit="1" customWidth="1"/>
    <col min="10" max="10" width="12.5703125" style="6" bestFit="1" customWidth="1"/>
    <col min="11" max="11" width="12.28515625" style="6" bestFit="1" customWidth="1"/>
    <col min="12" max="12" width="12.5703125" style="6" bestFit="1" customWidth="1"/>
    <col min="13" max="13" width="11.5703125" style="6" bestFit="1" customWidth="1"/>
    <col min="14" max="14" width="10.85546875" style="6" bestFit="1" customWidth="1"/>
    <col min="15" max="15" width="12.5703125" style="6" bestFit="1" customWidth="1"/>
    <col min="16" max="16" width="14" style="6" bestFit="1" customWidth="1"/>
    <col min="17" max="17" width="9.5703125" style="6" customWidth="1"/>
    <col min="18" max="18" width="9.42578125" style="6" bestFit="1" customWidth="1"/>
    <col min="19" max="19" width="8.85546875" style="6" bestFit="1" customWidth="1"/>
    <col min="20" max="20" width="8" style="6" bestFit="1" customWidth="1"/>
    <col min="21" max="21" width="9.28515625" style="6" bestFit="1" customWidth="1"/>
    <col min="22" max="22" width="12.28515625" style="6" bestFit="1" customWidth="1"/>
    <col min="23" max="23" width="6.7109375" style="6" bestFit="1" customWidth="1"/>
    <col min="24" max="24" width="7.28515625" style="6" bestFit="1" customWidth="1"/>
    <col min="25" max="26" width="12.140625" style="6" bestFit="1" customWidth="1"/>
    <col min="27" max="16384" width="9.140625" style="6"/>
  </cols>
  <sheetData>
    <row r="1" spans="1:10" x14ac:dyDescent="0.2">
      <c r="C1" s="64"/>
    </row>
    <row r="2" spans="1:10" x14ac:dyDescent="0.2">
      <c r="A2" s="6" t="s">
        <v>84</v>
      </c>
    </row>
    <row r="3" spans="1:10" x14ac:dyDescent="0.2">
      <c r="B3" s="78">
        <f>BS!B3</f>
        <v>45626</v>
      </c>
    </row>
    <row r="4" spans="1:10" ht="13.5" thickBot="1" x14ac:dyDescent="0.25"/>
    <row r="5" spans="1:10" x14ac:dyDescent="0.2">
      <c r="A5" s="173" t="s">
        <v>0</v>
      </c>
      <c r="B5" s="171" t="s">
        <v>49</v>
      </c>
      <c r="C5" s="175" t="s">
        <v>48</v>
      </c>
      <c r="D5" s="176"/>
      <c r="E5" s="176"/>
      <c r="F5" s="176"/>
      <c r="G5" s="176"/>
      <c r="H5" s="176"/>
      <c r="I5" s="176"/>
      <c r="J5" s="177"/>
    </row>
    <row r="6" spans="1:10" s="11" customFormat="1" ht="55.5" x14ac:dyDescent="0.2">
      <c r="A6" s="174"/>
      <c r="B6" s="172"/>
      <c r="C6" s="8" t="s">
        <v>1</v>
      </c>
      <c r="D6" s="9" t="s">
        <v>6</v>
      </c>
      <c r="E6" s="9" t="s">
        <v>7</v>
      </c>
      <c r="F6" s="9" t="s">
        <v>26</v>
      </c>
      <c r="G6" s="9" t="s">
        <v>50</v>
      </c>
      <c r="H6" s="9" t="s">
        <v>25</v>
      </c>
      <c r="I6" s="9" t="s">
        <v>8</v>
      </c>
      <c r="J6" s="8" t="s">
        <v>10</v>
      </c>
    </row>
    <row r="7" spans="1:10" x14ac:dyDescent="0.2">
      <c r="A7" s="55">
        <v>1</v>
      </c>
      <c r="B7" s="12" t="str">
        <f>B30</f>
        <v>Bank of Georgia</v>
      </c>
      <c r="C7" s="31">
        <f>BS!C7</f>
        <v>0.39264212131718157</v>
      </c>
      <c r="D7" s="32">
        <f>BS!D7</f>
        <v>0.37636347228456074</v>
      </c>
      <c r="E7" s="32">
        <f>BS!E7</f>
        <v>0.39689368188190238</v>
      </c>
      <c r="F7" s="32">
        <f>BS!F7</f>
        <v>0.40668249770725756</v>
      </c>
      <c r="G7" s="32">
        <f>BS!G7</f>
        <v>0.41353855678017315</v>
      </c>
      <c r="H7" s="32">
        <f>BS!H7</f>
        <v>0.35086208944990321</v>
      </c>
      <c r="I7" s="32">
        <f>BS!I7</f>
        <v>0.45688664960229797</v>
      </c>
      <c r="J7" s="33">
        <f>BS!J7</f>
        <v>0.36833535988865052</v>
      </c>
    </row>
    <row r="8" spans="1:10" x14ac:dyDescent="0.2">
      <c r="A8" s="56">
        <v>2</v>
      </c>
      <c r="B8" s="15" t="str">
        <f t="shared" ref="B8:B23" si="0">B31</f>
        <v>TBC Bank</v>
      </c>
      <c r="C8" s="34">
        <f>BS!C8</f>
        <v>0.38428909005263928</v>
      </c>
      <c r="D8" s="35">
        <f>BS!D8</f>
        <v>0.38519603792900947</v>
      </c>
      <c r="E8" s="35">
        <f>BS!E8</f>
        <v>0.38700325412098019</v>
      </c>
      <c r="F8" s="35">
        <f>BS!F8</f>
        <v>0.38773627183940296</v>
      </c>
      <c r="G8" s="35">
        <f>BS!G8</f>
        <v>0.3742626453600616</v>
      </c>
      <c r="H8" s="35">
        <f>BS!H8</f>
        <v>0.41422138194344321</v>
      </c>
      <c r="I8" s="35">
        <f>BS!I8</f>
        <v>0.34662651498685698</v>
      </c>
      <c r="J8" s="36">
        <f>BS!J8</f>
        <v>0.36877183568814559</v>
      </c>
    </row>
    <row r="9" spans="1:10" x14ac:dyDescent="0.2">
      <c r="A9" s="55">
        <v>3</v>
      </c>
      <c r="B9" s="12" t="str">
        <f t="shared" si="0"/>
        <v>Liberty Bank</v>
      </c>
      <c r="C9" s="31">
        <f>BS!C9</f>
        <v>5.3260277358165145E-2</v>
      </c>
      <c r="D9" s="32">
        <f>BS!D9</f>
        <v>5.8259878535707584E-2</v>
      </c>
      <c r="E9" s="32">
        <f>BS!E9</f>
        <v>5.5081940961154027E-2</v>
      </c>
      <c r="F9" s="32">
        <f>BS!F9</f>
        <v>5.6525683435233967E-2</v>
      </c>
      <c r="G9" s="32">
        <f>BS!G9</f>
        <v>6.1746850336772352E-2</v>
      </c>
      <c r="H9" s="32">
        <f>BS!H9</f>
        <v>6.1108287692613471E-2</v>
      </c>
      <c r="I9" s="32">
        <f>BS!I9</f>
        <v>6.2188490938912121E-2</v>
      </c>
      <c r="J9" s="33">
        <f>BS!J9</f>
        <v>4.2845573620407307E-2</v>
      </c>
    </row>
    <row r="10" spans="1:10" x14ac:dyDescent="0.2">
      <c r="A10" s="56">
        <v>4</v>
      </c>
      <c r="B10" s="15" t="str">
        <f t="shared" si="0"/>
        <v>Basis Bank</v>
      </c>
      <c r="C10" s="34">
        <f>BS!C10</f>
        <v>4.1861399633766339E-2</v>
      </c>
      <c r="D10" s="35">
        <f>BS!D10</f>
        <v>4.7228491729348919E-2</v>
      </c>
      <c r="E10" s="35">
        <f>BS!E10</f>
        <v>4.1726124048477191E-2</v>
      </c>
      <c r="F10" s="35">
        <f>BS!F10</f>
        <v>4.0947869843195192E-2</v>
      </c>
      <c r="G10" s="35">
        <f>BS!G10</f>
        <v>4.195879850571127E-2</v>
      </c>
      <c r="H10" s="35">
        <f>BS!H10</f>
        <v>4.6050936990302077E-2</v>
      </c>
      <c r="I10" s="35">
        <f>BS!I10</f>
        <v>3.9128607104905087E-2</v>
      </c>
      <c r="J10" s="36">
        <f>BS!J10</f>
        <v>4.263478902774516E-2</v>
      </c>
    </row>
    <row r="11" spans="1:10" x14ac:dyDescent="0.2">
      <c r="A11" s="55">
        <v>5</v>
      </c>
      <c r="B11" s="12" t="str">
        <f t="shared" si="0"/>
        <v>Credo Bank</v>
      </c>
      <c r="C11" s="31">
        <f>BS!C11</f>
        <v>3.1646581282261263E-2</v>
      </c>
      <c r="D11" s="32">
        <f>BS!D11</f>
        <v>3.9608024492224628E-2</v>
      </c>
      <c r="E11" s="32">
        <f>BS!E11</f>
        <v>3.2585581728541577E-2</v>
      </c>
      <c r="F11" s="32">
        <f>BS!F11</f>
        <v>1.9984899363741208E-2</v>
      </c>
      <c r="G11" s="32">
        <f>BS!G11</f>
        <v>2.2092504118405361E-2</v>
      </c>
      <c r="H11" s="32">
        <f>BS!H11</f>
        <v>1.7511844798467919E-2</v>
      </c>
      <c r="I11" s="32">
        <f>BS!I11</f>
        <v>2.5260564697519836E-2</v>
      </c>
      <c r="J11" s="33">
        <f>BS!J11</f>
        <v>2.6278185489430346E-2</v>
      </c>
    </row>
    <row r="12" spans="1:10" x14ac:dyDescent="0.2">
      <c r="A12" s="56">
        <v>6</v>
      </c>
      <c r="B12" s="15" t="str">
        <f t="shared" si="0"/>
        <v>Cartu Bank</v>
      </c>
      <c r="C12" s="34">
        <f>BS!C12</f>
        <v>2.233982021568846E-2</v>
      </c>
      <c r="D12" s="35">
        <f>BS!D12</f>
        <v>1.7301194836486924E-2</v>
      </c>
      <c r="E12" s="35">
        <f>BS!E12</f>
        <v>2.0569349821708428E-2</v>
      </c>
      <c r="F12" s="35">
        <f>BS!F12</f>
        <v>2.570910035782549E-2</v>
      </c>
      <c r="G12" s="35">
        <f>BS!G12</f>
        <v>2.9007950063886099E-2</v>
      </c>
      <c r="H12" s="35">
        <f>BS!H12</f>
        <v>3.4062762158053261E-2</v>
      </c>
      <c r="I12" s="35">
        <f>BS!I12</f>
        <v>2.5511957497780968E-2</v>
      </c>
      <c r="J12" s="36">
        <f>BS!J12</f>
        <v>3.2461845388873672E-2</v>
      </c>
    </row>
    <row r="13" spans="1:10" x14ac:dyDescent="0.2">
      <c r="A13" s="55">
        <v>7</v>
      </c>
      <c r="B13" s="12" t="str">
        <f t="shared" si="0"/>
        <v>ProCredit Bank</v>
      </c>
      <c r="C13" s="31">
        <f>BS!C13</f>
        <v>2.083854845695975E-2</v>
      </c>
      <c r="D13" s="32">
        <f>BS!D13</f>
        <v>2.206848684665744E-2</v>
      </c>
      <c r="E13" s="32">
        <f>BS!E13</f>
        <v>2.0373994908940232E-2</v>
      </c>
      <c r="F13" s="32">
        <f>BS!F13</f>
        <v>2.0981261139721773E-2</v>
      </c>
      <c r="G13" s="32">
        <f>BS!G13</f>
        <v>2.2078215528840515E-2</v>
      </c>
      <c r="H13" s="32">
        <f>BS!H13</f>
        <v>2.7181786404600145E-2</v>
      </c>
      <c r="I13" s="32">
        <f>BS!I13</f>
        <v>1.8548500574087735E-2</v>
      </c>
      <c r="J13" s="33">
        <f>BS!J13</f>
        <v>2.3494465643937718E-2</v>
      </c>
    </row>
    <row r="14" spans="1:10" x14ac:dyDescent="0.2">
      <c r="A14" s="56">
        <v>8</v>
      </c>
      <c r="B14" s="15" t="str">
        <f t="shared" si="0"/>
        <v>Tera bank</v>
      </c>
      <c r="C14" s="34">
        <f>BS!C14</f>
        <v>2.0632518312586209E-2</v>
      </c>
      <c r="D14" s="35">
        <f>BS!D14</f>
        <v>2.3175542747110062E-2</v>
      </c>
      <c r="E14" s="35">
        <f>BS!E14</f>
        <v>2.0719729428684674E-2</v>
      </c>
      <c r="F14" s="35">
        <f>BS!F14</f>
        <v>1.9999581633095082E-2</v>
      </c>
      <c r="G14" s="35">
        <f>BS!G14</f>
        <v>1.9833812742031675E-2</v>
      </c>
      <c r="H14" s="35">
        <f>BS!H14</f>
        <v>2.4236234953835121E-2</v>
      </c>
      <c r="I14" s="35">
        <f>BS!I14</f>
        <v>1.6789023927214729E-2</v>
      </c>
      <c r="J14" s="36">
        <f>BS!J14</f>
        <v>2.0133920279956655E-2</v>
      </c>
    </row>
    <row r="15" spans="1:10" x14ac:dyDescent="0.2">
      <c r="A15" s="55">
        <v>9</v>
      </c>
      <c r="B15" s="12" t="str">
        <f t="shared" si="0"/>
        <v>HALYK Bank</v>
      </c>
      <c r="C15" s="31">
        <f>BS!C15</f>
        <v>1.008015123380226E-2</v>
      </c>
      <c r="D15" s="32">
        <f>BS!D15</f>
        <v>1.1825421398721231E-2</v>
      </c>
      <c r="E15" s="32">
        <f>BS!E15</f>
        <v>8.6704000744915067E-3</v>
      </c>
      <c r="F15" s="32">
        <f>BS!F15</f>
        <v>4.8938461179449388E-3</v>
      </c>
      <c r="G15" s="32">
        <f>BS!G15</f>
        <v>3.5106913379901296E-3</v>
      </c>
      <c r="H15" s="32">
        <f>BS!H15</f>
        <v>4.5433478879515279E-3</v>
      </c>
      <c r="I15" s="32">
        <f>BS!I15</f>
        <v>2.7964888009322651E-3</v>
      </c>
      <c r="J15" s="33">
        <f>BS!J15</f>
        <v>1.8139894417791208E-2</v>
      </c>
    </row>
    <row r="16" spans="1:10" x14ac:dyDescent="0.2">
      <c r="A16" s="56">
        <v>10</v>
      </c>
      <c r="B16" s="15" t="str">
        <f t="shared" si="0"/>
        <v>Pasha Bank</v>
      </c>
      <c r="C16" s="34">
        <f>BS!C16</f>
        <v>7.0744659154671737E-3</v>
      </c>
      <c r="D16" s="35">
        <f>BS!D16</f>
        <v>6.4186389988831437E-3</v>
      </c>
      <c r="E16" s="35">
        <f>BS!E16</f>
        <v>6.8110037914278056E-3</v>
      </c>
      <c r="F16" s="35">
        <f>BS!F16</f>
        <v>7.8926394956917011E-3</v>
      </c>
      <c r="G16" s="35">
        <f>BS!G16</f>
        <v>5.3246646162519356E-3</v>
      </c>
      <c r="H16" s="35">
        <f>BS!H16</f>
        <v>9.7676135454782161E-3</v>
      </c>
      <c r="I16" s="35">
        <f>BS!I16</f>
        <v>2.2518468460160077E-3</v>
      </c>
      <c r="J16" s="36">
        <f>BS!J16</f>
        <v>8.5807154827056333E-3</v>
      </c>
    </row>
    <row r="17" spans="1:26" x14ac:dyDescent="0.2">
      <c r="A17" s="55">
        <v>11</v>
      </c>
      <c r="B17" s="12" t="str">
        <f t="shared" si="0"/>
        <v>IS Bank</v>
      </c>
      <c r="C17" s="31">
        <f>BS!C17</f>
        <v>4.972988174259607E-3</v>
      </c>
      <c r="D17" s="32">
        <f>BS!D17</f>
        <v>5.0720151195133723E-3</v>
      </c>
      <c r="E17" s="32">
        <f>BS!E17</f>
        <v>4.0043736932826217E-3</v>
      </c>
      <c r="F17" s="32">
        <f>BS!F17</f>
        <v>3.4217018082607683E-3</v>
      </c>
      <c r="G17" s="32">
        <f>BS!G17</f>
        <v>1.6623106799813863E-3</v>
      </c>
      <c r="H17" s="32">
        <f>BS!H17</f>
        <v>2.8643306275869776E-3</v>
      </c>
      <c r="I17" s="32">
        <f>BS!I17</f>
        <v>8.3097358517851094E-4</v>
      </c>
      <c r="J17" s="33">
        <f>BS!J17</f>
        <v>1.0510691692862369E-2</v>
      </c>
    </row>
    <row r="18" spans="1:26" x14ac:dyDescent="0.2">
      <c r="A18" s="56">
        <v>12</v>
      </c>
      <c r="B18" s="15" t="str">
        <f t="shared" si="0"/>
        <v>VTB Bank Georgia</v>
      </c>
      <c r="C18" s="34">
        <f>BS!C18</f>
        <v>4.8521610863708426E-3</v>
      </c>
      <c r="D18" s="35">
        <f>BS!D18</f>
        <v>3.1585919662156198E-3</v>
      </c>
      <c r="E18" s="35">
        <f>BS!E18</f>
        <v>1.4894612131624322E-3</v>
      </c>
      <c r="F18" s="35">
        <f>BS!F18</f>
        <v>2.430904291728482E-4</v>
      </c>
      <c r="G18" s="35">
        <f>BS!G18</f>
        <v>2.7307309749466803E-4</v>
      </c>
      <c r="H18" s="35">
        <f>BS!H18</f>
        <v>4.8011589096744048E-4</v>
      </c>
      <c r="I18" s="35">
        <f>BS!I18</f>
        <v>1.2987883955544504E-4</v>
      </c>
      <c r="J18" s="36">
        <f>BS!J18</f>
        <v>2.4077183514789876E-2</v>
      </c>
    </row>
    <row r="19" spans="1:26" x14ac:dyDescent="0.2">
      <c r="A19" s="55">
        <v>13</v>
      </c>
      <c r="B19" s="12" t="str">
        <f t="shared" si="0"/>
        <v>Ziraat Bank</v>
      </c>
      <c r="C19" s="31">
        <f>BS!C19</f>
        <v>2.5397860959572999E-3</v>
      </c>
      <c r="D19" s="32">
        <f>BS!D19</f>
        <v>2.5250910341619993E-3</v>
      </c>
      <c r="E19" s="32">
        <f>BS!E19</f>
        <v>1.9508438867344635E-3</v>
      </c>
      <c r="F19" s="32">
        <f>BS!F19</f>
        <v>2.3781334544462495E-3</v>
      </c>
      <c r="G19" s="32">
        <f>BS!G19</f>
        <v>2.0859907875053724E-3</v>
      </c>
      <c r="H19" s="32">
        <f>BS!H19</f>
        <v>3.0443779956266606E-3</v>
      </c>
      <c r="I19" s="32">
        <f>BS!I19</f>
        <v>1.4231541691257078E-3</v>
      </c>
      <c r="J19" s="33">
        <f>BS!J19</f>
        <v>5.9068505032700931E-3</v>
      </c>
    </row>
    <row r="20" spans="1:26" x14ac:dyDescent="0.2">
      <c r="A20" s="56">
        <v>14</v>
      </c>
      <c r="B20" s="15" t="str">
        <f t="shared" si="0"/>
        <v>Silk Bank</v>
      </c>
      <c r="C20" s="34">
        <f>BS!C20</f>
        <v>2.3430590148091754E-3</v>
      </c>
      <c r="D20" s="35">
        <f>BS!D20</f>
        <v>1.7991120813989478E-3</v>
      </c>
      <c r="E20" s="35">
        <f>BS!E20</f>
        <v>1.9749184249333689E-3</v>
      </c>
      <c r="F20" s="35">
        <f>BS!F20</f>
        <v>2.5282633736814593E-3</v>
      </c>
      <c r="G20" s="35">
        <f>BS!G20</f>
        <v>2.5378991715711233E-3</v>
      </c>
      <c r="H20" s="35">
        <f>BS!H20</f>
        <v>3.8971260033425575E-3</v>
      </c>
      <c r="I20" s="35">
        <f>BS!I20</f>
        <v>1.5978351670145603E-3</v>
      </c>
      <c r="J20" s="36">
        <f>BS!J20</f>
        <v>4.4477698995315923E-3</v>
      </c>
    </row>
    <row r="21" spans="1:26" x14ac:dyDescent="0.2">
      <c r="A21" s="55">
        <v>15</v>
      </c>
      <c r="B21" s="12" t="str">
        <f t="shared" si="0"/>
        <v>HashBank</v>
      </c>
      <c r="C21" s="31">
        <f>BS!C21</f>
        <v>3.3282335011193157E-4</v>
      </c>
      <c r="D21" s="32">
        <f>BS!D21</f>
        <v>0</v>
      </c>
      <c r="E21" s="32">
        <f>BS!E21</f>
        <v>8.0078912201630927E-6</v>
      </c>
      <c r="F21" s="32">
        <f>BS!F21</f>
        <v>9.8002775713778967E-8</v>
      </c>
      <c r="G21" s="32">
        <f>BS!G21</f>
        <v>0</v>
      </c>
      <c r="H21" s="32">
        <f>BS!H21</f>
        <v>0</v>
      </c>
      <c r="I21" s="32">
        <f>BS!I21</f>
        <v>0</v>
      </c>
      <c r="J21" s="33">
        <f>BS!J21</f>
        <v>2.1898383950812797E-3</v>
      </c>
    </row>
    <row r="22" spans="1:26" s="79" customFormat="1" x14ac:dyDescent="0.2">
      <c r="A22" s="56">
        <v>16</v>
      </c>
      <c r="B22" s="15" t="str">
        <f t="shared" si="0"/>
        <v>Paysera</v>
      </c>
      <c r="C22" s="34">
        <f>BS!C22</f>
        <v>2.0291952993738445E-4</v>
      </c>
      <c r="D22" s="35">
        <f>BS!D22</f>
        <v>0</v>
      </c>
      <c r="E22" s="35">
        <f>BS!E22</f>
        <v>1.1900981257260955E-4</v>
      </c>
      <c r="F22" s="35">
        <f>BS!F22</f>
        <v>6.0039808411771179E-5</v>
      </c>
      <c r="G22" s="35">
        <f>BS!G22</f>
        <v>6.8818276761333392E-5</v>
      </c>
      <c r="H22" s="35">
        <f>BS!H22</f>
        <v>1.2564890702662876E-4</v>
      </c>
      <c r="I22" s="35">
        <f>BS!I22</f>
        <v>2.9513262601893454E-5</v>
      </c>
      <c r="J22" s="36">
        <f>BS!J22</f>
        <v>6.8264301208774013E-4</v>
      </c>
    </row>
    <row r="23" spans="1:26" ht="13.5" thickBot="1" x14ac:dyDescent="0.25">
      <c r="A23" s="55">
        <v>17</v>
      </c>
      <c r="B23" s="12" t="str">
        <f t="shared" si="0"/>
        <v>PaveBank</v>
      </c>
      <c r="C23" s="31">
        <f>BS!C23</f>
        <v>9.1288970036569744E-5</v>
      </c>
      <c r="D23" s="32">
        <f>BS!D23</f>
        <v>0</v>
      </c>
      <c r="E23" s="32">
        <f>BS!E23</f>
        <v>1.8324311786261288E-5</v>
      </c>
      <c r="F23" s="32">
        <f>BS!F23</f>
        <v>1.5022190141343876E-5</v>
      </c>
      <c r="G23" s="32">
        <f>BS!G23</f>
        <v>1.7218596562105179E-5</v>
      </c>
      <c r="H23" s="32">
        <f>BS!H23</f>
        <v>4.211475080183769E-5</v>
      </c>
      <c r="I23" s="32">
        <f>BS!I23</f>
        <v>0</v>
      </c>
      <c r="J23" s="33">
        <f>BS!J23</f>
        <v>5.0843805473312445E-4</v>
      </c>
    </row>
    <row r="24" spans="1:26" ht="13.5" thickBot="1" x14ac:dyDescent="0.25">
      <c r="A24" s="56"/>
      <c r="B24" s="19" t="s">
        <v>51</v>
      </c>
      <c r="C24" s="20">
        <f>SUM(C7:C23)</f>
        <v>1.0000000000000002</v>
      </c>
      <c r="D24" s="21">
        <f t="shared" ref="D24:J24" si="1">SUM(D7:D23)</f>
        <v>1.0000000000000002</v>
      </c>
      <c r="E24" s="21">
        <f t="shared" si="1"/>
        <v>1</v>
      </c>
      <c r="F24" s="21">
        <f t="shared" si="1"/>
        <v>1</v>
      </c>
      <c r="G24" s="21">
        <f t="shared" si="1"/>
        <v>1</v>
      </c>
      <c r="H24" s="21">
        <f t="shared" si="1"/>
        <v>1</v>
      </c>
      <c r="I24" s="21">
        <f t="shared" si="1"/>
        <v>0.99999999999999967</v>
      </c>
      <c r="J24" s="22">
        <f t="shared" si="1"/>
        <v>0.99999999999999978</v>
      </c>
    </row>
    <row r="25" spans="1:26" x14ac:dyDescent="0.2">
      <c r="A25" s="56"/>
      <c r="B25" s="15"/>
      <c r="Y25" s="23"/>
      <c r="Z25" s="23"/>
    </row>
    <row r="26" spans="1:26" ht="13.5" thickBot="1" x14ac:dyDescent="0.25">
      <c r="B26" s="63" t="s">
        <v>54</v>
      </c>
    </row>
    <row r="27" spans="1:26" x14ac:dyDescent="0.2">
      <c r="A27" s="173" t="s">
        <v>0</v>
      </c>
      <c r="B27" s="171" t="s">
        <v>49</v>
      </c>
      <c r="C27" s="175" t="s">
        <v>1</v>
      </c>
      <c r="D27" s="176"/>
      <c r="E27" s="176"/>
      <c r="F27" s="177"/>
      <c r="G27" s="80" t="s">
        <v>2</v>
      </c>
      <c r="H27" s="81"/>
      <c r="I27" s="81"/>
      <c r="J27" s="81"/>
      <c r="K27" s="81"/>
      <c r="L27" s="81"/>
      <c r="M27" s="81"/>
      <c r="N27" s="82"/>
      <c r="O27" s="175" t="s">
        <v>3</v>
      </c>
      <c r="P27" s="176"/>
      <c r="Q27" s="177"/>
      <c r="R27" s="175" t="s">
        <v>4</v>
      </c>
      <c r="S27" s="176"/>
      <c r="T27" s="177"/>
    </row>
    <row r="28" spans="1:26" ht="105" x14ac:dyDescent="0.2">
      <c r="A28" s="174"/>
      <c r="B28" s="172"/>
      <c r="C28" s="8" t="s">
        <v>5</v>
      </c>
      <c r="D28" s="9" t="s">
        <v>52</v>
      </c>
      <c r="E28" s="9" t="s">
        <v>6</v>
      </c>
      <c r="F28" s="10" t="s">
        <v>9</v>
      </c>
      <c r="G28" s="8" t="s">
        <v>7</v>
      </c>
      <c r="H28" s="9" t="s">
        <v>26</v>
      </c>
      <c r="I28" s="9" t="s">
        <v>278</v>
      </c>
      <c r="J28" s="9" t="s">
        <v>50</v>
      </c>
      <c r="K28" s="9" t="s">
        <v>25</v>
      </c>
      <c r="L28" s="9" t="s">
        <v>8</v>
      </c>
      <c r="M28" s="9" t="s">
        <v>173</v>
      </c>
      <c r="N28" s="10" t="s">
        <v>53</v>
      </c>
      <c r="O28" s="8" t="s">
        <v>10</v>
      </c>
      <c r="P28" s="9" t="s">
        <v>11</v>
      </c>
      <c r="Q28" s="10" t="s">
        <v>12</v>
      </c>
      <c r="R28" s="8" t="str">
        <f>"NET Income of "&amp;MONTH($B$3)&amp;" months "&amp;YEAR($B$3)</f>
        <v>NET Income of 11 months 2024</v>
      </c>
      <c r="S28" s="9" t="s">
        <v>88</v>
      </c>
      <c r="T28" s="10" t="s">
        <v>89</v>
      </c>
    </row>
    <row r="29" spans="1:26" x14ac:dyDescent="0.2">
      <c r="A29" s="123"/>
      <c r="B29" s="124" t="s">
        <v>273</v>
      </c>
      <c r="C29" s="125">
        <f>BS!C29</f>
        <v>93812944943.614594</v>
      </c>
      <c r="D29" s="126">
        <f>BS!D29</f>
        <v>14842348114.48852</v>
      </c>
      <c r="E29" s="126">
        <f>BS!E29</f>
        <v>61783795771.456161</v>
      </c>
      <c r="F29" s="127">
        <f>BS!F29</f>
        <v>-1036312257.391872</v>
      </c>
      <c r="G29" s="125">
        <f>BS!G29</f>
        <v>79846738975.429977</v>
      </c>
      <c r="H29" s="126">
        <f>BS!H29</f>
        <v>60120746143.025803</v>
      </c>
      <c r="I29" s="126">
        <f>BS!I29</f>
        <v>5412751089.4178801</v>
      </c>
      <c r="J29" s="126">
        <f>BS!J29</f>
        <v>52451735932.279709</v>
      </c>
      <c r="K29" s="126">
        <f>BS!K29</f>
        <v>21444868194.74641</v>
      </c>
      <c r="L29" s="126">
        <f>BS!L29</f>
        <v>31006867737.53336</v>
      </c>
      <c r="M29" s="126">
        <f>BS!M29</f>
        <v>1805468252.6194801</v>
      </c>
      <c r="N29" s="127">
        <f>BS!N29</f>
        <v>18396132867.974995</v>
      </c>
      <c r="O29" s="125">
        <f>BS!O29</f>
        <v>13966205939.532278</v>
      </c>
      <c r="P29" s="126">
        <f>BS!P29</f>
        <v>1138910146.459898</v>
      </c>
      <c r="Q29" s="127">
        <f>BS!Q29</f>
        <v>17202847319.654968</v>
      </c>
      <c r="R29" s="128">
        <f>BS!R29</f>
        <v>2850001263.1654234</v>
      </c>
      <c r="S29" s="129">
        <f>BS!S29</f>
        <v>3.6368280165691755E-2</v>
      </c>
      <c r="T29" s="130">
        <f>BS!T29</f>
        <v>0.24281920792491754</v>
      </c>
    </row>
    <row r="30" spans="1:26" x14ac:dyDescent="0.2">
      <c r="A30" s="56">
        <v>1</v>
      </c>
      <c r="B30" s="15" t="s">
        <v>158</v>
      </c>
      <c r="C30" s="27">
        <f>BS!C30</f>
        <v>36834913709.672798</v>
      </c>
      <c r="D30" s="28">
        <f>BS!D30</f>
        <v>4533407760.2608004</v>
      </c>
      <c r="E30" s="28">
        <f>BS!E30</f>
        <v>23253163907.465401</v>
      </c>
      <c r="F30" s="29">
        <f>BS!F30</f>
        <v>-294852474.89240003</v>
      </c>
      <c r="G30" s="27">
        <f>BS!G30</f>
        <v>31690666218.2216</v>
      </c>
      <c r="H30" s="28">
        <f>BS!H30</f>
        <v>24450055205.469704</v>
      </c>
      <c r="I30" s="28">
        <f>BS!I30</f>
        <v>1753050479.3099999</v>
      </c>
      <c r="J30" s="28">
        <f>BS!J30</f>
        <v>21690815178.049702</v>
      </c>
      <c r="K30" s="28">
        <f>BS!K30</f>
        <v>7524191262.7865</v>
      </c>
      <c r="L30" s="28">
        <f>BS!L30</f>
        <v>14166623915.263201</v>
      </c>
      <c r="M30" s="86"/>
      <c r="N30" s="29">
        <f>BS!N30</f>
        <v>6708602673.6100006</v>
      </c>
      <c r="O30" s="27">
        <f>BS!O30</f>
        <v>5144247491.0166302</v>
      </c>
      <c r="P30" s="28">
        <f>BS!P30</f>
        <v>27993660.18</v>
      </c>
      <c r="Q30" s="29">
        <f>BS!Q30</f>
        <v>6487374422.5901299</v>
      </c>
      <c r="R30" s="27">
        <f>BS!R30</f>
        <v>1399407907.7330201</v>
      </c>
      <c r="S30" s="71">
        <f>BS!S30</f>
        <v>4.6083924811208765E-2</v>
      </c>
      <c r="T30" s="72">
        <f>BS!T30</f>
        <v>0.32972612348631508</v>
      </c>
    </row>
    <row r="31" spans="1:26" x14ac:dyDescent="0.2">
      <c r="A31" s="55">
        <v>2</v>
      </c>
      <c r="B31" s="12" t="s">
        <v>159</v>
      </c>
      <c r="C31" s="24">
        <f>BS!C31</f>
        <v>36051291247.540001</v>
      </c>
      <c r="D31" s="25">
        <f>BS!D31</f>
        <v>6389683289.4099998</v>
      </c>
      <c r="E31" s="25">
        <f>BS!E31</f>
        <v>23798873339.380001</v>
      </c>
      <c r="F31" s="26">
        <f>BS!F31</f>
        <v>-336298812.99000001</v>
      </c>
      <c r="G31" s="24">
        <f>BS!G31</f>
        <v>30900947814.439899</v>
      </c>
      <c r="H31" s="25">
        <f>BS!H31</f>
        <v>23310993969.699989</v>
      </c>
      <c r="I31" s="25">
        <f>BS!I31</f>
        <v>2785942671.5594802</v>
      </c>
      <c r="J31" s="25">
        <f>BS!J31</f>
        <v>19630725443.742401</v>
      </c>
      <c r="K31" s="25">
        <f>BS!K31</f>
        <v>8882922939.2228508</v>
      </c>
      <c r="L31" s="25">
        <f>BS!L31</f>
        <v>10747802504.5196</v>
      </c>
      <c r="M31" s="86"/>
      <c r="N31" s="26">
        <f>BS!N31</f>
        <v>7155234505.4099998</v>
      </c>
      <c r="O31" s="24">
        <f>BS!O31</f>
        <v>5150343401.9200001</v>
      </c>
      <c r="P31" s="25">
        <f>BS!P31</f>
        <v>21015907.690000001</v>
      </c>
      <c r="Q31" s="26">
        <f>BS!Q31</f>
        <v>6733149564.8732996</v>
      </c>
      <c r="R31" s="24">
        <f>BS!R31</f>
        <v>1078545913.03</v>
      </c>
      <c r="S31" s="73">
        <f>BS!S31</f>
        <v>3.5458557821460908E-2</v>
      </c>
      <c r="T31" s="74">
        <f>BS!T31</f>
        <v>0.24798712795983102</v>
      </c>
    </row>
    <row r="32" spans="1:26" x14ac:dyDescent="0.2">
      <c r="A32" s="56">
        <v>3</v>
      </c>
      <c r="B32" s="15" t="s">
        <v>160</v>
      </c>
      <c r="C32" s="27">
        <f>BS!C32</f>
        <v>4996503467.4831896</v>
      </c>
      <c r="D32" s="28">
        <f>BS!D32</f>
        <v>665242335.96124291</v>
      </c>
      <c r="E32" s="28">
        <f>BS!E32</f>
        <v>3599516437.1199999</v>
      </c>
      <c r="F32" s="29">
        <f>BS!F32</f>
        <v>-141050597.62155199</v>
      </c>
      <c r="G32" s="27">
        <f>BS!G32</f>
        <v>4398113362.1853104</v>
      </c>
      <c r="H32" s="28">
        <f>BS!H32</f>
        <v>3398366264.3707399</v>
      </c>
      <c r="I32" s="28">
        <f>BS!I32</f>
        <v>130838882.30306201</v>
      </c>
      <c r="J32" s="28">
        <f>BS!J32</f>
        <v>3238729488.51438</v>
      </c>
      <c r="K32" s="28">
        <f>BS!K32</f>
        <v>1310459175.1747401</v>
      </c>
      <c r="L32" s="28">
        <f>BS!L32</f>
        <v>1928270313.3396399</v>
      </c>
      <c r="M32" s="86"/>
      <c r="N32" s="29">
        <f>BS!N32</f>
        <v>903825441.95706999</v>
      </c>
      <c r="O32" s="27">
        <f>BS!O32</f>
        <v>598390104.77999997</v>
      </c>
      <c r="P32" s="28">
        <f>BS!P32</f>
        <v>44490459.259999998</v>
      </c>
      <c r="Q32" s="29">
        <f>BS!Q32</f>
        <v>592621655.14778197</v>
      </c>
      <c r="R32" s="27">
        <f>BS!R32</f>
        <v>102128618.056329</v>
      </c>
      <c r="S32" s="71">
        <f>BS!S32</f>
        <v>2.4643844164075484E-2</v>
      </c>
      <c r="T32" s="72">
        <f>BS!T32</f>
        <v>0.20413577582856635</v>
      </c>
    </row>
    <row r="33" spans="1:21" x14ac:dyDescent="0.2">
      <c r="A33" s="55">
        <v>4</v>
      </c>
      <c r="B33" s="12" t="s">
        <v>163</v>
      </c>
      <c r="C33" s="24">
        <f>BS!C33</f>
        <v>3927141179.1051698</v>
      </c>
      <c r="D33" s="25">
        <f>BS!D33</f>
        <v>470200856.9235</v>
      </c>
      <c r="E33" s="25">
        <f>BS!E33</f>
        <v>2917955487.5999999</v>
      </c>
      <c r="F33" s="26">
        <f>BS!F33</f>
        <v>-32871958.190000001</v>
      </c>
      <c r="G33" s="24">
        <f>BS!G33</f>
        <v>3331694935.3551698</v>
      </c>
      <c r="H33" s="25">
        <f>BS!H33</f>
        <v>2461816487.9404001</v>
      </c>
      <c r="I33" s="25">
        <f>BS!I33</f>
        <v>212817792.70269999</v>
      </c>
      <c r="J33" s="25">
        <f>BS!J33</f>
        <v>2200811819.2572999</v>
      </c>
      <c r="K33" s="25">
        <f>BS!K33</f>
        <v>987556274.00160003</v>
      </c>
      <c r="L33" s="25">
        <f>BS!L33</f>
        <v>1213255545.2557001</v>
      </c>
      <c r="M33" s="86"/>
      <c r="N33" s="26">
        <f>BS!N33</f>
        <v>821278386.71550012</v>
      </c>
      <c r="O33" s="24">
        <f>BS!O33</f>
        <v>595446243.75</v>
      </c>
      <c r="P33" s="25">
        <f>BS!P33</f>
        <v>18212575</v>
      </c>
      <c r="Q33" s="26">
        <f>BS!Q33</f>
        <v>705148818.19000006</v>
      </c>
      <c r="R33" s="24">
        <f>BS!R33</f>
        <v>71743119.480000004</v>
      </c>
      <c r="S33" s="73">
        <f>BS!S33</f>
        <v>2.1681249797208611E-2</v>
      </c>
      <c r="T33" s="74">
        <f>BS!T33</f>
        <v>0.14108768650266909</v>
      </c>
    </row>
    <row r="34" spans="1:21" x14ac:dyDescent="0.2">
      <c r="A34" s="56">
        <v>5</v>
      </c>
      <c r="B34" s="15" t="s">
        <v>166</v>
      </c>
      <c r="C34" s="27">
        <f>BS!C34</f>
        <v>2968858987.4864001</v>
      </c>
      <c r="D34" s="28">
        <f>BS!D34</f>
        <v>405276919.24256402</v>
      </c>
      <c r="E34" s="28">
        <f>BS!E34</f>
        <v>2447134096.1384401</v>
      </c>
      <c r="F34" s="29">
        <f>BS!F34</f>
        <v>-65112251.824607</v>
      </c>
      <c r="G34" s="27">
        <f>BS!G34</f>
        <v>2601852438.6413999</v>
      </c>
      <c r="H34" s="28">
        <f>BS!H34</f>
        <v>1201507061.341403</v>
      </c>
      <c r="I34" s="28">
        <f>BS!I34</f>
        <v>42716869.259999998</v>
      </c>
      <c r="J34" s="28">
        <f>BS!J34</f>
        <v>1158790192.1013999</v>
      </c>
      <c r="K34" s="28">
        <f>BS!K34</f>
        <v>375539203.55000001</v>
      </c>
      <c r="L34" s="28">
        <f>BS!L34</f>
        <v>783250988.55140197</v>
      </c>
      <c r="M34" s="86"/>
      <c r="N34" s="29">
        <f>BS!N34</f>
        <v>1310489533.0799999</v>
      </c>
      <c r="O34" s="27">
        <f>BS!O34</f>
        <v>367006550.262613</v>
      </c>
      <c r="P34" s="28">
        <f>BS!P34</f>
        <v>5236850</v>
      </c>
      <c r="Q34" s="29">
        <f>BS!Q34</f>
        <v>416496466.44261301</v>
      </c>
      <c r="R34" s="27">
        <f>BS!R34</f>
        <v>58225865.382613003</v>
      </c>
      <c r="S34" s="71">
        <f>BS!S34</f>
        <v>2.3696894986460642E-2</v>
      </c>
      <c r="T34" s="72">
        <f>BS!T34</f>
        <v>0.19114238055423208</v>
      </c>
    </row>
    <row r="35" spans="1:21" x14ac:dyDescent="0.2">
      <c r="A35" s="55">
        <v>6</v>
      </c>
      <c r="B35" s="12" t="s">
        <v>164</v>
      </c>
      <c r="C35" s="24">
        <f>BS!C35</f>
        <v>2095764323.9446299</v>
      </c>
      <c r="D35" s="25">
        <f>BS!D35</f>
        <v>924683974.26449597</v>
      </c>
      <c r="E35" s="25">
        <f>BS!E35</f>
        <v>1068933488.37968</v>
      </c>
      <c r="F35" s="26">
        <f>BS!F35</f>
        <v>-53488926.153603002</v>
      </c>
      <c r="G35" s="24">
        <f>BS!G35</f>
        <v>1642395506.1082599</v>
      </c>
      <c r="H35" s="25">
        <f>BS!H35</f>
        <v>1545650296.1784</v>
      </c>
      <c r="I35" s="25">
        <f>BS!I35</f>
        <v>24124299.835728001</v>
      </c>
      <c r="J35" s="25">
        <f>BS!J35</f>
        <v>1521517336.68771</v>
      </c>
      <c r="K35" s="25">
        <f>BS!K35</f>
        <v>730471444.82844806</v>
      </c>
      <c r="L35" s="25">
        <f>BS!L35</f>
        <v>791045891.859267</v>
      </c>
      <c r="M35" s="86"/>
      <c r="N35" s="26">
        <f>BS!N35</f>
        <v>84565910.632200003</v>
      </c>
      <c r="O35" s="24">
        <f>BS!O35</f>
        <v>453368817.87826598</v>
      </c>
      <c r="P35" s="25">
        <f>BS!P35</f>
        <v>114430000</v>
      </c>
      <c r="Q35" s="26">
        <f>BS!Q35</f>
        <v>510848858.67826599</v>
      </c>
      <c r="R35" s="24">
        <f>BS!R35</f>
        <v>42290293.399979003</v>
      </c>
      <c r="S35" s="73">
        <f>BS!S35</f>
        <v>2.4990033006208903E-2</v>
      </c>
      <c r="T35" s="74">
        <f>BS!T35</f>
        <v>0.10773331984006219</v>
      </c>
    </row>
    <row r="36" spans="1:21" x14ac:dyDescent="0.2">
      <c r="A36" s="56">
        <v>7</v>
      </c>
      <c r="B36" s="15" t="s">
        <v>162</v>
      </c>
      <c r="C36" s="27">
        <f>BS!C36</f>
        <v>1954925599.09761</v>
      </c>
      <c r="D36" s="28">
        <f>BS!D36</f>
        <v>448193607.81629801</v>
      </c>
      <c r="E36" s="28">
        <f>BS!E36</f>
        <v>1363474884.3189499</v>
      </c>
      <c r="F36" s="29">
        <f>BS!F36</f>
        <v>-28901684.642941002</v>
      </c>
      <c r="G36" s="27">
        <f>BS!G36</f>
        <v>1626797053.3808899</v>
      </c>
      <c r="H36" s="28">
        <f>BS!H36</f>
        <v>1261409074.741745</v>
      </c>
      <c r="I36" s="28">
        <f>BS!I36</f>
        <v>103368343.9711</v>
      </c>
      <c r="J36" s="28">
        <f>BS!J36</f>
        <v>1158040730.7746999</v>
      </c>
      <c r="K36" s="28">
        <f>BS!K36</f>
        <v>582909826.74440002</v>
      </c>
      <c r="L36" s="28">
        <f>BS!L36</f>
        <v>575130904.03030002</v>
      </c>
      <c r="M36" s="86"/>
      <c r="N36" s="29">
        <f>BS!N36</f>
        <v>348052276.030159</v>
      </c>
      <c r="O36" s="27">
        <f>BS!O36</f>
        <v>328128545.6225</v>
      </c>
      <c r="P36" s="28">
        <f>BS!P36</f>
        <v>112482804.98999999</v>
      </c>
      <c r="Q36" s="29">
        <f>BS!Q36</f>
        <v>337755424.96380597</v>
      </c>
      <c r="R36" s="27">
        <f>BS!R36</f>
        <v>30190982.052625999</v>
      </c>
      <c r="S36" s="71">
        <f>BS!S36</f>
        <v>1.7513690462362341E-2</v>
      </c>
      <c r="T36" s="72">
        <f>BS!T36</f>
        <v>0.10478452004433313</v>
      </c>
    </row>
    <row r="37" spans="1:21" x14ac:dyDescent="0.2">
      <c r="A37" s="55">
        <v>8</v>
      </c>
      <c r="B37" s="12" t="s">
        <v>165</v>
      </c>
      <c r="C37" s="24">
        <f>BS!C37</f>
        <v>1935597304.5067699</v>
      </c>
      <c r="D37" s="25">
        <f>BS!D37</f>
        <v>261127615.03000003</v>
      </c>
      <c r="E37" s="25">
        <f>BS!E37</f>
        <v>1431872999.9801002</v>
      </c>
      <c r="F37" s="26">
        <f>BS!F37</f>
        <v>-31817567.670880001</v>
      </c>
      <c r="G37" s="24">
        <f>BS!G37</f>
        <v>1654402827.33372</v>
      </c>
      <c r="H37" s="25">
        <f>BS!H37</f>
        <v>1202389770.3300309</v>
      </c>
      <c r="I37" s="25">
        <f>BS!I37</f>
        <v>151568418.34200001</v>
      </c>
      <c r="J37" s="25">
        <f>BS!J37</f>
        <v>1040317908.47533</v>
      </c>
      <c r="K37" s="25">
        <f>BS!K37</f>
        <v>519742864.12190002</v>
      </c>
      <c r="L37" s="25">
        <f>BS!L37</f>
        <v>520575044.35342997</v>
      </c>
      <c r="M37" s="86"/>
      <c r="N37" s="26">
        <f>BS!N37</f>
        <v>423850938.03000003</v>
      </c>
      <c r="O37" s="24">
        <f>BS!O37</f>
        <v>281194477</v>
      </c>
      <c r="P37" s="25">
        <f>BS!P37</f>
        <v>121372000</v>
      </c>
      <c r="Q37" s="26">
        <f>BS!Q37</f>
        <v>329030678.79000002</v>
      </c>
      <c r="R37" s="24">
        <f>BS!R37</f>
        <v>29472968.530958999</v>
      </c>
      <c r="S37" s="73">
        <f>BS!S37</f>
        <v>1.7891305183213812E-2</v>
      </c>
      <c r="T37" s="74">
        <f>BS!T37</f>
        <v>0.1209350478854907</v>
      </c>
    </row>
    <row r="38" spans="1:21" x14ac:dyDescent="0.2">
      <c r="A38" s="56">
        <v>9</v>
      </c>
      <c r="B38" s="15" t="s">
        <v>167</v>
      </c>
      <c r="C38" s="27">
        <f>BS!C38</f>
        <v>945648672.72000003</v>
      </c>
      <c r="D38" s="28">
        <f>BS!D38</f>
        <v>164869375.06999999</v>
      </c>
      <c r="E38" s="28">
        <f>BS!E38</f>
        <v>730619420.61000001</v>
      </c>
      <c r="F38" s="29">
        <f>BS!F38</f>
        <v>-17885673.359999999</v>
      </c>
      <c r="G38" s="27">
        <f>BS!G38</f>
        <v>692303171.56047201</v>
      </c>
      <c r="H38" s="28">
        <f>BS!H38</f>
        <v>294221680.12</v>
      </c>
      <c r="I38" s="28">
        <f>BS!I38</f>
        <v>52806640.460000001</v>
      </c>
      <c r="J38" s="28">
        <f>BS!J38</f>
        <v>184141855</v>
      </c>
      <c r="K38" s="28">
        <f>BS!K38</f>
        <v>97431496.620000005</v>
      </c>
      <c r="L38" s="28">
        <f>BS!L38</f>
        <v>86710358.379999995</v>
      </c>
      <c r="M38" s="86"/>
      <c r="N38" s="29">
        <f>BS!N38</f>
        <v>381865402.49000001</v>
      </c>
      <c r="O38" s="27">
        <f>BS!O38</f>
        <v>253345501.16024399</v>
      </c>
      <c r="P38" s="28">
        <f>BS!P38</f>
        <v>76000000</v>
      </c>
      <c r="Q38" s="29">
        <f>BS!Q38</f>
        <v>262615627.86000001</v>
      </c>
      <c r="R38" s="27">
        <f>BS!R38</f>
        <v>18315259.030244</v>
      </c>
      <c r="S38" s="71">
        <f>BS!S38</f>
        <v>2.2178451142974762E-2</v>
      </c>
      <c r="T38" s="72">
        <f>BS!T38</f>
        <v>8.1851658894004281E-2</v>
      </c>
    </row>
    <row r="39" spans="1:21" x14ac:dyDescent="0.2">
      <c r="A39" s="55">
        <v>10</v>
      </c>
      <c r="B39" s="12" t="s">
        <v>168</v>
      </c>
      <c r="C39" s="24">
        <f>BS!C39</f>
        <v>663676481.4332</v>
      </c>
      <c r="D39" s="25">
        <f>BS!D39</f>
        <v>172289465.20460001</v>
      </c>
      <c r="E39" s="25">
        <f>BS!E39</f>
        <v>396567881.0377</v>
      </c>
      <c r="F39" s="26">
        <f>BS!F39</f>
        <v>-8663278.7565000001</v>
      </c>
      <c r="G39" s="24">
        <f>BS!G39</f>
        <v>543836441.89479995</v>
      </c>
      <c r="H39" s="25">
        <f>BS!H39</f>
        <v>474511375.51889998</v>
      </c>
      <c r="I39" s="25">
        <f>BS!I39</f>
        <v>97920534.716999993</v>
      </c>
      <c r="J39" s="25">
        <f>BS!J39</f>
        <v>279287902.37959999</v>
      </c>
      <c r="K39" s="25">
        <f>BS!K39</f>
        <v>209465185.06</v>
      </c>
      <c r="L39" s="25">
        <f>BS!L39</f>
        <v>69822717.319600001</v>
      </c>
      <c r="M39" s="86"/>
      <c r="N39" s="26">
        <f>BS!N39</f>
        <v>61041732.530000001</v>
      </c>
      <c r="O39" s="24">
        <f>BS!O39</f>
        <v>119840039.54000001</v>
      </c>
      <c r="P39" s="25">
        <f>BS!P39</f>
        <v>136800000</v>
      </c>
      <c r="Q39" s="26">
        <f>BS!Q39</f>
        <v>136138266.93380001</v>
      </c>
      <c r="R39" s="24">
        <f>BS!R39</f>
        <v>7527130.5232729996</v>
      </c>
      <c r="S39" s="73">
        <f>BS!S39</f>
        <v>1.4225705490326517E-2</v>
      </c>
      <c r="T39" s="74">
        <f>BS!T39</f>
        <v>7.0796612636298037E-2</v>
      </c>
    </row>
    <row r="40" spans="1:21" x14ac:dyDescent="0.2">
      <c r="A40" s="56">
        <v>11</v>
      </c>
      <c r="B40" s="15" t="s">
        <v>250</v>
      </c>
      <c r="C40" s="27">
        <f>BS!C40</f>
        <v>466530665.79706299</v>
      </c>
      <c r="D40" s="28">
        <f>BS!D40</f>
        <v>79775584.880476996</v>
      </c>
      <c r="E40" s="28">
        <f>BS!E40</f>
        <v>313368346.29375201</v>
      </c>
      <c r="F40" s="29">
        <f>BS!F40</f>
        <v>-2063080.226484</v>
      </c>
      <c r="G40" s="27">
        <f>BS!G40</f>
        <v>319736181.047616</v>
      </c>
      <c r="H40" s="28">
        <f>BS!H40</f>
        <v>205715265.79157799</v>
      </c>
      <c r="I40" s="28">
        <f>BS!I40</f>
        <v>26015394.654996999</v>
      </c>
      <c r="J40" s="28">
        <f>BS!J40</f>
        <v>87191080.823791996</v>
      </c>
      <c r="K40" s="28">
        <f>BS!K40</f>
        <v>61425192.774778001</v>
      </c>
      <c r="L40" s="28">
        <f>BS!L40</f>
        <v>25765888.049013998</v>
      </c>
      <c r="M40" s="86"/>
      <c r="N40" s="29">
        <f>BS!N40</f>
        <v>102771128.764191</v>
      </c>
      <c r="O40" s="27">
        <f>BS!O40</f>
        <v>146794484.74944699</v>
      </c>
      <c r="P40" s="28">
        <f>BS!P40</f>
        <v>69161600</v>
      </c>
      <c r="Q40" s="29">
        <f>BS!Q40</f>
        <v>146196102.87944701</v>
      </c>
      <c r="R40" s="27">
        <f>BS!R40</f>
        <v>12747419.849944999</v>
      </c>
      <c r="S40" s="71">
        <f>BS!S40</f>
        <v>3.0488146482402008E-2</v>
      </c>
      <c r="T40" s="72">
        <f>BS!T40</f>
        <v>9.8409187734524187E-2</v>
      </c>
    </row>
    <row r="41" spans="1:21" x14ac:dyDescent="0.2">
      <c r="A41" s="55">
        <v>12</v>
      </c>
      <c r="B41" s="12" t="s">
        <v>161</v>
      </c>
      <c r="C41" s="24">
        <f>BS!C41</f>
        <v>455195520.853257</v>
      </c>
      <c r="D41" s="25">
        <f>BS!D41</f>
        <v>176331234.89850003</v>
      </c>
      <c r="E41" s="25">
        <f>BS!E41</f>
        <v>195149800.966028</v>
      </c>
      <c r="F41" s="26">
        <f>BS!F41</f>
        <v>-18233890.221173</v>
      </c>
      <c r="G41" s="24">
        <f>BS!G41</f>
        <v>118928620.701408</v>
      </c>
      <c r="H41" s="25">
        <f>BS!H41</f>
        <v>14614777.982100001</v>
      </c>
      <c r="I41" s="25">
        <f>BS!I41</f>
        <v>0</v>
      </c>
      <c r="J41" s="25">
        <f>BS!J41</f>
        <v>14323158</v>
      </c>
      <c r="K41" s="25">
        <f>BS!K41</f>
        <v>10296022</v>
      </c>
      <c r="L41" s="25">
        <f>BS!L41</f>
        <v>4027136</v>
      </c>
      <c r="M41" s="86"/>
      <c r="N41" s="26">
        <f>BS!N41</f>
        <v>89112092.513699993</v>
      </c>
      <c r="O41" s="24">
        <f>BS!O41</f>
        <v>336266903.41146702</v>
      </c>
      <c r="P41" s="25">
        <f>BS!P41</f>
        <v>209008277</v>
      </c>
      <c r="Q41" s="26">
        <f>BS!Q41</f>
        <v>377723682.576087</v>
      </c>
      <c r="R41" s="24">
        <f>BS!R41</f>
        <v>11263961.857884999</v>
      </c>
      <c r="S41" s="73">
        <f>BS!S41</f>
        <v>2.6942958912503541E-2</v>
      </c>
      <c r="T41" s="74">
        <f>BS!T41</f>
        <v>3.79264189620519E-2</v>
      </c>
    </row>
    <row r="42" spans="1:21" x14ac:dyDescent="0.2">
      <c r="A42" s="56">
        <v>13</v>
      </c>
      <c r="B42" s="15" t="s">
        <v>169</v>
      </c>
      <c r="C42" s="27">
        <f>BS!C42</f>
        <v>238264813.1886</v>
      </c>
      <c r="D42" s="28">
        <f>BS!D42</f>
        <v>70327870.875300005</v>
      </c>
      <c r="E42" s="28">
        <f>BS!E42</f>
        <v>156009708.759</v>
      </c>
      <c r="F42" s="29">
        <f>BS!F42</f>
        <v>-2584291.5723999999</v>
      </c>
      <c r="G42" s="27">
        <f>BS!G42</f>
        <v>155768522.60589999</v>
      </c>
      <c r="H42" s="28">
        <f>BS!H42</f>
        <v>142975157.70899999</v>
      </c>
      <c r="I42" s="28">
        <f>BS!I42</f>
        <v>12696899</v>
      </c>
      <c r="J42" s="28">
        <f>BS!J42</f>
        <v>109413837.9434</v>
      </c>
      <c r="K42" s="28">
        <f>BS!K42</f>
        <v>65286284.851199999</v>
      </c>
      <c r="L42" s="28">
        <f>BS!L42</f>
        <v>44127553.092200004</v>
      </c>
      <c r="M42" s="86"/>
      <c r="N42" s="29">
        <f>BS!N42</f>
        <v>3446704.8297999999</v>
      </c>
      <c r="O42" s="27">
        <f>BS!O42</f>
        <v>82496290.582699999</v>
      </c>
      <c r="P42" s="28">
        <f>BS!P42</f>
        <v>50000000</v>
      </c>
      <c r="Q42" s="29">
        <f>BS!Q42</f>
        <v>81754611.902700007</v>
      </c>
      <c r="R42" s="27">
        <f>BS!R42</f>
        <v>5447521.2072999999</v>
      </c>
      <c r="S42" s="71">
        <f>BS!S42</f>
        <v>2.6608004587425949E-2</v>
      </c>
      <c r="T42" s="72">
        <f>BS!T42</f>
        <v>7.4596766880838203E-2</v>
      </c>
    </row>
    <row r="43" spans="1:21" x14ac:dyDescent="0.2">
      <c r="A43" s="55">
        <v>14</v>
      </c>
      <c r="B43" s="12" t="s">
        <v>170</v>
      </c>
      <c r="C43" s="24">
        <f>BS!C43</f>
        <v>219809266.35593301</v>
      </c>
      <c r="D43" s="25">
        <f>BS!D43</f>
        <v>45282307.440742001</v>
      </c>
      <c r="E43" s="25">
        <f>BS!E43</f>
        <v>111155973.407112</v>
      </c>
      <c r="F43" s="26">
        <f>BS!F43</f>
        <v>-2487769.2693320001</v>
      </c>
      <c r="G43" s="24">
        <f>BS!G43</f>
        <v>157690795.97342199</v>
      </c>
      <c r="H43" s="25">
        <f>BS!H43</f>
        <v>152001080.47181299</v>
      </c>
      <c r="I43" s="25">
        <f>BS!I43</f>
        <v>18883863.301812999</v>
      </c>
      <c r="J43" s="25">
        <f>BS!J43</f>
        <v>133117217.17</v>
      </c>
      <c r="K43" s="25">
        <f>BS!K43</f>
        <v>83573353.480000004</v>
      </c>
      <c r="L43" s="25">
        <f>BS!L43</f>
        <v>49543863.689999998</v>
      </c>
      <c r="M43" s="86"/>
      <c r="N43" s="26">
        <f>BS!N43</f>
        <v>1996141.3823780001</v>
      </c>
      <c r="O43" s="24">
        <f>BS!O43</f>
        <v>62118470.388511002</v>
      </c>
      <c r="P43" s="25">
        <f>BS!P43</f>
        <v>84384600</v>
      </c>
      <c r="Q43" s="26">
        <f>BS!Q43</f>
        <v>56045556.748039998</v>
      </c>
      <c r="R43" s="24">
        <f>BS!R43</f>
        <v>-11188848.002049999</v>
      </c>
      <c r="S43" s="73">
        <f>BS!S43</f>
        <v>-6.2541000819574977E-2</v>
      </c>
      <c r="T43" s="74">
        <f>BS!T43</f>
        <v>-0.20883139095228587</v>
      </c>
      <c r="U43" s="75"/>
    </row>
    <row r="44" spans="1:21" x14ac:dyDescent="0.2">
      <c r="A44" s="56">
        <v>15</v>
      </c>
      <c r="B44" s="15" t="s">
        <v>283</v>
      </c>
      <c r="C44" s="27">
        <f>BS!C44</f>
        <v>31223138.620000001</v>
      </c>
      <c r="D44" s="28">
        <f>BS!D44</f>
        <v>16270694.619999999</v>
      </c>
      <c r="E44" s="28">
        <f>BS!E44</f>
        <v>0</v>
      </c>
      <c r="F44" s="29">
        <f>BS!F44</f>
        <v>0</v>
      </c>
      <c r="G44" s="27">
        <f>BS!G44</f>
        <v>639404</v>
      </c>
      <c r="H44" s="28">
        <f>BS!H44</f>
        <v>5892</v>
      </c>
      <c r="I44" s="28">
        <f>BS!I44</f>
        <v>0</v>
      </c>
      <c r="J44" s="28">
        <f>BS!J44</f>
        <v>0</v>
      </c>
      <c r="K44" s="28">
        <f>BS!K44</f>
        <v>0</v>
      </c>
      <c r="L44" s="28">
        <f>BS!L44</f>
        <v>0</v>
      </c>
      <c r="M44" s="86"/>
      <c r="N44" s="29">
        <f>BS!N44</f>
        <v>0</v>
      </c>
      <c r="O44" s="27">
        <f>BS!O44</f>
        <v>30583734</v>
      </c>
      <c r="P44" s="28">
        <f>BS!P44</f>
        <v>37072000</v>
      </c>
      <c r="Q44" s="29">
        <f>BS!Q44</f>
        <v>13803182.679099999</v>
      </c>
      <c r="R44" s="27">
        <f>BS!R44</f>
        <v>-4353348</v>
      </c>
      <c r="S44" s="71">
        <f>BS!S44</f>
        <v>-0.30840881719770613</v>
      </c>
      <c r="T44" s="72">
        <f>BS!T44</f>
        <v>-0.31488319477500631</v>
      </c>
      <c r="U44" s="76"/>
    </row>
    <row r="45" spans="1:21" x14ac:dyDescent="0.2">
      <c r="A45" s="56">
        <v>16</v>
      </c>
      <c r="B45" s="12" t="s">
        <v>175</v>
      </c>
      <c r="C45" s="24">
        <f>BS!C45</f>
        <v>19036478.690000001</v>
      </c>
      <c r="D45" s="25">
        <f>BS!D45</f>
        <v>11584692.26</v>
      </c>
      <c r="E45" s="25">
        <f>BS!E45</f>
        <v>0</v>
      </c>
      <c r="F45" s="26">
        <f>BS!F45</f>
        <v>0</v>
      </c>
      <c r="G45" s="24">
        <f>BS!G45</f>
        <v>9502545.4399999995</v>
      </c>
      <c r="H45" s="25">
        <f>BS!H45</f>
        <v>3609638.08</v>
      </c>
      <c r="I45" s="25">
        <f>BS!I45</f>
        <v>0</v>
      </c>
      <c r="J45" s="25">
        <f>BS!J45</f>
        <v>3609638.08</v>
      </c>
      <c r="K45" s="25">
        <f>BS!K45</f>
        <v>2694524.25</v>
      </c>
      <c r="L45" s="25">
        <f>BS!L45</f>
        <v>915113.83</v>
      </c>
      <c r="M45" s="86"/>
      <c r="N45" s="26">
        <f>BS!N45</f>
        <v>0</v>
      </c>
      <c r="O45" s="24">
        <f>BS!O45</f>
        <v>9533932.8900000006</v>
      </c>
      <c r="P45" s="25">
        <f>BS!P45</f>
        <v>3700005</v>
      </c>
      <c r="Q45" s="26">
        <f>BS!Q45</f>
        <v>9306828.4700000007</v>
      </c>
      <c r="R45" s="24">
        <f>BS!R45</f>
        <v>-935650.68669999996</v>
      </c>
      <c r="S45" s="73">
        <f>BS!S45</f>
        <v>-5.466119110500494E-2</v>
      </c>
      <c r="T45" s="74">
        <f>BS!T45</f>
        <v>-0.12087827008478794</v>
      </c>
    </row>
    <row r="46" spans="1:21" x14ac:dyDescent="0.2">
      <c r="A46" s="56">
        <v>17</v>
      </c>
      <c r="B46" s="15" t="s">
        <v>281</v>
      </c>
      <c r="C46" s="27">
        <f>BS!C46</f>
        <v>8564087.1199999992</v>
      </c>
      <c r="D46" s="28">
        <f>BS!D46</f>
        <v>7800530.3300000001</v>
      </c>
      <c r="E46" s="28">
        <f>BS!E46</f>
        <v>0</v>
      </c>
      <c r="F46" s="29">
        <f>BS!F46</f>
        <v>0</v>
      </c>
      <c r="G46" s="27">
        <f>BS!G46</f>
        <v>1463136.5401020001</v>
      </c>
      <c r="H46" s="28">
        <f>BS!H46</f>
        <v>903145.28</v>
      </c>
      <c r="I46" s="28">
        <f>BS!I46</f>
        <v>0</v>
      </c>
      <c r="J46" s="28">
        <f>BS!J46</f>
        <v>903145.28</v>
      </c>
      <c r="K46" s="28">
        <f>BS!K46</f>
        <v>903145.28</v>
      </c>
      <c r="L46" s="28">
        <f>BS!L46</f>
        <v>0</v>
      </c>
      <c r="M46" s="86"/>
      <c r="N46" s="29">
        <f>BS!N46</f>
        <v>0</v>
      </c>
      <c r="O46" s="27">
        <f>BS!O46</f>
        <v>7100950.5798979998</v>
      </c>
      <c r="P46" s="28">
        <f>BS!P46</f>
        <v>7549407.3398979995</v>
      </c>
      <c r="Q46" s="29">
        <f>BS!Q46</f>
        <v>6837569.9298980003</v>
      </c>
      <c r="R46" s="27">
        <f>BS!R46</f>
        <v>-827850.28</v>
      </c>
      <c r="S46" s="71">
        <f>BS!S46</f>
        <v>-0.11887153962734853</v>
      </c>
      <c r="T46" s="72">
        <f>BS!T46</f>
        <v>-0.13337192986735502</v>
      </c>
      <c r="U46" s="76"/>
    </row>
    <row r="47" spans="1:21" x14ac:dyDescent="0.2"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</row>
    <row r="48" spans="1:21" x14ac:dyDescent="0.2">
      <c r="Q48" s="30"/>
      <c r="R48" s="30"/>
    </row>
  </sheetData>
  <mergeCells count="8">
    <mergeCell ref="O27:Q27"/>
    <mergeCell ref="R27:T27"/>
    <mergeCell ref="B27:B28"/>
    <mergeCell ref="A27:A28"/>
    <mergeCell ref="B5:B6"/>
    <mergeCell ref="A5:A6"/>
    <mergeCell ref="C5:J5"/>
    <mergeCell ref="C27:F27"/>
  </mergeCells>
  <pageMargins left="0.7" right="0.2" top="0.25" bottom="0.25" header="0.05" footer="0.05"/>
  <pageSetup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V46"/>
  <sheetViews>
    <sheetView view="pageBreakPreview" zoomScaleNormal="100" zoomScaleSheetLayoutView="100" workbookViewId="0">
      <selection activeCell="B3" sqref="B3"/>
    </sheetView>
  </sheetViews>
  <sheetFormatPr defaultColWidth="9.140625" defaultRowHeight="12.75" x14ac:dyDescent="0.2"/>
  <cols>
    <col min="1" max="1" width="4.5703125" style="6" customWidth="1"/>
    <col min="2" max="2" width="42.28515625" style="6" bestFit="1" customWidth="1"/>
    <col min="3" max="6" width="10.85546875" style="6" bestFit="1" customWidth="1"/>
    <col min="7" max="7" width="11.85546875" style="6" customWidth="1"/>
    <col min="8" max="8" width="9.7109375" style="6" bestFit="1" customWidth="1"/>
    <col min="9" max="9" width="9.42578125" style="6" bestFit="1" customWidth="1"/>
    <col min="10" max="10" width="10.28515625" style="6" bestFit="1" customWidth="1"/>
    <col min="11" max="11" width="8.7109375" style="6" bestFit="1" customWidth="1"/>
    <col min="12" max="12" width="9.28515625" style="6" bestFit="1" customWidth="1"/>
    <col min="13" max="13" width="12.28515625" style="6" bestFit="1" customWidth="1"/>
    <col min="14" max="14" width="12.5703125" style="6" customWidth="1"/>
    <col min="15" max="15" width="9.28515625" style="6" customWidth="1"/>
    <col min="16" max="16" width="8" style="6" bestFit="1" customWidth="1"/>
    <col min="17" max="17" width="9.28515625" style="6" bestFit="1" customWidth="1"/>
    <col min="18" max="18" width="12.28515625" style="6" bestFit="1" customWidth="1"/>
    <col min="19" max="19" width="6.7109375" style="6" bestFit="1" customWidth="1"/>
    <col min="20" max="20" width="7.28515625" style="6" bestFit="1" customWidth="1"/>
    <col min="21" max="22" width="12.140625" style="6" bestFit="1" customWidth="1"/>
    <col min="23" max="16384" width="9.140625" style="6"/>
  </cols>
  <sheetData>
    <row r="1" spans="1:6" x14ac:dyDescent="0.2">
      <c r="C1" s="7"/>
    </row>
    <row r="2" spans="1:6" x14ac:dyDescent="0.2">
      <c r="A2" s="6" t="s">
        <v>83</v>
      </c>
      <c r="C2" s="7"/>
    </row>
    <row r="3" spans="1:6" x14ac:dyDescent="0.2">
      <c r="A3" s="50"/>
      <c r="B3" s="65">
        <f>BS!B3</f>
        <v>45626</v>
      </c>
    </row>
    <row r="4" spans="1:6" ht="13.5" thickBot="1" x14ac:dyDescent="0.25"/>
    <row r="5" spans="1:6" ht="15.75" customHeight="1" x14ac:dyDescent="0.2">
      <c r="A5" s="180" t="s">
        <v>0</v>
      </c>
      <c r="B5" s="182" t="s">
        <v>28</v>
      </c>
      <c r="C5" s="81" t="s">
        <v>27</v>
      </c>
      <c r="D5" s="81"/>
      <c r="E5" s="81"/>
      <c r="F5" s="82"/>
    </row>
    <row r="6" spans="1:6" s="11" customFormat="1" ht="111" customHeight="1" x14ac:dyDescent="0.2">
      <c r="A6" s="181"/>
      <c r="B6" s="183"/>
      <c r="C6" s="9" t="s">
        <v>41</v>
      </c>
      <c r="D6" s="37" t="s">
        <v>55</v>
      </c>
      <c r="E6" s="37" t="s">
        <v>56</v>
      </c>
      <c r="F6" s="38" t="s">
        <v>57</v>
      </c>
    </row>
    <row r="7" spans="1:6" x14ac:dyDescent="0.2">
      <c r="A7" s="55">
        <v>1</v>
      </c>
      <c r="B7" s="12" t="str">
        <f>BS!B7</f>
        <v>საქართველოს ბანკი</v>
      </c>
      <c r="C7" s="13">
        <f>IFERROR(C30/C$29,0)</f>
        <v>0.39264212131718113</v>
      </c>
      <c r="D7" s="14">
        <f>IFERROR(H30/ABS(H$29),0)</f>
        <v>0.41121842572005379</v>
      </c>
      <c r="E7" s="14">
        <f>IFERROR(I30/ABS(I$29),0)</f>
        <v>0.48777141818793307</v>
      </c>
      <c r="F7" s="14">
        <f>IFERROR(N30/ABS(N$29),0)</f>
        <v>0.49102010087488002</v>
      </c>
    </row>
    <row r="8" spans="1:6" x14ac:dyDescent="0.2">
      <c r="A8" s="56">
        <v>2</v>
      </c>
      <c r="B8" s="15" t="str">
        <f>BS!B8</f>
        <v>თი–ბი–სი ბანკი</v>
      </c>
      <c r="C8" s="16">
        <f t="shared" ref="C8:C23" si="0">IFERROR(C31/C$29,0)</f>
        <v>0.38428909005263884</v>
      </c>
      <c r="D8" s="17">
        <f t="shared" ref="D8:D21" si="1">IFERROR(H31/ABS(H$29),0)</f>
        <v>0.32801699308225296</v>
      </c>
      <c r="E8" s="17">
        <f t="shared" ref="E8:E21" si="2">IFERROR(I31/ABS(I$29),0)</f>
        <v>0.37569109930484818</v>
      </c>
      <c r="F8" s="17">
        <f t="shared" ref="F8:F21" si="3">IFERROR(N31/ABS(N$29),0)</f>
        <v>0.37843699473735948</v>
      </c>
    </row>
    <row r="9" spans="1:6" x14ac:dyDescent="0.2">
      <c r="A9" s="55">
        <v>3</v>
      </c>
      <c r="B9" s="12" t="str">
        <f>BS!B9</f>
        <v>ლიბერთი ბანკი</v>
      </c>
      <c r="C9" s="13">
        <f t="shared" si="0"/>
        <v>5.3260277358165083E-2</v>
      </c>
      <c r="D9" s="14">
        <f t="shared" si="1"/>
        <v>7.5595130630802046E-2</v>
      </c>
      <c r="E9" s="14">
        <f t="shared" si="2"/>
        <v>3.694435420605495E-2</v>
      </c>
      <c r="F9" s="14">
        <f t="shared" si="3"/>
        <v>3.583458694432208E-2</v>
      </c>
    </row>
    <row r="10" spans="1:6" x14ac:dyDescent="0.2">
      <c r="A10" s="56">
        <v>4</v>
      </c>
      <c r="B10" s="15" t="str">
        <f>BS!B10</f>
        <v>ბაზის ბანკი</v>
      </c>
      <c r="C10" s="16">
        <f t="shared" si="0"/>
        <v>4.186139963376629E-2</v>
      </c>
      <c r="D10" s="17">
        <f t="shared" si="1"/>
        <v>3.5801433418646035E-2</v>
      </c>
      <c r="E10" s="17">
        <f t="shared" si="2"/>
        <v>2.2517473396903513E-2</v>
      </c>
      <c r="F10" s="17">
        <f t="shared" si="3"/>
        <v>2.5173013221866731E-2</v>
      </c>
    </row>
    <row r="11" spans="1:6" x14ac:dyDescent="0.2">
      <c r="A11" s="55">
        <v>5</v>
      </c>
      <c r="B11" s="12" t="str">
        <f>BS!B11</f>
        <v>კრედო ბანკი</v>
      </c>
      <c r="C11" s="13">
        <f t="shared" si="0"/>
        <v>3.1646581282261228E-2</v>
      </c>
      <c r="D11" s="14">
        <f t="shared" si="1"/>
        <v>6.9686908728491037E-2</v>
      </c>
      <c r="E11" s="14">
        <f t="shared" si="2"/>
        <v>5.2377094655163041E-2</v>
      </c>
      <c r="F11" s="14">
        <f t="shared" si="3"/>
        <v>2.0430119149471217E-2</v>
      </c>
    </row>
    <row r="12" spans="1:6" x14ac:dyDescent="0.2">
      <c r="A12" s="56">
        <v>6</v>
      </c>
      <c r="B12" s="15" t="str">
        <f>BS!B12</f>
        <v>ქართუ ბანკი</v>
      </c>
      <c r="C12" s="16">
        <f t="shared" si="0"/>
        <v>2.2339820215688436E-2</v>
      </c>
      <c r="D12" s="17">
        <f t="shared" si="1"/>
        <v>1.7323036768895458E-2</v>
      </c>
      <c r="E12" s="17">
        <f t="shared" si="2"/>
        <v>6.7206772963361132E-3</v>
      </c>
      <c r="F12" s="17">
        <f t="shared" si="3"/>
        <v>1.4838692861843965E-2</v>
      </c>
    </row>
    <row r="13" spans="1:6" x14ac:dyDescent="0.2">
      <c r="A13" s="55">
        <v>7</v>
      </c>
      <c r="B13" s="12" t="str">
        <f>BS!B13</f>
        <v>პროკრედიტ ბანკი</v>
      </c>
      <c r="C13" s="13">
        <f t="shared" si="0"/>
        <v>2.0838548456959729E-2</v>
      </c>
      <c r="D13" s="14">
        <f t="shared" si="1"/>
        <v>1.7100416667855011E-2</v>
      </c>
      <c r="E13" s="14">
        <f t="shared" si="2"/>
        <v>4.033782986771736E-3</v>
      </c>
      <c r="F13" s="14">
        <f t="shared" si="3"/>
        <v>1.0593322340879837E-2</v>
      </c>
    </row>
    <row r="14" spans="1:6" x14ac:dyDescent="0.2">
      <c r="A14" s="56">
        <v>8</v>
      </c>
      <c r="B14" s="15" t="str">
        <f>BS!B14</f>
        <v>ტერა ბანკი</v>
      </c>
      <c r="C14" s="16">
        <f t="shared" si="0"/>
        <v>2.0632518312586185E-2</v>
      </c>
      <c r="D14" s="17">
        <f t="shared" si="1"/>
        <v>1.7573700404894536E-2</v>
      </c>
      <c r="E14" s="17">
        <f t="shared" si="2"/>
        <v>6.7621569020742921E-3</v>
      </c>
      <c r="F14" s="17">
        <f t="shared" si="3"/>
        <v>1.0341387883535239E-2</v>
      </c>
    </row>
    <row r="15" spans="1:6" x14ac:dyDescent="0.2">
      <c r="A15" s="55">
        <v>9</v>
      </c>
      <c r="B15" s="12" t="str">
        <f>BS!B15</f>
        <v>ხალიკ ბანკი</v>
      </c>
      <c r="C15" s="13">
        <f t="shared" si="0"/>
        <v>1.0080151233802247E-2</v>
      </c>
      <c r="D15" s="14">
        <f t="shared" si="1"/>
        <v>9.3648284911449393E-3</v>
      </c>
      <c r="E15" s="14">
        <f t="shared" si="2"/>
        <v>1.5210937129970855E-3</v>
      </c>
      <c r="F15" s="14">
        <f t="shared" si="3"/>
        <v>6.4264038289940026E-3</v>
      </c>
    </row>
    <row r="16" spans="1:6" x14ac:dyDescent="0.2">
      <c r="A16" s="56">
        <v>10</v>
      </c>
      <c r="B16" s="15" t="str">
        <f>BS!B16</f>
        <v>პაშაბანკი</v>
      </c>
      <c r="C16" s="16">
        <f t="shared" si="0"/>
        <v>7.0744659154671659E-3</v>
      </c>
      <c r="D16" s="17">
        <f t="shared" si="1"/>
        <v>6.185595711342866E-3</v>
      </c>
      <c r="E16" s="17">
        <f t="shared" si="2"/>
        <v>1.6786244674655934E-3</v>
      </c>
      <c r="F16" s="17">
        <f t="shared" si="3"/>
        <v>2.6410972586422003E-3</v>
      </c>
    </row>
    <row r="17" spans="1:22" x14ac:dyDescent="0.2">
      <c r="A17" s="55">
        <v>11</v>
      </c>
      <c r="B17" s="12" t="str">
        <f>BS!B17</f>
        <v>იშ ბანკ</v>
      </c>
      <c r="C17" s="13">
        <f t="shared" si="0"/>
        <v>4.9729881742596018E-3</v>
      </c>
      <c r="D17" s="14">
        <f t="shared" si="1"/>
        <v>5.2910842146613127E-3</v>
      </c>
      <c r="E17" s="14">
        <f t="shared" si="2"/>
        <v>3.7080219650652666E-3</v>
      </c>
      <c r="F17" s="14">
        <f t="shared" si="3"/>
        <v>4.472776912311534E-3</v>
      </c>
    </row>
    <row r="18" spans="1:22" x14ac:dyDescent="0.2">
      <c r="A18" s="56">
        <v>12</v>
      </c>
      <c r="B18" s="15" t="str">
        <f>BS!B18</f>
        <v>ვი–თი–ბი ბანკი</v>
      </c>
      <c r="C18" s="16">
        <f t="shared" si="0"/>
        <v>4.8521610863708365E-3</v>
      </c>
      <c r="D18" s="17">
        <f t="shared" si="1"/>
        <v>1.6962442835302051E-3</v>
      </c>
      <c r="E18" s="17">
        <f t="shared" si="2"/>
        <v>2.7886840884909867E-5</v>
      </c>
      <c r="F18" s="17">
        <f t="shared" si="3"/>
        <v>3.9522655668490546E-3</v>
      </c>
    </row>
    <row r="19" spans="1:22" x14ac:dyDescent="0.2">
      <c r="A19" s="55">
        <v>13</v>
      </c>
      <c r="B19" s="12" t="str">
        <f>BS!B19</f>
        <v>ზირაათ ბანკი</v>
      </c>
      <c r="C19" s="13">
        <f t="shared" si="0"/>
        <v>2.5397860959572968E-3</v>
      </c>
      <c r="D19" s="14">
        <f t="shared" si="1"/>
        <v>3.252609998150283E-3</v>
      </c>
      <c r="E19" s="14">
        <f t="shared" si="2"/>
        <v>3.3441624491217239E-4</v>
      </c>
      <c r="F19" s="14">
        <f t="shared" si="3"/>
        <v>1.911410102762405E-3</v>
      </c>
    </row>
    <row r="20" spans="1:22" x14ac:dyDescent="0.2">
      <c r="A20" s="56">
        <v>14</v>
      </c>
      <c r="B20" s="15" t="str">
        <f>BS!B20</f>
        <v>სილქ ბანკი</v>
      </c>
      <c r="C20" s="16">
        <f t="shared" si="0"/>
        <v>2.3430590148091728E-3</v>
      </c>
      <c r="D20" s="17">
        <f t="shared" si="1"/>
        <v>1.4557325140416846E-3</v>
      </c>
      <c r="E20" s="17">
        <f t="shared" si="2"/>
        <v>6.2920274389273564E-5</v>
      </c>
      <c r="F20" s="17">
        <f t="shared" si="3"/>
        <v>-3.9259098396408586E-3</v>
      </c>
    </row>
    <row r="21" spans="1:22" x14ac:dyDescent="0.2">
      <c r="A21" s="55">
        <v>15</v>
      </c>
      <c r="B21" s="12" t="str">
        <f>BS!B21</f>
        <v>ჰეშბანკი</v>
      </c>
      <c r="C21" s="13">
        <f t="shared" si="0"/>
        <v>3.3282335011193119E-4</v>
      </c>
      <c r="D21" s="14">
        <f t="shared" si="1"/>
        <v>1.9241494401025321E-4</v>
      </c>
      <c r="E21" s="14">
        <f t="shared" si="2"/>
        <v>-2.9479056696640488E-4</v>
      </c>
      <c r="F21" s="14">
        <f t="shared" si="3"/>
        <v>-1.5274898493079449E-3</v>
      </c>
    </row>
    <row r="22" spans="1:22" x14ac:dyDescent="0.2">
      <c r="A22" s="56">
        <v>16</v>
      </c>
      <c r="B22" s="15" t="str">
        <f>BS!B22</f>
        <v>პეისერა</v>
      </c>
      <c r="C22" s="16">
        <f t="shared" si="0"/>
        <v>2.0291952993738423E-4</v>
      </c>
      <c r="D22" s="17">
        <f t="shared" ref="D22:D23" si="4">IFERROR(H45/ABS(H$29),0)</f>
        <v>1.3495475295017504E-4</v>
      </c>
      <c r="E22" s="17">
        <f t="shared" ref="E22:E23" si="5">IFERROR(I45/ABS(I$29),0)</f>
        <v>9.0949631922462111E-5</v>
      </c>
      <c r="F22" s="17">
        <f t="shared" ref="F22:F23" si="6">IFERROR(N45/ABS(N$29),0)</f>
        <v>-3.2829834105434669E-4</v>
      </c>
    </row>
    <row r="23" spans="1:22" ht="13.5" thickBot="1" x14ac:dyDescent="0.25">
      <c r="A23" s="55">
        <v>17</v>
      </c>
      <c r="B23" s="12" t="str">
        <f>BS!B23</f>
        <v>პეივბანკი</v>
      </c>
      <c r="C23" s="13">
        <f t="shared" si="0"/>
        <v>9.1288970036569635E-5</v>
      </c>
      <c r="D23" s="14">
        <f t="shared" si="4"/>
        <v>1.1048966827792659E-4</v>
      </c>
      <c r="E23" s="14">
        <f t="shared" si="5"/>
        <v>5.2820493243370307E-5</v>
      </c>
      <c r="F23" s="14">
        <f t="shared" si="6"/>
        <v>-2.9047365371358779E-4</v>
      </c>
    </row>
    <row r="24" spans="1:22" ht="13.5" thickBot="1" x14ac:dyDescent="0.25">
      <c r="A24" s="18"/>
      <c r="B24" s="19" t="str">
        <f>BS!B24</f>
        <v>კონსოლიდირებული</v>
      </c>
      <c r="C24" s="20">
        <f>SUM(C7:C23)</f>
        <v>0.99999999999999911</v>
      </c>
      <c r="D24" s="20">
        <f t="shared" ref="D24:F24" si="7">SUM(D7:D23)</f>
        <v>1.0000000000000004</v>
      </c>
      <c r="E24" s="20">
        <f t="shared" si="7"/>
        <v>0.99999999999999867</v>
      </c>
      <c r="F24" s="20">
        <f t="shared" si="7"/>
        <v>1.0000000000000011</v>
      </c>
    </row>
    <row r="25" spans="1:22" x14ac:dyDescent="0.2">
      <c r="A25" s="131"/>
      <c r="B25" s="132"/>
      <c r="C25" s="133"/>
      <c r="D25" s="133"/>
      <c r="E25" s="133"/>
      <c r="F25" s="133"/>
    </row>
    <row r="26" spans="1:22" ht="13.5" thickBot="1" x14ac:dyDescent="0.25">
      <c r="B26" s="63" t="s">
        <v>37</v>
      </c>
      <c r="U26" s="23"/>
      <c r="V26" s="23"/>
    </row>
    <row r="27" spans="1:22" ht="15.75" customHeight="1" x14ac:dyDescent="0.2">
      <c r="A27" s="180" t="s">
        <v>0</v>
      </c>
      <c r="B27" s="182" t="s">
        <v>28</v>
      </c>
      <c r="C27" s="184" t="s">
        <v>58</v>
      </c>
      <c r="D27" s="186" t="s">
        <v>59</v>
      </c>
      <c r="E27" s="187"/>
      <c r="F27" s="187"/>
      <c r="G27" s="187"/>
      <c r="H27" s="188"/>
      <c r="I27" s="191" t="s">
        <v>60</v>
      </c>
      <c r="J27" s="192"/>
      <c r="K27" s="193"/>
      <c r="L27" s="189" t="s">
        <v>61</v>
      </c>
      <c r="M27" s="189" t="s">
        <v>245</v>
      </c>
      <c r="N27" s="178" t="str">
        <f>YEAR($B$3)&amp;" წლის "&amp;MONTH($B$3)&amp;" თვის წმინდა მოგება"</f>
        <v>2024 წლის 11 თვის წმინდა მოგება</v>
      </c>
      <c r="O27" s="39"/>
    </row>
    <row r="28" spans="1:22" ht="121.5" customHeight="1" x14ac:dyDescent="0.2">
      <c r="A28" s="181"/>
      <c r="B28" s="183"/>
      <c r="C28" s="185"/>
      <c r="D28" s="40" t="s">
        <v>62</v>
      </c>
      <c r="E28" s="37" t="s">
        <v>63</v>
      </c>
      <c r="F28" s="37" t="s">
        <v>64</v>
      </c>
      <c r="G28" s="37" t="s">
        <v>65</v>
      </c>
      <c r="H28" s="38" t="s">
        <v>55</v>
      </c>
      <c r="I28" s="37" t="s">
        <v>244</v>
      </c>
      <c r="J28" s="37" t="s">
        <v>190</v>
      </c>
      <c r="K28" s="41" t="s">
        <v>66</v>
      </c>
      <c r="L28" s="190"/>
      <c r="M28" s="190"/>
      <c r="N28" s="179"/>
      <c r="O28" s="39"/>
    </row>
    <row r="29" spans="1:22" x14ac:dyDescent="0.2">
      <c r="A29" s="134"/>
      <c r="B29" s="135" t="str">
        <f>BS!B29</f>
        <v>კონსოლიდირებული</v>
      </c>
      <c r="C29" s="136">
        <v>93812944943.6147</v>
      </c>
      <c r="D29" s="136">
        <v>7661308103.2191601</v>
      </c>
      <c r="E29" s="136">
        <v>6374138950.1847095</v>
      </c>
      <c r="F29" s="136">
        <v>-3700711363.0855498</v>
      </c>
      <c r="G29" s="136">
        <v>-2408848039.6956377</v>
      </c>
      <c r="H29" s="136">
        <v>3960596740.1336102</v>
      </c>
      <c r="I29" s="136">
        <v>698485715.19408798</v>
      </c>
      <c r="J29" s="136">
        <v>703966168.77014995</v>
      </c>
      <c r="K29" s="136">
        <v>-344261706.023794</v>
      </c>
      <c r="L29" s="136">
        <v>-258771441.47706601</v>
      </c>
      <c r="M29" s="136">
        <v>3357563592.6327515</v>
      </c>
      <c r="N29" s="136">
        <v>2850001263.1654201</v>
      </c>
    </row>
    <row r="30" spans="1:22" x14ac:dyDescent="0.2">
      <c r="A30" s="56">
        <v>1</v>
      </c>
      <c r="B30" s="15" t="str">
        <f>BS!B30</f>
        <v>საქართველოს ბანკი</v>
      </c>
      <c r="C30" s="69">
        <v>36834913709.672798</v>
      </c>
      <c r="D30" s="27">
        <v>2952033195.1496701</v>
      </c>
      <c r="E30" s="28">
        <v>2426120768.8502898</v>
      </c>
      <c r="F30" s="28">
        <v>-1323362838.7599499</v>
      </c>
      <c r="G30" s="28">
        <v>-891120401.77995205</v>
      </c>
      <c r="H30" s="29">
        <v>1628670356.3897202</v>
      </c>
      <c r="I30" s="28">
        <v>340701367.884233</v>
      </c>
      <c r="J30" s="28">
        <v>312692283.88999999</v>
      </c>
      <c r="K30" s="29">
        <v>57446070.828334004</v>
      </c>
      <c r="L30" s="28">
        <v>-39425158.835033</v>
      </c>
      <c r="M30" s="28">
        <v>1646691268.3830214</v>
      </c>
      <c r="N30" s="29">
        <v>1399407907.7330201</v>
      </c>
    </row>
    <row r="31" spans="1:22" x14ac:dyDescent="0.2">
      <c r="A31" s="55">
        <v>2</v>
      </c>
      <c r="B31" s="12" t="str">
        <f>BS!B31</f>
        <v>თი–ბი–სი ბანკი</v>
      </c>
      <c r="C31" s="70">
        <v>36051291247.540001</v>
      </c>
      <c r="D31" s="24">
        <v>2767603571.6500001</v>
      </c>
      <c r="E31" s="25">
        <v>2272895635.4499998</v>
      </c>
      <c r="F31" s="25">
        <v>-1468460538.1400001</v>
      </c>
      <c r="G31" s="25">
        <v>-926889354.78999996</v>
      </c>
      <c r="H31" s="26">
        <v>1299143033.51</v>
      </c>
      <c r="I31" s="25">
        <v>262414866.19</v>
      </c>
      <c r="J31" s="25">
        <v>313803272.30000001</v>
      </c>
      <c r="K31" s="26">
        <v>83297406.049999997</v>
      </c>
      <c r="L31" s="25">
        <v>-112760930.53</v>
      </c>
      <c r="M31" s="25">
        <v>1269679509.03</v>
      </c>
      <c r="N31" s="26">
        <v>1078545913.03</v>
      </c>
    </row>
    <row r="32" spans="1:22" x14ac:dyDescent="0.2">
      <c r="A32" s="56">
        <v>3</v>
      </c>
      <c r="B32" s="15" t="str">
        <f>BS!B32</f>
        <v>ლიბერთი ბანკი</v>
      </c>
      <c r="C32" s="69">
        <v>4996503467.4831896</v>
      </c>
      <c r="D32" s="27">
        <v>554947499.88199997</v>
      </c>
      <c r="E32" s="28">
        <v>484718876.73199999</v>
      </c>
      <c r="F32" s="28">
        <v>-255545671.935671</v>
      </c>
      <c r="G32" s="28">
        <v>-200926116.17503601</v>
      </c>
      <c r="H32" s="29">
        <v>299401827.946329</v>
      </c>
      <c r="I32" s="28">
        <v>25805103.670000002</v>
      </c>
      <c r="J32" s="28">
        <v>5687817.9699999997</v>
      </c>
      <c r="K32" s="29">
        <v>-153777065.87</v>
      </c>
      <c r="L32" s="28">
        <v>-27101040.290000003</v>
      </c>
      <c r="M32" s="28">
        <v>118523721.78632899</v>
      </c>
      <c r="N32" s="29">
        <v>102128618.056329</v>
      </c>
    </row>
    <row r="33" spans="1:15" x14ac:dyDescent="0.2">
      <c r="A33" s="55">
        <v>4</v>
      </c>
      <c r="B33" s="12" t="str">
        <f>BS!B33</f>
        <v>ბაზის ბანკი</v>
      </c>
      <c r="C33" s="70">
        <v>3927141179.1051698</v>
      </c>
      <c r="D33" s="24">
        <v>321412908.75999999</v>
      </c>
      <c r="E33" s="25">
        <v>277660032.00999999</v>
      </c>
      <c r="F33" s="25">
        <v>-179617868.27000001</v>
      </c>
      <c r="G33" s="25">
        <v>-135894123.90000001</v>
      </c>
      <c r="H33" s="26">
        <v>141795040.48999998</v>
      </c>
      <c r="I33" s="25">
        <v>15728133.51</v>
      </c>
      <c r="J33" s="25">
        <v>15131872.300000001</v>
      </c>
      <c r="K33" s="26">
        <v>-54852587.609999999</v>
      </c>
      <c r="L33" s="25">
        <v>-4223220.12</v>
      </c>
      <c r="M33" s="25">
        <v>82719232.759999976</v>
      </c>
      <c r="N33" s="26">
        <v>71743119.480000004</v>
      </c>
    </row>
    <row r="34" spans="1:15" x14ac:dyDescent="0.2">
      <c r="A34" s="56">
        <v>5</v>
      </c>
      <c r="B34" s="15" t="str">
        <f>BS!B34</f>
        <v>კრედო ბანკი</v>
      </c>
      <c r="C34" s="69">
        <v>2968858987.4864001</v>
      </c>
      <c r="D34" s="27">
        <v>474180844.79005003</v>
      </c>
      <c r="E34" s="28">
        <v>429586014.63004202</v>
      </c>
      <c r="F34" s="28">
        <v>-198179101.25</v>
      </c>
      <c r="G34" s="28">
        <v>-65706827.040000007</v>
      </c>
      <c r="H34" s="29">
        <v>276001743.54005003</v>
      </c>
      <c r="I34" s="28">
        <v>36584652.420000002</v>
      </c>
      <c r="J34" s="28">
        <v>6421531.4900000002</v>
      </c>
      <c r="K34" s="29">
        <v>-137452711.5</v>
      </c>
      <c r="L34" s="28">
        <v>-65781805.057436995</v>
      </c>
      <c r="M34" s="28">
        <v>72767226.982613027</v>
      </c>
      <c r="N34" s="29">
        <v>58225865.382613003</v>
      </c>
    </row>
    <row r="35" spans="1:15" x14ac:dyDescent="0.2">
      <c r="A35" s="55">
        <v>6</v>
      </c>
      <c r="B35" s="12" t="str">
        <f>BS!B35</f>
        <v>ქართუ ბანკი</v>
      </c>
      <c r="C35" s="70">
        <v>2095764323.9446299</v>
      </c>
      <c r="D35" s="24">
        <v>100338519.73497801</v>
      </c>
      <c r="E35" s="25">
        <v>72626321.443132997</v>
      </c>
      <c r="F35" s="25">
        <v>-31728956.778875999</v>
      </c>
      <c r="G35" s="25">
        <v>-25871171.472399998</v>
      </c>
      <c r="H35" s="26">
        <v>68609562.956102014</v>
      </c>
      <c r="I35" s="25">
        <v>4694297.0879199998</v>
      </c>
      <c r="J35" s="25">
        <v>9054763.9600000009</v>
      </c>
      <c r="K35" s="26">
        <v>-10879862.304555999</v>
      </c>
      <c r="L35" s="25">
        <v>-5045947.1056549996</v>
      </c>
      <c r="M35" s="25">
        <v>52683753.545891017</v>
      </c>
      <c r="N35" s="26">
        <v>42290293.399979003</v>
      </c>
    </row>
    <row r="36" spans="1:15" x14ac:dyDescent="0.2">
      <c r="A36" s="56">
        <v>7</v>
      </c>
      <c r="B36" s="15" t="str">
        <f>BS!B36</f>
        <v>პროკრედიტ ბანკი</v>
      </c>
      <c r="C36" s="69">
        <v>1954925599.09761</v>
      </c>
      <c r="D36" s="27">
        <v>119495653.181733</v>
      </c>
      <c r="E36" s="28">
        <v>99758480.758900002</v>
      </c>
      <c r="F36" s="28">
        <v>-51767798.6721</v>
      </c>
      <c r="G36" s="28">
        <v>-33299844.116300002</v>
      </c>
      <c r="H36" s="29">
        <v>67727854.509633005</v>
      </c>
      <c r="I36" s="28">
        <v>2817539.7944530002</v>
      </c>
      <c r="J36" s="28">
        <v>15744822.1</v>
      </c>
      <c r="K36" s="29">
        <v>-35782446.220407002</v>
      </c>
      <c r="L36" s="28">
        <v>2681979.4134000004</v>
      </c>
      <c r="M36" s="28">
        <v>34627387.702626005</v>
      </c>
      <c r="N36" s="29">
        <v>30190982.052625999</v>
      </c>
    </row>
    <row r="37" spans="1:15" x14ac:dyDescent="0.2">
      <c r="A37" s="55">
        <v>8</v>
      </c>
      <c r="B37" s="12" t="str">
        <f>BS!B37</f>
        <v>ტერა ბანკი</v>
      </c>
      <c r="C37" s="70">
        <v>1935597304.5067699</v>
      </c>
      <c r="D37" s="24">
        <v>172246995</v>
      </c>
      <c r="E37" s="25">
        <v>148370467.21996301</v>
      </c>
      <c r="F37" s="25">
        <v>-102644654.46428999</v>
      </c>
      <c r="G37" s="25">
        <v>-72675536.469999999</v>
      </c>
      <c r="H37" s="26">
        <v>69602340.535710007</v>
      </c>
      <c r="I37" s="25">
        <v>4723270</v>
      </c>
      <c r="J37" s="25">
        <v>6591007</v>
      </c>
      <c r="K37" s="26">
        <v>-31037042.412870001</v>
      </c>
      <c r="L37" s="25">
        <v>-4097347.5918809995</v>
      </c>
      <c r="M37" s="25">
        <v>34467950.530959003</v>
      </c>
      <c r="N37" s="26">
        <v>29472968.530958999</v>
      </c>
    </row>
    <row r="38" spans="1:15" x14ac:dyDescent="0.2">
      <c r="A38" s="56">
        <v>9</v>
      </c>
      <c r="B38" s="15" t="str">
        <f>BS!B38</f>
        <v>ხალიკ ბანკი</v>
      </c>
      <c r="C38" s="69">
        <v>945648672.72000003</v>
      </c>
      <c r="D38" s="27">
        <v>67907406.273938999</v>
      </c>
      <c r="E38" s="28">
        <v>60811004.770000003</v>
      </c>
      <c r="F38" s="28">
        <v>-30817097.079999998</v>
      </c>
      <c r="G38" s="28">
        <v>-13682317.33</v>
      </c>
      <c r="H38" s="29">
        <v>37090309.193939</v>
      </c>
      <c r="I38" s="28">
        <v>1062462.23</v>
      </c>
      <c r="J38" s="28">
        <v>2702898.73</v>
      </c>
      <c r="K38" s="29">
        <v>-16293557.27</v>
      </c>
      <c r="L38" s="28">
        <v>1641361.0463050001</v>
      </c>
      <c r="M38" s="28">
        <v>22438112.970244002</v>
      </c>
      <c r="N38" s="29">
        <v>18315259.030244</v>
      </c>
    </row>
    <row r="39" spans="1:15" x14ac:dyDescent="0.2">
      <c r="A39" s="55">
        <v>10</v>
      </c>
      <c r="B39" s="12" t="str">
        <f>BS!B39</f>
        <v>პაშაბანკი</v>
      </c>
      <c r="C39" s="70">
        <v>663676481.4332</v>
      </c>
      <c r="D39" s="24">
        <v>45034598.761028998</v>
      </c>
      <c r="E39" s="25">
        <v>33128918.622428998</v>
      </c>
      <c r="F39" s="25">
        <v>-20535948.550900001</v>
      </c>
      <c r="G39" s="25">
        <v>-18317708.768600002</v>
      </c>
      <c r="H39" s="26">
        <v>24498650.210128997</v>
      </c>
      <c r="I39" s="25">
        <v>1172495.2117000001</v>
      </c>
      <c r="J39" s="25">
        <v>12392396.24</v>
      </c>
      <c r="K39" s="26">
        <v>-17366836.388300002</v>
      </c>
      <c r="L39" s="25">
        <v>395316.70144400001</v>
      </c>
      <c r="M39" s="25">
        <v>7527130.5232729949</v>
      </c>
      <c r="N39" s="26">
        <v>7527130.5232729996</v>
      </c>
    </row>
    <row r="40" spans="1:15" x14ac:dyDescent="0.2">
      <c r="A40" s="56">
        <v>11</v>
      </c>
      <c r="B40" s="15" t="str">
        <f>BS!B40</f>
        <v>იშ ბანკ</v>
      </c>
      <c r="C40" s="69">
        <v>466530665.79706299</v>
      </c>
      <c r="D40" s="27">
        <v>35045470.947485998</v>
      </c>
      <c r="E40" s="28">
        <v>26677372.358454</v>
      </c>
      <c r="F40" s="28">
        <v>-14089620.055126</v>
      </c>
      <c r="G40" s="28">
        <v>-9239497.7242229991</v>
      </c>
      <c r="H40" s="29">
        <v>20955850.892359998</v>
      </c>
      <c r="I40" s="28">
        <v>2590000.3742240001</v>
      </c>
      <c r="J40" s="28">
        <v>1042676.04</v>
      </c>
      <c r="K40" s="29">
        <v>-5222707.5910609998</v>
      </c>
      <c r="L40" s="28">
        <v>130610.72864599999</v>
      </c>
      <c r="M40" s="28">
        <v>15863754.029944999</v>
      </c>
      <c r="N40" s="29">
        <v>12747419.849944999</v>
      </c>
    </row>
    <row r="41" spans="1:15" x14ac:dyDescent="0.2">
      <c r="A41" s="55">
        <v>12</v>
      </c>
      <c r="B41" s="12" t="str">
        <f>BS!B41</f>
        <v>ვი–თი–ბი ბანკი</v>
      </c>
      <c r="C41" s="70">
        <v>455195520.853257</v>
      </c>
      <c r="D41" s="24">
        <v>15292167.779820001</v>
      </c>
      <c r="E41" s="25">
        <v>15511722.09974</v>
      </c>
      <c r="F41" s="25">
        <v>-8574028.1999999993</v>
      </c>
      <c r="G41" s="25">
        <v>-1006881.2000000001</v>
      </c>
      <c r="H41" s="26">
        <v>6718139.5798200015</v>
      </c>
      <c r="I41" s="25">
        <v>19478.560000000001</v>
      </c>
      <c r="J41" s="25">
        <v>4</v>
      </c>
      <c r="K41" s="26">
        <v>7533057.1310449997</v>
      </c>
      <c r="L41" s="25">
        <v>-3013442.8529790002</v>
      </c>
      <c r="M41" s="25">
        <v>11237753.857886001</v>
      </c>
      <c r="N41" s="26">
        <v>11263961.857884999</v>
      </c>
    </row>
    <row r="42" spans="1:15" x14ac:dyDescent="0.2">
      <c r="A42" s="56">
        <v>13</v>
      </c>
      <c r="B42" s="15" t="str">
        <f>BS!B42</f>
        <v>ზირაათ ბანკი</v>
      </c>
      <c r="C42" s="69">
        <v>238264813.1886</v>
      </c>
      <c r="D42" s="27">
        <v>17315637.645599999</v>
      </c>
      <c r="E42" s="28">
        <v>15459363.295600001</v>
      </c>
      <c r="F42" s="28">
        <v>-4433361.09</v>
      </c>
      <c r="G42" s="28">
        <v>-3645894.42</v>
      </c>
      <c r="H42" s="29">
        <v>12882276.555599999</v>
      </c>
      <c r="I42" s="28">
        <v>233584.97</v>
      </c>
      <c r="J42" s="28">
        <v>1495640.42</v>
      </c>
      <c r="K42" s="29">
        <v>-5134238.7699999996</v>
      </c>
      <c r="L42" s="28">
        <v>-1027066.5782999999</v>
      </c>
      <c r="M42" s="28">
        <v>6720971.207299999</v>
      </c>
      <c r="N42" s="29">
        <v>5447521.2072999999</v>
      </c>
    </row>
    <row r="43" spans="1:15" x14ac:dyDescent="0.2">
      <c r="A43" s="55">
        <v>14</v>
      </c>
      <c r="B43" s="12" t="str">
        <f>BS!B43</f>
        <v>სილქ ბანკი</v>
      </c>
      <c r="C43" s="70">
        <v>219809266.35593301</v>
      </c>
      <c r="D43" s="24">
        <v>16711304.374159001</v>
      </c>
      <c r="E43" s="25">
        <v>10813971.944158999</v>
      </c>
      <c r="F43" s="25">
        <v>-10945734.924539</v>
      </c>
      <c r="G43" s="25">
        <v>-10569102.009128999</v>
      </c>
      <c r="H43" s="26">
        <v>5765569.449620001</v>
      </c>
      <c r="I43" s="25">
        <v>43948.912857000003</v>
      </c>
      <c r="J43" s="25">
        <v>755905.74014999997</v>
      </c>
      <c r="K43" s="26">
        <v>-16377725.754679</v>
      </c>
      <c r="L43" s="25">
        <v>-1101113.4055759998</v>
      </c>
      <c r="M43" s="25">
        <v>-11713269.710634999</v>
      </c>
      <c r="N43" s="26">
        <v>-11188848.002049999</v>
      </c>
      <c r="O43" s="75"/>
    </row>
    <row r="44" spans="1:15" x14ac:dyDescent="0.2">
      <c r="A44" s="56">
        <v>15</v>
      </c>
      <c r="B44" s="15" t="str">
        <f>BS!B44</f>
        <v>ჰეშბანკი</v>
      </c>
      <c r="C44" s="69">
        <v>31223138.620000001</v>
      </c>
      <c r="D44" s="27">
        <v>762144</v>
      </c>
      <c r="E44" s="28">
        <v>0</v>
      </c>
      <c r="F44" s="28">
        <v>-66</v>
      </c>
      <c r="G44" s="28">
        <v>0</v>
      </c>
      <c r="H44" s="29">
        <v>762078</v>
      </c>
      <c r="I44" s="28">
        <v>-205907</v>
      </c>
      <c r="J44" s="28">
        <v>-6836</v>
      </c>
      <c r="K44" s="29">
        <v>-5632528</v>
      </c>
      <c r="L44" s="28">
        <v>-43637</v>
      </c>
      <c r="M44" s="28">
        <v>-4914087</v>
      </c>
      <c r="N44" s="29">
        <v>-4353348</v>
      </c>
      <c r="O44" s="76"/>
    </row>
    <row r="45" spans="1:15" x14ac:dyDescent="0.2">
      <c r="A45" s="55">
        <v>16</v>
      </c>
      <c r="B45" s="12" t="str">
        <f>BS!B45</f>
        <v>პეისერა</v>
      </c>
      <c r="C45" s="70">
        <v>19036478.690000001</v>
      </c>
      <c r="D45" s="24">
        <v>542580.26870000002</v>
      </c>
      <c r="E45" s="25">
        <v>0</v>
      </c>
      <c r="F45" s="25">
        <v>-8078.9141</v>
      </c>
      <c r="G45" s="25">
        <v>-3262.5</v>
      </c>
      <c r="H45" s="26">
        <v>534501.35459999996</v>
      </c>
      <c r="I45" s="25">
        <v>63527.018700000001</v>
      </c>
      <c r="J45" s="25">
        <v>491929.31</v>
      </c>
      <c r="K45" s="26">
        <v>-1463475.0412999999</v>
      </c>
      <c r="L45" s="25">
        <v>0</v>
      </c>
      <c r="M45" s="25">
        <v>-928973.68669999996</v>
      </c>
      <c r="N45" s="26">
        <v>-935650.68669999996</v>
      </c>
      <c r="O45" s="75"/>
    </row>
    <row r="46" spans="1:15" x14ac:dyDescent="0.2">
      <c r="A46" s="56">
        <v>17</v>
      </c>
      <c r="B46" s="15" t="str">
        <f>BS!B46</f>
        <v>პეივბანკი</v>
      </c>
      <c r="C46" s="69">
        <v>8564087.1199999992</v>
      </c>
      <c r="D46" s="27">
        <v>437605.02</v>
      </c>
      <c r="E46" s="28">
        <v>0</v>
      </c>
      <c r="F46" s="28">
        <v>0</v>
      </c>
      <c r="G46" s="28">
        <v>0</v>
      </c>
      <c r="H46" s="29">
        <v>437605.02</v>
      </c>
      <c r="I46" s="28">
        <v>36894.36</v>
      </c>
      <c r="J46" s="28">
        <v>-35816.720000000001</v>
      </c>
      <c r="K46" s="29">
        <v>-1265455.3</v>
      </c>
      <c r="L46" s="28">
        <v>0</v>
      </c>
      <c r="M46" s="28">
        <v>-827850.28</v>
      </c>
      <c r="N46" s="29">
        <v>-827850.28</v>
      </c>
      <c r="O46" s="76"/>
    </row>
  </sheetData>
  <mergeCells count="10">
    <mergeCell ref="N27:N28"/>
    <mergeCell ref="A5:A6"/>
    <mergeCell ref="B5:B6"/>
    <mergeCell ref="A27:A28"/>
    <mergeCell ref="B27:B28"/>
    <mergeCell ref="C27:C28"/>
    <mergeCell ref="D27:H27"/>
    <mergeCell ref="L27:L28"/>
    <mergeCell ref="M27:M28"/>
    <mergeCell ref="I27:K27"/>
  </mergeCells>
  <pageMargins left="0.7" right="0.2" top="0.25" bottom="0.25" header="0.3" footer="0.3"/>
  <pageSetup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  <pageSetUpPr fitToPage="1"/>
  </sheetPr>
  <dimension ref="A1:V47"/>
  <sheetViews>
    <sheetView view="pageBreakPreview" topLeftCell="A2" zoomScaleNormal="85" zoomScaleSheetLayoutView="100" workbookViewId="0">
      <selection activeCell="B3" sqref="B3"/>
    </sheetView>
  </sheetViews>
  <sheetFormatPr defaultColWidth="9.140625" defaultRowHeight="12.75" x14ac:dyDescent="0.2"/>
  <cols>
    <col min="1" max="1" width="4.5703125" style="6" customWidth="1"/>
    <col min="2" max="2" width="30.42578125" style="6" bestFit="1" customWidth="1"/>
    <col min="3" max="6" width="10.85546875" style="6" bestFit="1" customWidth="1"/>
    <col min="7" max="7" width="11.85546875" style="6" bestFit="1" customWidth="1"/>
    <col min="8" max="8" width="9.7109375" style="6" bestFit="1" customWidth="1"/>
    <col min="9" max="9" width="9.42578125" style="6" bestFit="1" customWidth="1"/>
    <col min="10" max="10" width="9" style="6" bestFit="1" customWidth="1"/>
    <col min="11" max="11" width="8.7109375" style="6" bestFit="1" customWidth="1"/>
    <col min="12" max="12" width="9.28515625" style="6" bestFit="1" customWidth="1"/>
    <col min="13" max="13" width="12.28515625" style="6" bestFit="1" customWidth="1"/>
    <col min="14" max="14" width="12.5703125" style="6" customWidth="1"/>
    <col min="15" max="15" width="8.85546875" style="6" bestFit="1" customWidth="1"/>
    <col min="16" max="16" width="8" style="6" bestFit="1" customWidth="1"/>
    <col min="17" max="17" width="9.28515625" style="6" bestFit="1" customWidth="1"/>
    <col min="18" max="18" width="12.28515625" style="6" bestFit="1" customWidth="1"/>
    <col min="19" max="19" width="6.7109375" style="6" bestFit="1" customWidth="1"/>
    <col min="20" max="20" width="7.28515625" style="6" bestFit="1" customWidth="1"/>
    <col min="21" max="22" width="12.140625" style="6" bestFit="1" customWidth="1"/>
    <col min="23" max="16384" width="9.140625" style="6"/>
  </cols>
  <sheetData>
    <row r="1" spans="1:6" ht="9" hidden="1" customHeight="1" x14ac:dyDescent="0.2"/>
    <row r="2" spans="1:6" x14ac:dyDescent="0.2">
      <c r="A2" s="6" t="s">
        <v>91</v>
      </c>
    </row>
    <row r="3" spans="1:6" x14ac:dyDescent="0.2">
      <c r="B3" s="66">
        <f>'BS-E'!B3</f>
        <v>45626</v>
      </c>
    </row>
    <row r="4" spans="1:6" ht="13.5" thickBot="1" x14ac:dyDescent="0.25"/>
    <row r="5" spans="1:6" ht="15.75" customHeight="1" x14ac:dyDescent="0.2">
      <c r="A5" s="173" t="s">
        <v>0</v>
      </c>
      <c r="B5" s="171" t="s">
        <v>49</v>
      </c>
      <c r="C5" s="194" t="s">
        <v>48</v>
      </c>
      <c r="D5" s="195"/>
      <c r="E5" s="195"/>
      <c r="F5" s="196"/>
    </row>
    <row r="6" spans="1:6" s="11" customFormat="1" ht="180.75" customHeight="1" x14ac:dyDescent="0.2">
      <c r="A6" s="174"/>
      <c r="B6" s="172"/>
      <c r="C6" s="9" t="s">
        <v>5</v>
      </c>
      <c r="D6" s="37" t="s">
        <v>67</v>
      </c>
      <c r="E6" s="37" t="s">
        <v>16</v>
      </c>
      <c r="F6" s="38" t="s">
        <v>70</v>
      </c>
    </row>
    <row r="7" spans="1:6" x14ac:dyDescent="0.2">
      <c r="A7" s="55">
        <v>1</v>
      </c>
      <c r="B7" s="12" t="str">
        <f>'BS-E'!B7</f>
        <v>Bank of Georgia</v>
      </c>
      <c r="C7" s="31">
        <f>IS!C7</f>
        <v>0.39264212131718113</v>
      </c>
      <c r="D7" s="32">
        <f>IS!D7</f>
        <v>0.41121842572005379</v>
      </c>
      <c r="E7" s="32">
        <f>IS!E7</f>
        <v>0.48777141818793307</v>
      </c>
      <c r="F7" s="33">
        <f>IS!F7</f>
        <v>0.49102010087488002</v>
      </c>
    </row>
    <row r="8" spans="1:6" x14ac:dyDescent="0.2">
      <c r="A8" s="56">
        <v>2</v>
      </c>
      <c r="B8" s="15" t="str">
        <f>'BS-E'!B8</f>
        <v>TBC Bank</v>
      </c>
      <c r="C8" s="34">
        <f>IS!C8</f>
        <v>0.38428909005263884</v>
      </c>
      <c r="D8" s="35">
        <f>IS!D8</f>
        <v>0.32801699308225296</v>
      </c>
      <c r="E8" s="35">
        <f>IS!E8</f>
        <v>0.37569109930484818</v>
      </c>
      <c r="F8" s="36">
        <f>IS!F8</f>
        <v>0.37843699473735948</v>
      </c>
    </row>
    <row r="9" spans="1:6" x14ac:dyDescent="0.2">
      <c r="A9" s="55">
        <v>3</v>
      </c>
      <c r="B9" s="12" t="str">
        <f>'BS-E'!B9</f>
        <v>Liberty Bank</v>
      </c>
      <c r="C9" s="31">
        <f>IS!C9</f>
        <v>5.3260277358165083E-2</v>
      </c>
      <c r="D9" s="32">
        <f>IS!D9</f>
        <v>7.5595130630802046E-2</v>
      </c>
      <c r="E9" s="32">
        <f>IS!E9</f>
        <v>3.694435420605495E-2</v>
      </c>
      <c r="F9" s="33">
        <f>IS!F9</f>
        <v>3.583458694432208E-2</v>
      </c>
    </row>
    <row r="10" spans="1:6" x14ac:dyDescent="0.2">
      <c r="A10" s="56">
        <v>4</v>
      </c>
      <c r="B10" s="15" t="str">
        <f>'BS-E'!B10</f>
        <v>Basis Bank</v>
      </c>
      <c r="C10" s="34">
        <f>IS!C10</f>
        <v>4.186139963376629E-2</v>
      </c>
      <c r="D10" s="35">
        <f>IS!D10</f>
        <v>3.5801433418646035E-2</v>
      </c>
      <c r="E10" s="35">
        <f>IS!E10</f>
        <v>2.2517473396903513E-2</v>
      </c>
      <c r="F10" s="36">
        <f>IS!F10</f>
        <v>2.5173013221866731E-2</v>
      </c>
    </row>
    <row r="11" spans="1:6" x14ac:dyDescent="0.2">
      <c r="A11" s="55">
        <v>5</v>
      </c>
      <c r="B11" s="12" t="str">
        <f>'BS-E'!B11</f>
        <v>Credo Bank</v>
      </c>
      <c r="C11" s="31">
        <f>IS!C11</f>
        <v>3.1646581282261228E-2</v>
      </c>
      <c r="D11" s="32">
        <f>IS!D11</f>
        <v>6.9686908728491037E-2</v>
      </c>
      <c r="E11" s="32">
        <f>IS!E11</f>
        <v>5.2377094655163041E-2</v>
      </c>
      <c r="F11" s="33">
        <f>IS!F11</f>
        <v>2.0430119149471217E-2</v>
      </c>
    </row>
    <row r="12" spans="1:6" x14ac:dyDescent="0.2">
      <c r="A12" s="56">
        <v>6</v>
      </c>
      <c r="B12" s="15" t="str">
        <f>'BS-E'!B12</f>
        <v>Cartu Bank</v>
      </c>
      <c r="C12" s="34">
        <f>IS!C12</f>
        <v>2.2339820215688436E-2</v>
      </c>
      <c r="D12" s="35">
        <f>IS!D12</f>
        <v>1.7323036768895458E-2</v>
      </c>
      <c r="E12" s="35">
        <f>IS!E12</f>
        <v>6.7206772963361132E-3</v>
      </c>
      <c r="F12" s="36">
        <f>IS!F12</f>
        <v>1.4838692861843965E-2</v>
      </c>
    </row>
    <row r="13" spans="1:6" x14ac:dyDescent="0.2">
      <c r="A13" s="55">
        <v>7</v>
      </c>
      <c r="B13" s="12" t="str">
        <f>'BS-E'!B13</f>
        <v>ProCredit Bank</v>
      </c>
      <c r="C13" s="31">
        <f>IS!C13</f>
        <v>2.0838548456959729E-2</v>
      </c>
      <c r="D13" s="32">
        <f>IS!D13</f>
        <v>1.7100416667855011E-2</v>
      </c>
      <c r="E13" s="32">
        <f>IS!E13</f>
        <v>4.033782986771736E-3</v>
      </c>
      <c r="F13" s="33">
        <f>IS!F13</f>
        <v>1.0593322340879837E-2</v>
      </c>
    </row>
    <row r="14" spans="1:6" x14ac:dyDescent="0.2">
      <c r="A14" s="56">
        <v>8</v>
      </c>
      <c r="B14" s="15" t="str">
        <f>'BS-E'!B14</f>
        <v>Tera bank</v>
      </c>
      <c r="C14" s="34">
        <f>IS!C14</f>
        <v>2.0632518312586185E-2</v>
      </c>
      <c r="D14" s="35">
        <f>IS!D14</f>
        <v>1.7573700404894536E-2</v>
      </c>
      <c r="E14" s="35">
        <f>IS!E14</f>
        <v>6.7621569020742921E-3</v>
      </c>
      <c r="F14" s="36">
        <f>IS!F14</f>
        <v>1.0341387883535239E-2</v>
      </c>
    </row>
    <row r="15" spans="1:6" x14ac:dyDescent="0.2">
      <c r="A15" s="55">
        <v>9</v>
      </c>
      <c r="B15" s="12" t="str">
        <f>'BS-E'!B15</f>
        <v>HALYK Bank</v>
      </c>
      <c r="C15" s="31">
        <f>IS!C15</f>
        <v>1.0080151233802247E-2</v>
      </c>
      <c r="D15" s="32">
        <f>IS!D15</f>
        <v>9.3648284911449393E-3</v>
      </c>
      <c r="E15" s="32">
        <f>IS!E15</f>
        <v>1.5210937129970855E-3</v>
      </c>
      <c r="F15" s="33">
        <f>IS!F15</f>
        <v>6.4264038289940026E-3</v>
      </c>
    </row>
    <row r="16" spans="1:6" x14ac:dyDescent="0.2">
      <c r="A16" s="56">
        <v>10</v>
      </c>
      <c r="B16" s="15" t="str">
        <f>'BS-E'!B16</f>
        <v>Pasha Bank</v>
      </c>
      <c r="C16" s="34">
        <f>IS!C16</f>
        <v>7.0744659154671659E-3</v>
      </c>
      <c r="D16" s="35">
        <f>IS!D16</f>
        <v>6.185595711342866E-3</v>
      </c>
      <c r="E16" s="35">
        <f>IS!E16</f>
        <v>1.6786244674655934E-3</v>
      </c>
      <c r="F16" s="36">
        <f>IS!F16</f>
        <v>2.6410972586422003E-3</v>
      </c>
    </row>
    <row r="17" spans="1:22" x14ac:dyDescent="0.2">
      <c r="A17" s="55">
        <v>11</v>
      </c>
      <c r="B17" s="12" t="str">
        <f>'BS-E'!B17</f>
        <v>IS Bank</v>
      </c>
      <c r="C17" s="31">
        <f>IS!C17</f>
        <v>4.9729881742596018E-3</v>
      </c>
      <c r="D17" s="32">
        <f>IS!D17</f>
        <v>5.2910842146613127E-3</v>
      </c>
      <c r="E17" s="32">
        <f>IS!E17</f>
        <v>3.7080219650652666E-3</v>
      </c>
      <c r="F17" s="33">
        <f>IS!F17</f>
        <v>4.472776912311534E-3</v>
      </c>
    </row>
    <row r="18" spans="1:22" x14ac:dyDescent="0.2">
      <c r="A18" s="56">
        <v>12</v>
      </c>
      <c r="B18" s="15" t="str">
        <f>'BS-E'!B18</f>
        <v>VTB Bank Georgia</v>
      </c>
      <c r="C18" s="34">
        <f>IS!C18</f>
        <v>4.8521610863708365E-3</v>
      </c>
      <c r="D18" s="35">
        <f>IS!D18</f>
        <v>1.6962442835302051E-3</v>
      </c>
      <c r="E18" s="35">
        <f>IS!E18</f>
        <v>2.7886840884909867E-5</v>
      </c>
      <c r="F18" s="36">
        <f>IS!F18</f>
        <v>3.9522655668490546E-3</v>
      </c>
    </row>
    <row r="19" spans="1:22" x14ac:dyDescent="0.2">
      <c r="A19" s="55">
        <v>13</v>
      </c>
      <c r="B19" s="12" t="str">
        <f>'BS-E'!B19</f>
        <v>Ziraat Bank</v>
      </c>
      <c r="C19" s="31">
        <f>IS!C19</f>
        <v>2.5397860959572968E-3</v>
      </c>
      <c r="D19" s="32">
        <f>IS!D19</f>
        <v>3.252609998150283E-3</v>
      </c>
      <c r="E19" s="32">
        <f>IS!E19</f>
        <v>3.3441624491217239E-4</v>
      </c>
      <c r="F19" s="33">
        <f>IS!F19</f>
        <v>1.911410102762405E-3</v>
      </c>
    </row>
    <row r="20" spans="1:22" x14ac:dyDescent="0.2">
      <c r="A20" s="56">
        <v>14</v>
      </c>
      <c r="B20" s="15" t="str">
        <f>'BS-E'!B20</f>
        <v>Silk Bank</v>
      </c>
      <c r="C20" s="34">
        <f>IS!C20</f>
        <v>2.3430590148091728E-3</v>
      </c>
      <c r="D20" s="35">
        <f>IS!D20</f>
        <v>1.4557325140416846E-3</v>
      </c>
      <c r="E20" s="35">
        <f>IS!E20</f>
        <v>6.2920274389273564E-5</v>
      </c>
      <c r="F20" s="36">
        <f>IS!F20</f>
        <v>-3.9259098396408586E-3</v>
      </c>
    </row>
    <row r="21" spans="1:22" x14ac:dyDescent="0.2">
      <c r="A21" s="55">
        <v>15</v>
      </c>
      <c r="B21" s="12" t="str">
        <f>'BS-E'!B21</f>
        <v>HashBank</v>
      </c>
      <c r="C21" s="31">
        <f>IS!C21</f>
        <v>3.3282335011193119E-4</v>
      </c>
      <c r="D21" s="32">
        <f>IS!D21</f>
        <v>1.9241494401025321E-4</v>
      </c>
      <c r="E21" s="32">
        <f>IS!E21</f>
        <v>-2.9479056696640488E-4</v>
      </c>
      <c r="F21" s="33">
        <f>IS!F21</f>
        <v>-1.5274898493079449E-3</v>
      </c>
    </row>
    <row r="22" spans="1:22" x14ac:dyDescent="0.2">
      <c r="A22" s="56">
        <v>16</v>
      </c>
      <c r="B22" s="15" t="str">
        <f>'BS-E'!B22</f>
        <v>Paysera</v>
      </c>
      <c r="C22" s="34">
        <f>IS!C22</f>
        <v>2.0291952993738423E-4</v>
      </c>
      <c r="D22" s="35">
        <f>IS!D22</f>
        <v>1.3495475295017504E-4</v>
      </c>
      <c r="E22" s="35">
        <f>IS!E22</f>
        <v>9.0949631922462111E-5</v>
      </c>
      <c r="F22" s="36">
        <f>IS!F22</f>
        <v>-3.2829834105434669E-4</v>
      </c>
    </row>
    <row r="23" spans="1:22" ht="13.5" thickBot="1" x14ac:dyDescent="0.25">
      <c r="A23" s="55">
        <v>17</v>
      </c>
      <c r="B23" s="12" t="str">
        <f>'BS-E'!B23</f>
        <v>PaveBank</v>
      </c>
      <c r="C23" s="31">
        <f>IS!C23</f>
        <v>9.1288970036569635E-5</v>
      </c>
      <c r="D23" s="32">
        <f>IS!D23</f>
        <v>1.1048966827792659E-4</v>
      </c>
      <c r="E23" s="32">
        <f>IS!E23</f>
        <v>5.2820493243370307E-5</v>
      </c>
      <c r="F23" s="33">
        <f>IS!F23</f>
        <v>-2.9047365371358779E-4</v>
      </c>
    </row>
    <row r="24" spans="1:22" ht="13.5" thickBot="1" x14ac:dyDescent="0.25">
      <c r="A24" s="18"/>
      <c r="B24" s="19" t="s">
        <v>51</v>
      </c>
      <c r="C24" s="20">
        <f>SUM(C7:C23)</f>
        <v>0.99999999999999911</v>
      </c>
      <c r="D24" s="21">
        <f t="shared" ref="D24:F24" si="0">SUM(D7:D23)</f>
        <v>1.0000000000000004</v>
      </c>
      <c r="E24" s="21">
        <f t="shared" si="0"/>
        <v>0.99999999999999867</v>
      </c>
      <c r="F24" s="21">
        <f t="shared" si="0"/>
        <v>1.0000000000000011</v>
      </c>
    </row>
    <row r="25" spans="1:22" x14ac:dyDescent="0.2">
      <c r="A25" s="131"/>
      <c r="B25" s="132"/>
      <c r="C25" s="133"/>
      <c r="D25" s="133"/>
      <c r="E25" s="133"/>
      <c r="F25" s="133"/>
    </row>
    <row r="26" spans="1:22" ht="13.5" thickBot="1" x14ac:dyDescent="0.25">
      <c r="B26" s="63" t="s">
        <v>54</v>
      </c>
      <c r="U26" s="23"/>
      <c r="V26" s="23"/>
    </row>
    <row r="27" spans="1:22" ht="15.75" customHeight="1" x14ac:dyDescent="0.2">
      <c r="A27" s="173" t="s">
        <v>0</v>
      </c>
      <c r="B27" s="171" t="s">
        <v>49</v>
      </c>
      <c r="C27" s="184" t="s">
        <v>5</v>
      </c>
      <c r="D27" s="186" t="s">
        <v>68</v>
      </c>
      <c r="E27" s="187"/>
      <c r="F27" s="187"/>
      <c r="G27" s="187"/>
      <c r="H27" s="188"/>
      <c r="I27" s="89" t="s">
        <v>69</v>
      </c>
      <c r="J27" s="89"/>
      <c r="K27" s="89"/>
      <c r="L27" s="189" t="s">
        <v>14</v>
      </c>
      <c r="M27" s="189" t="s">
        <v>247</v>
      </c>
      <c r="N27" s="178" t="str">
        <f>'BS-E'!$R$28</f>
        <v>NET Income of 11 months 2024</v>
      </c>
      <c r="O27" s="39"/>
    </row>
    <row r="28" spans="1:22" ht="131.25" customHeight="1" x14ac:dyDescent="0.2">
      <c r="A28" s="174"/>
      <c r="B28" s="172"/>
      <c r="C28" s="185"/>
      <c r="D28" s="40" t="s">
        <v>17</v>
      </c>
      <c r="E28" s="37" t="s">
        <v>18</v>
      </c>
      <c r="F28" s="37" t="s">
        <v>19</v>
      </c>
      <c r="G28" s="37" t="s">
        <v>20</v>
      </c>
      <c r="H28" s="38" t="s">
        <v>15</v>
      </c>
      <c r="I28" s="37" t="s">
        <v>246</v>
      </c>
      <c r="J28" s="37" t="s">
        <v>21</v>
      </c>
      <c r="K28" s="41" t="s">
        <v>71</v>
      </c>
      <c r="L28" s="190"/>
      <c r="M28" s="190"/>
      <c r="N28" s="179"/>
      <c r="O28" s="39"/>
    </row>
    <row r="29" spans="1:22" x14ac:dyDescent="0.2">
      <c r="A29" s="137"/>
      <c r="B29" s="124" t="str">
        <f>'BS-E'!B29</f>
        <v>Consolidated</v>
      </c>
      <c r="C29" s="138">
        <f>IS!C29</f>
        <v>93812944943.6147</v>
      </c>
      <c r="D29" s="139">
        <f>IS!D29</f>
        <v>7661308103.2191601</v>
      </c>
      <c r="E29" s="139">
        <f>IS!E29</f>
        <v>6374138950.1847095</v>
      </c>
      <c r="F29" s="139">
        <f>IS!F29</f>
        <v>-3700711363.0855498</v>
      </c>
      <c r="G29" s="139">
        <f>IS!G29</f>
        <v>-2408848039.6956377</v>
      </c>
      <c r="H29" s="139">
        <f>IS!H29</f>
        <v>3960596740.1336102</v>
      </c>
      <c r="I29" s="140">
        <f>IS!I29</f>
        <v>698485715.19408798</v>
      </c>
      <c r="J29" s="140">
        <f>IS!J29</f>
        <v>703966168.77014995</v>
      </c>
      <c r="K29" s="138">
        <f>IS!K29</f>
        <v>-344261706.023794</v>
      </c>
      <c r="L29" s="140">
        <f>IS!L29</f>
        <v>-258771441.47706601</v>
      </c>
      <c r="M29" s="140">
        <f>IS!M29</f>
        <v>3357563592.6327515</v>
      </c>
      <c r="N29" s="141">
        <f>IS!N29</f>
        <v>2850001263.1654201</v>
      </c>
    </row>
    <row r="30" spans="1:22" x14ac:dyDescent="0.2">
      <c r="A30" s="56">
        <v>1</v>
      </c>
      <c r="B30" s="15" t="str">
        <f>'BS-E'!B30</f>
        <v>Bank of Georgia</v>
      </c>
      <c r="C30" s="46">
        <f>IS!C30</f>
        <v>36834913709.672798</v>
      </c>
      <c r="D30" s="47">
        <f>IS!D30</f>
        <v>2952033195.1496701</v>
      </c>
      <c r="E30" s="48">
        <f>IS!E30</f>
        <v>2426120768.8502898</v>
      </c>
      <c r="F30" s="48">
        <f>IS!F30</f>
        <v>-1323362838.7599499</v>
      </c>
      <c r="G30" s="48">
        <f>IS!G30</f>
        <v>-891120401.77995205</v>
      </c>
      <c r="H30" s="49">
        <f>IS!H30</f>
        <v>1628670356.3897202</v>
      </c>
      <c r="I30" s="48">
        <f>IS!I30</f>
        <v>340701367.884233</v>
      </c>
      <c r="J30" s="48">
        <f>IS!J30</f>
        <v>312692283.88999999</v>
      </c>
      <c r="K30" s="46">
        <f>IS!K30</f>
        <v>57446070.828334004</v>
      </c>
      <c r="L30" s="48">
        <f>IS!L30</f>
        <v>-39425158.835033</v>
      </c>
      <c r="M30" s="48">
        <f>IS!M30</f>
        <v>1646691268.3830214</v>
      </c>
      <c r="N30" s="49">
        <f>IS!N30</f>
        <v>1399407907.7330201</v>
      </c>
    </row>
    <row r="31" spans="1:22" x14ac:dyDescent="0.2">
      <c r="A31" s="55">
        <v>2</v>
      </c>
      <c r="B31" s="12" t="str">
        <f>'BS-E'!B31</f>
        <v>TBC Bank</v>
      </c>
      <c r="C31" s="42">
        <f>IS!C31</f>
        <v>36051291247.540001</v>
      </c>
      <c r="D31" s="43">
        <f>IS!D31</f>
        <v>2767603571.6500001</v>
      </c>
      <c r="E31" s="44">
        <f>IS!E31</f>
        <v>2272895635.4499998</v>
      </c>
      <c r="F31" s="44">
        <f>IS!F31</f>
        <v>-1468460538.1400001</v>
      </c>
      <c r="G31" s="44">
        <f>IS!G31</f>
        <v>-926889354.78999996</v>
      </c>
      <c r="H31" s="45">
        <f>IS!H31</f>
        <v>1299143033.51</v>
      </c>
      <c r="I31" s="44">
        <f>IS!I31</f>
        <v>262414866.19</v>
      </c>
      <c r="J31" s="44">
        <f>IS!J31</f>
        <v>313803272.30000001</v>
      </c>
      <c r="K31" s="42">
        <f>IS!K31</f>
        <v>83297406.049999997</v>
      </c>
      <c r="L31" s="44">
        <f>IS!L31</f>
        <v>-112760930.53</v>
      </c>
      <c r="M31" s="44">
        <f>IS!M31</f>
        <v>1269679509.03</v>
      </c>
      <c r="N31" s="45">
        <f>IS!N31</f>
        <v>1078545913.03</v>
      </c>
    </row>
    <row r="32" spans="1:22" x14ac:dyDescent="0.2">
      <c r="A32" s="56">
        <v>3</v>
      </c>
      <c r="B32" s="15" t="str">
        <f>'BS-E'!B32</f>
        <v>Liberty Bank</v>
      </c>
      <c r="C32" s="46">
        <f>IS!C32</f>
        <v>4996503467.4831896</v>
      </c>
      <c r="D32" s="47">
        <f>IS!D32</f>
        <v>554947499.88199997</v>
      </c>
      <c r="E32" s="48">
        <f>IS!E32</f>
        <v>484718876.73199999</v>
      </c>
      <c r="F32" s="48">
        <f>IS!F32</f>
        <v>-255545671.935671</v>
      </c>
      <c r="G32" s="48">
        <f>IS!G32</f>
        <v>-200926116.17503601</v>
      </c>
      <c r="H32" s="49">
        <f>IS!H32</f>
        <v>299401827.946329</v>
      </c>
      <c r="I32" s="48">
        <f>IS!I32</f>
        <v>25805103.670000002</v>
      </c>
      <c r="J32" s="48">
        <f>IS!J32</f>
        <v>5687817.9699999997</v>
      </c>
      <c r="K32" s="46">
        <f>IS!K32</f>
        <v>-153777065.87</v>
      </c>
      <c r="L32" s="48">
        <f>IS!L32</f>
        <v>-27101040.290000003</v>
      </c>
      <c r="M32" s="48">
        <f>IS!M32</f>
        <v>118523721.78632899</v>
      </c>
      <c r="N32" s="49">
        <f>IS!N32</f>
        <v>102128618.056329</v>
      </c>
    </row>
    <row r="33" spans="1:15" x14ac:dyDescent="0.2">
      <c r="A33" s="55">
        <v>4</v>
      </c>
      <c r="B33" s="12" t="str">
        <f>'BS-E'!B33</f>
        <v>Basis Bank</v>
      </c>
      <c r="C33" s="42">
        <f>IS!C33</f>
        <v>3927141179.1051698</v>
      </c>
      <c r="D33" s="43">
        <f>IS!D33</f>
        <v>321412908.75999999</v>
      </c>
      <c r="E33" s="44">
        <f>IS!E33</f>
        <v>277660032.00999999</v>
      </c>
      <c r="F33" s="44">
        <f>IS!F33</f>
        <v>-179617868.27000001</v>
      </c>
      <c r="G33" s="44">
        <f>IS!G33</f>
        <v>-135894123.90000001</v>
      </c>
      <c r="H33" s="45">
        <f>IS!H33</f>
        <v>141795040.48999998</v>
      </c>
      <c r="I33" s="44">
        <f>IS!I33</f>
        <v>15728133.51</v>
      </c>
      <c r="J33" s="44">
        <f>IS!J33</f>
        <v>15131872.300000001</v>
      </c>
      <c r="K33" s="42">
        <f>IS!K33</f>
        <v>-54852587.609999999</v>
      </c>
      <c r="L33" s="44">
        <f>IS!L33</f>
        <v>-4223220.12</v>
      </c>
      <c r="M33" s="44">
        <f>IS!M33</f>
        <v>82719232.759999976</v>
      </c>
      <c r="N33" s="45">
        <f>IS!N33</f>
        <v>71743119.480000004</v>
      </c>
    </row>
    <row r="34" spans="1:15" x14ac:dyDescent="0.2">
      <c r="A34" s="56">
        <v>5</v>
      </c>
      <c r="B34" s="15" t="str">
        <f>'BS-E'!B34</f>
        <v>Credo Bank</v>
      </c>
      <c r="C34" s="46">
        <f>IS!C34</f>
        <v>2968858987.4864001</v>
      </c>
      <c r="D34" s="47">
        <f>IS!D34</f>
        <v>474180844.79005003</v>
      </c>
      <c r="E34" s="48">
        <f>IS!E34</f>
        <v>429586014.63004202</v>
      </c>
      <c r="F34" s="48">
        <f>IS!F34</f>
        <v>-198179101.25</v>
      </c>
      <c r="G34" s="48">
        <f>IS!G34</f>
        <v>-65706827.040000007</v>
      </c>
      <c r="H34" s="49">
        <f>IS!H34</f>
        <v>276001743.54005003</v>
      </c>
      <c r="I34" s="48">
        <f>IS!I34</f>
        <v>36584652.420000002</v>
      </c>
      <c r="J34" s="48">
        <f>IS!J34</f>
        <v>6421531.4900000002</v>
      </c>
      <c r="K34" s="46">
        <f>IS!K34</f>
        <v>-137452711.5</v>
      </c>
      <c r="L34" s="48">
        <f>IS!L34</f>
        <v>-65781805.057436995</v>
      </c>
      <c r="M34" s="48">
        <f>IS!M34</f>
        <v>72767226.982613027</v>
      </c>
      <c r="N34" s="49">
        <f>IS!N34</f>
        <v>58225865.382613003</v>
      </c>
    </row>
    <row r="35" spans="1:15" x14ac:dyDescent="0.2">
      <c r="A35" s="55">
        <v>6</v>
      </c>
      <c r="B35" s="12" t="str">
        <f>'BS-E'!B35</f>
        <v>Cartu Bank</v>
      </c>
      <c r="C35" s="42">
        <f>IS!C35</f>
        <v>2095764323.9446299</v>
      </c>
      <c r="D35" s="43">
        <f>IS!D35</f>
        <v>100338519.73497801</v>
      </c>
      <c r="E35" s="44">
        <f>IS!E35</f>
        <v>72626321.443132997</v>
      </c>
      <c r="F35" s="44">
        <f>IS!F35</f>
        <v>-31728956.778875999</v>
      </c>
      <c r="G35" s="44">
        <f>IS!G35</f>
        <v>-25871171.472399998</v>
      </c>
      <c r="H35" s="45">
        <f>IS!H35</f>
        <v>68609562.956102014</v>
      </c>
      <c r="I35" s="44">
        <f>IS!I35</f>
        <v>4694297.0879199998</v>
      </c>
      <c r="J35" s="44">
        <f>IS!J35</f>
        <v>9054763.9600000009</v>
      </c>
      <c r="K35" s="42">
        <f>IS!K35</f>
        <v>-10879862.304555999</v>
      </c>
      <c r="L35" s="44">
        <f>IS!L35</f>
        <v>-5045947.1056549996</v>
      </c>
      <c r="M35" s="44">
        <f>IS!M35</f>
        <v>52683753.545891017</v>
      </c>
      <c r="N35" s="45">
        <f>IS!N35</f>
        <v>42290293.399979003</v>
      </c>
    </row>
    <row r="36" spans="1:15" x14ac:dyDescent="0.2">
      <c r="A36" s="56">
        <v>7</v>
      </c>
      <c r="B36" s="15" t="str">
        <f>'BS-E'!B36</f>
        <v>ProCredit Bank</v>
      </c>
      <c r="C36" s="46">
        <f>IS!C36</f>
        <v>1954925599.09761</v>
      </c>
      <c r="D36" s="47">
        <f>IS!D36</f>
        <v>119495653.181733</v>
      </c>
      <c r="E36" s="48">
        <f>IS!E36</f>
        <v>99758480.758900002</v>
      </c>
      <c r="F36" s="48">
        <f>IS!F36</f>
        <v>-51767798.6721</v>
      </c>
      <c r="G36" s="48">
        <f>IS!G36</f>
        <v>-33299844.116300002</v>
      </c>
      <c r="H36" s="49">
        <f>IS!H36</f>
        <v>67727854.509633005</v>
      </c>
      <c r="I36" s="48">
        <f>IS!I36</f>
        <v>2817539.7944530002</v>
      </c>
      <c r="J36" s="48">
        <f>IS!J36</f>
        <v>15744822.1</v>
      </c>
      <c r="K36" s="46">
        <f>IS!K36</f>
        <v>-35782446.220407002</v>
      </c>
      <c r="L36" s="48">
        <f>IS!L36</f>
        <v>2681979.4134000004</v>
      </c>
      <c r="M36" s="48">
        <f>IS!M36</f>
        <v>34627387.702626005</v>
      </c>
      <c r="N36" s="49">
        <f>IS!N36</f>
        <v>30190982.052625999</v>
      </c>
    </row>
    <row r="37" spans="1:15" x14ac:dyDescent="0.2">
      <c r="A37" s="55">
        <v>8</v>
      </c>
      <c r="B37" s="12" t="str">
        <f>'BS-E'!B37</f>
        <v>Tera bank</v>
      </c>
      <c r="C37" s="42">
        <f>IS!C37</f>
        <v>1935597304.5067699</v>
      </c>
      <c r="D37" s="43">
        <f>IS!D37</f>
        <v>172246995</v>
      </c>
      <c r="E37" s="44">
        <f>IS!E37</f>
        <v>148370467.21996301</v>
      </c>
      <c r="F37" s="44">
        <f>IS!F37</f>
        <v>-102644654.46428999</v>
      </c>
      <c r="G37" s="44">
        <f>IS!G37</f>
        <v>-72675536.469999999</v>
      </c>
      <c r="H37" s="45">
        <f>IS!H37</f>
        <v>69602340.535710007</v>
      </c>
      <c r="I37" s="44">
        <f>IS!I37</f>
        <v>4723270</v>
      </c>
      <c r="J37" s="44">
        <f>IS!J37</f>
        <v>6591007</v>
      </c>
      <c r="K37" s="42">
        <f>IS!K37</f>
        <v>-31037042.412870001</v>
      </c>
      <c r="L37" s="44">
        <f>IS!L37</f>
        <v>-4097347.5918809995</v>
      </c>
      <c r="M37" s="44">
        <f>IS!M37</f>
        <v>34467950.530959003</v>
      </c>
      <c r="N37" s="45">
        <f>IS!N37</f>
        <v>29472968.530958999</v>
      </c>
    </row>
    <row r="38" spans="1:15" x14ac:dyDescent="0.2">
      <c r="A38" s="56">
        <v>9</v>
      </c>
      <c r="B38" s="15" t="str">
        <f>'BS-E'!B38</f>
        <v>HALYK Bank</v>
      </c>
      <c r="C38" s="46">
        <f>IS!C38</f>
        <v>945648672.72000003</v>
      </c>
      <c r="D38" s="47">
        <f>IS!D38</f>
        <v>67907406.273938999</v>
      </c>
      <c r="E38" s="48">
        <f>IS!E38</f>
        <v>60811004.770000003</v>
      </c>
      <c r="F38" s="48">
        <f>IS!F38</f>
        <v>-30817097.079999998</v>
      </c>
      <c r="G38" s="48">
        <f>IS!G38</f>
        <v>-13682317.33</v>
      </c>
      <c r="H38" s="49">
        <f>IS!H38</f>
        <v>37090309.193939</v>
      </c>
      <c r="I38" s="48">
        <f>IS!I38</f>
        <v>1062462.23</v>
      </c>
      <c r="J38" s="48">
        <f>IS!J38</f>
        <v>2702898.73</v>
      </c>
      <c r="K38" s="46">
        <f>IS!K38</f>
        <v>-16293557.27</v>
      </c>
      <c r="L38" s="48">
        <f>IS!L38</f>
        <v>1641361.0463050001</v>
      </c>
      <c r="M38" s="48">
        <f>IS!M38</f>
        <v>22438112.970244002</v>
      </c>
      <c r="N38" s="49">
        <f>IS!N38</f>
        <v>18315259.030244</v>
      </c>
    </row>
    <row r="39" spans="1:15" x14ac:dyDescent="0.2">
      <c r="A39" s="55">
        <v>10</v>
      </c>
      <c r="B39" s="12" t="str">
        <f>'BS-E'!B39</f>
        <v>Pasha Bank</v>
      </c>
      <c r="C39" s="42">
        <f>IS!C39</f>
        <v>663676481.4332</v>
      </c>
      <c r="D39" s="43">
        <f>IS!D39</f>
        <v>45034598.761028998</v>
      </c>
      <c r="E39" s="44">
        <f>IS!E39</f>
        <v>33128918.622428998</v>
      </c>
      <c r="F39" s="44">
        <f>IS!F39</f>
        <v>-20535948.550900001</v>
      </c>
      <c r="G39" s="44">
        <f>IS!G39</f>
        <v>-18317708.768600002</v>
      </c>
      <c r="H39" s="45">
        <f>IS!H39</f>
        <v>24498650.210128997</v>
      </c>
      <c r="I39" s="44">
        <f>IS!I39</f>
        <v>1172495.2117000001</v>
      </c>
      <c r="J39" s="44">
        <f>IS!J39</f>
        <v>12392396.24</v>
      </c>
      <c r="K39" s="42">
        <f>IS!K39</f>
        <v>-17366836.388300002</v>
      </c>
      <c r="L39" s="44">
        <f>IS!L39</f>
        <v>395316.70144400001</v>
      </c>
      <c r="M39" s="44">
        <f>IS!M39</f>
        <v>7527130.5232729949</v>
      </c>
      <c r="N39" s="45">
        <f>IS!N39</f>
        <v>7527130.5232729996</v>
      </c>
    </row>
    <row r="40" spans="1:15" x14ac:dyDescent="0.2">
      <c r="A40" s="56">
        <v>11</v>
      </c>
      <c r="B40" s="15" t="str">
        <f>'BS-E'!B40</f>
        <v>IS Bank</v>
      </c>
      <c r="C40" s="46">
        <f>IS!C40</f>
        <v>466530665.79706299</v>
      </c>
      <c r="D40" s="47">
        <f>IS!D40</f>
        <v>35045470.947485998</v>
      </c>
      <c r="E40" s="48">
        <f>IS!E40</f>
        <v>26677372.358454</v>
      </c>
      <c r="F40" s="48">
        <f>IS!F40</f>
        <v>-14089620.055126</v>
      </c>
      <c r="G40" s="48">
        <f>IS!G40</f>
        <v>-9239497.7242229991</v>
      </c>
      <c r="H40" s="49">
        <f>IS!H40</f>
        <v>20955850.892359998</v>
      </c>
      <c r="I40" s="48">
        <f>IS!I40</f>
        <v>2590000.3742240001</v>
      </c>
      <c r="J40" s="48">
        <f>IS!J40</f>
        <v>1042676.04</v>
      </c>
      <c r="K40" s="46">
        <f>IS!K40</f>
        <v>-5222707.5910609998</v>
      </c>
      <c r="L40" s="48">
        <f>IS!L40</f>
        <v>130610.72864599999</v>
      </c>
      <c r="M40" s="48">
        <f>IS!M40</f>
        <v>15863754.029944999</v>
      </c>
      <c r="N40" s="49">
        <f>IS!N40</f>
        <v>12747419.849944999</v>
      </c>
    </row>
    <row r="41" spans="1:15" x14ac:dyDescent="0.2">
      <c r="A41" s="55">
        <v>12</v>
      </c>
      <c r="B41" s="12" t="str">
        <f>'BS-E'!B41</f>
        <v>VTB Bank Georgia</v>
      </c>
      <c r="C41" s="42">
        <f>IS!C41</f>
        <v>455195520.853257</v>
      </c>
      <c r="D41" s="43">
        <f>IS!D41</f>
        <v>15292167.779820001</v>
      </c>
      <c r="E41" s="44">
        <f>IS!E41</f>
        <v>15511722.09974</v>
      </c>
      <c r="F41" s="44">
        <f>IS!F41</f>
        <v>-8574028.1999999993</v>
      </c>
      <c r="G41" s="44">
        <f>IS!G41</f>
        <v>-1006881.2000000001</v>
      </c>
      <c r="H41" s="45">
        <f>IS!H41</f>
        <v>6718139.5798200015</v>
      </c>
      <c r="I41" s="44">
        <f>IS!I41</f>
        <v>19478.560000000001</v>
      </c>
      <c r="J41" s="44">
        <f>IS!J41</f>
        <v>4</v>
      </c>
      <c r="K41" s="42">
        <f>IS!K41</f>
        <v>7533057.1310449997</v>
      </c>
      <c r="L41" s="44">
        <f>IS!L41</f>
        <v>-3013442.8529790002</v>
      </c>
      <c r="M41" s="44">
        <f>IS!M41</f>
        <v>11237753.857886001</v>
      </c>
      <c r="N41" s="45">
        <f>IS!N41</f>
        <v>11263961.857884999</v>
      </c>
    </row>
    <row r="42" spans="1:15" x14ac:dyDescent="0.2">
      <c r="A42" s="56">
        <v>13</v>
      </c>
      <c r="B42" s="15" t="str">
        <f>'BS-E'!B42</f>
        <v>Ziraat Bank</v>
      </c>
      <c r="C42" s="46">
        <f>IS!C42</f>
        <v>238264813.1886</v>
      </c>
      <c r="D42" s="47">
        <f>IS!D42</f>
        <v>17315637.645599999</v>
      </c>
      <c r="E42" s="48">
        <f>IS!E42</f>
        <v>15459363.295600001</v>
      </c>
      <c r="F42" s="48">
        <f>IS!F42</f>
        <v>-4433361.09</v>
      </c>
      <c r="G42" s="48">
        <f>IS!G42</f>
        <v>-3645894.42</v>
      </c>
      <c r="H42" s="49">
        <f>IS!H42</f>
        <v>12882276.555599999</v>
      </c>
      <c r="I42" s="48">
        <f>IS!I42</f>
        <v>233584.97</v>
      </c>
      <c r="J42" s="48">
        <f>IS!J42</f>
        <v>1495640.42</v>
      </c>
      <c r="K42" s="46">
        <f>IS!K42</f>
        <v>-5134238.7699999996</v>
      </c>
      <c r="L42" s="48">
        <f>IS!L42</f>
        <v>-1027066.5782999999</v>
      </c>
      <c r="M42" s="48">
        <f>IS!M42</f>
        <v>6720971.207299999</v>
      </c>
      <c r="N42" s="49">
        <f>IS!N42</f>
        <v>5447521.2072999999</v>
      </c>
    </row>
    <row r="43" spans="1:15" x14ac:dyDescent="0.2">
      <c r="A43" s="55">
        <v>14</v>
      </c>
      <c r="B43" s="12" t="str">
        <f>'BS-E'!B43</f>
        <v>Silk Bank</v>
      </c>
      <c r="C43" s="42">
        <f>IS!C43</f>
        <v>219809266.35593301</v>
      </c>
      <c r="D43" s="43">
        <f>IS!D43</f>
        <v>16711304.374159001</v>
      </c>
      <c r="E43" s="44">
        <f>IS!E43</f>
        <v>10813971.944158999</v>
      </c>
      <c r="F43" s="44">
        <f>IS!F43</f>
        <v>-10945734.924539</v>
      </c>
      <c r="G43" s="44">
        <f>IS!G43</f>
        <v>-10569102.009128999</v>
      </c>
      <c r="H43" s="45">
        <f>IS!H43</f>
        <v>5765569.449620001</v>
      </c>
      <c r="I43" s="44">
        <f>IS!I43</f>
        <v>43948.912857000003</v>
      </c>
      <c r="J43" s="44">
        <f>IS!J43</f>
        <v>755905.74014999997</v>
      </c>
      <c r="K43" s="42">
        <f>IS!K43</f>
        <v>-16377725.754679</v>
      </c>
      <c r="L43" s="44">
        <f>IS!L43</f>
        <v>-1101113.4055759998</v>
      </c>
      <c r="M43" s="44">
        <f>IS!M43</f>
        <v>-11713269.710634999</v>
      </c>
      <c r="N43" s="45">
        <f>IS!N43</f>
        <v>-11188848.002049999</v>
      </c>
      <c r="O43" s="75"/>
    </row>
    <row r="44" spans="1:15" x14ac:dyDescent="0.2">
      <c r="A44" s="56">
        <v>15</v>
      </c>
      <c r="B44" s="15" t="str">
        <f>'BS-E'!B44</f>
        <v>HashBank</v>
      </c>
      <c r="C44" s="46">
        <f>IS!C44</f>
        <v>31223138.620000001</v>
      </c>
      <c r="D44" s="47">
        <f>IS!D44</f>
        <v>762144</v>
      </c>
      <c r="E44" s="48">
        <f>IS!E44</f>
        <v>0</v>
      </c>
      <c r="F44" s="48">
        <f>IS!F44</f>
        <v>-66</v>
      </c>
      <c r="G44" s="48">
        <f>IS!G44</f>
        <v>0</v>
      </c>
      <c r="H44" s="49">
        <f>IS!H44</f>
        <v>762078</v>
      </c>
      <c r="I44" s="48">
        <f>IS!I44</f>
        <v>-205907</v>
      </c>
      <c r="J44" s="48">
        <f>IS!J44</f>
        <v>-6836</v>
      </c>
      <c r="K44" s="46">
        <f>IS!K44</f>
        <v>-5632528</v>
      </c>
      <c r="L44" s="48">
        <f>IS!L44</f>
        <v>-43637</v>
      </c>
      <c r="M44" s="48">
        <f>IS!M44</f>
        <v>-4914087</v>
      </c>
      <c r="N44" s="49">
        <f>IS!N44</f>
        <v>-4353348</v>
      </c>
      <c r="O44" s="76"/>
    </row>
    <row r="45" spans="1:15" x14ac:dyDescent="0.2">
      <c r="A45" s="55">
        <v>16</v>
      </c>
      <c r="B45" s="12" t="str">
        <f>'BS-E'!B45</f>
        <v>Paysera</v>
      </c>
      <c r="C45" s="42">
        <f>IS!C45</f>
        <v>19036478.690000001</v>
      </c>
      <c r="D45" s="43">
        <f>IS!D45</f>
        <v>542580.26870000002</v>
      </c>
      <c r="E45" s="44">
        <f>IS!E45</f>
        <v>0</v>
      </c>
      <c r="F45" s="44">
        <f>IS!F45</f>
        <v>-8078.9141</v>
      </c>
      <c r="G45" s="44">
        <f>IS!G45</f>
        <v>-3262.5</v>
      </c>
      <c r="H45" s="45">
        <f>IS!H45</f>
        <v>534501.35459999996</v>
      </c>
      <c r="I45" s="44">
        <f>IS!I45</f>
        <v>63527.018700000001</v>
      </c>
      <c r="J45" s="44">
        <f>IS!J45</f>
        <v>491929.31</v>
      </c>
      <c r="K45" s="42">
        <f>IS!K45</f>
        <v>-1463475.0412999999</v>
      </c>
      <c r="L45" s="44">
        <f>IS!L45</f>
        <v>0</v>
      </c>
      <c r="M45" s="44">
        <f>IS!M45</f>
        <v>-928973.68669999996</v>
      </c>
      <c r="N45" s="45">
        <f>IS!N45</f>
        <v>-935650.68669999996</v>
      </c>
    </row>
    <row r="46" spans="1:15" x14ac:dyDescent="0.2">
      <c r="A46" s="56">
        <v>17</v>
      </c>
      <c r="B46" s="15" t="str">
        <f>'BS-E'!B46</f>
        <v>PaveBank</v>
      </c>
      <c r="C46" s="46">
        <f>IS!C46</f>
        <v>8564087.1199999992</v>
      </c>
      <c r="D46" s="47">
        <f>IS!D46</f>
        <v>437605.02</v>
      </c>
      <c r="E46" s="48">
        <f>IS!E46</f>
        <v>0</v>
      </c>
      <c r="F46" s="48">
        <f>IS!F46</f>
        <v>0</v>
      </c>
      <c r="G46" s="48">
        <f>IS!G46</f>
        <v>0</v>
      </c>
      <c r="H46" s="49">
        <f>IS!H46</f>
        <v>437605.02</v>
      </c>
      <c r="I46" s="48">
        <f>IS!I46</f>
        <v>36894.36</v>
      </c>
      <c r="J46" s="48">
        <f>IS!J46</f>
        <v>-35816.720000000001</v>
      </c>
      <c r="K46" s="46">
        <f>IS!K46</f>
        <v>-1265455.3</v>
      </c>
      <c r="L46" s="48">
        <f>IS!L46</f>
        <v>0</v>
      </c>
      <c r="M46" s="48">
        <f>IS!M46</f>
        <v>-827850.28</v>
      </c>
      <c r="N46" s="49">
        <f>IS!N46</f>
        <v>-827850.28</v>
      </c>
      <c r="O46" s="76"/>
    </row>
    <row r="47" spans="1:15" x14ac:dyDescent="0.2">
      <c r="N47" s="30"/>
    </row>
  </sheetData>
  <mergeCells count="10">
    <mergeCell ref="N27:N28"/>
    <mergeCell ref="A5:A6"/>
    <mergeCell ref="B5:B6"/>
    <mergeCell ref="A27:A28"/>
    <mergeCell ref="B27:B28"/>
    <mergeCell ref="C27:C28"/>
    <mergeCell ref="D27:H27"/>
    <mergeCell ref="L27:L28"/>
    <mergeCell ref="M27:M28"/>
    <mergeCell ref="C5:F5"/>
  </mergeCells>
  <pageMargins left="0.7" right="0.7" top="0.25" bottom="0.25" header="0.3" footer="0.3"/>
  <pageSetup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  <pageSetUpPr fitToPage="1"/>
  </sheetPr>
  <dimension ref="A1:Q24"/>
  <sheetViews>
    <sheetView view="pageBreakPreview" zoomScaleNormal="76" zoomScaleSheetLayoutView="100" workbookViewId="0">
      <selection activeCell="B2" sqref="B2"/>
    </sheetView>
  </sheetViews>
  <sheetFormatPr defaultColWidth="9.140625" defaultRowHeight="12.75" x14ac:dyDescent="0.2"/>
  <cols>
    <col min="1" max="1" width="6.85546875" style="2" customWidth="1"/>
    <col min="2" max="2" width="49" style="2" customWidth="1"/>
    <col min="3" max="3" width="10.42578125" style="2" bestFit="1" customWidth="1"/>
    <col min="4" max="4" width="14.7109375" style="2" customWidth="1"/>
    <col min="5" max="6" width="10.42578125" style="2" bestFit="1" customWidth="1"/>
    <col min="7" max="7" width="13.28515625" style="2" customWidth="1"/>
    <col min="8" max="9" width="11.5703125" style="2" customWidth="1"/>
    <col min="10" max="10" width="14" style="2" customWidth="1"/>
    <col min="11" max="11" width="11.7109375" style="2" bestFit="1" customWidth="1"/>
    <col min="12" max="12" width="9.28515625" style="2" bestFit="1" customWidth="1"/>
    <col min="13" max="13" width="13.85546875" style="2" customWidth="1"/>
    <col min="14" max="14" width="9.28515625" style="2" bestFit="1" customWidth="1"/>
    <col min="15" max="15" width="9.85546875" style="2" bestFit="1" customWidth="1"/>
    <col min="16" max="16" width="14.28515625" style="2" customWidth="1"/>
    <col min="17" max="17" width="15.85546875" style="2" bestFit="1" customWidth="1"/>
    <col min="18" max="16384" width="9.140625" style="2"/>
  </cols>
  <sheetData>
    <row r="1" spans="1:17" x14ac:dyDescent="0.2">
      <c r="B1" s="91" t="s">
        <v>191</v>
      </c>
    </row>
    <row r="2" spans="1:17" x14ac:dyDescent="0.2">
      <c r="A2" s="5"/>
      <c r="B2" s="65">
        <f>BS!B3</f>
        <v>45626</v>
      </c>
      <c r="C2" s="4"/>
      <c r="D2" s="4"/>
      <c r="E2" s="4"/>
      <c r="F2" s="4"/>
      <c r="G2" s="1"/>
      <c r="H2" s="1"/>
      <c r="I2" s="1"/>
      <c r="J2" s="1"/>
    </row>
    <row r="3" spans="1:17" x14ac:dyDescent="0.2">
      <c r="A3" s="1"/>
      <c r="B3" s="3" t="s">
        <v>37</v>
      </c>
      <c r="C3" s="1"/>
      <c r="D3" s="1"/>
      <c r="E3" s="1"/>
      <c r="F3" s="1"/>
      <c r="G3" s="1"/>
      <c r="H3" s="1"/>
      <c r="I3" s="1"/>
      <c r="J3" s="1"/>
      <c r="K3" s="1"/>
    </row>
    <row r="4" spans="1:17" ht="12.75" customHeight="1" x14ac:dyDescent="0.2">
      <c r="A4" s="90"/>
      <c r="B4" s="198"/>
      <c r="C4" s="197" t="s">
        <v>178</v>
      </c>
      <c r="D4" s="197"/>
      <c r="E4" s="197"/>
      <c r="F4" s="197" t="s">
        <v>177</v>
      </c>
      <c r="G4" s="197"/>
      <c r="H4" s="197"/>
      <c r="I4" s="197" t="s">
        <v>85</v>
      </c>
      <c r="J4" s="197"/>
      <c r="K4" s="197"/>
      <c r="L4" s="200" t="s">
        <v>179</v>
      </c>
      <c r="M4" s="200"/>
      <c r="N4" s="200"/>
      <c r="O4" s="197" t="s">
        <v>180</v>
      </c>
      <c r="P4" s="197"/>
      <c r="Q4" s="197"/>
    </row>
    <row r="5" spans="1:17" x14ac:dyDescent="0.2">
      <c r="A5" s="90"/>
      <c r="B5" s="199"/>
      <c r="C5" s="142" t="s">
        <v>73</v>
      </c>
      <c r="D5" s="143" t="s">
        <v>251</v>
      </c>
      <c r="E5" s="142" t="s">
        <v>72</v>
      </c>
      <c r="F5" s="142" t="s">
        <v>73</v>
      </c>
      <c r="G5" s="143" t="s">
        <v>251</v>
      </c>
      <c r="H5" s="142" t="s">
        <v>72</v>
      </c>
      <c r="I5" s="142" t="s">
        <v>73</v>
      </c>
      <c r="J5" s="143" t="s">
        <v>251</v>
      </c>
      <c r="K5" s="142" t="s">
        <v>72</v>
      </c>
      <c r="L5" s="144" t="s">
        <v>73</v>
      </c>
      <c r="M5" s="143" t="s">
        <v>251</v>
      </c>
      <c r="N5" s="144" t="s">
        <v>72</v>
      </c>
      <c r="O5" s="142" t="s">
        <v>73</v>
      </c>
      <c r="P5" s="143" t="s">
        <v>251</v>
      </c>
      <c r="Q5" s="142" t="s">
        <v>72</v>
      </c>
    </row>
    <row r="6" spans="1:17" x14ac:dyDescent="0.2">
      <c r="A6" s="90"/>
      <c r="B6" s="145" t="s">
        <v>181</v>
      </c>
      <c r="C6" s="146"/>
      <c r="D6" s="146"/>
      <c r="E6" s="145"/>
      <c r="F6" s="146"/>
      <c r="G6" s="146"/>
      <c r="H6" s="146"/>
      <c r="I6" s="146"/>
      <c r="J6" s="146"/>
      <c r="K6" s="146"/>
      <c r="L6" s="145"/>
      <c r="M6" s="146"/>
      <c r="N6" s="146"/>
      <c r="O6" s="146"/>
      <c r="P6" s="146"/>
      <c r="Q6" s="146"/>
    </row>
    <row r="7" spans="1:17" x14ac:dyDescent="0.2">
      <c r="A7" s="90"/>
      <c r="B7" s="92" t="s">
        <v>74</v>
      </c>
      <c r="C7" s="147">
        <v>0</v>
      </c>
      <c r="D7" s="147">
        <v>0</v>
      </c>
      <c r="E7" s="148">
        <v>0</v>
      </c>
      <c r="F7" s="147">
        <v>0</v>
      </c>
      <c r="G7" s="147">
        <v>0</v>
      </c>
      <c r="H7" s="148">
        <v>0</v>
      </c>
      <c r="I7" s="147">
        <v>0</v>
      </c>
      <c r="J7" s="147">
        <v>0</v>
      </c>
      <c r="K7" s="148">
        <v>0</v>
      </c>
      <c r="L7" s="147">
        <v>0</v>
      </c>
      <c r="M7" s="147">
        <v>0</v>
      </c>
      <c r="N7" s="148">
        <v>0</v>
      </c>
      <c r="O7" s="148">
        <v>0</v>
      </c>
      <c r="P7" s="148">
        <v>0</v>
      </c>
      <c r="Q7" s="148">
        <v>0</v>
      </c>
    </row>
    <row r="8" spans="1:17" x14ac:dyDescent="0.2">
      <c r="A8" s="90"/>
      <c r="B8" s="93" t="s">
        <v>75</v>
      </c>
      <c r="C8" s="149">
        <v>29989590.91</v>
      </c>
      <c r="D8" s="149">
        <v>703488535.55098295</v>
      </c>
      <c r="E8" s="148">
        <v>733478126.46098292</v>
      </c>
      <c r="F8" s="149">
        <v>20430.79</v>
      </c>
      <c r="G8" s="149">
        <v>22079821.449999999</v>
      </c>
      <c r="H8" s="148">
        <v>22100252.239999998</v>
      </c>
      <c r="I8" s="149">
        <v>716670191.52816069</v>
      </c>
      <c r="J8" s="149">
        <v>775687149.49781668</v>
      </c>
      <c r="K8" s="148">
        <v>1492357341.0259774</v>
      </c>
      <c r="L8" s="149">
        <v>8307288.9299999997</v>
      </c>
      <c r="M8" s="149">
        <v>0</v>
      </c>
      <c r="N8" s="148">
        <v>8307288.9299999997</v>
      </c>
      <c r="O8" s="148">
        <v>754987502.15816057</v>
      </c>
      <c r="P8" s="148">
        <v>1501271570.9987998</v>
      </c>
      <c r="Q8" s="148">
        <v>2256259073.1569605</v>
      </c>
    </row>
    <row r="9" spans="1:17" x14ac:dyDescent="0.2">
      <c r="A9" s="90"/>
      <c r="B9" s="94" t="s">
        <v>182</v>
      </c>
      <c r="C9" s="147">
        <v>10455091.710000001</v>
      </c>
      <c r="D9" s="147">
        <v>365230597.79303104</v>
      </c>
      <c r="E9" s="148">
        <v>375685689.50303102</v>
      </c>
      <c r="F9" s="147">
        <v>20430.79</v>
      </c>
      <c r="G9" s="147">
        <v>0</v>
      </c>
      <c r="H9" s="148">
        <v>20430.79</v>
      </c>
      <c r="I9" s="147">
        <v>211745980.81096166</v>
      </c>
      <c r="J9" s="147">
        <v>53541260.130865782</v>
      </c>
      <c r="K9" s="148">
        <v>265287240.94182745</v>
      </c>
      <c r="L9" s="147">
        <v>8307288.9299999997</v>
      </c>
      <c r="M9" s="147">
        <v>0</v>
      </c>
      <c r="N9" s="148">
        <v>8307288.9299999997</v>
      </c>
      <c r="O9" s="148">
        <v>230528792.24096164</v>
      </c>
      <c r="P9" s="148">
        <v>418771857.92389691</v>
      </c>
      <c r="Q9" s="148">
        <v>649300650.16485858</v>
      </c>
    </row>
    <row r="10" spans="1:17" x14ac:dyDescent="0.2">
      <c r="A10" s="90"/>
      <c r="B10" s="95" t="s">
        <v>183</v>
      </c>
      <c r="C10" s="147">
        <v>19534499.199999999</v>
      </c>
      <c r="D10" s="147">
        <v>338257937.75795197</v>
      </c>
      <c r="E10" s="148">
        <v>357792436.95795196</v>
      </c>
      <c r="F10" s="147">
        <v>0</v>
      </c>
      <c r="G10" s="147">
        <v>22079821.449999999</v>
      </c>
      <c r="H10" s="148">
        <v>22079821.449999999</v>
      </c>
      <c r="I10" s="147">
        <v>504924210.71719897</v>
      </c>
      <c r="J10" s="147">
        <v>722145889.36695111</v>
      </c>
      <c r="K10" s="148">
        <v>1227070100.0841501</v>
      </c>
      <c r="L10" s="147">
        <v>0</v>
      </c>
      <c r="M10" s="147">
        <v>0</v>
      </c>
      <c r="N10" s="148">
        <v>0</v>
      </c>
      <c r="O10" s="148">
        <v>524458709.91719902</v>
      </c>
      <c r="P10" s="148">
        <v>1082499713.074903</v>
      </c>
      <c r="Q10" s="148">
        <v>1606958422.9921021</v>
      </c>
    </row>
    <row r="11" spans="1:17" x14ac:dyDescent="0.2">
      <c r="A11" s="90"/>
      <c r="B11" s="93" t="s">
        <v>184</v>
      </c>
      <c r="C11" s="149">
        <v>513696219.74569994</v>
      </c>
      <c r="D11" s="149">
        <v>952013844.47716689</v>
      </c>
      <c r="E11" s="148">
        <v>1465710064.2228668</v>
      </c>
      <c r="F11" s="149">
        <v>114271412.8</v>
      </c>
      <c r="G11" s="149">
        <v>94318249.867050037</v>
      </c>
      <c r="H11" s="148">
        <v>208589662.66705003</v>
      </c>
      <c r="I11" s="149">
        <v>98610150.908199996</v>
      </c>
      <c r="J11" s="149">
        <v>44561872.653493464</v>
      </c>
      <c r="K11" s="148">
        <v>143172023.56169346</v>
      </c>
      <c r="L11" s="149">
        <v>3488954165.7955132</v>
      </c>
      <c r="M11" s="149">
        <v>106325173.17076445</v>
      </c>
      <c r="N11" s="148">
        <v>3595279338.9662776</v>
      </c>
      <c r="O11" s="148">
        <v>4215531949.249414</v>
      </c>
      <c r="P11" s="148">
        <v>1197219140.1684661</v>
      </c>
      <c r="Q11" s="148">
        <v>5412751089.4178801</v>
      </c>
    </row>
    <row r="12" spans="1:17" ht="25.5" x14ac:dyDescent="0.2">
      <c r="A12" s="90"/>
      <c r="B12" s="96" t="s">
        <v>185</v>
      </c>
      <c r="C12" s="147">
        <v>507778998.95570004</v>
      </c>
      <c r="D12" s="147">
        <v>537673896.20502448</v>
      </c>
      <c r="E12" s="148">
        <v>1045452895.1607245</v>
      </c>
      <c r="F12" s="147">
        <v>87150175.709999993</v>
      </c>
      <c r="G12" s="147">
        <v>94174404.795548037</v>
      </c>
      <c r="H12" s="148">
        <v>181324580.50554803</v>
      </c>
      <c r="I12" s="147">
        <v>98610150.908199996</v>
      </c>
      <c r="J12" s="147">
        <v>44561872.653493464</v>
      </c>
      <c r="K12" s="148">
        <v>143172023.56169346</v>
      </c>
      <c r="L12" s="147">
        <v>3488954165.7955132</v>
      </c>
      <c r="M12" s="147">
        <v>64396215.673564434</v>
      </c>
      <c r="N12" s="148">
        <v>3553350381.4690776</v>
      </c>
      <c r="O12" s="148">
        <v>4182493491.3694139</v>
      </c>
      <c r="P12" s="148">
        <v>740806389.32762671</v>
      </c>
      <c r="Q12" s="148">
        <v>4923299880.6970406</v>
      </c>
    </row>
    <row r="13" spans="1:17" ht="25.5" x14ac:dyDescent="0.2">
      <c r="A13" s="90"/>
      <c r="B13" s="96" t="s">
        <v>186</v>
      </c>
      <c r="C13" s="147">
        <v>5917220.790000001</v>
      </c>
      <c r="D13" s="147">
        <v>414339948.27213997</v>
      </c>
      <c r="E13" s="148">
        <v>420257169.06213999</v>
      </c>
      <c r="F13" s="147">
        <v>27121237.09</v>
      </c>
      <c r="G13" s="147">
        <v>143845.07150200009</v>
      </c>
      <c r="H13" s="148">
        <v>27265082.161502</v>
      </c>
      <c r="I13" s="147">
        <v>0</v>
      </c>
      <c r="J13" s="147">
        <v>0</v>
      </c>
      <c r="K13" s="148">
        <v>0</v>
      </c>
      <c r="L13" s="147">
        <v>0</v>
      </c>
      <c r="M13" s="147">
        <v>41928957.497199997</v>
      </c>
      <c r="N13" s="148">
        <v>41928957.497199997</v>
      </c>
      <c r="O13" s="148">
        <v>33038457.879999999</v>
      </c>
      <c r="P13" s="148">
        <v>456412750.84084195</v>
      </c>
      <c r="Q13" s="148">
        <v>489451208.72084194</v>
      </c>
    </row>
    <row r="14" spans="1:17" x14ac:dyDescent="0.2">
      <c r="A14" s="90"/>
      <c r="B14" s="97" t="s">
        <v>187</v>
      </c>
      <c r="C14" s="149">
        <v>543685810.65570009</v>
      </c>
      <c r="D14" s="149">
        <v>1655502380.0281487</v>
      </c>
      <c r="E14" s="148">
        <v>2199188190.6838489</v>
      </c>
      <c r="F14" s="149">
        <v>114291843.58999999</v>
      </c>
      <c r="G14" s="149">
        <v>116398071.31705005</v>
      </c>
      <c r="H14" s="148">
        <v>230689914.90705004</v>
      </c>
      <c r="I14" s="149">
        <v>815280342.43636072</v>
      </c>
      <c r="J14" s="149">
        <v>820249022.15131032</v>
      </c>
      <c r="K14" s="148">
        <v>1635529364.587671</v>
      </c>
      <c r="L14" s="149">
        <v>3497261454.725513</v>
      </c>
      <c r="M14" s="149">
        <v>106325173.17076445</v>
      </c>
      <c r="N14" s="148">
        <v>3603586627.8962774</v>
      </c>
      <c r="O14" s="148">
        <v>4970519451.4075766</v>
      </c>
      <c r="P14" s="148">
        <v>2698490711.167263</v>
      </c>
      <c r="Q14" s="148">
        <v>7669010162.5748396</v>
      </c>
    </row>
    <row r="15" spans="1:17" x14ac:dyDescent="0.2">
      <c r="A15" s="90"/>
      <c r="B15" s="145" t="s">
        <v>188</v>
      </c>
      <c r="C15" s="150"/>
      <c r="D15" s="150"/>
      <c r="E15" s="151"/>
      <c r="F15" s="150"/>
      <c r="G15" s="150"/>
      <c r="H15" s="150"/>
      <c r="I15" s="150"/>
      <c r="J15" s="150"/>
      <c r="K15" s="150"/>
      <c r="L15" s="151"/>
      <c r="M15" s="150"/>
      <c r="N15" s="150"/>
      <c r="O15" s="150"/>
      <c r="P15" s="150"/>
      <c r="Q15" s="150"/>
    </row>
    <row r="16" spans="1:17" x14ac:dyDescent="0.2">
      <c r="A16" s="90"/>
      <c r="B16" s="92" t="s">
        <v>76</v>
      </c>
      <c r="C16" s="149">
        <v>5870110342.9305983</v>
      </c>
      <c r="D16" s="149">
        <v>4988557234.1727591</v>
      </c>
      <c r="E16" s="148">
        <v>10858667577.103357</v>
      </c>
      <c r="F16" s="149">
        <v>2590284027.1900001</v>
      </c>
      <c r="G16" s="149">
        <v>1735603557.0760055</v>
      </c>
      <c r="H16" s="148">
        <v>4325887584.2660055</v>
      </c>
      <c r="I16" s="149">
        <v>3323057684.5124006</v>
      </c>
      <c r="J16" s="149">
        <v>1267179110.3606911</v>
      </c>
      <c r="K16" s="148">
        <v>4590236794.8730917</v>
      </c>
      <c r="L16" s="149">
        <v>1362376203.7678001</v>
      </c>
      <c r="M16" s="149">
        <v>307700034.73616099</v>
      </c>
      <c r="N16" s="148">
        <v>1670076238.5039611</v>
      </c>
      <c r="O16" s="148">
        <v>13145828258.400801</v>
      </c>
      <c r="P16" s="148">
        <v>8299039936.3456135</v>
      </c>
      <c r="Q16" s="148">
        <v>21444868194.746414</v>
      </c>
    </row>
    <row r="17" spans="1:17" x14ac:dyDescent="0.2">
      <c r="A17" s="90"/>
      <c r="B17" s="98" t="s">
        <v>77</v>
      </c>
      <c r="C17" s="152">
        <v>5779254300.3340979</v>
      </c>
      <c r="D17" s="152">
        <v>4261736744.0674601</v>
      </c>
      <c r="E17" s="148">
        <v>10040991044.401558</v>
      </c>
      <c r="F17" s="152">
        <v>2585450993.1000004</v>
      </c>
      <c r="G17" s="152">
        <v>1680563198.8616061</v>
      </c>
      <c r="H17" s="148">
        <v>4266014191.9616065</v>
      </c>
      <c r="I17" s="152">
        <v>3320090276.6924005</v>
      </c>
      <c r="J17" s="152">
        <v>1092461937.0336986</v>
      </c>
      <c r="K17" s="148">
        <v>4412552213.726099</v>
      </c>
      <c r="L17" s="152">
        <v>1360168918.3378</v>
      </c>
      <c r="M17" s="152">
        <v>228987662.274405</v>
      </c>
      <c r="N17" s="148">
        <v>1589156580.612205</v>
      </c>
      <c r="O17" s="148">
        <v>13044964488.464298</v>
      </c>
      <c r="P17" s="148">
        <v>7263749542.2371635</v>
      </c>
      <c r="Q17" s="148">
        <v>20308714030.701462</v>
      </c>
    </row>
    <row r="18" spans="1:17" x14ac:dyDescent="0.2">
      <c r="A18" s="90"/>
      <c r="B18" s="98" t="s">
        <v>78</v>
      </c>
      <c r="C18" s="152">
        <v>90856042.596500009</v>
      </c>
      <c r="D18" s="152">
        <v>726820490.10530674</v>
      </c>
      <c r="E18" s="148">
        <v>817676532.70180678</v>
      </c>
      <c r="F18" s="152">
        <v>4833034.09</v>
      </c>
      <c r="G18" s="152">
        <v>55040358.214404002</v>
      </c>
      <c r="H18" s="148">
        <v>59873392.304403998</v>
      </c>
      <c r="I18" s="152">
        <v>2967407.82</v>
      </c>
      <c r="J18" s="152">
        <v>174717173.32698628</v>
      </c>
      <c r="K18" s="148">
        <v>177684581.14698628</v>
      </c>
      <c r="L18" s="152">
        <v>2207285.4300000002</v>
      </c>
      <c r="M18" s="152">
        <v>78712372.461755767</v>
      </c>
      <c r="N18" s="148">
        <v>80919657.891755775</v>
      </c>
      <c r="O18" s="148">
        <v>100863769.9365</v>
      </c>
      <c r="P18" s="148">
        <v>1035290394.1084529</v>
      </c>
      <c r="Q18" s="148">
        <v>1136154164.0449529</v>
      </c>
    </row>
    <row r="19" spans="1:17" x14ac:dyDescent="0.2">
      <c r="A19" s="90"/>
      <c r="B19" s="92" t="s">
        <v>79</v>
      </c>
      <c r="C19" s="149">
        <v>2983946055.6460299</v>
      </c>
      <c r="D19" s="149">
        <v>6510612810.4254723</v>
      </c>
      <c r="E19" s="148">
        <v>9494558866.0715027</v>
      </c>
      <c r="F19" s="149">
        <v>760355652.98939979</v>
      </c>
      <c r="G19" s="149">
        <v>3316675499.2417698</v>
      </c>
      <c r="H19" s="148">
        <v>4077031152.2311697</v>
      </c>
      <c r="I19" s="149">
        <v>4806098551.9198017</v>
      </c>
      <c r="J19" s="149">
        <v>8645735921.3115578</v>
      </c>
      <c r="K19" s="148">
        <v>13451834473.231359</v>
      </c>
      <c r="L19" s="149">
        <v>1882411429.8652</v>
      </c>
      <c r="M19" s="149">
        <v>2101019648.2080121</v>
      </c>
      <c r="N19" s="148">
        <v>3983431078.0732121</v>
      </c>
      <c r="O19" s="148">
        <v>10432811690.420431</v>
      </c>
      <c r="P19" s="148">
        <v>20574056047.112923</v>
      </c>
      <c r="Q19" s="148">
        <v>31006867737.533352</v>
      </c>
    </row>
    <row r="20" spans="1:17" x14ac:dyDescent="0.2">
      <c r="A20" s="90"/>
      <c r="B20" s="98" t="s">
        <v>80</v>
      </c>
      <c r="C20" s="152">
        <v>2647875435.5378299</v>
      </c>
      <c r="D20" s="152">
        <v>3113924701.4286294</v>
      </c>
      <c r="E20" s="148">
        <v>5761800136.9664593</v>
      </c>
      <c r="F20" s="152">
        <v>673707659.27939963</v>
      </c>
      <c r="G20" s="152">
        <v>2390764691.8820744</v>
      </c>
      <c r="H20" s="148">
        <v>3064472351.1614738</v>
      </c>
      <c r="I20" s="152">
        <v>4074779001.6625032</v>
      </c>
      <c r="J20" s="152">
        <v>6418208412.5475245</v>
      </c>
      <c r="K20" s="148">
        <v>10492987414.210028</v>
      </c>
      <c r="L20" s="152">
        <v>1522565471.3390005</v>
      </c>
      <c r="M20" s="152">
        <v>1366291448.1331575</v>
      </c>
      <c r="N20" s="148">
        <v>2888856919.472158</v>
      </c>
      <c r="O20" s="148">
        <v>8918927567.8187313</v>
      </c>
      <c r="P20" s="148">
        <v>13289189253.991385</v>
      </c>
      <c r="Q20" s="148">
        <v>22208116821.810116</v>
      </c>
    </row>
    <row r="21" spans="1:17" x14ac:dyDescent="0.2">
      <c r="A21" s="90"/>
      <c r="B21" s="98" t="s">
        <v>81</v>
      </c>
      <c r="C21" s="152">
        <v>336070620.10820001</v>
      </c>
      <c r="D21" s="152">
        <v>3396688108.9968443</v>
      </c>
      <c r="E21" s="148">
        <v>3732758729.1050444</v>
      </c>
      <c r="F21" s="152">
        <v>86647993.709999993</v>
      </c>
      <c r="G21" s="152">
        <v>925910807.35969496</v>
      </c>
      <c r="H21" s="148">
        <v>1012558801.069695</v>
      </c>
      <c r="I21" s="152">
        <v>731319550.2572999</v>
      </c>
      <c r="J21" s="152">
        <v>2227527508.7640224</v>
      </c>
      <c r="K21" s="148">
        <v>2958847059.0213223</v>
      </c>
      <c r="L21" s="152">
        <v>359845958.52620012</v>
      </c>
      <c r="M21" s="152">
        <v>734728200.07484984</v>
      </c>
      <c r="N21" s="148">
        <v>1094574158.6010499</v>
      </c>
      <c r="O21" s="148">
        <v>1513884122.6016989</v>
      </c>
      <c r="P21" s="148">
        <v>7284866793.1215143</v>
      </c>
      <c r="Q21" s="148">
        <v>8798750915.7232132</v>
      </c>
    </row>
    <row r="22" spans="1:17" ht="25.5" x14ac:dyDescent="0.2">
      <c r="A22" s="90"/>
      <c r="B22" s="99" t="s">
        <v>189</v>
      </c>
      <c r="C22" s="153">
        <v>8854056398.5766335</v>
      </c>
      <c r="D22" s="153">
        <v>11499170044.598236</v>
      </c>
      <c r="E22" s="148">
        <v>20353226443.17487</v>
      </c>
      <c r="F22" s="153">
        <v>3350639680.179399</v>
      </c>
      <c r="G22" s="153">
        <v>5052279056.3177776</v>
      </c>
      <c r="H22" s="148">
        <v>8402918736.4971762</v>
      </c>
      <c r="I22" s="153">
        <v>8129156236.4322014</v>
      </c>
      <c r="J22" s="153">
        <v>9912915031.6722374</v>
      </c>
      <c r="K22" s="148">
        <v>18042071268.104439</v>
      </c>
      <c r="L22" s="153">
        <v>3244787633.6329999</v>
      </c>
      <c r="M22" s="153">
        <v>2408719682.9441705</v>
      </c>
      <c r="N22" s="148">
        <v>5653507316.5771704</v>
      </c>
      <c r="O22" s="148">
        <v>23578639948.821239</v>
      </c>
      <c r="P22" s="148">
        <v>28873095983.458485</v>
      </c>
      <c r="Q22" s="148">
        <v>52451735932.279724</v>
      </c>
    </row>
    <row r="23" spans="1:17" x14ac:dyDescent="0.2">
      <c r="A23" s="90"/>
      <c r="B23" s="100" t="s">
        <v>44</v>
      </c>
      <c r="C23" s="149">
        <v>9397742209.2323303</v>
      </c>
      <c r="D23" s="149">
        <v>13154672424.626381</v>
      </c>
      <c r="E23" s="148">
        <v>22552414633.858711</v>
      </c>
      <c r="F23" s="149">
        <v>3464931523.7693996</v>
      </c>
      <c r="G23" s="149">
        <v>5168677127.6348267</v>
      </c>
      <c r="H23" s="148">
        <v>8633608651.4042263</v>
      </c>
      <c r="I23" s="149">
        <v>8944436578.8685665</v>
      </c>
      <c r="J23" s="149">
        <v>10733164053.823542</v>
      </c>
      <c r="K23" s="148">
        <v>19677600632.692108</v>
      </c>
      <c r="L23" s="149">
        <v>6742049088.3585129</v>
      </c>
      <c r="M23" s="149">
        <v>2515044856.1149368</v>
      </c>
      <c r="N23" s="148">
        <v>9257093944.4734497</v>
      </c>
      <c r="O23" s="148">
        <v>28549159400.228809</v>
      </c>
      <c r="P23" s="148">
        <v>31571586694.62579</v>
      </c>
      <c r="Q23" s="148">
        <v>60120746094.854599</v>
      </c>
    </row>
    <row r="24" spans="1:17" x14ac:dyDescent="0.2">
      <c r="Q24" s="165">
        <f>Q23-BS!H29</f>
        <v>-48.17120361328125</v>
      </c>
    </row>
  </sheetData>
  <mergeCells count="6">
    <mergeCell ref="O4:Q4"/>
    <mergeCell ref="B4:B5"/>
    <mergeCell ref="C4:E4"/>
    <mergeCell ref="F4:H4"/>
    <mergeCell ref="I4:K4"/>
    <mergeCell ref="L4:N4"/>
  </mergeCells>
  <pageMargins left="0.7" right="0.7" top="0.75" bottom="0.75" header="0.3" footer="0.3"/>
  <pageSetup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  <pageSetUpPr fitToPage="1"/>
  </sheetPr>
  <dimension ref="A1:Q23"/>
  <sheetViews>
    <sheetView view="pageBreakPreview" zoomScaleNormal="100" zoomScaleSheetLayoutView="100" workbookViewId="0">
      <selection activeCell="B2" sqref="B2"/>
    </sheetView>
  </sheetViews>
  <sheetFormatPr defaultColWidth="9.140625" defaultRowHeight="12.75" x14ac:dyDescent="0.2"/>
  <cols>
    <col min="1" max="1" width="6.140625" style="51" bestFit="1" customWidth="1"/>
    <col min="2" max="2" width="47.85546875" style="51" bestFit="1" customWidth="1"/>
    <col min="3" max="7" width="10.140625" style="51" bestFit="1" customWidth="1"/>
    <col min="8" max="11" width="11.42578125" style="51" customWidth="1"/>
    <col min="12" max="14" width="9.140625" style="51"/>
    <col min="15" max="17" width="9.85546875" style="51" bestFit="1" customWidth="1"/>
    <col min="18" max="16384" width="9.140625" style="51"/>
  </cols>
  <sheetData>
    <row r="1" spans="1:17" x14ac:dyDescent="0.2">
      <c r="B1" s="101" t="s">
        <v>24</v>
      </c>
    </row>
    <row r="2" spans="1:17" x14ac:dyDescent="0.2">
      <c r="A2" s="54"/>
      <c r="B2" s="66">
        <f>BS!B3</f>
        <v>45626</v>
      </c>
      <c r="C2" s="53"/>
      <c r="D2" s="53"/>
      <c r="E2" s="53"/>
      <c r="F2" s="53"/>
      <c r="G2" s="52"/>
      <c r="H2" s="52"/>
      <c r="I2" s="52"/>
      <c r="J2" s="52"/>
    </row>
    <row r="3" spans="1:17" x14ac:dyDescent="0.2">
      <c r="A3" s="52"/>
      <c r="B3" s="3" t="s">
        <v>54</v>
      </c>
      <c r="C3" s="52"/>
      <c r="D3" s="52"/>
      <c r="E3" s="52"/>
      <c r="F3" s="52"/>
      <c r="G3" s="52"/>
      <c r="H3" s="52"/>
      <c r="I3" s="52"/>
      <c r="J3" s="52"/>
      <c r="K3" s="52"/>
    </row>
    <row r="4" spans="1:17" ht="12.75" customHeight="1" x14ac:dyDescent="0.2">
      <c r="A4" s="201"/>
      <c r="B4" s="198"/>
      <c r="C4" s="197" t="s">
        <v>252</v>
      </c>
      <c r="D4" s="197"/>
      <c r="E4" s="197"/>
      <c r="F4" s="197" t="s">
        <v>253</v>
      </c>
      <c r="G4" s="197"/>
      <c r="H4" s="197"/>
      <c r="I4" s="197" t="s">
        <v>254</v>
      </c>
      <c r="J4" s="197"/>
      <c r="K4" s="197"/>
      <c r="L4" s="200" t="s">
        <v>255</v>
      </c>
      <c r="M4" s="200"/>
      <c r="N4" s="200"/>
      <c r="O4" s="197" t="s">
        <v>256</v>
      </c>
      <c r="P4" s="197"/>
      <c r="Q4" s="197"/>
    </row>
    <row r="5" spans="1:17" x14ac:dyDescent="0.2">
      <c r="A5" s="202"/>
      <c r="B5" s="199"/>
      <c r="C5" s="142" t="s">
        <v>22</v>
      </c>
      <c r="D5" s="143" t="s">
        <v>23</v>
      </c>
      <c r="E5" s="142" t="s">
        <v>13</v>
      </c>
      <c r="F5" s="142" t="s">
        <v>22</v>
      </c>
      <c r="G5" s="143" t="s">
        <v>23</v>
      </c>
      <c r="H5" s="142" t="s">
        <v>13</v>
      </c>
      <c r="I5" s="142" t="s">
        <v>22</v>
      </c>
      <c r="J5" s="143" t="s">
        <v>23</v>
      </c>
      <c r="K5" s="142" t="s">
        <v>13</v>
      </c>
      <c r="L5" s="142" t="s">
        <v>22</v>
      </c>
      <c r="M5" s="143" t="s">
        <v>23</v>
      </c>
      <c r="N5" s="142" t="s">
        <v>13</v>
      </c>
      <c r="O5" s="142" t="s">
        <v>22</v>
      </c>
      <c r="P5" s="143" t="s">
        <v>23</v>
      </c>
      <c r="Q5" s="142" t="s">
        <v>13</v>
      </c>
    </row>
    <row r="6" spans="1:17" x14ac:dyDescent="0.2">
      <c r="A6" s="154"/>
      <c r="B6" s="145" t="s">
        <v>257</v>
      </c>
      <c r="C6" s="146"/>
      <c r="D6" s="146"/>
      <c r="E6" s="145"/>
      <c r="F6" s="146"/>
      <c r="G6" s="146"/>
      <c r="H6" s="146"/>
      <c r="I6" s="146"/>
      <c r="J6" s="146"/>
      <c r="K6" s="146"/>
      <c r="L6" s="145"/>
      <c r="M6" s="146"/>
      <c r="N6" s="146"/>
      <c r="O6" s="146"/>
      <c r="P6" s="146"/>
      <c r="Q6" s="146"/>
    </row>
    <row r="7" spans="1:17" x14ac:dyDescent="0.2">
      <c r="A7" s="154"/>
      <c r="B7" s="92" t="s">
        <v>258</v>
      </c>
      <c r="C7" s="147">
        <f>'RC-D'!C7</f>
        <v>0</v>
      </c>
      <c r="D7" s="147">
        <f>'RC-D'!D7</f>
        <v>0</v>
      </c>
      <c r="E7" s="148">
        <f>'RC-D'!E7</f>
        <v>0</v>
      </c>
      <c r="F7" s="147">
        <f>'RC-D'!F7</f>
        <v>0</v>
      </c>
      <c r="G7" s="147">
        <f>'RC-D'!G7</f>
        <v>0</v>
      </c>
      <c r="H7" s="148">
        <f>'RC-D'!H7</f>
        <v>0</v>
      </c>
      <c r="I7" s="147">
        <f>'RC-D'!I7</f>
        <v>0</v>
      </c>
      <c r="J7" s="147">
        <f>'RC-D'!J7</f>
        <v>0</v>
      </c>
      <c r="K7" s="148">
        <f>'RC-D'!K7</f>
        <v>0</v>
      </c>
      <c r="L7" s="147">
        <f>'RC-D'!L7</f>
        <v>0</v>
      </c>
      <c r="M7" s="147">
        <f>'RC-D'!M7</f>
        <v>0</v>
      </c>
      <c r="N7" s="148">
        <f>'RC-D'!N7</f>
        <v>0</v>
      </c>
      <c r="O7" s="148">
        <f>'RC-D'!O7</f>
        <v>0</v>
      </c>
      <c r="P7" s="148">
        <f>'RC-D'!P7</f>
        <v>0</v>
      </c>
      <c r="Q7" s="148">
        <f>'RC-D'!Q7</f>
        <v>0</v>
      </c>
    </row>
    <row r="8" spans="1:17" x14ac:dyDescent="0.2">
      <c r="A8" s="154"/>
      <c r="B8" s="93" t="s">
        <v>259</v>
      </c>
      <c r="C8" s="149">
        <f>'RC-D'!C8</f>
        <v>29989590.91</v>
      </c>
      <c r="D8" s="149">
        <f>'RC-D'!D8</f>
        <v>703488535.55098295</v>
      </c>
      <c r="E8" s="148">
        <f>'RC-D'!E8</f>
        <v>733478126.46098292</v>
      </c>
      <c r="F8" s="149">
        <f>'RC-D'!F8</f>
        <v>20430.79</v>
      </c>
      <c r="G8" s="149">
        <f>'RC-D'!G8</f>
        <v>22079821.449999999</v>
      </c>
      <c r="H8" s="148">
        <f>'RC-D'!H8</f>
        <v>22100252.239999998</v>
      </c>
      <c r="I8" s="149">
        <f>'RC-D'!I8</f>
        <v>716670191.52816069</v>
      </c>
      <c r="J8" s="149">
        <f>'RC-D'!J8</f>
        <v>775687149.49781668</v>
      </c>
      <c r="K8" s="148">
        <f>'RC-D'!K8</f>
        <v>1492357341.0259774</v>
      </c>
      <c r="L8" s="149">
        <f>'RC-D'!L8</f>
        <v>8307288.9299999997</v>
      </c>
      <c r="M8" s="149">
        <f>'RC-D'!M8</f>
        <v>0</v>
      </c>
      <c r="N8" s="148">
        <f>'RC-D'!N8</f>
        <v>8307288.9299999997</v>
      </c>
      <c r="O8" s="148">
        <f>'RC-D'!O8</f>
        <v>754987502.15816057</v>
      </c>
      <c r="P8" s="148">
        <f>'RC-D'!P8</f>
        <v>1501271570.9987998</v>
      </c>
      <c r="Q8" s="148">
        <f>'RC-D'!Q8</f>
        <v>2256259073.1569605</v>
      </c>
    </row>
    <row r="9" spans="1:17" x14ac:dyDescent="0.2">
      <c r="A9" s="154"/>
      <c r="B9" s="94" t="s">
        <v>260</v>
      </c>
      <c r="C9" s="147">
        <f>'RC-D'!C9</f>
        <v>10455091.710000001</v>
      </c>
      <c r="D9" s="147">
        <f>'RC-D'!D9</f>
        <v>365230597.79303104</v>
      </c>
      <c r="E9" s="148">
        <f>'RC-D'!E9</f>
        <v>375685689.50303102</v>
      </c>
      <c r="F9" s="147">
        <f>'RC-D'!F9</f>
        <v>20430.79</v>
      </c>
      <c r="G9" s="147">
        <f>'RC-D'!G9</f>
        <v>0</v>
      </c>
      <c r="H9" s="148">
        <f>'RC-D'!H9</f>
        <v>20430.79</v>
      </c>
      <c r="I9" s="147">
        <f>'RC-D'!I9</f>
        <v>211745980.81096166</v>
      </c>
      <c r="J9" s="147">
        <f>'RC-D'!J9</f>
        <v>53541260.130865782</v>
      </c>
      <c r="K9" s="148">
        <f>'RC-D'!K9</f>
        <v>265287240.94182745</v>
      </c>
      <c r="L9" s="147">
        <f>'RC-D'!L9</f>
        <v>8307288.9299999997</v>
      </c>
      <c r="M9" s="147">
        <f>'RC-D'!M9</f>
        <v>0</v>
      </c>
      <c r="N9" s="148">
        <f>'RC-D'!N9</f>
        <v>8307288.9299999997</v>
      </c>
      <c r="O9" s="148">
        <f>'RC-D'!O9</f>
        <v>230528792.24096164</v>
      </c>
      <c r="P9" s="148">
        <f>'RC-D'!P9</f>
        <v>418771857.92389691</v>
      </c>
      <c r="Q9" s="148">
        <f>'RC-D'!Q9</f>
        <v>649300650.16485858</v>
      </c>
    </row>
    <row r="10" spans="1:17" x14ac:dyDescent="0.2">
      <c r="A10" s="154"/>
      <c r="B10" s="95" t="s">
        <v>261</v>
      </c>
      <c r="C10" s="147">
        <f>'RC-D'!C10</f>
        <v>19534499.199999999</v>
      </c>
      <c r="D10" s="147">
        <f>'RC-D'!D10</f>
        <v>338257937.75795197</v>
      </c>
      <c r="E10" s="148">
        <f>'RC-D'!E10</f>
        <v>357792436.95795196</v>
      </c>
      <c r="F10" s="147">
        <f>'RC-D'!F10</f>
        <v>0</v>
      </c>
      <c r="G10" s="147">
        <f>'RC-D'!G10</f>
        <v>22079821.449999999</v>
      </c>
      <c r="H10" s="148">
        <f>'RC-D'!H10</f>
        <v>22079821.449999999</v>
      </c>
      <c r="I10" s="147">
        <f>'RC-D'!I10</f>
        <v>504924210.71719897</v>
      </c>
      <c r="J10" s="147">
        <f>'RC-D'!J10</f>
        <v>722145889.36695111</v>
      </c>
      <c r="K10" s="148">
        <f>'RC-D'!K10</f>
        <v>1227070100.0841501</v>
      </c>
      <c r="L10" s="147">
        <f>'RC-D'!L10</f>
        <v>0</v>
      </c>
      <c r="M10" s="147">
        <f>'RC-D'!M10</f>
        <v>0</v>
      </c>
      <c r="N10" s="148">
        <f>'RC-D'!N10</f>
        <v>0</v>
      </c>
      <c r="O10" s="148">
        <f>'RC-D'!O10</f>
        <v>524458709.91719902</v>
      </c>
      <c r="P10" s="148">
        <f>'RC-D'!P10</f>
        <v>1082499713.074903</v>
      </c>
      <c r="Q10" s="148">
        <f>'RC-D'!Q10</f>
        <v>1606958422.9921021</v>
      </c>
    </row>
    <row r="11" spans="1:17" x14ac:dyDescent="0.2">
      <c r="A11" s="154"/>
      <c r="B11" s="93" t="s">
        <v>262</v>
      </c>
      <c r="C11" s="149">
        <f>'RC-D'!C11</f>
        <v>513696219.74569994</v>
      </c>
      <c r="D11" s="149">
        <f>'RC-D'!D11</f>
        <v>952013844.47716689</v>
      </c>
      <c r="E11" s="148">
        <f>'RC-D'!E11</f>
        <v>1465710064.2228668</v>
      </c>
      <c r="F11" s="149">
        <f>'RC-D'!F11</f>
        <v>114271412.8</v>
      </c>
      <c r="G11" s="149">
        <f>'RC-D'!G11</f>
        <v>94318249.867050037</v>
      </c>
      <c r="H11" s="148">
        <f>'RC-D'!H11</f>
        <v>208589662.66705003</v>
      </c>
      <c r="I11" s="149">
        <f>'RC-D'!I11</f>
        <v>98610150.908199996</v>
      </c>
      <c r="J11" s="149">
        <f>'RC-D'!J11</f>
        <v>44561872.653493464</v>
      </c>
      <c r="K11" s="148">
        <f>'RC-D'!K11</f>
        <v>143172023.56169346</v>
      </c>
      <c r="L11" s="149">
        <f>'RC-D'!L11</f>
        <v>3488954165.7955132</v>
      </c>
      <c r="M11" s="149">
        <f>'RC-D'!M11</f>
        <v>106325173.17076445</v>
      </c>
      <c r="N11" s="148">
        <f>'RC-D'!N11</f>
        <v>3595279338.9662776</v>
      </c>
      <c r="O11" s="148">
        <f>'RC-D'!O11</f>
        <v>4215531949.249414</v>
      </c>
      <c r="P11" s="148">
        <f>'RC-D'!P11</f>
        <v>1197219140.1684661</v>
      </c>
      <c r="Q11" s="148">
        <f>'RC-D'!Q11</f>
        <v>5412751089.4178801</v>
      </c>
    </row>
    <row r="12" spans="1:17" x14ac:dyDescent="0.2">
      <c r="A12" s="154"/>
      <c r="B12" s="96" t="s">
        <v>263</v>
      </c>
      <c r="C12" s="147">
        <f>'RC-D'!C12</f>
        <v>507778998.95570004</v>
      </c>
      <c r="D12" s="147">
        <f>'RC-D'!D12</f>
        <v>537673896.20502448</v>
      </c>
      <c r="E12" s="148">
        <f>'RC-D'!E12</f>
        <v>1045452895.1607245</v>
      </c>
      <c r="F12" s="147">
        <f>'RC-D'!F12</f>
        <v>87150175.709999993</v>
      </c>
      <c r="G12" s="147">
        <f>'RC-D'!G12</f>
        <v>94174404.795548037</v>
      </c>
      <c r="H12" s="148">
        <f>'RC-D'!H12</f>
        <v>181324580.50554803</v>
      </c>
      <c r="I12" s="147">
        <f>'RC-D'!I12</f>
        <v>98610150.908199996</v>
      </c>
      <c r="J12" s="147">
        <f>'RC-D'!J12</f>
        <v>44561872.653493464</v>
      </c>
      <c r="K12" s="148">
        <f>'RC-D'!K12</f>
        <v>143172023.56169346</v>
      </c>
      <c r="L12" s="147">
        <f>'RC-D'!L12</f>
        <v>3488954165.7955132</v>
      </c>
      <c r="M12" s="147">
        <f>'RC-D'!M12</f>
        <v>64396215.673564434</v>
      </c>
      <c r="N12" s="148">
        <f>'RC-D'!N12</f>
        <v>3553350381.4690776</v>
      </c>
      <c r="O12" s="148">
        <f>'RC-D'!O12</f>
        <v>4182493491.3694139</v>
      </c>
      <c r="P12" s="148">
        <f>'RC-D'!P12</f>
        <v>740806389.32762671</v>
      </c>
      <c r="Q12" s="148">
        <f>'RC-D'!Q12</f>
        <v>4923299880.6970406</v>
      </c>
    </row>
    <row r="13" spans="1:17" x14ac:dyDescent="0.2">
      <c r="A13" s="154"/>
      <c r="B13" s="96" t="s">
        <v>264</v>
      </c>
      <c r="C13" s="147">
        <f>'RC-D'!C13</f>
        <v>5917220.790000001</v>
      </c>
      <c r="D13" s="147">
        <f>'RC-D'!D13</f>
        <v>414339948.27213997</v>
      </c>
      <c r="E13" s="148">
        <f>'RC-D'!E13</f>
        <v>420257169.06213999</v>
      </c>
      <c r="F13" s="147">
        <f>'RC-D'!F13</f>
        <v>27121237.09</v>
      </c>
      <c r="G13" s="147">
        <f>'RC-D'!G13</f>
        <v>143845.07150200009</v>
      </c>
      <c r="H13" s="148">
        <f>'RC-D'!H13</f>
        <v>27265082.161502</v>
      </c>
      <c r="I13" s="147">
        <f>'RC-D'!I13</f>
        <v>0</v>
      </c>
      <c r="J13" s="147">
        <f>'RC-D'!J13</f>
        <v>0</v>
      </c>
      <c r="K13" s="148">
        <f>'RC-D'!K13</f>
        <v>0</v>
      </c>
      <c r="L13" s="147">
        <f>'RC-D'!L13</f>
        <v>0</v>
      </c>
      <c r="M13" s="147">
        <f>'RC-D'!M13</f>
        <v>41928957.497199997</v>
      </c>
      <c r="N13" s="148">
        <f>'RC-D'!N13</f>
        <v>41928957.497199997</v>
      </c>
      <c r="O13" s="148">
        <f>'RC-D'!O13</f>
        <v>33038457.879999999</v>
      </c>
      <c r="P13" s="148">
        <f>'RC-D'!P13</f>
        <v>456412750.84084195</v>
      </c>
      <c r="Q13" s="148">
        <f>'RC-D'!Q13</f>
        <v>489451208.72084194</v>
      </c>
    </row>
    <row r="14" spans="1:17" x14ac:dyDescent="0.2">
      <c r="A14" s="154"/>
      <c r="B14" s="97" t="s">
        <v>265</v>
      </c>
      <c r="C14" s="149">
        <f>'RC-D'!C14</f>
        <v>543685810.65570009</v>
      </c>
      <c r="D14" s="149">
        <f>'RC-D'!D14</f>
        <v>1655502380.0281487</v>
      </c>
      <c r="E14" s="148">
        <f>'RC-D'!E14</f>
        <v>2199188190.6838489</v>
      </c>
      <c r="F14" s="149">
        <f>'RC-D'!F14</f>
        <v>114291843.58999999</v>
      </c>
      <c r="G14" s="149">
        <f>'RC-D'!G14</f>
        <v>116398071.31705005</v>
      </c>
      <c r="H14" s="148">
        <f>'RC-D'!H14</f>
        <v>230689914.90705004</v>
      </c>
      <c r="I14" s="149">
        <f>'RC-D'!I14</f>
        <v>815280342.43636072</v>
      </c>
      <c r="J14" s="149">
        <f>'RC-D'!J14</f>
        <v>820249022.15131032</v>
      </c>
      <c r="K14" s="148">
        <f>'RC-D'!K14</f>
        <v>1635529364.587671</v>
      </c>
      <c r="L14" s="149">
        <f>'RC-D'!L14</f>
        <v>3497261454.725513</v>
      </c>
      <c r="M14" s="149">
        <f>'RC-D'!M14</f>
        <v>106325173.17076445</v>
      </c>
      <c r="N14" s="148">
        <f>'RC-D'!N14</f>
        <v>3603586627.8962774</v>
      </c>
      <c r="O14" s="148">
        <f>'RC-D'!O14</f>
        <v>4970519451.4075766</v>
      </c>
      <c r="P14" s="148">
        <f>'RC-D'!P14</f>
        <v>2698490711.167263</v>
      </c>
      <c r="Q14" s="148">
        <f>'RC-D'!Q14</f>
        <v>7669010162.5748396</v>
      </c>
    </row>
    <row r="15" spans="1:17" x14ac:dyDescent="0.2">
      <c r="A15" s="154"/>
      <c r="B15" s="145" t="s">
        <v>266</v>
      </c>
      <c r="C15" s="150"/>
      <c r="D15" s="150"/>
      <c r="E15" s="151"/>
      <c r="F15" s="150"/>
      <c r="G15" s="150"/>
      <c r="H15" s="150"/>
      <c r="I15" s="150"/>
      <c r="J15" s="150"/>
      <c r="K15" s="150"/>
      <c r="L15" s="151"/>
      <c r="M15" s="150"/>
      <c r="N15" s="150"/>
      <c r="O15" s="150"/>
      <c r="P15" s="150"/>
      <c r="Q15" s="150"/>
    </row>
    <row r="16" spans="1:17" x14ac:dyDescent="0.2">
      <c r="A16" s="154"/>
      <c r="B16" s="92" t="s">
        <v>25</v>
      </c>
      <c r="C16" s="149">
        <f>'RC-D'!C16</f>
        <v>5870110342.9305983</v>
      </c>
      <c r="D16" s="149">
        <f>'RC-D'!D16</f>
        <v>4988557234.1727591</v>
      </c>
      <c r="E16" s="148">
        <f>'RC-D'!E16</f>
        <v>10858667577.103357</v>
      </c>
      <c r="F16" s="149">
        <f>'RC-D'!F16</f>
        <v>2590284027.1900001</v>
      </c>
      <c r="G16" s="149">
        <f>'RC-D'!G16</f>
        <v>1735603557.0760055</v>
      </c>
      <c r="H16" s="148">
        <f>'RC-D'!H16</f>
        <v>4325887584.2660055</v>
      </c>
      <c r="I16" s="149">
        <f>'RC-D'!I16</f>
        <v>3323057684.5124006</v>
      </c>
      <c r="J16" s="149">
        <f>'RC-D'!J16</f>
        <v>1267179110.3606911</v>
      </c>
      <c r="K16" s="148">
        <f>'RC-D'!K16</f>
        <v>4590236794.8730917</v>
      </c>
      <c r="L16" s="149">
        <f>'RC-D'!L16</f>
        <v>1362376203.7678001</v>
      </c>
      <c r="M16" s="149">
        <f>'RC-D'!M16</f>
        <v>307700034.73616099</v>
      </c>
      <c r="N16" s="148">
        <f>'RC-D'!N16</f>
        <v>1670076238.5039611</v>
      </c>
      <c r="O16" s="148">
        <f>'RC-D'!O16</f>
        <v>13145828258.400801</v>
      </c>
      <c r="P16" s="148">
        <f>'RC-D'!P16</f>
        <v>8299039936.3456135</v>
      </c>
      <c r="Q16" s="148">
        <f>'RC-D'!Q16</f>
        <v>21444868194.746414</v>
      </c>
    </row>
    <row r="17" spans="1:17" x14ac:dyDescent="0.2">
      <c r="A17" s="154"/>
      <c r="B17" s="98" t="s">
        <v>267</v>
      </c>
      <c r="C17" s="152">
        <f>'RC-D'!C17</f>
        <v>5779254300.3340979</v>
      </c>
      <c r="D17" s="152">
        <f>'RC-D'!D17</f>
        <v>4261736744.0674601</v>
      </c>
      <c r="E17" s="148">
        <f>'RC-D'!E17</f>
        <v>10040991044.401558</v>
      </c>
      <c r="F17" s="152">
        <f>'RC-D'!F17</f>
        <v>2585450993.1000004</v>
      </c>
      <c r="G17" s="152">
        <f>'RC-D'!G17</f>
        <v>1680563198.8616061</v>
      </c>
      <c r="H17" s="148">
        <f>'RC-D'!H17</f>
        <v>4266014191.9616065</v>
      </c>
      <c r="I17" s="152">
        <f>'RC-D'!I17</f>
        <v>3320090276.6924005</v>
      </c>
      <c r="J17" s="152">
        <f>'RC-D'!J17</f>
        <v>1092461937.0336986</v>
      </c>
      <c r="K17" s="148">
        <f>'RC-D'!K17</f>
        <v>4412552213.726099</v>
      </c>
      <c r="L17" s="152">
        <f>'RC-D'!L17</f>
        <v>1360168918.3378</v>
      </c>
      <c r="M17" s="152">
        <f>'RC-D'!M17</f>
        <v>228987662.274405</v>
      </c>
      <c r="N17" s="148">
        <f>'RC-D'!N17</f>
        <v>1589156580.612205</v>
      </c>
      <c r="O17" s="148">
        <f>'RC-D'!O17</f>
        <v>13044964488.464298</v>
      </c>
      <c r="P17" s="148">
        <f>'RC-D'!P17</f>
        <v>7263749542.2371635</v>
      </c>
      <c r="Q17" s="148">
        <f>'RC-D'!Q17</f>
        <v>20308714030.701462</v>
      </c>
    </row>
    <row r="18" spans="1:17" x14ac:dyDescent="0.2">
      <c r="A18" s="154"/>
      <c r="B18" s="98" t="s">
        <v>268</v>
      </c>
      <c r="C18" s="152">
        <f>'RC-D'!C18</f>
        <v>90856042.596500009</v>
      </c>
      <c r="D18" s="152">
        <f>'RC-D'!D18</f>
        <v>726820490.10530674</v>
      </c>
      <c r="E18" s="148">
        <f>'RC-D'!E18</f>
        <v>817676532.70180678</v>
      </c>
      <c r="F18" s="152">
        <f>'RC-D'!F18</f>
        <v>4833034.09</v>
      </c>
      <c r="G18" s="152">
        <f>'RC-D'!G18</f>
        <v>55040358.214404002</v>
      </c>
      <c r="H18" s="148">
        <f>'RC-D'!H18</f>
        <v>59873392.304403998</v>
      </c>
      <c r="I18" s="152">
        <f>'RC-D'!I18</f>
        <v>2967407.82</v>
      </c>
      <c r="J18" s="152">
        <f>'RC-D'!J18</f>
        <v>174717173.32698628</v>
      </c>
      <c r="K18" s="148">
        <f>'RC-D'!K18</f>
        <v>177684581.14698628</v>
      </c>
      <c r="L18" s="152">
        <f>'RC-D'!L18</f>
        <v>2207285.4300000002</v>
      </c>
      <c r="M18" s="152">
        <f>'RC-D'!M18</f>
        <v>78712372.461755767</v>
      </c>
      <c r="N18" s="148">
        <f>'RC-D'!N18</f>
        <v>80919657.891755775</v>
      </c>
      <c r="O18" s="148">
        <f>'RC-D'!O18</f>
        <v>100863769.9365</v>
      </c>
      <c r="P18" s="148">
        <f>'RC-D'!P18</f>
        <v>1035290394.1084529</v>
      </c>
      <c r="Q18" s="148">
        <f>'RC-D'!Q18</f>
        <v>1136154164.0449529</v>
      </c>
    </row>
    <row r="19" spans="1:17" x14ac:dyDescent="0.2">
      <c r="A19" s="155"/>
      <c r="B19" s="92" t="s">
        <v>8</v>
      </c>
      <c r="C19" s="149">
        <f>'RC-D'!C19</f>
        <v>2983946055.6460299</v>
      </c>
      <c r="D19" s="149">
        <f>'RC-D'!D19</f>
        <v>6510612810.4254723</v>
      </c>
      <c r="E19" s="148">
        <f>'RC-D'!E19</f>
        <v>9494558866.0715027</v>
      </c>
      <c r="F19" s="149">
        <f>'RC-D'!F19</f>
        <v>760355652.98939979</v>
      </c>
      <c r="G19" s="149">
        <f>'RC-D'!G19</f>
        <v>3316675499.2417698</v>
      </c>
      <c r="H19" s="148">
        <f>'RC-D'!H19</f>
        <v>4077031152.2311697</v>
      </c>
      <c r="I19" s="149">
        <f>'RC-D'!I19</f>
        <v>4806098551.9198017</v>
      </c>
      <c r="J19" s="149">
        <f>'RC-D'!J19</f>
        <v>8645735921.3115578</v>
      </c>
      <c r="K19" s="148">
        <f>'RC-D'!K19</f>
        <v>13451834473.231359</v>
      </c>
      <c r="L19" s="149">
        <f>'RC-D'!L19</f>
        <v>1882411429.8652</v>
      </c>
      <c r="M19" s="149">
        <f>'RC-D'!M19</f>
        <v>2101019648.2080121</v>
      </c>
      <c r="N19" s="148">
        <f>'RC-D'!N19</f>
        <v>3983431078.0732121</v>
      </c>
      <c r="O19" s="148">
        <f>'RC-D'!O19</f>
        <v>10432811690.420431</v>
      </c>
      <c r="P19" s="148">
        <f>'RC-D'!P19</f>
        <v>20574056047.112923</v>
      </c>
      <c r="Q19" s="148">
        <f>'RC-D'!Q19</f>
        <v>31006867737.533352</v>
      </c>
    </row>
    <row r="20" spans="1:17" x14ac:dyDescent="0.2">
      <c r="B20" s="98" t="s">
        <v>269</v>
      </c>
      <c r="C20" s="152">
        <f>'RC-D'!C20</f>
        <v>2647875435.5378299</v>
      </c>
      <c r="D20" s="152">
        <f>'RC-D'!D20</f>
        <v>3113924701.4286294</v>
      </c>
      <c r="E20" s="148">
        <f>'RC-D'!E20</f>
        <v>5761800136.9664593</v>
      </c>
      <c r="F20" s="152">
        <f>'RC-D'!F20</f>
        <v>673707659.27939963</v>
      </c>
      <c r="G20" s="152">
        <f>'RC-D'!G20</f>
        <v>2390764691.8820744</v>
      </c>
      <c r="H20" s="148">
        <f>'RC-D'!H20</f>
        <v>3064472351.1614738</v>
      </c>
      <c r="I20" s="152">
        <f>'RC-D'!I20</f>
        <v>4074779001.6625032</v>
      </c>
      <c r="J20" s="152">
        <f>'RC-D'!J20</f>
        <v>6418208412.5475245</v>
      </c>
      <c r="K20" s="148">
        <f>'RC-D'!K20</f>
        <v>10492987414.210028</v>
      </c>
      <c r="L20" s="152">
        <f>'RC-D'!L20</f>
        <v>1522565471.3390005</v>
      </c>
      <c r="M20" s="152">
        <f>'RC-D'!M20</f>
        <v>1366291448.1331575</v>
      </c>
      <c r="N20" s="148">
        <f>'RC-D'!N20</f>
        <v>2888856919.472158</v>
      </c>
      <c r="O20" s="148">
        <f>'RC-D'!O20</f>
        <v>8918927567.8187313</v>
      </c>
      <c r="P20" s="148">
        <f>'RC-D'!P20</f>
        <v>13289189253.991385</v>
      </c>
      <c r="Q20" s="148">
        <f>'RC-D'!Q20</f>
        <v>22208116821.810116</v>
      </c>
    </row>
    <row r="21" spans="1:17" x14ac:dyDescent="0.2">
      <c r="B21" s="98" t="s">
        <v>270</v>
      </c>
      <c r="C21" s="152">
        <f>'RC-D'!C21</f>
        <v>336070620.10820001</v>
      </c>
      <c r="D21" s="152">
        <f>'RC-D'!D21</f>
        <v>3396688108.9968443</v>
      </c>
      <c r="E21" s="148">
        <f>'RC-D'!E21</f>
        <v>3732758729.1050444</v>
      </c>
      <c r="F21" s="152">
        <f>'RC-D'!F21</f>
        <v>86647993.709999993</v>
      </c>
      <c r="G21" s="152">
        <f>'RC-D'!G21</f>
        <v>925910807.35969496</v>
      </c>
      <c r="H21" s="148">
        <f>'RC-D'!H21</f>
        <v>1012558801.069695</v>
      </c>
      <c r="I21" s="152">
        <f>'RC-D'!I21</f>
        <v>731319550.2572999</v>
      </c>
      <c r="J21" s="152">
        <f>'RC-D'!J21</f>
        <v>2227527508.7640224</v>
      </c>
      <c r="K21" s="148">
        <f>'RC-D'!K21</f>
        <v>2958847059.0213223</v>
      </c>
      <c r="L21" s="152">
        <f>'RC-D'!L21</f>
        <v>359845958.52620012</v>
      </c>
      <c r="M21" s="152">
        <f>'RC-D'!M21</f>
        <v>734728200.07484984</v>
      </c>
      <c r="N21" s="148">
        <f>'RC-D'!N21</f>
        <v>1094574158.6010499</v>
      </c>
      <c r="O21" s="148">
        <f>'RC-D'!O21</f>
        <v>1513884122.6016989</v>
      </c>
      <c r="P21" s="148">
        <f>'RC-D'!P21</f>
        <v>7284866793.1215143</v>
      </c>
      <c r="Q21" s="148">
        <f>'RC-D'!Q21</f>
        <v>8798750915.7232132</v>
      </c>
    </row>
    <row r="22" spans="1:17" x14ac:dyDescent="0.2">
      <c r="B22" s="99" t="s">
        <v>271</v>
      </c>
      <c r="C22" s="153">
        <f>'RC-D'!C22</f>
        <v>8854056398.5766335</v>
      </c>
      <c r="D22" s="153">
        <f>'RC-D'!D22</f>
        <v>11499170044.598236</v>
      </c>
      <c r="E22" s="148">
        <f>'RC-D'!E22</f>
        <v>20353226443.17487</v>
      </c>
      <c r="F22" s="153">
        <f>'RC-D'!F22</f>
        <v>3350639680.179399</v>
      </c>
      <c r="G22" s="153">
        <f>'RC-D'!G22</f>
        <v>5052279056.3177776</v>
      </c>
      <c r="H22" s="148">
        <f>'RC-D'!H22</f>
        <v>8402918736.4971762</v>
      </c>
      <c r="I22" s="153">
        <f>'RC-D'!I22</f>
        <v>8129156236.4322014</v>
      </c>
      <c r="J22" s="153">
        <f>'RC-D'!J22</f>
        <v>9912915031.6722374</v>
      </c>
      <c r="K22" s="148">
        <f>'RC-D'!K22</f>
        <v>18042071268.104439</v>
      </c>
      <c r="L22" s="153">
        <f>'RC-D'!L22</f>
        <v>3244787633.6329999</v>
      </c>
      <c r="M22" s="153">
        <f>'RC-D'!M22</f>
        <v>2408719682.9441705</v>
      </c>
      <c r="N22" s="148">
        <f>'RC-D'!N22</f>
        <v>5653507316.5771704</v>
      </c>
      <c r="O22" s="148">
        <f>'RC-D'!O22</f>
        <v>23578639948.821239</v>
      </c>
      <c r="P22" s="148">
        <f>'RC-D'!P22</f>
        <v>28873095983.458485</v>
      </c>
      <c r="Q22" s="148">
        <f>'RC-D'!Q22</f>
        <v>52451735932.279724</v>
      </c>
    </row>
    <row r="23" spans="1:17" x14ac:dyDescent="0.2">
      <c r="B23" s="156" t="s">
        <v>26</v>
      </c>
      <c r="C23" s="157">
        <f>'RC-D'!C23</f>
        <v>9397742209.2323303</v>
      </c>
      <c r="D23" s="157">
        <f>'RC-D'!D23</f>
        <v>13154672424.626381</v>
      </c>
      <c r="E23" s="157">
        <f>'RC-D'!E23</f>
        <v>22552414633.858711</v>
      </c>
      <c r="F23" s="157">
        <f>'RC-D'!F23</f>
        <v>3464931523.7693996</v>
      </c>
      <c r="G23" s="157">
        <f>'RC-D'!G23</f>
        <v>5168677127.6348267</v>
      </c>
      <c r="H23" s="157">
        <f>'RC-D'!H23</f>
        <v>8633608651.4042263</v>
      </c>
      <c r="I23" s="157">
        <f>'RC-D'!I23</f>
        <v>8944436578.8685665</v>
      </c>
      <c r="J23" s="157">
        <f>'RC-D'!J23</f>
        <v>10733164053.823542</v>
      </c>
      <c r="K23" s="157">
        <f>'RC-D'!K23</f>
        <v>19677600632.692108</v>
      </c>
      <c r="L23" s="157">
        <f>'RC-D'!L23</f>
        <v>6742049088.3585129</v>
      </c>
      <c r="M23" s="157">
        <f>'RC-D'!M23</f>
        <v>2515044856.1149368</v>
      </c>
      <c r="N23" s="157">
        <f>'RC-D'!N23</f>
        <v>9257093944.4734497</v>
      </c>
      <c r="O23" s="157">
        <f>'RC-D'!O23</f>
        <v>28549159400.228809</v>
      </c>
      <c r="P23" s="157">
        <f>'RC-D'!P23</f>
        <v>31571586694.62579</v>
      </c>
      <c r="Q23" s="157">
        <f>'RC-D'!Q23</f>
        <v>60120746094.854599</v>
      </c>
    </row>
  </sheetData>
  <mergeCells count="7">
    <mergeCell ref="O4:Q4"/>
    <mergeCell ref="A4:A5"/>
    <mergeCell ref="B4:B5"/>
    <mergeCell ref="C4:E4"/>
    <mergeCell ref="F4:H4"/>
    <mergeCell ref="I4:K4"/>
    <mergeCell ref="L4:N4"/>
  </mergeCells>
  <pageMargins left="0.25" right="0.25" top="0.75" bottom="0.75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</sheetPr>
  <dimension ref="A1:AB53"/>
  <sheetViews>
    <sheetView view="pageBreakPreview" zoomScale="93" zoomScaleNormal="115" zoomScaleSheetLayoutView="130" workbookViewId="0">
      <selection activeCell="A3" sqref="A3"/>
    </sheetView>
  </sheetViews>
  <sheetFormatPr defaultColWidth="8.7109375" defaultRowHeight="12.75" x14ac:dyDescent="0.2"/>
  <cols>
    <col min="1" max="1" width="59.7109375" style="107" customWidth="1"/>
    <col min="2" max="2" width="18.140625" style="107" bestFit="1" customWidth="1"/>
    <col min="3" max="4" width="9.85546875" style="107" bestFit="1" customWidth="1"/>
    <col min="5" max="7" width="8.85546875" style="107" bestFit="1" customWidth="1"/>
    <col min="8" max="13" width="8.7109375" style="107"/>
    <col min="14" max="16" width="8.85546875" style="107" bestFit="1" customWidth="1"/>
    <col min="17" max="19" width="9.85546875" style="107" bestFit="1" customWidth="1"/>
    <col min="20" max="28" width="8.85546875" style="107" bestFit="1" customWidth="1"/>
    <col min="29" max="16384" width="8.7109375" style="107"/>
  </cols>
  <sheetData>
    <row r="1" spans="1:28" x14ac:dyDescent="0.2">
      <c r="A1" s="110" t="s">
        <v>221</v>
      </c>
    </row>
    <row r="2" spans="1:28" x14ac:dyDescent="0.2">
      <c r="A2" s="68"/>
    </row>
    <row r="3" spans="1:28" x14ac:dyDescent="0.2">
      <c r="A3" s="68">
        <f>BS!B3</f>
        <v>45626</v>
      </c>
    </row>
    <row r="4" spans="1:28" x14ac:dyDescent="0.2">
      <c r="A4" s="166" t="s">
        <v>272</v>
      </c>
    </row>
    <row r="5" spans="1:28" ht="87" customHeight="1" x14ac:dyDescent="0.2">
      <c r="A5" s="204" t="s">
        <v>220</v>
      </c>
      <c r="B5" s="205" t="s">
        <v>193</v>
      </c>
      <c r="C5" s="205"/>
      <c r="D5" s="205"/>
      <c r="E5" s="205" t="s">
        <v>194</v>
      </c>
      <c r="F5" s="205"/>
      <c r="G5" s="205"/>
      <c r="H5" s="205" t="s">
        <v>195</v>
      </c>
      <c r="I5" s="205"/>
      <c r="J5" s="205"/>
      <c r="K5" s="205" t="s">
        <v>196</v>
      </c>
      <c r="L5" s="205"/>
      <c r="M5" s="205"/>
      <c r="N5" s="205" t="s">
        <v>197</v>
      </c>
      <c r="O5" s="205"/>
      <c r="P5" s="205"/>
      <c r="Q5" s="203" t="s">
        <v>198</v>
      </c>
      <c r="R5" s="203"/>
      <c r="S5" s="203"/>
      <c r="T5" s="203" t="s">
        <v>199</v>
      </c>
      <c r="U5" s="203"/>
      <c r="V5" s="203"/>
      <c r="W5" s="203" t="s">
        <v>200</v>
      </c>
      <c r="X5" s="203"/>
      <c r="Y5" s="203"/>
      <c r="Z5" s="203" t="s">
        <v>201</v>
      </c>
      <c r="AA5" s="203"/>
      <c r="AB5" s="203"/>
    </row>
    <row r="6" spans="1:28" x14ac:dyDescent="0.2">
      <c r="A6" s="204"/>
      <c r="B6" s="108" t="s">
        <v>22</v>
      </c>
      <c r="C6" s="108" t="s">
        <v>23</v>
      </c>
      <c r="D6" s="108" t="s">
        <v>72</v>
      </c>
      <c r="E6" s="108" t="s">
        <v>22</v>
      </c>
      <c r="F6" s="108" t="s">
        <v>23</v>
      </c>
      <c r="G6" s="108" t="s">
        <v>72</v>
      </c>
      <c r="H6" s="108" t="s">
        <v>22</v>
      </c>
      <c r="I6" s="108" t="s">
        <v>23</v>
      </c>
      <c r="J6" s="108" t="s">
        <v>72</v>
      </c>
      <c r="K6" s="108" t="s">
        <v>22</v>
      </c>
      <c r="L6" s="108" t="s">
        <v>23</v>
      </c>
      <c r="M6" s="108" t="s">
        <v>72</v>
      </c>
      <c r="N6" s="108" t="s">
        <v>22</v>
      </c>
      <c r="O6" s="108" t="s">
        <v>23</v>
      </c>
      <c r="P6" s="108" t="s">
        <v>72</v>
      </c>
      <c r="Q6" s="108" t="s">
        <v>22</v>
      </c>
      <c r="R6" s="108" t="s">
        <v>23</v>
      </c>
      <c r="S6" s="108" t="s">
        <v>72</v>
      </c>
      <c r="T6" s="108" t="s">
        <v>22</v>
      </c>
      <c r="U6" s="108" t="s">
        <v>23</v>
      </c>
      <c r="V6" s="108" t="s">
        <v>72</v>
      </c>
      <c r="W6" s="108" t="s">
        <v>22</v>
      </c>
      <c r="X6" s="108" t="s">
        <v>23</v>
      </c>
      <c r="Y6" s="108" t="s">
        <v>72</v>
      </c>
      <c r="Z6" s="108" t="s">
        <v>22</v>
      </c>
      <c r="AA6" s="108" t="s">
        <v>23</v>
      </c>
      <c r="AB6" s="108" t="s">
        <v>72</v>
      </c>
    </row>
    <row r="7" spans="1:28" x14ac:dyDescent="0.2">
      <c r="A7" s="103" t="s">
        <v>275</v>
      </c>
      <c r="B7" s="158">
        <v>45291324.100000001</v>
      </c>
      <c r="C7" s="158">
        <v>675627.37049999996</v>
      </c>
      <c r="D7" s="158">
        <v>45966951.4705</v>
      </c>
      <c r="E7" s="159">
        <v>104663.24257772999</v>
      </c>
      <c r="F7" s="159">
        <v>1243.9878000000001</v>
      </c>
      <c r="G7" s="159">
        <v>105907.23037773</v>
      </c>
      <c r="H7" s="109">
        <v>9.2499999999999999E-2</v>
      </c>
      <c r="I7" s="105">
        <v>7.4899999999999994E-2</v>
      </c>
      <c r="J7" s="109">
        <v>9.2227000000000003E-2</v>
      </c>
      <c r="K7" s="106">
        <v>3</v>
      </c>
      <c r="L7" s="106">
        <v>13.283300000000001</v>
      </c>
      <c r="M7" s="106">
        <v>3.1595300000000002</v>
      </c>
      <c r="N7" s="162">
        <v>0</v>
      </c>
      <c r="O7" s="162">
        <v>0</v>
      </c>
      <c r="P7" s="162">
        <v>0</v>
      </c>
      <c r="Q7" s="162">
        <v>45291324.100000001</v>
      </c>
      <c r="R7" s="162">
        <v>675627.37049999996</v>
      </c>
      <c r="S7" s="162">
        <v>45966951.4705</v>
      </c>
      <c r="T7" s="162">
        <v>0</v>
      </c>
      <c r="U7" s="162">
        <v>0</v>
      </c>
      <c r="V7" s="162">
        <v>0</v>
      </c>
      <c r="W7" s="162">
        <v>0</v>
      </c>
      <c r="X7" s="162">
        <v>0</v>
      </c>
      <c r="Y7" s="162">
        <v>0</v>
      </c>
      <c r="Z7" s="162">
        <v>0</v>
      </c>
      <c r="AA7" s="162">
        <v>0</v>
      </c>
      <c r="AB7" s="162">
        <v>0</v>
      </c>
    </row>
    <row r="8" spans="1:28" x14ac:dyDescent="0.2">
      <c r="A8" s="102" t="s">
        <v>92</v>
      </c>
      <c r="B8" s="158">
        <v>48105380.845699899</v>
      </c>
      <c r="C8" s="158">
        <v>34893836.776069909</v>
      </c>
      <c r="D8" s="158">
        <v>82999217.621869817</v>
      </c>
      <c r="E8" s="159">
        <v>291794.99475728004</v>
      </c>
      <c r="F8" s="159">
        <v>324449.15195999999</v>
      </c>
      <c r="G8" s="159">
        <v>616244.14671727992</v>
      </c>
      <c r="H8" s="109">
        <v>0.121254</v>
      </c>
      <c r="I8" s="105">
        <v>9.4100251102807425E-2</v>
      </c>
      <c r="J8" s="109">
        <v>0.10975799999999999</v>
      </c>
      <c r="K8" s="106">
        <v>37.474800000000002</v>
      </c>
      <c r="L8" s="106">
        <v>44.994624372777466</v>
      </c>
      <c r="M8" s="106">
        <v>40.6599</v>
      </c>
      <c r="N8" s="162">
        <v>216269.27</v>
      </c>
      <c r="O8" s="162">
        <v>0</v>
      </c>
      <c r="P8" s="162">
        <v>216269.27</v>
      </c>
      <c r="Q8" s="162">
        <v>47570661.255699895</v>
      </c>
      <c r="R8" s="162">
        <v>34893789.437769912</v>
      </c>
      <c r="S8" s="162">
        <v>82464450.693569809</v>
      </c>
      <c r="T8" s="162">
        <v>307602.81</v>
      </c>
      <c r="U8" s="162">
        <v>0</v>
      </c>
      <c r="V8" s="162">
        <v>307602.81</v>
      </c>
      <c r="W8" s="162">
        <v>227116.78</v>
      </c>
      <c r="X8" s="162">
        <v>47.338299999999997</v>
      </c>
      <c r="Y8" s="162">
        <v>227164.1183</v>
      </c>
      <c r="Z8" s="162">
        <v>0</v>
      </c>
      <c r="AA8" s="162">
        <v>0</v>
      </c>
      <c r="AB8" s="162">
        <v>0</v>
      </c>
    </row>
    <row r="9" spans="1:28" x14ac:dyDescent="0.2">
      <c r="A9" s="102" t="s">
        <v>93</v>
      </c>
      <c r="B9" s="158">
        <v>731706617.53499985</v>
      </c>
      <c r="C9" s="158">
        <v>80607523.939936012</v>
      </c>
      <c r="D9" s="158">
        <v>812314141.47493601</v>
      </c>
      <c r="E9" s="159">
        <v>2786654.06248029</v>
      </c>
      <c r="F9" s="159">
        <v>403929.81391679007</v>
      </c>
      <c r="G9" s="159">
        <v>3190583.8763970798</v>
      </c>
      <c r="H9" s="109">
        <v>0.12674199999999999</v>
      </c>
      <c r="I9" s="105">
        <v>8.4089927294751204E-2</v>
      </c>
      <c r="J9" s="109">
        <v>0.122456</v>
      </c>
      <c r="K9" s="106">
        <v>29.089600000000001</v>
      </c>
      <c r="L9" s="106">
        <v>23.634651338088606</v>
      </c>
      <c r="M9" s="106">
        <v>28.544699999999999</v>
      </c>
      <c r="N9" s="162">
        <v>1447937.4100000001</v>
      </c>
      <c r="O9" s="162">
        <v>397142.91000000003</v>
      </c>
      <c r="P9" s="162">
        <v>1845080.3199999998</v>
      </c>
      <c r="Q9" s="162">
        <v>729701835.07199991</v>
      </c>
      <c r="R9" s="162">
        <v>79960384.571036011</v>
      </c>
      <c r="S9" s="162">
        <v>809662219.64293599</v>
      </c>
      <c r="T9" s="162">
        <v>223448.1814</v>
      </c>
      <c r="U9" s="162">
        <v>149903.77040000001</v>
      </c>
      <c r="V9" s="162">
        <v>373351.95180000004</v>
      </c>
      <c r="W9" s="162">
        <v>1451363.2200000002</v>
      </c>
      <c r="X9" s="162">
        <v>435936.09849999996</v>
      </c>
      <c r="Y9" s="162">
        <v>1887299.3185999999</v>
      </c>
      <c r="Z9" s="162">
        <v>329971.06160000002</v>
      </c>
      <c r="AA9" s="162">
        <v>61299.5</v>
      </c>
      <c r="AB9" s="162">
        <v>391270.56160000002</v>
      </c>
    </row>
    <row r="10" spans="1:28" x14ac:dyDescent="0.2">
      <c r="A10" s="102" t="s">
        <v>202</v>
      </c>
      <c r="B10" s="158">
        <v>215213546.01879999</v>
      </c>
      <c r="C10" s="158">
        <v>1561590.7700999998</v>
      </c>
      <c r="D10" s="158">
        <v>216775136.78890002</v>
      </c>
      <c r="E10" s="159">
        <v>965969.03616970987</v>
      </c>
      <c r="F10" s="159">
        <v>4506.7557999999999</v>
      </c>
      <c r="G10" s="159">
        <v>970475.79196971003</v>
      </c>
      <c r="H10" s="109">
        <v>0.14216100000000001</v>
      </c>
      <c r="I10" s="105">
        <v>0.109098</v>
      </c>
      <c r="J10" s="109">
        <v>0.14193700000000001</v>
      </c>
      <c r="K10" s="106">
        <v>22.4</v>
      </c>
      <c r="L10" s="106">
        <v>55.771700000000003</v>
      </c>
      <c r="M10" s="106">
        <v>22.640699999999999</v>
      </c>
      <c r="N10" s="162">
        <v>0</v>
      </c>
      <c r="O10" s="162">
        <v>0</v>
      </c>
      <c r="P10" s="162">
        <v>0</v>
      </c>
      <c r="Q10" s="162">
        <v>215175459.57879999</v>
      </c>
      <c r="R10" s="162">
        <v>1561590.7700999998</v>
      </c>
      <c r="S10" s="162">
        <v>216737050.34890002</v>
      </c>
      <c r="T10" s="162">
        <v>0</v>
      </c>
      <c r="U10" s="162">
        <v>0</v>
      </c>
      <c r="V10" s="162">
        <v>0</v>
      </c>
      <c r="W10" s="162">
        <v>38086.44</v>
      </c>
      <c r="X10" s="162">
        <v>0</v>
      </c>
      <c r="Y10" s="162">
        <v>38086.44</v>
      </c>
      <c r="Z10" s="162">
        <v>0</v>
      </c>
      <c r="AA10" s="162">
        <v>0</v>
      </c>
      <c r="AB10" s="162">
        <v>0</v>
      </c>
    </row>
    <row r="11" spans="1:28" x14ac:dyDescent="0.2">
      <c r="A11" s="102" t="s">
        <v>94</v>
      </c>
      <c r="B11" s="158">
        <v>325228847.40732157</v>
      </c>
      <c r="C11" s="158">
        <v>3476436592.4473104</v>
      </c>
      <c r="D11" s="158">
        <v>3801665439.8546319</v>
      </c>
      <c r="E11" s="159">
        <v>11322325.980249932</v>
      </c>
      <c r="F11" s="159">
        <v>25381464.625045322</v>
      </c>
      <c r="G11" s="159">
        <v>36703790.605195247</v>
      </c>
      <c r="H11" s="109">
        <v>0.12144000000000001</v>
      </c>
      <c r="I11" s="105">
        <v>0.10514624640437296</v>
      </c>
      <c r="J11" s="109">
        <v>0.106518</v>
      </c>
      <c r="K11" s="106">
        <v>42.6586</v>
      </c>
      <c r="L11" s="106">
        <v>38.53253320301274</v>
      </c>
      <c r="M11" s="106">
        <v>38.8782</v>
      </c>
      <c r="N11" s="162">
        <v>15862933.231500002</v>
      </c>
      <c r="O11" s="162">
        <v>65281163.854888</v>
      </c>
      <c r="P11" s="162">
        <v>81144097.08628799</v>
      </c>
      <c r="Q11" s="162">
        <v>285057301.04753435</v>
      </c>
      <c r="R11" s="162">
        <v>3215472817.2723498</v>
      </c>
      <c r="S11" s="162">
        <v>3500530118.319984</v>
      </c>
      <c r="T11" s="162">
        <v>15536273.303420909</v>
      </c>
      <c r="U11" s="162">
        <v>188229280.65552598</v>
      </c>
      <c r="V11" s="162">
        <v>203765553.95884687</v>
      </c>
      <c r="W11" s="162">
        <v>24635273.056366302</v>
      </c>
      <c r="X11" s="162">
        <v>66360647.865534395</v>
      </c>
      <c r="Y11" s="162">
        <v>90995920.921900705</v>
      </c>
      <c r="Z11" s="162">
        <v>0</v>
      </c>
      <c r="AA11" s="162">
        <v>6373846.6539000003</v>
      </c>
      <c r="AB11" s="162">
        <v>6373846.6539000003</v>
      </c>
    </row>
    <row r="12" spans="1:28" x14ac:dyDescent="0.2">
      <c r="A12" s="102" t="s">
        <v>95</v>
      </c>
      <c r="B12" s="158">
        <v>660392506.88621116</v>
      </c>
      <c r="C12" s="158">
        <v>2571196151.7281427</v>
      </c>
      <c r="D12" s="158">
        <v>3231588658.6143537</v>
      </c>
      <c r="E12" s="159">
        <v>8459621.4143202901</v>
      </c>
      <c r="F12" s="159">
        <v>22109183.460460454</v>
      </c>
      <c r="G12" s="159">
        <v>30568804.874780748</v>
      </c>
      <c r="H12" s="109">
        <v>0.12256599999999999</v>
      </c>
      <c r="I12" s="105">
        <v>8.6875037284545861E-2</v>
      </c>
      <c r="J12" s="109">
        <v>9.4121700000000003E-2</v>
      </c>
      <c r="K12" s="106">
        <v>96.778300000000002</v>
      </c>
      <c r="L12" s="106">
        <v>118.62413347320997</v>
      </c>
      <c r="M12" s="106">
        <v>114.203</v>
      </c>
      <c r="N12" s="162">
        <v>10306018.753899999</v>
      </c>
      <c r="O12" s="162">
        <v>48827030.914658003</v>
      </c>
      <c r="P12" s="162">
        <v>59133049.668558002</v>
      </c>
      <c r="Q12" s="162">
        <v>609122259.46826303</v>
      </c>
      <c r="R12" s="162">
        <v>2365771556.0162129</v>
      </c>
      <c r="S12" s="162">
        <v>2974893815.484376</v>
      </c>
      <c r="T12" s="162">
        <v>28681183.032248136</v>
      </c>
      <c r="U12" s="162">
        <v>136696618.97273952</v>
      </c>
      <c r="V12" s="162">
        <v>165377802.00498766</v>
      </c>
      <c r="W12" s="162">
        <v>22589064.385699999</v>
      </c>
      <c r="X12" s="162">
        <v>67426293.652339995</v>
      </c>
      <c r="Y12" s="162">
        <v>90015358.038139999</v>
      </c>
      <c r="Z12" s="162">
        <v>0</v>
      </c>
      <c r="AA12" s="162">
        <v>1301683.0868500001</v>
      </c>
      <c r="AB12" s="162">
        <v>1301683.0868500001</v>
      </c>
    </row>
    <row r="13" spans="1:28" x14ac:dyDescent="0.2">
      <c r="A13" s="102" t="s">
        <v>96</v>
      </c>
      <c r="B13" s="158">
        <v>514437176.53185999</v>
      </c>
      <c r="C13" s="158">
        <v>471077855.56006843</v>
      </c>
      <c r="D13" s="158">
        <v>985515032.09202838</v>
      </c>
      <c r="E13" s="159">
        <v>14926363.4348408</v>
      </c>
      <c r="F13" s="159">
        <v>5156855.0088578798</v>
      </c>
      <c r="G13" s="159">
        <v>20083218.443698682</v>
      </c>
      <c r="H13" s="109">
        <v>0.13595599999999999</v>
      </c>
      <c r="I13" s="105">
        <v>9.3314485089017032E-2</v>
      </c>
      <c r="J13" s="109">
        <v>0.115345</v>
      </c>
      <c r="K13" s="106">
        <v>39.181800000000003</v>
      </c>
      <c r="L13" s="106">
        <v>52.659892337875348</v>
      </c>
      <c r="M13" s="106">
        <v>45.699800000000003</v>
      </c>
      <c r="N13" s="162">
        <v>21737611.224499997</v>
      </c>
      <c r="O13" s="162">
        <v>12442195.991199991</v>
      </c>
      <c r="P13" s="162">
        <v>34179807.215699993</v>
      </c>
      <c r="Q13" s="162">
        <v>436051809.69276005</v>
      </c>
      <c r="R13" s="162">
        <v>426410923.85970789</v>
      </c>
      <c r="S13" s="162">
        <v>862462733.55256784</v>
      </c>
      <c r="T13" s="162">
        <v>45937860.382800005</v>
      </c>
      <c r="U13" s="162">
        <v>26581009.907324564</v>
      </c>
      <c r="V13" s="162">
        <v>72518870.29012455</v>
      </c>
      <c r="W13" s="162">
        <v>32420456.0383</v>
      </c>
      <c r="X13" s="162">
        <v>18085921.793035991</v>
      </c>
      <c r="Y13" s="162">
        <v>50506377.831335992</v>
      </c>
      <c r="Z13" s="162">
        <v>27050.418000000001</v>
      </c>
      <c r="AA13" s="162">
        <v>0</v>
      </c>
      <c r="AB13" s="162">
        <v>27050.418000000001</v>
      </c>
    </row>
    <row r="14" spans="1:28" x14ac:dyDescent="0.2">
      <c r="A14" s="102" t="s">
        <v>97</v>
      </c>
      <c r="B14" s="158">
        <v>719861901.10240006</v>
      </c>
      <c r="C14" s="158">
        <v>1373562044.0186186</v>
      </c>
      <c r="D14" s="158">
        <v>2093423945.1210186</v>
      </c>
      <c r="E14" s="159">
        <v>12315175.79325792</v>
      </c>
      <c r="F14" s="159">
        <v>12101184.304511581</v>
      </c>
      <c r="G14" s="159">
        <v>24416360.097669501</v>
      </c>
      <c r="H14" s="109">
        <v>0.12768299999999999</v>
      </c>
      <c r="I14" s="105">
        <v>0.10424179578034377</v>
      </c>
      <c r="J14" s="109">
        <v>0.112275</v>
      </c>
      <c r="K14" s="106">
        <v>60.013300000000001</v>
      </c>
      <c r="L14" s="106">
        <v>73.643055364491858</v>
      </c>
      <c r="M14" s="106">
        <v>68.953599999999994</v>
      </c>
      <c r="N14" s="162">
        <v>8308643.7471000003</v>
      </c>
      <c r="O14" s="162">
        <v>27598989.890845999</v>
      </c>
      <c r="P14" s="162">
        <v>35907633.638046004</v>
      </c>
      <c r="Q14" s="162">
        <v>598918893.2773</v>
      </c>
      <c r="R14" s="162">
        <v>1312359453.6971617</v>
      </c>
      <c r="S14" s="162">
        <v>1911278346.9743617</v>
      </c>
      <c r="T14" s="162">
        <v>105427985.0361</v>
      </c>
      <c r="U14" s="162">
        <v>18781475.60141091</v>
      </c>
      <c r="V14" s="162">
        <v>124209460.63751091</v>
      </c>
      <c r="W14" s="162">
        <v>15515022.788999999</v>
      </c>
      <c r="X14" s="162">
        <v>42421114.720046006</v>
      </c>
      <c r="Y14" s="162">
        <v>57936137.509146005</v>
      </c>
      <c r="Z14" s="162">
        <v>0</v>
      </c>
      <c r="AA14" s="162">
        <v>0</v>
      </c>
      <c r="AB14" s="162">
        <v>0</v>
      </c>
    </row>
    <row r="15" spans="1:28" x14ac:dyDescent="0.2">
      <c r="A15" s="102" t="s">
        <v>203</v>
      </c>
      <c r="B15" s="158">
        <v>1391541467.5919814</v>
      </c>
      <c r="C15" s="158">
        <v>795700203.16880834</v>
      </c>
      <c r="D15" s="158">
        <v>2187241670.7608905</v>
      </c>
      <c r="E15" s="159">
        <v>16393042.700961288</v>
      </c>
      <c r="F15" s="159">
        <v>6320897.0623538094</v>
      </c>
      <c r="G15" s="159">
        <v>22713939.763315085</v>
      </c>
      <c r="H15" s="109">
        <v>0.124474</v>
      </c>
      <c r="I15" s="105">
        <v>8.4181227079651227E-2</v>
      </c>
      <c r="J15" s="109">
        <v>0.11032699999999999</v>
      </c>
      <c r="K15" s="106">
        <v>56.712000000000003</v>
      </c>
      <c r="L15" s="106">
        <v>70.254143468522514</v>
      </c>
      <c r="M15" s="106">
        <v>61.533200000000001</v>
      </c>
      <c r="N15" s="162">
        <v>18290942.215400003</v>
      </c>
      <c r="O15" s="162">
        <v>36011707.449734688</v>
      </c>
      <c r="P15" s="162">
        <v>54302649.665134683</v>
      </c>
      <c r="Q15" s="162">
        <v>1348025118.1182816</v>
      </c>
      <c r="R15" s="162">
        <v>770291235.82097375</v>
      </c>
      <c r="S15" s="162">
        <v>2118316353.9392557</v>
      </c>
      <c r="T15" s="162">
        <v>28857909.935199998</v>
      </c>
      <c r="U15" s="162">
        <v>13296039.465299999</v>
      </c>
      <c r="V15" s="162">
        <v>42153949.4005</v>
      </c>
      <c r="W15" s="162">
        <v>13952161.228</v>
      </c>
      <c r="X15" s="162">
        <v>11736495.929434691</v>
      </c>
      <c r="Y15" s="162">
        <v>25688657.157534689</v>
      </c>
      <c r="Z15" s="162">
        <v>706278.31050000002</v>
      </c>
      <c r="AA15" s="162">
        <v>376431.95310000004</v>
      </c>
      <c r="AB15" s="162">
        <v>1082710.2636000002</v>
      </c>
    </row>
    <row r="16" spans="1:28" x14ac:dyDescent="0.2">
      <c r="A16" s="102" t="s">
        <v>98</v>
      </c>
      <c r="B16" s="158">
        <v>1106935985.6213729</v>
      </c>
      <c r="C16" s="158">
        <v>755149312.63411164</v>
      </c>
      <c r="D16" s="158">
        <v>1862085298.2554848</v>
      </c>
      <c r="E16" s="159">
        <v>14764725.963979162</v>
      </c>
      <c r="F16" s="159">
        <v>36002165.309607506</v>
      </c>
      <c r="G16" s="159">
        <v>50766891.273586676</v>
      </c>
      <c r="H16" s="109">
        <v>0.12504699999999999</v>
      </c>
      <c r="I16" s="105">
        <v>9.1721416576552861E-2</v>
      </c>
      <c r="J16" s="109">
        <v>0.111626</v>
      </c>
      <c r="K16" s="106">
        <v>57.541499999999999</v>
      </c>
      <c r="L16" s="106">
        <v>81.892474349304408</v>
      </c>
      <c r="M16" s="106">
        <v>67.362799999999993</v>
      </c>
      <c r="N16" s="162">
        <v>9934905.6845999993</v>
      </c>
      <c r="O16" s="162">
        <v>19003552.860939823</v>
      </c>
      <c r="P16" s="162">
        <v>28938458.54563982</v>
      </c>
      <c r="Q16" s="162">
        <v>1040357371.3751711</v>
      </c>
      <c r="R16" s="162">
        <v>557308246.86581194</v>
      </c>
      <c r="S16" s="162">
        <v>1597665618.2408831</v>
      </c>
      <c r="T16" s="162">
        <v>47898132.319900006</v>
      </c>
      <c r="U16" s="162">
        <v>169783372.98795989</v>
      </c>
      <c r="V16" s="162">
        <v>217681505.30785993</v>
      </c>
      <c r="W16" s="162">
        <v>18638718.965301927</v>
      </c>
      <c r="X16" s="162">
        <v>28057692.780339822</v>
      </c>
      <c r="Y16" s="162">
        <v>46696411.745741762</v>
      </c>
      <c r="Z16" s="162">
        <v>41762.961000000003</v>
      </c>
      <c r="AA16" s="162">
        <v>0</v>
      </c>
      <c r="AB16" s="162">
        <v>41762.961000000003</v>
      </c>
    </row>
    <row r="17" spans="1:28" x14ac:dyDescent="0.2">
      <c r="A17" s="102" t="s">
        <v>204</v>
      </c>
      <c r="B17" s="158">
        <v>327127862.56112999</v>
      </c>
      <c r="C17" s="158">
        <v>357854652.62932402</v>
      </c>
      <c r="D17" s="158">
        <v>684982515.19045389</v>
      </c>
      <c r="E17" s="159">
        <v>3216390.6717318008</v>
      </c>
      <c r="F17" s="159">
        <v>2493775.9945377195</v>
      </c>
      <c r="G17" s="159">
        <v>5710166.6662695305</v>
      </c>
      <c r="H17" s="109">
        <v>0.125167</v>
      </c>
      <c r="I17" s="105">
        <v>7.9134573961965035E-2</v>
      </c>
      <c r="J17" s="109">
        <v>0.101101</v>
      </c>
      <c r="K17" s="106">
        <v>55.706400000000002</v>
      </c>
      <c r="L17" s="106">
        <v>62.848094520655074</v>
      </c>
      <c r="M17" s="106">
        <v>59.438600000000001</v>
      </c>
      <c r="N17" s="162">
        <v>3064043.2666999996</v>
      </c>
      <c r="O17" s="162">
        <v>2736077.1222999999</v>
      </c>
      <c r="P17" s="162">
        <v>5800120.3891000003</v>
      </c>
      <c r="Q17" s="162">
        <v>315888597.82862997</v>
      </c>
      <c r="R17" s="162">
        <v>345716392.02562404</v>
      </c>
      <c r="S17" s="162">
        <v>661604989.8543539</v>
      </c>
      <c r="T17" s="162">
        <v>7026004.9370999988</v>
      </c>
      <c r="U17" s="162">
        <v>7268606.4438000005</v>
      </c>
      <c r="V17" s="162">
        <v>14294611.380799999</v>
      </c>
      <c r="W17" s="162">
        <v>4202010.6140000001</v>
      </c>
      <c r="X17" s="162">
        <v>4869654.1599000003</v>
      </c>
      <c r="Y17" s="162">
        <v>9071664.7739000004</v>
      </c>
      <c r="Z17" s="162">
        <v>11249.181399999999</v>
      </c>
      <c r="AA17" s="162">
        <v>0</v>
      </c>
      <c r="AB17" s="162">
        <v>11249.181399999999</v>
      </c>
    </row>
    <row r="18" spans="1:28" x14ac:dyDescent="0.2">
      <c r="A18" s="102" t="s">
        <v>205</v>
      </c>
      <c r="B18" s="158">
        <v>240546958.34415004</v>
      </c>
      <c r="C18" s="158">
        <v>362990723.40482402</v>
      </c>
      <c r="D18" s="158">
        <v>603537681.74887395</v>
      </c>
      <c r="E18" s="159">
        <v>3858243.0001988797</v>
      </c>
      <c r="F18" s="159">
        <v>3018191.6430877596</v>
      </c>
      <c r="G18" s="159">
        <v>6876434.6432866398</v>
      </c>
      <c r="H18" s="109">
        <v>0.13886399999999999</v>
      </c>
      <c r="I18" s="105">
        <v>8.3477571898188996E-2</v>
      </c>
      <c r="J18" s="109">
        <v>0.105633</v>
      </c>
      <c r="K18" s="106">
        <v>51.703000000000003</v>
      </c>
      <c r="L18" s="106">
        <v>54.401466590402613</v>
      </c>
      <c r="M18" s="106">
        <v>53.3215</v>
      </c>
      <c r="N18" s="162">
        <v>1609699.0428999998</v>
      </c>
      <c r="O18" s="162">
        <v>6716804.6922000004</v>
      </c>
      <c r="P18" s="162">
        <v>8326503.7350999992</v>
      </c>
      <c r="Q18" s="162">
        <v>219626267.15965006</v>
      </c>
      <c r="R18" s="162">
        <v>342850690.49252397</v>
      </c>
      <c r="S18" s="162">
        <v>562476957.65197396</v>
      </c>
      <c r="T18" s="162">
        <v>18556075.950900003</v>
      </c>
      <c r="U18" s="162">
        <v>13058107.201900002</v>
      </c>
      <c r="V18" s="162">
        <v>31614183.152800001</v>
      </c>
      <c r="W18" s="162">
        <v>2346188.1830999996</v>
      </c>
      <c r="X18" s="162">
        <v>6865882.1697000004</v>
      </c>
      <c r="Y18" s="162">
        <v>9212070.3529000003</v>
      </c>
      <c r="Z18" s="162">
        <v>18427.050499999998</v>
      </c>
      <c r="AA18" s="162">
        <v>216043.54070000001</v>
      </c>
      <c r="AB18" s="162">
        <v>234470.5912</v>
      </c>
    </row>
    <row r="19" spans="1:28" x14ac:dyDescent="0.2">
      <c r="A19" s="102" t="s">
        <v>99</v>
      </c>
      <c r="B19" s="158">
        <v>1016954396.2794987</v>
      </c>
      <c r="C19" s="158">
        <v>1172144185.6348712</v>
      </c>
      <c r="D19" s="158">
        <v>2189098581.9141703</v>
      </c>
      <c r="E19" s="159">
        <v>21450615.756430808</v>
      </c>
      <c r="F19" s="159">
        <v>20447710.71058768</v>
      </c>
      <c r="G19" s="159">
        <v>41898326.466918506</v>
      </c>
      <c r="H19" s="109">
        <v>0.131743</v>
      </c>
      <c r="I19" s="105">
        <v>8.0751647656518474E-2</v>
      </c>
      <c r="J19" s="109">
        <v>0.10439900000000001</v>
      </c>
      <c r="K19" s="106">
        <v>58.236199999999997</v>
      </c>
      <c r="L19" s="106">
        <v>69.707596887500074</v>
      </c>
      <c r="M19" s="106">
        <v>64.370900000000006</v>
      </c>
      <c r="N19" s="162">
        <v>20247679.824699998</v>
      </c>
      <c r="O19" s="162">
        <v>46421997.546217211</v>
      </c>
      <c r="P19" s="162">
        <v>66669677.370917194</v>
      </c>
      <c r="Q19" s="162">
        <v>946428506.58989871</v>
      </c>
      <c r="R19" s="162">
        <v>1079335142.8101382</v>
      </c>
      <c r="S19" s="162">
        <v>2025763649.3997369</v>
      </c>
      <c r="T19" s="162">
        <v>40579545.366100006</v>
      </c>
      <c r="U19" s="162">
        <v>34709956.504519999</v>
      </c>
      <c r="V19" s="162">
        <v>75289501.870619997</v>
      </c>
      <c r="W19" s="162">
        <v>29813328.610199999</v>
      </c>
      <c r="X19" s="162">
        <v>56770116.800813198</v>
      </c>
      <c r="Y19" s="162">
        <v>86583445.411113203</v>
      </c>
      <c r="Z19" s="162">
        <v>133015.7133</v>
      </c>
      <c r="AA19" s="162">
        <v>1328969.5194000001</v>
      </c>
      <c r="AB19" s="162">
        <v>1461985.2327000001</v>
      </c>
    </row>
    <row r="20" spans="1:28" x14ac:dyDescent="0.2">
      <c r="A20" s="102" t="s">
        <v>100</v>
      </c>
      <c r="B20" s="158">
        <v>437293868.64098185</v>
      </c>
      <c r="C20" s="158">
        <v>328944044.02249748</v>
      </c>
      <c r="D20" s="158">
        <v>766237912.66347945</v>
      </c>
      <c r="E20" s="159">
        <v>9369490.0321617499</v>
      </c>
      <c r="F20" s="159">
        <v>4204852.2123324806</v>
      </c>
      <c r="G20" s="159">
        <v>13574342.244394232</v>
      </c>
      <c r="H20" s="109">
        <v>0.12637499999999999</v>
      </c>
      <c r="I20" s="105">
        <v>8.1687853172256339E-2</v>
      </c>
      <c r="J20" s="109">
        <v>0.10724400000000001</v>
      </c>
      <c r="K20" s="106">
        <v>73.115799999999993</v>
      </c>
      <c r="L20" s="106">
        <v>71.85328671980642</v>
      </c>
      <c r="M20" s="106">
        <v>72.576899999999995</v>
      </c>
      <c r="N20" s="162">
        <v>5976743.2380751399</v>
      </c>
      <c r="O20" s="162">
        <v>7134958.8593360297</v>
      </c>
      <c r="P20" s="162">
        <v>13111702.097411171</v>
      </c>
      <c r="Q20" s="162">
        <v>396184012.07192695</v>
      </c>
      <c r="R20" s="162">
        <v>291691263.03978145</v>
      </c>
      <c r="S20" s="162">
        <v>687875275.11180854</v>
      </c>
      <c r="T20" s="162">
        <v>17984187.583099999</v>
      </c>
      <c r="U20" s="162">
        <v>23682713.177139997</v>
      </c>
      <c r="V20" s="162">
        <v>41666900.760240003</v>
      </c>
      <c r="W20" s="162">
        <v>23124104.246154916</v>
      </c>
      <c r="X20" s="162">
        <v>13570067.80557603</v>
      </c>
      <c r="Y20" s="162">
        <v>36694172.051630944</v>
      </c>
      <c r="Z20" s="162">
        <v>1564.7398000000001</v>
      </c>
      <c r="AA20" s="162">
        <v>0</v>
      </c>
      <c r="AB20" s="162">
        <v>1564.7398000000001</v>
      </c>
    </row>
    <row r="21" spans="1:28" x14ac:dyDescent="0.2">
      <c r="A21" s="102" t="s">
        <v>101</v>
      </c>
      <c r="B21" s="158">
        <v>785892008.48577034</v>
      </c>
      <c r="C21" s="158">
        <v>2198488239.3491149</v>
      </c>
      <c r="D21" s="158">
        <v>2984380247.8347855</v>
      </c>
      <c r="E21" s="159">
        <v>11744857.66976021</v>
      </c>
      <c r="F21" s="159">
        <v>21517043.190677069</v>
      </c>
      <c r="G21" s="159">
        <v>33261900.860437278</v>
      </c>
      <c r="H21" s="109">
        <v>0.13114700000000001</v>
      </c>
      <c r="I21" s="105">
        <v>8.7475661277002292E-2</v>
      </c>
      <c r="J21" s="109">
        <v>9.8579899999999998E-2</v>
      </c>
      <c r="K21" s="106">
        <v>112.227</v>
      </c>
      <c r="L21" s="106">
        <v>123.69771243495047</v>
      </c>
      <c r="M21" s="106">
        <v>120.746</v>
      </c>
      <c r="N21" s="162">
        <v>19516899.828000002</v>
      </c>
      <c r="O21" s="162">
        <v>63982161.93217653</v>
      </c>
      <c r="P21" s="162">
        <v>83499061.760076523</v>
      </c>
      <c r="Q21" s="162">
        <v>704097296.36597025</v>
      </c>
      <c r="R21" s="162">
        <v>1912457190.4653335</v>
      </c>
      <c r="S21" s="162">
        <v>2616554486.8311038</v>
      </c>
      <c r="T21" s="162">
        <v>59466144.877200007</v>
      </c>
      <c r="U21" s="162">
        <v>164964097.54070437</v>
      </c>
      <c r="V21" s="162">
        <v>224430242.41790438</v>
      </c>
      <c r="W21" s="162">
        <v>21793246.8882</v>
      </c>
      <c r="X21" s="162">
        <v>120097363.28226119</v>
      </c>
      <c r="Y21" s="162">
        <v>141890610.17056119</v>
      </c>
      <c r="Z21" s="162">
        <v>535320.35439999995</v>
      </c>
      <c r="AA21" s="162">
        <v>969588.06081599998</v>
      </c>
      <c r="AB21" s="162">
        <v>1504908.4152159998</v>
      </c>
    </row>
    <row r="22" spans="1:28" x14ac:dyDescent="0.2">
      <c r="A22" s="102" t="s">
        <v>102</v>
      </c>
      <c r="B22" s="158">
        <v>342590697.4464401</v>
      </c>
      <c r="C22" s="158">
        <v>500095873.10377729</v>
      </c>
      <c r="D22" s="158">
        <v>842686570.55021715</v>
      </c>
      <c r="E22" s="159">
        <v>5164357.4091548305</v>
      </c>
      <c r="F22" s="159">
        <v>6245713.1987490393</v>
      </c>
      <c r="G22" s="159">
        <v>11410070.607903872</v>
      </c>
      <c r="H22" s="109">
        <v>0.12543000000000001</v>
      </c>
      <c r="I22" s="105">
        <v>8.0380660677777965E-2</v>
      </c>
      <c r="J22" s="109">
        <v>9.8727499999999996E-2</v>
      </c>
      <c r="K22" s="106">
        <v>87.012299999999996</v>
      </c>
      <c r="L22" s="106">
        <v>110.66045699661638</v>
      </c>
      <c r="M22" s="106">
        <v>101.026</v>
      </c>
      <c r="N22" s="162">
        <v>10333806.8377</v>
      </c>
      <c r="O22" s="162">
        <v>29968977.182394002</v>
      </c>
      <c r="P22" s="162">
        <v>40302784.020094</v>
      </c>
      <c r="Q22" s="162">
        <v>305009572.8972401</v>
      </c>
      <c r="R22" s="162">
        <v>441767777.0145033</v>
      </c>
      <c r="S22" s="162">
        <v>746777349.91174316</v>
      </c>
      <c r="T22" s="162">
        <v>22380962.1039</v>
      </c>
      <c r="U22" s="162">
        <v>23483933.59809</v>
      </c>
      <c r="V22" s="162">
        <v>45864895.702089995</v>
      </c>
      <c r="W22" s="162">
        <v>15179329.9253</v>
      </c>
      <c r="X22" s="162">
        <v>33398851.46398399</v>
      </c>
      <c r="Y22" s="162">
        <v>48578181.389183983</v>
      </c>
      <c r="Z22" s="162">
        <v>20832.52</v>
      </c>
      <c r="AA22" s="162">
        <v>1445311.0271999999</v>
      </c>
      <c r="AB22" s="162">
        <v>1466143.5471999999</v>
      </c>
    </row>
    <row r="23" spans="1:28" x14ac:dyDescent="0.2">
      <c r="A23" s="102" t="s">
        <v>103</v>
      </c>
      <c r="B23" s="158">
        <v>148152910.25262809</v>
      </c>
      <c r="C23" s="158">
        <v>819238380.89855123</v>
      </c>
      <c r="D23" s="158">
        <v>967391291.15117943</v>
      </c>
      <c r="E23" s="159">
        <v>5893416.7866431493</v>
      </c>
      <c r="F23" s="159">
        <v>12919827.05596292</v>
      </c>
      <c r="G23" s="159">
        <v>18813243.842606064</v>
      </c>
      <c r="H23" s="109">
        <v>0.12881200000000001</v>
      </c>
      <c r="I23" s="105">
        <v>9.7842612262157957E-2</v>
      </c>
      <c r="J23" s="109">
        <v>0.102533</v>
      </c>
      <c r="K23" s="106">
        <v>48.487400000000001</v>
      </c>
      <c r="L23" s="106">
        <v>66.842964754967852</v>
      </c>
      <c r="M23" s="106">
        <v>64.067099999999996</v>
      </c>
      <c r="N23" s="162">
        <v>5814225.7092000004</v>
      </c>
      <c r="O23" s="162">
        <v>13225180.1098</v>
      </c>
      <c r="P23" s="162">
        <v>19039405.818999998</v>
      </c>
      <c r="Q23" s="162">
        <v>64308506.236999884</v>
      </c>
      <c r="R23" s="162">
        <v>509835488.41260993</v>
      </c>
      <c r="S23" s="162">
        <v>574143994.64961004</v>
      </c>
      <c r="T23" s="162">
        <v>75840100.212028205</v>
      </c>
      <c r="U23" s="162">
        <v>296148072.40324128</v>
      </c>
      <c r="V23" s="162">
        <v>371988172.61526942</v>
      </c>
      <c r="W23" s="162">
        <v>8004303.8036000002</v>
      </c>
      <c r="X23" s="162">
        <v>13254820.082699999</v>
      </c>
      <c r="Y23" s="162">
        <v>21259123.886300001</v>
      </c>
      <c r="Z23" s="162">
        <v>0</v>
      </c>
      <c r="AA23" s="162">
        <v>0</v>
      </c>
      <c r="AB23" s="162">
        <v>0</v>
      </c>
    </row>
    <row r="24" spans="1:28" x14ac:dyDescent="0.2">
      <c r="A24" s="102" t="s">
        <v>206</v>
      </c>
      <c r="B24" s="158">
        <v>140582368.08609989</v>
      </c>
      <c r="C24" s="158">
        <v>351532462.62855017</v>
      </c>
      <c r="D24" s="158">
        <v>492114830.71465009</v>
      </c>
      <c r="E24" s="159">
        <v>3466433.0879636295</v>
      </c>
      <c r="F24" s="159">
        <v>3477304.5509500005</v>
      </c>
      <c r="G24" s="159">
        <v>6943737.6389136296</v>
      </c>
      <c r="H24" s="109">
        <v>0.126939</v>
      </c>
      <c r="I24" s="105">
        <v>9.6969193076671067E-2</v>
      </c>
      <c r="J24" s="109">
        <v>0.105771</v>
      </c>
      <c r="K24" s="106">
        <v>34.058999999999997</v>
      </c>
      <c r="L24" s="106">
        <v>45.752931704211065</v>
      </c>
      <c r="M24" s="106">
        <v>42.303800000000003</v>
      </c>
      <c r="N24" s="162">
        <v>1920707.797</v>
      </c>
      <c r="O24" s="162">
        <v>10300332.4109</v>
      </c>
      <c r="P24" s="162">
        <v>12221040.207899999</v>
      </c>
      <c r="Q24" s="162">
        <v>126354380.5477999</v>
      </c>
      <c r="R24" s="162">
        <v>339754561.26615018</v>
      </c>
      <c r="S24" s="162">
        <v>466108941.8138501</v>
      </c>
      <c r="T24" s="162">
        <v>12243824.520099999</v>
      </c>
      <c r="U24" s="162">
        <v>4875452.3972999994</v>
      </c>
      <c r="V24" s="162">
        <v>17119276.9175</v>
      </c>
      <c r="W24" s="162">
        <v>1984163.0181999998</v>
      </c>
      <c r="X24" s="162">
        <v>6732131.0197999999</v>
      </c>
      <c r="Y24" s="162">
        <v>8716294.0380000006</v>
      </c>
      <c r="Z24" s="162">
        <v>0</v>
      </c>
      <c r="AA24" s="162">
        <v>170317.94529999999</v>
      </c>
      <c r="AB24" s="162">
        <v>170317.94529999999</v>
      </c>
    </row>
    <row r="25" spans="1:28" x14ac:dyDescent="0.2">
      <c r="A25" s="102" t="s">
        <v>104</v>
      </c>
      <c r="B25" s="158">
        <v>791057355.85640001</v>
      </c>
      <c r="C25" s="158">
        <v>1554148201.887552</v>
      </c>
      <c r="D25" s="158">
        <v>2345205557.7439518</v>
      </c>
      <c r="E25" s="159">
        <v>895415.44233873009</v>
      </c>
      <c r="F25" s="159">
        <v>5981729.6752580898</v>
      </c>
      <c r="G25" s="159">
        <v>6877145.1175968107</v>
      </c>
      <c r="H25" s="109">
        <v>0.122264</v>
      </c>
      <c r="I25" s="105">
        <v>9.6395495866328104E-2</v>
      </c>
      <c r="J25" s="109">
        <v>0.105212</v>
      </c>
      <c r="K25" s="106">
        <v>28.550599999999999</v>
      </c>
      <c r="L25" s="106">
        <v>133.91236801082422</v>
      </c>
      <c r="M25" s="106">
        <v>98.055000000000007</v>
      </c>
      <c r="N25" s="162">
        <v>214.73</v>
      </c>
      <c r="O25" s="162">
        <v>3534825.5777240004</v>
      </c>
      <c r="P25" s="162">
        <v>3535040.3077240004</v>
      </c>
      <c r="Q25" s="162">
        <v>790853824.44519997</v>
      </c>
      <c r="R25" s="162">
        <v>1538344038.1081281</v>
      </c>
      <c r="S25" s="162">
        <v>2329197862.5534277</v>
      </c>
      <c r="T25" s="162">
        <v>199274.5061</v>
      </c>
      <c r="U25" s="162">
        <v>11958546.7752</v>
      </c>
      <c r="V25" s="162">
        <v>12157821.281199999</v>
      </c>
      <c r="W25" s="162">
        <v>4256.9050999999999</v>
      </c>
      <c r="X25" s="162">
        <v>3845617.004224</v>
      </c>
      <c r="Y25" s="162">
        <v>3849873.9093240001</v>
      </c>
      <c r="Z25" s="162">
        <v>0</v>
      </c>
      <c r="AA25" s="162">
        <v>0</v>
      </c>
      <c r="AB25" s="162">
        <v>0</v>
      </c>
    </row>
    <row r="26" spans="1:28" x14ac:dyDescent="0.2">
      <c r="A26" s="102" t="s">
        <v>105</v>
      </c>
      <c r="B26" s="158">
        <v>73656084.826599985</v>
      </c>
      <c r="C26" s="158">
        <v>187307689.30956131</v>
      </c>
      <c r="D26" s="158">
        <v>260963774.13616127</v>
      </c>
      <c r="E26" s="159">
        <v>825877.51722328993</v>
      </c>
      <c r="F26" s="159">
        <v>437308.22380428994</v>
      </c>
      <c r="G26" s="159">
        <v>1263185.74092758</v>
      </c>
      <c r="H26" s="109">
        <v>0.130686</v>
      </c>
      <c r="I26" s="105">
        <v>0.10064863057411091</v>
      </c>
      <c r="J26" s="109">
        <v>0.10917399999999999</v>
      </c>
      <c r="K26" s="106">
        <v>35.274000000000001</v>
      </c>
      <c r="L26" s="106">
        <v>37.912053329901127</v>
      </c>
      <c r="M26" s="106">
        <v>37.167000000000002</v>
      </c>
      <c r="N26" s="162">
        <v>368570.40160000004</v>
      </c>
      <c r="O26" s="162">
        <v>174197.5331</v>
      </c>
      <c r="P26" s="162">
        <v>542767.93469999998</v>
      </c>
      <c r="Q26" s="162">
        <v>71346004.824699983</v>
      </c>
      <c r="R26" s="162">
        <v>186372007.61036131</v>
      </c>
      <c r="S26" s="162">
        <v>257718012.43526125</v>
      </c>
      <c r="T26" s="162">
        <v>1764661.7609000001</v>
      </c>
      <c r="U26" s="162">
        <v>760416.47739999997</v>
      </c>
      <c r="V26" s="162">
        <v>2525078.2382</v>
      </c>
      <c r="W26" s="162">
        <v>545418.24099999992</v>
      </c>
      <c r="X26" s="162">
        <v>175265.2218</v>
      </c>
      <c r="Y26" s="162">
        <v>720683.46269999992</v>
      </c>
      <c r="Z26" s="162">
        <v>0</v>
      </c>
      <c r="AA26" s="162">
        <v>0</v>
      </c>
      <c r="AB26" s="162">
        <v>0</v>
      </c>
    </row>
    <row r="27" spans="1:28" x14ac:dyDescent="0.2">
      <c r="A27" s="102" t="s">
        <v>106</v>
      </c>
      <c r="B27" s="158">
        <v>803287447.33169985</v>
      </c>
      <c r="C27" s="158">
        <v>502667721.01588929</v>
      </c>
      <c r="D27" s="158">
        <v>1305955168.3475893</v>
      </c>
      <c r="E27" s="159">
        <v>8483464.5592523292</v>
      </c>
      <c r="F27" s="159">
        <v>20429709.340060383</v>
      </c>
      <c r="G27" s="159">
        <v>28913173.89931272</v>
      </c>
      <c r="H27" s="109">
        <v>0.11951000000000001</v>
      </c>
      <c r="I27" s="105">
        <v>8.2046613969451232E-2</v>
      </c>
      <c r="J27" s="109">
        <v>0.10509599999999999</v>
      </c>
      <c r="K27" s="106">
        <v>77.778499999999994</v>
      </c>
      <c r="L27" s="106">
        <v>101.13609840308715</v>
      </c>
      <c r="M27" s="106">
        <v>86.786299999999997</v>
      </c>
      <c r="N27" s="162">
        <v>5663718.8054</v>
      </c>
      <c r="O27" s="162">
        <v>16095899.581500001</v>
      </c>
      <c r="P27" s="162">
        <v>21759618.386899997</v>
      </c>
      <c r="Q27" s="162">
        <v>756820113.1625998</v>
      </c>
      <c r="R27" s="162">
        <v>419731994.93933427</v>
      </c>
      <c r="S27" s="162">
        <v>1176552108.102134</v>
      </c>
      <c r="T27" s="162">
        <v>19074055.939600002</v>
      </c>
      <c r="U27" s="162">
        <v>42236735.529855028</v>
      </c>
      <c r="V27" s="162">
        <v>61310791.469355009</v>
      </c>
      <c r="W27" s="162">
        <v>26564172.582699999</v>
      </c>
      <c r="X27" s="162">
        <v>30620144.431299999</v>
      </c>
      <c r="Y27" s="162">
        <v>57184317.013900004</v>
      </c>
      <c r="Z27" s="162">
        <v>829105.64679999999</v>
      </c>
      <c r="AA27" s="162">
        <v>10078846.1154</v>
      </c>
      <c r="AB27" s="162">
        <v>10907951.7622</v>
      </c>
    </row>
    <row r="28" spans="1:28" x14ac:dyDescent="0.2">
      <c r="A28" s="102" t="s">
        <v>107</v>
      </c>
      <c r="B28" s="158">
        <v>101838319.75589998</v>
      </c>
      <c r="C28" s="158">
        <v>72038863.423349902</v>
      </c>
      <c r="D28" s="158">
        <v>173877183.17924991</v>
      </c>
      <c r="E28" s="159">
        <v>621261.41675327986</v>
      </c>
      <c r="F28" s="159">
        <v>261438.85228267004</v>
      </c>
      <c r="G28" s="159">
        <v>882700.26903597009</v>
      </c>
      <c r="H28" s="109">
        <v>0.12270499999999999</v>
      </c>
      <c r="I28" s="105">
        <v>8.0507574597056833E-2</v>
      </c>
      <c r="J28" s="109">
        <v>0.10523299999999999</v>
      </c>
      <c r="K28" s="106">
        <v>59.938499999999998</v>
      </c>
      <c r="L28" s="106">
        <v>84.697589354171399</v>
      </c>
      <c r="M28" s="106">
        <v>70.218599999999995</v>
      </c>
      <c r="N28" s="162">
        <v>237217.82</v>
      </c>
      <c r="O28" s="162">
        <v>0</v>
      </c>
      <c r="P28" s="162">
        <v>237217.82</v>
      </c>
      <c r="Q28" s="162">
        <v>100224487.80999997</v>
      </c>
      <c r="R28" s="162">
        <v>69370820.243249893</v>
      </c>
      <c r="S28" s="162">
        <v>169595308.0532499</v>
      </c>
      <c r="T28" s="162">
        <v>926538.26520000002</v>
      </c>
      <c r="U28" s="162">
        <v>1915910.0037000002</v>
      </c>
      <c r="V28" s="162">
        <v>2842448.2689</v>
      </c>
      <c r="W28" s="162">
        <v>687293.68070000003</v>
      </c>
      <c r="X28" s="162">
        <v>752133.1764</v>
      </c>
      <c r="Y28" s="162">
        <v>1439426.8570999999</v>
      </c>
      <c r="Z28" s="162">
        <v>0</v>
      </c>
      <c r="AA28" s="162">
        <v>0</v>
      </c>
      <c r="AB28" s="162">
        <v>0</v>
      </c>
    </row>
    <row r="29" spans="1:28" x14ac:dyDescent="0.2">
      <c r="A29" s="102" t="s">
        <v>108</v>
      </c>
      <c r="B29" s="158">
        <v>99040091.676320612</v>
      </c>
      <c r="C29" s="158">
        <v>150175849.66817749</v>
      </c>
      <c r="D29" s="158">
        <v>249215941.3444981</v>
      </c>
      <c r="E29" s="159">
        <v>17737379.743472967</v>
      </c>
      <c r="F29" s="159">
        <v>510814.07549683994</v>
      </c>
      <c r="G29" s="159">
        <v>18248193.818969771</v>
      </c>
      <c r="H29" s="109">
        <v>0.123086</v>
      </c>
      <c r="I29" s="105">
        <v>0.10838932264298087</v>
      </c>
      <c r="J29" s="109">
        <v>0.113665</v>
      </c>
      <c r="K29" s="106">
        <v>63.172800000000002</v>
      </c>
      <c r="L29" s="106">
        <v>66.298530311987804</v>
      </c>
      <c r="M29" s="106">
        <v>65.179100000000005</v>
      </c>
      <c r="N29" s="162">
        <v>85150.75</v>
      </c>
      <c r="O29" s="162">
        <v>0.32279999999999998</v>
      </c>
      <c r="P29" s="162">
        <v>85151.072799999994</v>
      </c>
      <c r="Q29" s="162">
        <v>80506134.278830722</v>
      </c>
      <c r="R29" s="162">
        <v>148543485.74917185</v>
      </c>
      <c r="S29" s="162">
        <v>229049620.02800259</v>
      </c>
      <c r="T29" s="162">
        <v>11410.590399999999</v>
      </c>
      <c r="U29" s="162">
        <v>692901.2598</v>
      </c>
      <c r="V29" s="162">
        <v>704311.85019999999</v>
      </c>
      <c r="W29" s="162">
        <v>18522546.807089899</v>
      </c>
      <c r="X29" s="162">
        <v>939462.65920565999</v>
      </c>
      <c r="Y29" s="162">
        <v>19462009.466295503</v>
      </c>
      <c r="Z29" s="162">
        <v>0</v>
      </c>
      <c r="AA29" s="162">
        <v>0</v>
      </c>
      <c r="AB29" s="162">
        <v>0</v>
      </c>
    </row>
    <row r="30" spans="1:28" x14ac:dyDescent="0.2">
      <c r="A30" s="102" t="s">
        <v>109</v>
      </c>
      <c r="B30" s="158">
        <v>1502697684.5390728</v>
      </c>
      <c r="C30" s="158">
        <v>2024242977.2055268</v>
      </c>
      <c r="D30" s="158">
        <v>3526940661.7445993</v>
      </c>
      <c r="E30" s="159">
        <v>34225205.570052348</v>
      </c>
      <c r="F30" s="159">
        <v>20788727.94509368</v>
      </c>
      <c r="G30" s="159">
        <v>55013933.515246034</v>
      </c>
      <c r="H30" s="109">
        <v>0.141094</v>
      </c>
      <c r="I30" s="105">
        <v>8.6503412551468276E-2</v>
      </c>
      <c r="J30" s="109">
        <v>0.109865</v>
      </c>
      <c r="K30" s="106">
        <v>70.145799999999994</v>
      </c>
      <c r="L30" s="106">
        <v>90.956188933133035</v>
      </c>
      <c r="M30" s="106">
        <v>82.070700000000002</v>
      </c>
      <c r="N30" s="162">
        <v>22834498.071800001</v>
      </c>
      <c r="O30" s="162">
        <v>43858770.771528006</v>
      </c>
      <c r="P30" s="162">
        <v>66693268.843327999</v>
      </c>
      <c r="Q30" s="162">
        <v>1401992651.3720729</v>
      </c>
      <c r="R30" s="162">
        <v>1897011027.2108338</v>
      </c>
      <c r="S30" s="162">
        <v>3299003678.5828066</v>
      </c>
      <c r="T30" s="162">
        <v>65866832.746099994</v>
      </c>
      <c r="U30" s="162">
        <v>69197113.24522458</v>
      </c>
      <c r="V30" s="162">
        <v>135063945.99132457</v>
      </c>
      <c r="W30" s="162">
        <v>34347528.56189999</v>
      </c>
      <c r="X30" s="162">
        <v>53136996.52361843</v>
      </c>
      <c r="Y30" s="162">
        <v>87484525.085618421</v>
      </c>
      <c r="Z30" s="162">
        <v>490671.859</v>
      </c>
      <c r="AA30" s="162">
        <v>4897840.22585</v>
      </c>
      <c r="AB30" s="162">
        <v>5388512.0848499993</v>
      </c>
    </row>
    <row r="31" spans="1:28" x14ac:dyDescent="0.2">
      <c r="A31" s="102" t="s">
        <v>110</v>
      </c>
      <c r="B31" s="158">
        <v>2841420349.052886</v>
      </c>
      <c r="C31" s="158">
        <v>399130136.2488423</v>
      </c>
      <c r="D31" s="158">
        <v>3240550485.3017287</v>
      </c>
      <c r="E31" s="159">
        <v>83133494.704927206</v>
      </c>
      <c r="F31" s="159">
        <v>9820593.2745892704</v>
      </c>
      <c r="G31" s="159">
        <v>92954087.979616463</v>
      </c>
      <c r="H31" s="109">
        <v>0.14690700000000001</v>
      </c>
      <c r="I31" s="105">
        <v>8.7649423493651443E-2</v>
      </c>
      <c r="J31" s="109">
        <v>0.139986</v>
      </c>
      <c r="K31" s="106">
        <v>60.751100000000001</v>
      </c>
      <c r="L31" s="106">
        <v>81.679910449692613</v>
      </c>
      <c r="M31" s="106">
        <v>63.341200000000001</v>
      </c>
      <c r="N31" s="162">
        <v>74282899.952099994</v>
      </c>
      <c r="O31" s="162">
        <v>21454596.085331999</v>
      </c>
      <c r="P31" s="162">
        <v>95737496.037431985</v>
      </c>
      <c r="Q31" s="162">
        <v>2613701596.2851901</v>
      </c>
      <c r="R31" s="162">
        <v>350349496.42793828</v>
      </c>
      <c r="S31" s="162">
        <v>2964051092.7130289</v>
      </c>
      <c r="T31" s="162">
        <v>129709208.23159619</v>
      </c>
      <c r="U31" s="162">
        <v>23954012.420051999</v>
      </c>
      <c r="V31" s="162">
        <v>153663220.65164819</v>
      </c>
      <c r="W31" s="162">
        <v>94988900.505499989</v>
      </c>
      <c r="X31" s="162">
        <v>22784195.680202</v>
      </c>
      <c r="Y31" s="162">
        <v>117773096.185802</v>
      </c>
      <c r="Z31" s="162">
        <v>3020644.0306000002</v>
      </c>
      <c r="AA31" s="162">
        <v>2042431.72065</v>
      </c>
      <c r="AB31" s="162">
        <v>5063075.7512499997</v>
      </c>
    </row>
    <row r="32" spans="1:28" x14ac:dyDescent="0.2">
      <c r="A32" s="102" t="s">
        <v>176</v>
      </c>
      <c r="B32" s="158">
        <v>122114372.56780998</v>
      </c>
      <c r="C32" s="158">
        <v>189097537.05257019</v>
      </c>
      <c r="D32" s="158">
        <v>311211909.62048018</v>
      </c>
      <c r="E32" s="159">
        <v>3937600.3621475203</v>
      </c>
      <c r="F32" s="159">
        <v>2930293.55415397</v>
      </c>
      <c r="G32" s="159">
        <v>6867893.9163015001</v>
      </c>
      <c r="H32" s="109">
        <v>0.16083900000000001</v>
      </c>
      <c r="I32" s="105">
        <v>8.8419162255389344E-2</v>
      </c>
      <c r="J32" s="109">
        <v>0.116191</v>
      </c>
      <c r="K32" s="106">
        <v>67.359300000000005</v>
      </c>
      <c r="L32" s="106">
        <v>65.550855994782978</v>
      </c>
      <c r="M32" s="106">
        <v>66.259699999999995</v>
      </c>
      <c r="N32" s="162">
        <v>3708037.3710000003</v>
      </c>
      <c r="O32" s="162">
        <v>6577034.7528099995</v>
      </c>
      <c r="P32" s="162">
        <v>10285072.123810001</v>
      </c>
      <c r="Q32" s="162">
        <v>110752500.06900999</v>
      </c>
      <c r="R32" s="162">
        <v>177075602.12251818</v>
      </c>
      <c r="S32" s="162">
        <v>287828102.1915282</v>
      </c>
      <c r="T32" s="162">
        <v>6402222.6635999996</v>
      </c>
      <c r="U32" s="162">
        <v>2201488.9181000004</v>
      </c>
      <c r="V32" s="162">
        <v>8603711.5817999989</v>
      </c>
      <c r="W32" s="162">
        <v>4950884.4151999997</v>
      </c>
      <c r="X32" s="162">
        <v>9117769.0563419983</v>
      </c>
      <c r="Y32" s="162">
        <v>14068653.471541999</v>
      </c>
      <c r="Z32" s="162">
        <v>8765.42</v>
      </c>
      <c r="AA32" s="162">
        <v>702676.95560999995</v>
      </c>
      <c r="AB32" s="162">
        <v>711442.37560999999</v>
      </c>
    </row>
    <row r="33" spans="1:28" x14ac:dyDescent="0.2">
      <c r="A33" s="102" t="s">
        <v>207</v>
      </c>
      <c r="B33" s="158">
        <v>219828055.86654571</v>
      </c>
      <c r="C33" s="158">
        <v>467023807.97869837</v>
      </c>
      <c r="D33" s="158">
        <v>686851863.84524393</v>
      </c>
      <c r="E33" s="159">
        <v>4190828.5027584098</v>
      </c>
      <c r="F33" s="159">
        <v>18851701.407168932</v>
      </c>
      <c r="G33" s="159">
        <v>23042529.909927353</v>
      </c>
      <c r="H33" s="109">
        <v>0.12520100000000001</v>
      </c>
      <c r="I33" s="105">
        <v>9.2062747308800499E-2</v>
      </c>
      <c r="J33" s="109">
        <v>0.102635</v>
      </c>
      <c r="K33" s="106">
        <v>49.689900000000002</v>
      </c>
      <c r="L33" s="106">
        <v>73.77034112683117</v>
      </c>
      <c r="M33" s="106">
        <v>66.0471</v>
      </c>
      <c r="N33" s="162">
        <v>2586991.5</v>
      </c>
      <c r="O33" s="162">
        <v>19544087.297200002</v>
      </c>
      <c r="P33" s="162">
        <v>22131078.797200002</v>
      </c>
      <c r="Q33" s="162">
        <v>187393053.32254571</v>
      </c>
      <c r="R33" s="162">
        <v>349774784.99669844</v>
      </c>
      <c r="S33" s="162">
        <v>537167838.31914401</v>
      </c>
      <c r="T33" s="162">
        <v>28071972.919999998</v>
      </c>
      <c r="U33" s="162">
        <v>96332934.99409999</v>
      </c>
      <c r="V33" s="162">
        <v>124404907.91409999</v>
      </c>
      <c r="W33" s="162">
        <v>4363029.6239999998</v>
      </c>
      <c r="X33" s="162">
        <v>19920358.407899998</v>
      </c>
      <c r="Y33" s="162">
        <v>24283388.031999998</v>
      </c>
      <c r="Z33" s="162">
        <v>0</v>
      </c>
      <c r="AA33" s="162">
        <v>995729.58</v>
      </c>
      <c r="AB33" s="162">
        <v>995729.58</v>
      </c>
    </row>
    <row r="34" spans="1:28" x14ac:dyDescent="0.2">
      <c r="A34" s="103" t="s">
        <v>111</v>
      </c>
      <c r="B34" s="158">
        <v>19878585212.554348</v>
      </c>
      <c r="C34" s="158">
        <v>5641280544.3827162</v>
      </c>
      <c r="D34" s="158">
        <v>25519865756.937065</v>
      </c>
      <c r="E34" s="159">
        <v>458646455.91937292</v>
      </c>
      <c r="F34" s="159">
        <v>42430740.605085991</v>
      </c>
      <c r="G34" s="159">
        <v>501077196.52445877</v>
      </c>
      <c r="H34" s="109">
        <v>0.15168300000000001</v>
      </c>
      <c r="I34" s="105">
        <v>7.1759998555578214E-2</v>
      </c>
      <c r="J34" s="109">
        <v>0.13447600000000001</v>
      </c>
      <c r="K34" s="106">
        <v>94.042000000000002</v>
      </c>
      <c r="L34" s="106">
        <v>135.4736279610205</v>
      </c>
      <c r="M34" s="106">
        <v>103.051</v>
      </c>
      <c r="N34" s="162">
        <v>235479507.90772116</v>
      </c>
      <c r="O34" s="162">
        <v>57276979.109487988</v>
      </c>
      <c r="P34" s="162">
        <v>292756487.01710922</v>
      </c>
      <c r="Q34" s="162">
        <v>18537375544.501999</v>
      </c>
      <c r="R34" s="162">
        <v>5243956342.5952816</v>
      </c>
      <c r="S34" s="162">
        <v>23781331887.097286</v>
      </c>
      <c r="T34" s="162">
        <v>916562161.01975274</v>
      </c>
      <c r="U34" s="162">
        <v>280324059.13662463</v>
      </c>
      <c r="V34" s="162">
        <v>1196886220.1563771</v>
      </c>
      <c r="W34" s="162">
        <v>364544670.66419649</v>
      </c>
      <c r="X34" s="162">
        <v>95847259.411709979</v>
      </c>
      <c r="Y34" s="162">
        <v>460391930.07590657</v>
      </c>
      <c r="Z34" s="162">
        <v>60102836.3684</v>
      </c>
      <c r="AA34" s="162">
        <v>21152883.239100002</v>
      </c>
      <c r="AB34" s="162">
        <v>81255719.607499987</v>
      </c>
    </row>
    <row r="35" spans="1:28" x14ac:dyDescent="0.2">
      <c r="A35" s="102" t="s">
        <v>208</v>
      </c>
      <c r="B35" s="158">
        <v>144505500.44719177</v>
      </c>
      <c r="C35" s="158">
        <v>57471242.300095566</v>
      </c>
      <c r="D35" s="158">
        <v>201976742.74728733</v>
      </c>
      <c r="E35" s="159">
        <v>3654499.6603765399</v>
      </c>
      <c r="F35" s="159">
        <v>1680048.1224207699</v>
      </c>
      <c r="G35" s="159">
        <v>5334547.7827973096</v>
      </c>
      <c r="H35" s="109">
        <v>0.154889</v>
      </c>
      <c r="I35" s="105">
        <v>8.7030038500951923E-2</v>
      </c>
      <c r="J35" s="109">
        <v>0.135708</v>
      </c>
      <c r="K35" s="106">
        <v>56.361199999999997</v>
      </c>
      <c r="L35" s="106">
        <v>59.303348828254677</v>
      </c>
      <c r="M35" s="106">
        <v>57.195099999999996</v>
      </c>
      <c r="N35" s="162">
        <v>1836089.1879</v>
      </c>
      <c r="O35" s="162">
        <v>511246.27559999994</v>
      </c>
      <c r="P35" s="162">
        <v>2347335.4635000001</v>
      </c>
      <c r="Q35" s="162">
        <v>136815579.87900001</v>
      </c>
      <c r="R35" s="162">
        <v>53513481.052095562</v>
      </c>
      <c r="S35" s="162">
        <v>190329060.93109557</v>
      </c>
      <c r="T35" s="162">
        <v>5385584.6804999998</v>
      </c>
      <c r="U35" s="162">
        <v>2606764.358</v>
      </c>
      <c r="V35" s="162">
        <v>7992349.0384999998</v>
      </c>
      <c r="W35" s="162">
        <v>2279086.85769177</v>
      </c>
      <c r="X35" s="162">
        <v>1248299.9410999999</v>
      </c>
      <c r="Y35" s="162">
        <v>3527386.7987917699</v>
      </c>
      <c r="Z35" s="162">
        <v>25249.03</v>
      </c>
      <c r="AA35" s="162">
        <v>102696.9489</v>
      </c>
      <c r="AB35" s="162">
        <v>127945.9789</v>
      </c>
    </row>
    <row r="36" spans="1:28" x14ac:dyDescent="0.2">
      <c r="A36" s="102" t="s">
        <v>209</v>
      </c>
      <c r="B36" s="158">
        <v>10533290806.852924</v>
      </c>
      <c r="C36" s="158">
        <v>1389431000.7030137</v>
      </c>
      <c r="D36" s="158">
        <v>11922721807.555941</v>
      </c>
      <c r="E36" s="159">
        <v>351265647.89586109</v>
      </c>
      <c r="F36" s="159">
        <v>8051402.1167349797</v>
      </c>
      <c r="G36" s="159">
        <v>359317050.01259607</v>
      </c>
      <c r="H36" s="109">
        <v>0.16902700000000001</v>
      </c>
      <c r="I36" s="105">
        <v>6.8221949964306777E-2</v>
      </c>
      <c r="J36" s="109">
        <v>0.157642</v>
      </c>
      <c r="K36" s="106">
        <v>62.668900000000001</v>
      </c>
      <c r="L36" s="106">
        <v>73.110286714580042</v>
      </c>
      <c r="M36" s="106">
        <v>63.866900000000001</v>
      </c>
      <c r="N36" s="162">
        <v>154575489.07892117</v>
      </c>
      <c r="O36" s="162">
        <v>8276816.9589000009</v>
      </c>
      <c r="P36" s="162">
        <v>162852306.0378212</v>
      </c>
      <c r="Q36" s="162">
        <v>9781250099.0516338</v>
      </c>
      <c r="R36" s="162">
        <v>1330436766.8402297</v>
      </c>
      <c r="S36" s="162">
        <v>11111686865.891865</v>
      </c>
      <c r="T36" s="162">
        <v>490174670.32308674</v>
      </c>
      <c r="U36" s="162">
        <v>37398730.734930001</v>
      </c>
      <c r="V36" s="162">
        <v>527573401.05791676</v>
      </c>
      <c r="W36" s="162">
        <v>237973361.77010483</v>
      </c>
      <c r="X36" s="162">
        <v>16475564.928953981</v>
      </c>
      <c r="Y36" s="162">
        <v>254448926.69915876</v>
      </c>
      <c r="Z36" s="162">
        <v>23892675.708100002</v>
      </c>
      <c r="AA36" s="162">
        <v>5119938.1988999993</v>
      </c>
      <c r="AB36" s="162">
        <v>29012613.907000002</v>
      </c>
    </row>
    <row r="37" spans="1:28" x14ac:dyDescent="0.2">
      <c r="A37" s="102" t="s">
        <v>210</v>
      </c>
      <c r="B37" s="158">
        <v>175885.6287</v>
      </c>
      <c r="C37" s="158">
        <v>0</v>
      </c>
      <c r="D37" s="158">
        <v>175885.6287</v>
      </c>
      <c r="E37" s="159">
        <v>43147.320416160001</v>
      </c>
      <c r="F37" s="159">
        <v>0</v>
      </c>
      <c r="G37" s="159">
        <v>43147.320416160001</v>
      </c>
      <c r="H37" s="109">
        <v>0.286331</v>
      </c>
      <c r="I37" s="105" t="s">
        <v>279</v>
      </c>
      <c r="J37" s="109">
        <v>0.286331</v>
      </c>
      <c r="K37" s="106">
        <v>41.388100000000001</v>
      </c>
      <c r="L37" s="106" t="s">
        <v>279</v>
      </c>
      <c r="M37" s="106">
        <v>41.388100000000001</v>
      </c>
      <c r="N37" s="162">
        <v>8031.1087000000007</v>
      </c>
      <c r="O37" s="162">
        <v>0</v>
      </c>
      <c r="P37" s="162">
        <v>8031.1087000000007</v>
      </c>
      <c r="Q37" s="162">
        <v>79456.635300000009</v>
      </c>
      <c r="R37" s="162">
        <v>0</v>
      </c>
      <c r="S37" s="162">
        <v>79456.635300000009</v>
      </c>
      <c r="T37" s="162">
        <v>51659.553899999999</v>
      </c>
      <c r="U37" s="162">
        <v>0</v>
      </c>
      <c r="V37" s="162">
        <v>51659.553899999999</v>
      </c>
      <c r="W37" s="162">
        <v>42396.199499999995</v>
      </c>
      <c r="X37" s="162">
        <v>0</v>
      </c>
      <c r="Y37" s="162">
        <v>42396.199499999995</v>
      </c>
      <c r="Z37" s="162">
        <v>2373.2399999999998</v>
      </c>
      <c r="AA37" s="162">
        <v>0</v>
      </c>
      <c r="AB37" s="162">
        <v>2373.2399999999998</v>
      </c>
    </row>
    <row r="38" spans="1:28" x14ac:dyDescent="0.2">
      <c r="A38" s="102" t="s">
        <v>112</v>
      </c>
      <c r="B38" s="158">
        <v>458429251.00513721</v>
      </c>
      <c r="C38" s="158">
        <v>15.1477</v>
      </c>
      <c r="D38" s="158">
        <v>458429266.15283722</v>
      </c>
      <c r="E38" s="159">
        <v>17560962.63779572</v>
      </c>
      <c r="F38" s="159">
        <v>0</v>
      </c>
      <c r="G38" s="159">
        <v>17560962.63779572</v>
      </c>
      <c r="H38" s="109">
        <v>0.124297</v>
      </c>
      <c r="I38" s="105" t="s">
        <v>279</v>
      </c>
      <c r="J38" s="109">
        <v>0.124297</v>
      </c>
      <c r="K38" s="106">
        <v>17.335899999999999</v>
      </c>
      <c r="L38" s="106" t="s">
        <v>279</v>
      </c>
      <c r="M38" s="106">
        <v>17.335899999999999</v>
      </c>
      <c r="N38" s="162">
        <v>7506148.4613000005</v>
      </c>
      <c r="O38" s="162">
        <v>0</v>
      </c>
      <c r="P38" s="162">
        <v>7506148.4613000005</v>
      </c>
      <c r="Q38" s="162">
        <v>438136364.5823372</v>
      </c>
      <c r="R38" s="162">
        <v>15.1477</v>
      </c>
      <c r="S38" s="162">
        <v>438136379.73003721</v>
      </c>
      <c r="T38" s="162">
        <v>11814284.636500001</v>
      </c>
      <c r="U38" s="162">
        <v>0</v>
      </c>
      <c r="V38" s="162">
        <v>11814284.636499999</v>
      </c>
      <c r="W38" s="162">
        <v>8478601.7862999998</v>
      </c>
      <c r="X38" s="162">
        <v>0</v>
      </c>
      <c r="Y38" s="162">
        <v>8478601.7862999998</v>
      </c>
      <c r="Z38" s="162">
        <v>0</v>
      </c>
      <c r="AA38" s="162">
        <v>0</v>
      </c>
      <c r="AB38" s="162">
        <v>0</v>
      </c>
    </row>
    <row r="39" spans="1:28" x14ac:dyDescent="0.2">
      <c r="A39" s="102" t="s">
        <v>113</v>
      </c>
      <c r="B39" s="158">
        <v>72146146.715999991</v>
      </c>
      <c r="C39" s="158">
        <v>8615742.5790839978</v>
      </c>
      <c r="D39" s="158">
        <v>80761889.295084029</v>
      </c>
      <c r="E39" s="159">
        <v>10935941.166278219</v>
      </c>
      <c r="F39" s="159">
        <v>4578172.5369127598</v>
      </c>
      <c r="G39" s="159">
        <v>15514113.70319098</v>
      </c>
      <c r="H39" s="109">
        <v>0.14862500000000001</v>
      </c>
      <c r="I39" s="105">
        <v>0.10736060631619133</v>
      </c>
      <c r="J39" s="109">
        <v>0.14494199999999999</v>
      </c>
      <c r="K39" s="106">
        <v>212.10300000000001</v>
      </c>
      <c r="L39" s="106">
        <v>75.583929041323174</v>
      </c>
      <c r="M39" s="106">
        <v>199.86799999999999</v>
      </c>
      <c r="N39" s="162">
        <v>3242110.5222</v>
      </c>
      <c r="O39" s="162">
        <v>2464607.5479299999</v>
      </c>
      <c r="P39" s="162">
        <v>5706718.0701300008</v>
      </c>
      <c r="Q39" s="162">
        <v>56560722.194499992</v>
      </c>
      <c r="R39" s="162">
        <v>3754146.4749839976</v>
      </c>
      <c r="S39" s="162">
        <v>60314868.669484034</v>
      </c>
      <c r="T39" s="162">
        <v>6235119.5493000001</v>
      </c>
      <c r="U39" s="162">
        <v>409269.56739999994</v>
      </c>
      <c r="V39" s="162">
        <v>6644389.1166999992</v>
      </c>
      <c r="W39" s="162">
        <v>9350304.9722000007</v>
      </c>
      <c r="X39" s="162">
        <v>4452326.5367000001</v>
      </c>
      <c r="Y39" s="162">
        <v>13802631.508899998</v>
      </c>
      <c r="Z39" s="162">
        <v>0</v>
      </c>
      <c r="AA39" s="162">
        <v>0</v>
      </c>
      <c r="AB39" s="162">
        <v>0</v>
      </c>
    </row>
    <row r="40" spans="1:28" x14ac:dyDescent="0.2">
      <c r="A40" s="102" t="s">
        <v>114</v>
      </c>
      <c r="B40" s="158">
        <v>475349039.90781885</v>
      </c>
      <c r="C40" s="158">
        <v>5514943.747254</v>
      </c>
      <c r="D40" s="158">
        <v>480863983.65507287</v>
      </c>
      <c r="E40" s="159">
        <v>25172249.205830846</v>
      </c>
      <c r="F40" s="159">
        <v>1442489.2112519401</v>
      </c>
      <c r="G40" s="159">
        <v>26614738.41708279</v>
      </c>
      <c r="H40" s="109">
        <v>0.330036</v>
      </c>
      <c r="I40" s="105">
        <v>0.34899097331494255</v>
      </c>
      <c r="J40" s="109">
        <v>0.33025399999999999</v>
      </c>
      <c r="K40" s="106">
        <v>208.01300000000001</v>
      </c>
      <c r="L40" s="106">
        <v>93.14491371341046</v>
      </c>
      <c r="M40" s="106">
        <v>206.69900000000001</v>
      </c>
      <c r="N40" s="162">
        <v>12976995.1764</v>
      </c>
      <c r="O40" s="162">
        <v>1379339.4227999998</v>
      </c>
      <c r="P40" s="162">
        <v>14356334.599199999</v>
      </c>
      <c r="Q40" s="162">
        <v>430313778.94141883</v>
      </c>
      <c r="R40" s="162">
        <v>3993856.8634540001</v>
      </c>
      <c r="S40" s="162">
        <v>434307635.80487293</v>
      </c>
      <c r="T40" s="162">
        <v>29974797.160000004</v>
      </c>
      <c r="U40" s="162">
        <v>116958.402</v>
      </c>
      <c r="V40" s="162">
        <v>30091755.561999999</v>
      </c>
      <c r="W40" s="162">
        <v>13345100.3564</v>
      </c>
      <c r="X40" s="162">
        <v>1404128.4818000002</v>
      </c>
      <c r="Y40" s="162">
        <v>14749228.838200001</v>
      </c>
      <c r="Z40" s="162">
        <v>1715363.45</v>
      </c>
      <c r="AA40" s="162">
        <v>0</v>
      </c>
      <c r="AB40" s="162">
        <v>1715363.45</v>
      </c>
    </row>
    <row r="41" spans="1:28" x14ac:dyDescent="0.2">
      <c r="A41" s="102" t="s">
        <v>115</v>
      </c>
      <c r="B41" s="158">
        <v>7842110978.8830738</v>
      </c>
      <c r="C41" s="158">
        <v>4179196319.3323693</v>
      </c>
      <c r="D41" s="158">
        <v>12021307298.215443</v>
      </c>
      <c r="E41" s="159">
        <v>48028076.132625759</v>
      </c>
      <c r="F41" s="159">
        <v>26612965.133565538</v>
      </c>
      <c r="G41" s="159">
        <v>74641041.266191319</v>
      </c>
      <c r="H41" s="109">
        <v>0.116727</v>
      </c>
      <c r="I41" s="105">
        <v>7.2307319018919541E-2</v>
      </c>
      <c r="J41" s="109">
        <v>0.101562</v>
      </c>
      <c r="K41" s="106">
        <v>137.416</v>
      </c>
      <c r="L41" s="106">
        <v>157.68782278140819</v>
      </c>
      <c r="M41" s="106">
        <v>144.37799999999999</v>
      </c>
      <c r="N41" s="162">
        <v>51087708.978399999</v>
      </c>
      <c r="O41" s="162">
        <v>44572572.887917981</v>
      </c>
      <c r="P41" s="162">
        <v>95660281.866318002</v>
      </c>
      <c r="Q41" s="162">
        <v>7354076117.017808</v>
      </c>
      <c r="R41" s="162">
        <v>3851313812.5823188</v>
      </c>
      <c r="S41" s="162">
        <v>11205389929.600128</v>
      </c>
      <c r="T41" s="162">
        <v>366209979.97336602</v>
      </c>
      <c r="U41" s="162">
        <v>239772490.65793467</v>
      </c>
      <c r="V41" s="162">
        <v>605982470.63130045</v>
      </c>
      <c r="W41" s="162">
        <v>87357706.9516</v>
      </c>
      <c r="X41" s="162">
        <v>72179768.000815988</v>
      </c>
      <c r="Y41" s="162">
        <v>159537474.95241597</v>
      </c>
      <c r="Z41" s="162">
        <v>34467174.940300003</v>
      </c>
      <c r="AA41" s="162">
        <v>15930248.091299998</v>
      </c>
      <c r="AB41" s="162">
        <v>50397423.031599998</v>
      </c>
    </row>
    <row r="42" spans="1:28" s="115" customFormat="1" x14ac:dyDescent="0.2">
      <c r="A42" s="111" t="s">
        <v>211</v>
      </c>
      <c r="B42" s="160">
        <v>5798558816.0584078</v>
      </c>
      <c r="C42" s="160">
        <v>3453338802.5079703</v>
      </c>
      <c r="D42" s="160">
        <v>9251897618.5662766</v>
      </c>
      <c r="E42" s="161">
        <v>39622192.191097498</v>
      </c>
      <c r="F42" s="161">
        <v>23155632.583182681</v>
      </c>
      <c r="G42" s="161">
        <v>62777824.774280176</v>
      </c>
      <c r="H42" s="112">
        <v>0.11558499999999999</v>
      </c>
      <c r="I42" s="113">
        <v>7.2304460606508331E-2</v>
      </c>
      <c r="J42" s="112">
        <v>9.9653000000000005E-2</v>
      </c>
      <c r="K42" s="114">
        <v>140.566</v>
      </c>
      <c r="L42" s="114">
        <v>159.77763801669499</v>
      </c>
      <c r="M42" s="114">
        <v>147.655</v>
      </c>
      <c r="N42" s="163">
        <v>42757966.576099992</v>
      </c>
      <c r="O42" s="163">
        <v>38358329.423017986</v>
      </c>
      <c r="P42" s="163">
        <v>81116295.999118</v>
      </c>
      <c r="Q42" s="163">
        <v>5410705773.2864075</v>
      </c>
      <c r="R42" s="163">
        <v>3170440386.5945792</v>
      </c>
      <c r="S42" s="163">
        <v>8581146159.8809853</v>
      </c>
      <c r="T42" s="163">
        <v>279177144.60489994</v>
      </c>
      <c r="U42" s="163">
        <v>203763300.84426135</v>
      </c>
      <c r="V42" s="163">
        <v>482940445.44906145</v>
      </c>
      <c r="W42" s="163">
        <v>74651833.52579999</v>
      </c>
      <c r="X42" s="163">
        <v>64509236.420529991</v>
      </c>
      <c r="Y42" s="163">
        <v>139161069.94632998</v>
      </c>
      <c r="Z42" s="163">
        <v>34024064.6413</v>
      </c>
      <c r="AA42" s="163">
        <v>14625878.648599999</v>
      </c>
      <c r="AB42" s="163">
        <v>48649943.289899997</v>
      </c>
    </row>
    <row r="43" spans="1:28" s="115" customFormat="1" x14ac:dyDescent="0.2">
      <c r="A43" s="111" t="s">
        <v>212</v>
      </c>
      <c r="B43" s="160">
        <v>1295844175.18484</v>
      </c>
      <c r="C43" s="160">
        <v>504454232.38245845</v>
      </c>
      <c r="D43" s="160">
        <v>1800298407.5673978</v>
      </c>
      <c r="E43" s="161">
        <v>3737146.86138011</v>
      </c>
      <c r="F43" s="161">
        <v>1878880.26665566</v>
      </c>
      <c r="G43" s="161">
        <v>5616027.1279357811</v>
      </c>
      <c r="H43" s="112">
        <v>0.11455799999999999</v>
      </c>
      <c r="I43" s="113">
        <v>7.2405756588827391E-2</v>
      </c>
      <c r="J43" s="112">
        <v>0.102898</v>
      </c>
      <c r="K43" s="114">
        <v>138.749</v>
      </c>
      <c r="L43" s="114">
        <v>140.46322335245438</v>
      </c>
      <c r="M43" s="114">
        <v>139.22300000000001</v>
      </c>
      <c r="N43" s="163">
        <v>4268696.5645000003</v>
      </c>
      <c r="O43" s="163">
        <v>5274864.0298000006</v>
      </c>
      <c r="P43" s="163">
        <v>9543560.5942999981</v>
      </c>
      <c r="Q43" s="163">
        <v>1235806126.1511402</v>
      </c>
      <c r="R43" s="163">
        <v>481681482.05702913</v>
      </c>
      <c r="S43" s="163">
        <v>1717487608.2081685</v>
      </c>
      <c r="T43" s="163">
        <v>53208165.6237</v>
      </c>
      <c r="U43" s="163">
        <v>15716632.183913309</v>
      </c>
      <c r="V43" s="163">
        <v>68924797.807613313</v>
      </c>
      <c r="W43" s="163">
        <v>6573376.3450999996</v>
      </c>
      <c r="X43" s="163">
        <v>5751748.6988159996</v>
      </c>
      <c r="Y43" s="163">
        <v>12325125.044016</v>
      </c>
      <c r="Z43" s="163">
        <v>256507.0649</v>
      </c>
      <c r="AA43" s="163">
        <v>1304369.4427</v>
      </c>
      <c r="AB43" s="163">
        <v>1560876.5075999999</v>
      </c>
    </row>
    <row r="44" spans="1:28" s="115" customFormat="1" x14ac:dyDescent="0.2">
      <c r="A44" s="111" t="s">
        <v>213</v>
      </c>
      <c r="B44" s="160">
        <v>747707987.63982594</v>
      </c>
      <c r="C44" s="160">
        <v>221403284.44204</v>
      </c>
      <c r="D44" s="160">
        <v>969111272.08176601</v>
      </c>
      <c r="E44" s="161">
        <v>4668737.0802481398</v>
      </c>
      <c r="F44" s="161">
        <v>1578452.28372718</v>
      </c>
      <c r="G44" s="161">
        <v>6247189.3639753312</v>
      </c>
      <c r="H44" s="112">
        <v>0.130358</v>
      </c>
      <c r="I44" s="113">
        <v>7.1938474483882867E-2</v>
      </c>
      <c r="J44" s="112">
        <v>0.117315</v>
      </c>
      <c r="K44" s="114">
        <v>110.71599999999999</v>
      </c>
      <c r="L44" s="114">
        <v>164.3669140338227</v>
      </c>
      <c r="M44" s="114">
        <v>122.765</v>
      </c>
      <c r="N44" s="163">
        <v>4061045.8379000002</v>
      </c>
      <c r="O44" s="163">
        <v>939379.4351</v>
      </c>
      <c r="P44" s="163">
        <v>5000425.2729000002</v>
      </c>
      <c r="Q44" s="163">
        <v>707564217.58025992</v>
      </c>
      <c r="R44" s="163">
        <v>199191943.93090999</v>
      </c>
      <c r="S44" s="163">
        <v>906756161.51107001</v>
      </c>
      <c r="T44" s="163">
        <v>33824669.744765997</v>
      </c>
      <c r="U44" s="163">
        <v>20292557.629760001</v>
      </c>
      <c r="V44" s="163">
        <v>54117227.374525994</v>
      </c>
      <c r="W44" s="163">
        <v>6132497.0807000007</v>
      </c>
      <c r="X44" s="163">
        <v>1918782.8813700001</v>
      </c>
      <c r="Y44" s="163">
        <v>8051279.9620699994</v>
      </c>
      <c r="Z44" s="163">
        <v>186603.2341</v>
      </c>
      <c r="AA44" s="163">
        <v>0</v>
      </c>
      <c r="AB44" s="163">
        <v>186603.2341</v>
      </c>
    </row>
    <row r="45" spans="1:28" x14ac:dyDescent="0.2">
      <c r="A45" s="102" t="s">
        <v>214</v>
      </c>
      <c r="B45" s="158">
        <v>344694100.00810003</v>
      </c>
      <c r="C45" s="158">
        <v>1018716.6919</v>
      </c>
      <c r="D45" s="158">
        <v>345712816.70000005</v>
      </c>
      <c r="E45" s="159">
        <v>1838993.6178000001</v>
      </c>
      <c r="F45" s="159">
        <v>65582.938099999999</v>
      </c>
      <c r="G45" s="159">
        <v>1904576.5559</v>
      </c>
      <c r="H45" s="109">
        <v>0.197129</v>
      </c>
      <c r="I45" s="105">
        <v>0.19495899999999999</v>
      </c>
      <c r="J45" s="109">
        <v>0.19712399999999999</v>
      </c>
      <c r="K45" s="106">
        <v>16.1829</v>
      </c>
      <c r="L45" s="106">
        <v>131.24100000000001</v>
      </c>
      <c r="M45" s="106">
        <v>16.5168</v>
      </c>
      <c r="N45" s="162">
        <v>4220708.4638999999</v>
      </c>
      <c r="O45" s="162">
        <v>72396.016239999997</v>
      </c>
      <c r="P45" s="162">
        <v>4293104.4801400006</v>
      </c>
      <c r="Q45" s="162">
        <v>332367611.28460008</v>
      </c>
      <c r="R45" s="162">
        <v>911699.76309999998</v>
      </c>
      <c r="S45" s="162">
        <v>333279311.04770005</v>
      </c>
      <c r="T45" s="162">
        <v>6653776.0031000003</v>
      </c>
      <c r="U45" s="162">
        <v>19845.406459999998</v>
      </c>
      <c r="V45" s="162">
        <v>6673621.4095600005</v>
      </c>
      <c r="W45" s="162">
        <v>5672712.7204</v>
      </c>
      <c r="X45" s="162">
        <v>87171.522339999996</v>
      </c>
      <c r="Y45" s="162">
        <v>5759884.2427399997</v>
      </c>
      <c r="Z45" s="162">
        <v>0</v>
      </c>
      <c r="AA45" s="162">
        <v>0</v>
      </c>
      <c r="AB45" s="162">
        <v>0</v>
      </c>
    </row>
    <row r="46" spans="1:28" x14ac:dyDescent="0.2">
      <c r="A46" s="102" t="s">
        <v>215</v>
      </c>
      <c r="B46" s="158">
        <v>7883503.1050999993</v>
      </c>
      <c r="C46" s="158">
        <v>32563.881799999999</v>
      </c>
      <c r="D46" s="158">
        <v>7916066.9868999999</v>
      </c>
      <c r="E46" s="159">
        <v>146938.28228853</v>
      </c>
      <c r="F46" s="159">
        <v>80.546000000000006</v>
      </c>
      <c r="G46" s="159">
        <v>147018.82828853</v>
      </c>
      <c r="H46" s="109">
        <v>4.32612E-2</v>
      </c>
      <c r="I46" s="105">
        <v>7.0000000000000007E-2</v>
      </c>
      <c r="J46" s="109">
        <v>4.3247500000000001E-2</v>
      </c>
      <c r="K46" s="106">
        <v>61.555399999999999</v>
      </c>
      <c r="L46" s="106">
        <v>121.733</v>
      </c>
      <c r="M46" s="106">
        <v>61.809699999999999</v>
      </c>
      <c r="N46" s="162">
        <v>26226.91</v>
      </c>
      <c r="O46" s="162">
        <v>0</v>
      </c>
      <c r="P46" s="162">
        <v>26226.91</v>
      </c>
      <c r="Q46" s="162">
        <v>7776427.8250999991</v>
      </c>
      <c r="R46" s="162">
        <v>32563.881799999999</v>
      </c>
      <c r="S46" s="162">
        <v>7808991.7068999996</v>
      </c>
      <c r="T46" s="162">
        <v>62289.15</v>
      </c>
      <c r="U46" s="162">
        <v>0</v>
      </c>
      <c r="V46" s="162">
        <v>62289.15</v>
      </c>
      <c r="W46" s="162">
        <v>44786.130000000005</v>
      </c>
      <c r="X46" s="162">
        <v>0</v>
      </c>
      <c r="Y46" s="162">
        <v>44786.130000000005</v>
      </c>
      <c r="Z46" s="162">
        <v>0</v>
      </c>
      <c r="AA46" s="162">
        <v>0</v>
      </c>
      <c r="AB46" s="162">
        <v>0</v>
      </c>
    </row>
    <row r="47" spans="1:28" x14ac:dyDescent="0.2">
      <c r="A47" s="103" t="s">
        <v>276</v>
      </c>
      <c r="B47" s="158">
        <v>35366261417.798286</v>
      </c>
      <c r="C47" s="158">
        <v>26371563192.908966</v>
      </c>
      <c r="D47" s="158">
        <v>61737824610.707138</v>
      </c>
      <c r="E47" s="159">
        <v>754895633.03060222</v>
      </c>
      <c r="F47" s="159">
        <v>285720409.59492326</v>
      </c>
      <c r="G47" s="159">
        <v>1040616042.6255254</v>
      </c>
      <c r="H47" s="109">
        <v>0.14494299999999999</v>
      </c>
      <c r="I47" s="105">
        <v>9.0134044117675616E-2</v>
      </c>
      <c r="J47" s="109">
        <v>0.11973</v>
      </c>
      <c r="K47" s="106">
        <v>79.759799999999998</v>
      </c>
      <c r="L47" s="106">
        <v>94.958450960959553</v>
      </c>
      <c r="M47" s="106">
        <v>86.219499999999996</v>
      </c>
      <c r="N47" s="162">
        <v>497248882.89069623</v>
      </c>
      <c r="O47" s="162">
        <v>539020577.46187234</v>
      </c>
      <c r="P47" s="162">
        <v>1036269460.3525685</v>
      </c>
      <c r="Q47" s="162">
        <v>32851451318.273529</v>
      </c>
      <c r="R47" s="162">
        <v>24058193318.844608</v>
      </c>
      <c r="S47" s="162">
        <v>56909644637.11792</v>
      </c>
      <c r="T47" s="162">
        <v>1667463606.2746465</v>
      </c>
      <c r="U47" s="162">
        <v>1554949824.393213</v>
      </c>
      <c r="V47" s="162">
        <v>3222413430.6678591</v>
      </c>
      <c r="W47" s="162">
        <v>781068997.61480963</v>
      </c>
      <c r="X47" s="162">
        <v>707301880.12736762</v>
      </c>
      <c r="Y47" s="162">
        <v>1488370877.7422771</v>
      </c>
      <c r="Z47" s="162">
        <v>66277495.635300003</v>
      </c>
      <c r="AA47" s="162">
        <v>51118169.543775998</v>
      </c>
      <c r="AB47" s="162">
        <v>117395665.179076</v>
      </c>
    </row>
    <row r="48" spans="1:28" x14ac:dyDescent="0.2">
      <c r="A48" s="104" t="s">
        <v>216</v>
      </c>
      <c r="B48" s="158">
        <v>7300742873.5688601</v>
      </c>
      <c r="C48" s="158">
        <v>14036275071.815477</v>
      </c>
      <c r="D48" s="158">
        <v>21337017945.38435</v>
      </c>
      <c r="E48" s="159">
        <v>89692692.478758365</v>
      </c>
      <c r="F48" s="159">
        <v>130549425.42431353</v>
      </c>
      <c r="G48" s="159">
        <v>220242117.90307188</v>
      </c>
      <c r="H48" s="109">
        <v>0.12363300000000001</v>
      </c>
      <c r="I48" s="105">
        <v>9.7175851718348596E-2</v>
      </c>
      <c r="J48" s="109">
        <v>0.10621800000000001</v>
      </c>
      <c r="K48" s="106">
        <v>59.0473</v>
      </c>
      <c r="L48" s="106">
        <v>80.066117590863371</v>
      </c>
      <c r="M48" s="106">
        <v>72.894099999999995</v>
      </c>
      <c r="N48" s="162">
        <v>71322215.252099991</v>
      </c>
      <c r="O48" s="162">
        <v>218210202.24531931</v>
      </c>
      <c r="P48" s="162">
        <v>289532417.4974193</v>
      </c>
      <c r="Q48" s="162">
        <v>6802398419.9435549</v>
      </c>
      <c r="R48" s="162">
        <v>12836059917.895262</v>
      </c>
      <c r="S48" s="162">
        <v>19638458337.838829</v>
      </c>
      <c r="T48" s="162">
        <v>360395586.11824912</v>
      </c>
      <c r="U48" s="162">
        <v>961336603.63023043</v>
      </c>
      <c r="V48" s="162">
        <v>1321732189.7484796</v>
      </c>
      <c r="W48" s="162">
        <v>137948867.50705618</v>
      </c>
      <c r="X48" s="162">
        <v>225010381.83028609</v>
      </c>
      <c r="Y48" s="162">
        <v>362959249.33734214</v>
      </c>
      <c r="Z48" s="162">
        <v>0</v>
      </c>
      <c r="AA48" s="162">
        <v>13868168.4597</v>
      </c>
      <c r="AB48" s="162">
        <v>13868168.4597</v>
      </c>
    </row>
    <row r="49" spans="1:28" x14ac:dyDescent="0.2">
      <c r="A49" s="104" t="s">
        <v>217</v>
      </c>
      <c r="B49" s="158">
        <v>3913359961.0838842</v>
      </c>
      <c r="C49" s="158">
        <v>6019740662.1257811</v>
      </c>
      <c r="D49" s="158">
        <v>9933100623.2095661</v>
      </c>
      <c r="E49" s="159">
        <v>82371590.684058607</v>
      </c>
      <c r="F49" s="159">
        <v>98950359.240241349</v>
      </c>
      <c r="G49" s="159">
        <v>181321949.92430001</v>
      </c>
      <c r="H49" s="109">
        <v>0.127471</v>
      </c>
      <c r="I49" s="105">
        <v>8.0397714228045924E-2</v>
      </c>
      <c r="J49" s="109">
        <v>9.9111500000000005E-2</v>
      </c>
      <c r="K49" s="106">
        <v>72.172600000000003</v>
      </c>
      <c r="L49" s="106">
        <v>90.167145148043218</v>
      </c>
      <c r="M49" s="106">
        <v>83.101500000000001</v>
      </c>
      <c r="N49" s="162">
        <v>93049653.109975114</v>
      </c>
      <c r="O49" s="162">
        <v>242897183.39334497</v>
      </c>
      <c r="P49" s="162">
        <v>335946836.5033201</v>
      </c>
      <c r="Q49" s="162">
        <v>3604381127.962883</v>
      </c>
      <c r="R49" s="162">
        <v>5382177501.8929367</v>
      </c>
      <c r="S49" s="162">
        <v>8986558629.8557205</v>
      </c>
      <c r="T49" s="162">
        <v>151266360.7160444</v>
      </c>
      <c r="U49" s="162">
        <v>265379546.6289975</v>
      </c>
      <c r="V49" s="162">
        <v>416645907.34504181</v>
      </c>
      <c r="W49" s="162">
        <v>153501473.56445685</v>
      </c>
      <c r="X49" s="162">
        <v>355891458.6871714</v>
      </c>
      <c r="Y49" s="162">
        <v>509392932.25162828</v>
      </c>
      <c r="Z49" s="162">
        <v>4210998.8404999999</v>
      </c>
      <c r="AA49" s="162">
        <v>16292154.916676</v>
      </c>
      <c r="AB49" s="162">
        <v>20503153.757175997</v>
      </c>
    </row>
    <row r="50" spans="1:28" x14ac:dyDescent="0.2">
      <c r="A50" s="104" t="s">
        <v>218</v>
      </c>
      <c r="B50" s="158">
        <v>6638364926.769413</v>
      </c>
      <c r="C50" s="158">
        <v>1351684668.5732098</v>
      </c>
      <c r="D50" s="158">
        <v>7990049595.3426228</v>
      </c>
      <c r="E50" s="159">
        <v>185412482.90806919</v>
      </c>
      <c r="F50" s="159">
        <v>17822037.773478549</v>
      </c>
      <c r="G50" s="159">
        <v>203234520.68164769</v>
      </c>
      <c r="H50" s="109">
        <v>0.16057299999999999</v>
      </c>
      <c r="I50" s="105">
        <v>7.9022364984819848E-2</v>
      </c>
      <c r="J50" s="109">
        <v>0.14696300000000001</v>
      </c>
      <c r="K50" s="106">
        <v>61.8874</v>
      </c>
      <c r="L50" s="106">
        <v>100.82496512330412</v>
      </c>
      <c r="M50" s="106">
        <v>68.474500000000006</v>
      </c>
      <c r="N50" s="162">
        <v>131832376.60980001</v>
      </c>
      <c r="O50" s="162">
        <v>23650898.772999998</v>
      </c>
      <c r="P50" s="162">
        <v>155483275.38279998</v>
      </c>
      <c r="Q50" s="162">
        <v>6131798183.6902132</v>
      </c>
      <c r="R50" s="162">
        <v>1234281595.7939098</v>
      </c>
      <c r="S50" s="162">
        <v>7366079779.4840221</v>
      </c>
      <c r="T50" s="162">
        <v>334815379.73790002</v>
      </c>
      <c r="U50" s="162">
        <v>81483227.477200001</v>
      </c>
      <c r="V50" s="162">
        <v>416298607.21520001</v>
      </c>
      <c r="W50" s="162">
        <v>169051389.41819999</v>
      </c>
      <c r="X50" s="162">
        <v>35076422.948399998</v>
      </c>
      <c r="Y50" s="162">
        <v>204127812.36659998</v>
      </c>
      <c r="Z50" s="162">
        <v>2699973.9230999998</v>
      </c>
      <c r="AA50" s="162">
        <v>843422.35370000009</v>
      </c>
      <c r="AB50" s="162">
        <v>3543396.2767999996</v>
      </c>
    </row>
    <row r="51" spans="1:28" x14ac:dyDescent="0.2">
      <c r="A51" s="104" t="s">
        <v>219</v>
      </c>
      <c r="B51" s="158">
        <v>17513793656.376122</v>
      </c>
      <c r="C51" s="158">
        <v>4963862790.39499</v>
      </c>
      <c r="D51" s="158">
        <v>22477656446.771015</v>
      </c>
      <c r="E51" s="159">
        <v>397418866.95931613</v>
      </c>
      <c r="F51" s="159">
        <v>38398587.156889729</v>
      </c>
      <c r="G51" s="159">
        <v>435817454.11620569</v>
      </c>
      <c r="H51" s="109">
        <v>0.148453</v>
      </c>
      <c r="I51" s="105">
        <v>7.2340433567342113E-2</v>
      </c>
      <c r="J51" s="109">
        <v>0.13194900000000001</v>
      </c>
      <c r="K51" s="106">
        <v>96.6999</v>
      </c>
      <c r="L51" s="106">
        <v>141.79585266553508</v>
      </c>
      <c r="M51" s="106">
        <v>106.49299999999999</v>
      </c>
      <c r="N51" s="162">
        <v>201044637.90892118</v>
      </c>
      <c r="O51" s="162">
        <v>54262293.050207995</v>
      </c>
      <c r="P51" s="162">
        <v>255306930.95912921</v>
      </c>
      <c r="Q51" s="162">
        <v>16312873586.676973</v>
      </c>
      <c r="R51" s="162">
        <v>4605674303.2726955</v>
      </c>
      <c r="S51" s="162">
        <v>20918547889.949574</v>
      </c>
      <c r="T51" s="162">
        <v>820986279.72245276</v>
      </c>
      <c r="U51" s="162">
        <v>246750446.64668465</v>
      </c>
      <c r="V51" s="162">
        <v>1067736726.3692373</v>
      </c>
      <c r="W51" s="162">
        <v>320567267.11499655</v>
      </c>
      <c r="X51" s="162">
        <v>91323616.661809981</v>
      </c>
      <c r="Y51" s="162">
        <v>411890883.77670658</v>
      </c>
      <c r="Z51" s="162">
        <v>59366522.861699998</v>
      </c>
      <c r="AA51" s="162">
        <v>20114423.8138</v>
      </c>
      <c r="AB51" s="162">
        <v>79480946.675499991</v>
      </c>
    </row>
    <row r="53" spans="1:28" x14ac:dyDescent="0.2">
      <c r="B53" s="167">
        <f>D7+D47-BS!E29</f>
        <v>-4209.2785263061523</v>
      </c>
    </row>
  </sheetData>
  <mergeCells count="10">
    <mergeCell ref="Q5:S5"/>
    <mergeCell ref="T5:V5"/>
    <mergeCell ref="W5:Y5"/>
    <mergeCell ref="Z5:AB5"/>
    <mergeCell ref="A5:A6"/>
    <mergeCell ref="B5:D5"/>
    <mergeCell ref="E5:G5"/>
    <mergeCell ref="H5:J5"/>
    <mergeCell ref="K5:M5"/>
    <mergeCell ref="N5:P5"/>
  </mergeCells>
  <pageMargins left="0.7" right="0.7" top="0.75" bottom="0.75" header="0.3" footer="0.3"/>
  <pageSetup scale="2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</sheetPr>
  <dimension ref="A1:AB51"/>
  <sheetViews>
    <sheetView topLeftCell="A19" zoomScaleNormal="100" workbookViewId="0">
      <selection activeCell="A3" sqref="A3"/>
    </sheetView>
  </sheetViews>
  <sheetFormatPr defaultColWidth="8.7109375" defaultRowHeight="12.75" x14ac:dyDescent="0.2"/>
  <cols>
    <col min="1" max="1" width="75" style="107" bestFit="1" customWidth="1"/>
    <col min="2" max="2" width="14.7109375" style="107" customWidth="1"/>
    <col min="3" max="4" width="9.85546875" style="107" bestFit="1" customWidth="1"/>
    <col min="5" max="16" width="8.7109375" style="107"/>
    <col min="17" max="19" width="9.85546875" style="107" bestFit="1" customWidth="1"/>
    <col min="20" max="16384" width="8.7109375" style="107"/>
  </cols>
  <sheetData>
    <row r="1" spans="1:28" x14ac:dyDescent="0.2">
      <c r="A1" s="110" t="s">
        <v>116</v>
      </c>
    </row>
    <row r="2" spans="1:28" x14ac:dyDescent="0.2">
      <c r="A2" s="68"/>
    </row>
    <row r="3" spans="1:28" x14ac:dyDescent="0.2">
      <c r="A3" s="77">
        <f>BS!B3</f>
        <v>45626</v>
      </c>
    </row>
    <row r="4" spans="1:28" x14ac:dyDescent="0.2">
      <c r="A4" s="166" t="s">
        <v>284</v>
      </c>
    </row>
    <row r="5" spans="1:28" ht="54.95" customHeight="1" x14ac:dyDescent="0.2">
      <c r="A5" s="204" t="s">
        <v>222</v>
      </c>
      <c r="B5" s="205" t="s">
        <v>235</v>
      </c>
      <c r="C5" s="205"/>
      <c r="D5" s="205"/>
      <c r="E5" s="205" t="s">
        <v>234</v>
      </c>
      <c r="F5" s="205"/>
      <c r="G5" s="205"/>
      <c r="H5" s="205" t="s">
        <v>236</v>
      </c>
      <c r="I5" s="205"/>
      <c r="J5" s="205"/>
      <c r="K5" s="205" t="s">
        <v>237</v>
      </c>
      <c r="L5" s="205"/>
      <c r="M5" s="205"/>
      <c r="N5" s="205" t="s">
        <v>238</v>
      </c>
      <c r="O5" s="205"/>
      <c r="P5" s="205"/>
      <c r="Q5" s="205" t="s">
        <v>239</v>
      </c>
      <c r="R5" s="205"/>
      <c r="S5" s="205"/>
      <c r="T5" s="205" t="s">
        <v>240</v>
      </c>
      <c r="U5" s="205"/>
      <c r="V5" s="205"/>
      <c r="W5" s="205" t="s">
        <v>241</v>
      </c>
      <c r="X5" s="205"/>
      <c r="Y5" s="205"/>
      <c r="Z5" s="205" t="s">
        <v>242</v>
      </c>
      <c r="AA5" s="205"/>
      <c r="AB5" s="205"/>
    </row>
    <row r="6" spans="1:28" x14ac:dyDescent="0.2">
      <c r="A6" s="204"/>
      <c r="B6" s="108" t="s">
        <v>22</v>
      </c>
      <c r="C6" s="108" t="s">
        <v>23</v>
      </c>
      <c r="D6" s="108" t="s">
        <v>13</v>
      </c>
      <c r="E6" s="108" t="s">
        <v>22</v>
      </c>
      <c r="F6" s="108" t="s">
        <v>23</v>
      </c>
      <c r="G6" s="108" t="s">
        <v>13</v>
      </c>
      <c r="H6" s="108" t="s">
        <v>22</v>
      </c>
      <c r="I6" s="108" t="s">
        <v>23</v>
      </c>
      <c r="J6" s="108" t="s">
        <v>13</v>
      </c>
      <c r="K6" s="108" t="s">
        <v>22</v>
      </c>
      <c r="L6" s="108" t="s">
        <v>23</v>
      </c>
      <c r="M6" s="108" t="s">
        <v>13</v>
      </c>
      <c r="N6" s="108" t="s">
        <v>22</v>
      </c>
      <c r="O6" s="108" t="s">
        <v>23</v>
      </c>
      <c r="P6" s="108" t="s">
        <v>13</v>
      </c>
      <c r="Q6" s="108" t="s">
        <v>22</v>
      </c>
      <c r="R6" s="108" t="s">
        <v>23</v>
      </c>
      <c r="S6" s="108" t="s">
        <v>13</v>
      </c>
      <c r="T6" s="108" t="s">
        <v>22</v>
      </c>
      <c r="U6" s="108" t="s">
        <v>23</v>
      </c>
      <c r="V6" s="108" t="s">
        <v>13</v>
      </c>
      <c r="W6" s="108" t="s">
        <v>22</v>
      </c>
      <c r="X6" s="108" t="s">
        <v>23</v>
      </c>
      <c r="Y6" s="108" t="s">
        <v>13</v>
      </c>
      <c r="Z6" s="108" t="s">
        <v>22</v>
      </c>
      <c r="AA6" s="108" t="s">
        <v>23</v>
      </c>
      <c r="AB6" s="108" t="s">
        <v>13</v>
      </c>
    </row>
    <row r="7" spans="1:28" x14ac:dyDescent="0.2">
      <c r="A7" s="103" t="s">
        <v>274</v>
      </c>
      <c r="B7" s="158">
        <f>Sectors_I!B7</f>
        <v>45291324.100000001</v>
      </c>
      <c r="C7" s="158">
        <f>Sectors_I!C7</f>
        <v>675627.37049999996</v>
      </c>
      <c r="D7" s="158">
        <f>Sectors_I!D7</f>
        <v>45966951.4705</v>
      </c>
      <c r="E7" s="159">
        <f>Sectors_I!E7</f>
        <v>104663.24257772999</v>
      </c>
      <c r="F7" s="159">
        <f>Sectors_I!F7</f>
        <v>1243.9878000000001</v>
      </c>
      <c r="G7" s="159">
        <f>Sectors_I!G7</f>
        <v>105907.23037773</v>
      </c>
      <c r="H7" s="109">
        <f>Sectors_I!H7</f>
        <v>9.2499999999999999E-2</v>
      </c>
      <c r="I7" s="105">
        <f>Sectors_I!I7</f>
        <v>7.4899999999999994E-2</v>
      </c>
      <c r="J7" s="109">
        <f>Sectors_I!J7</f>
        <v>9.2227000000000003E-2</v>
      </c>
      <c r="K7" s="106">
        <f>Sectors_I!K7</f>
        <v>3</v>
      </c>
      <c r="L7" s="106">
        <f>Sectors_I!L7</f>
        <v>13.283300000000001</v>
      </c>
      <c r="M7" s="106">
        <f>Sectors_I!M7</f>
        <v>3.1595300000000002</v>
      </c>
      <c r="N7" s="162">
        <f>Sectors_I!N7</f>
        <v>0</v>
      </c>
      <c r="O7" s="162">
        <f>Sectors_I!O7</f>
        <v>0</v>
      </c>
      <c r="P7" s="162">
        <f>Sectors_I!P7</f>
        <v>0</v>
      </c>
      <c r="Q7" s="162">
        <f>Sectors_I!Q7</f>
        <v>45291324.100000001</v>
      </c>
      <c r="R7" s="162">
        <f>Sectors_I!R7</f>
        <v>675627.37049999996</v>
      </c>
      <c r="S7" s="162">
        <f>Sectors_I!S7</f>
        <v>45966951.4705</v>
      </c>
      <c r="T7" s="162">
        <f>Sectors_I!T7</f>
        <v>0</v>
      </c>
      <c r="U7" s="162">
        <f>Sectors_I!U7</f>
        <v>0</v>
      </c>
      <c r="V7" s="162">
        <f>Sectors_I!V7</f>
        <v>0</v>
      </c>
      <c r="W7" s="162">
        <f>Sectors_I!W7</f>
        <v>0</v>
      </c>
      <c r="X7" s="162">
        <f>Sectors_I!X7</f>
        <v>0</v>
      </c>
      <c r="Y7" s="162">
        <f>Sectors_I!Y7</f>
        <v>0</v>
      </c>
      <c r="Z7" s="162">
        <f>Sectors_I!Z7</f>
        <v>0</v>
      </c>
      <c r="AA7" s="162">
        <f>Sectors_I!AA7</f>
        <v>0</v>
      </c>
      <c r="AB7" s="162">
        <f>Sectors_I!AB7</f>
        <v>0</v>
      </c>
    </row>
    <row r="8" spans="1:28" x14ac:dyDescent="0.2">
      <c r="A8" s="102" t="s">
        <v>117</v>
      </c>
      <c r="B8" s="158">
        <f>Sectors_I!B8</f>
        <v>48105380.845699899</v>
      </c>
      <c r="C8" s="158">
        <f>Sectors_I!C8</f>
        <v>34893836.776069909</v>
      </c>
      <c r="D8" s="158">
        <f>Sectors_I!D8</f>
        <v>82999217.621869817</v>
      </c>
      <c r="E8" s="159">
        <f>Sectors_I!E8</f>
        <v>291794.99475728004</v>
      </c>
      <c r="F8" s="159">
        <f>Sectors_I!F8</f>
        <v>324449.15195999999</v>
      </c>
      <c r="G8" s="159">
        <f>Sectors_I!G8</f>
        <v>616244.14671727992</v>
      </c>
      <c r="H8" s="109">
        <f>Sectors_I!H8</f>
        <v>0.121254</v>
      </c>
      <c r="I8" s="105">
        <f>Sectors_I!I8</f>
        <v>9.4100251102807425E-2</v>
      </c>
      <c r="J8" s="109">
        <f>Sectors_I!J8</f>
        <v>0.10975799999999999</v>
      </c>
      <c r="K8" s="106">
        <f>Sectors_I!K8</f>
        <v>37.474800000000002</v>
      </c>
      <c r="L8" s="106">
        <f>Sectors_I!L8</f>
        <v>44.994624372777466</v>
      </c>
      <c r="M8" s="106">
        <f>Sectors_I!M8</f>
        <v>40.6599</v>
      </c>
      <c r="N8" s="162">
        <f>Sectors_I!N8</f>
        <v>216269.27</v>
      </c>
      <c r="O8" s="162">
        <f>Sectors_I!O8</f>
        <v>0</v>
      </c>
      <c r="P8" s="162">
        <f>Sectors_I!P8</f>
        <v>216269.27</v>
      </c>
      <c r="Q8" s="162">
        <f>Sectors_I!Q8</f>
        <v>47570661.255699895</v>
      </c>
      <c r="R8" s="162">
        <f>Sectors_I!R8</f>
        <v>34893789.437769912</v>
      </c>
      <c r="S8" s="162">
        <f>Sectors_I!S8</f>
        <v>82464450.693569809</v>
      </c>
      <c r="T8" s="162">
        <f>Sectors_I!T8</f>
        <v>307602.81</v>
      </c>
      <c r="U8" s="162">
        <f>Sectors_I!U8</f>
        <v>0</v>
      </c>
      <c r="V8" s="162">
        <f>Sectors_I!V8</f>
        <v>307602.81</v>
      </c>
      <c r="W8" s="162">
        <f>Sectors_I!W8</f>
        <v>227116.78</v>
      </c>
      <c r="X8" s="162">
        <f>Sectors_I!X8</f>
        <v>47.338299999999997</v>
      </c>
      <c r="Y8" s="162">
        <f>Sectors_I!Y8</f>
        <v>227164.1183</v>
      </c>
      <c r="Z8" s="162">
        <f>Sectors_I!Z8</f>
        <v>0</v>
      </c>
      <c r="AA8" s="162">
        <f>Sectors_I!AA8</f>
        <v>0</v>
      </c>
      <c r="AB8" s="162">
        <f>Sectors_I!AB8</f>
        <v>0</v>
      </c>
    </row>
    <row r="9" spans="1:28" x14ac:dyDescent="0.2">
      <c r="A9" s="102" t="s">
        <v>118</v>
      </c>
      <c r="B9" s="158">
        <f>Sectors_I!B9</f>
        <v>731706617.53499985</v>
      </c>
      <c r="C9" s="158">
        <f>Sectors_I!C9</f>
        <v>80607523.939936012</v>
      </c>
      <c r="D9" s="158">
        <f>Sectors_I!D9</f>
        <v>812314141.47493601</v>
      </c>
      <c r="E9" s="159">
        <f>Sectors_I!E9</f>
        <v>2786654.06248029</v>
      </c>
      <c r="F9" s="159">
        <f>Sectors_I!F9</f>
        <v>403929.81391679007</v>
      </c>
      <c r="G9" s="159">
        <f>Sectors_I!G9</f>
        <v>3190583.8763970798</v>
      </c>
      <c r="H9" s="109">
        <f>Sectors_I!H9</f>
        <v>0.12674199999999999</v>
      </c>
      <c r="I9" s="105">
        <f>Sectors_I!I9</f>
        <v>8.4089927294751204E-2</v>
      </c>
      <c r="J9" s="109">
        <f>Sectors_I!J9</f>
        <v>0.122456</v>
      </c>
      <c r="K9" s="106">
        <f>Sectors_I!K9</f>
        <v>29.089600000000001</v>
      </c>
      <c r="L9" s="106">
        <f>Sectors_I!L9</f>
        <v>23.634651338088606</v>
      </c>
      <c r="M9" s="106">
        <f>Sectors_I!M9</f>
        <v>28.544699999999999</v>
      </c>
      <c r="N9" s="162">
        <f>Sectors_I!N9</f>
        <v>1447937.4100000001</v>
      </c>
      <c r="O9" s="162">
        <f>Sectors_I!O9</f>
        <v>397142.91000000003</v>
      </c>
      <c r="P9" s="162">
        <f>Sectors_I!P9</f>
        <v>1845080.3199999998</v>
      </c>
      <c r="Q9" s="162">
        <f>Sectors_I!Q9</f>
        <v>729701835.07199991</v>
      </c>
      <c r="R9" s="162">
        <f>Sectors_I!R9</f>
        <v>79960384.571036011</v>
      </c>
      <c r="S9" s="162">
        <f>Sectors_I!S9</f>
        <v>809662219.64293599</v>
      </c>
      <c r="T9" s="162">
        <f>Sectors_I!T9</f>
        <v>223448.1814</v>
      </c>
      <c r="U9" s="162">
        <f>Sectors_I!U9</f>
        <v>149903.77040000001</v>
      </c>
      <c r="V9" s="162">
        <f>Sectors_I!V9</f>
        <v>373351.95180000004</v>
      </c>
      <c r="W9" s="162">
        <f>Sectors_I!W9</f>
        <v>1451363.2200000002</v>
      </c>
      <c r="X9" s="162">
        <f>Sectors_I!X9</f>
        <v>435936.09849999996</v>
      </c>
      <c r="Y9" s="162">
        <f>Sectors_I!Y9</f>
        <v>1887299.3185999999</v>
      </c>
      <c r="Z9" s="162">
        <f>Sectors_I!Z9</f>
        <v>329971.06160000002</v>
      </c>
      <c r="AA9" s="162">
        <f>Sectors_I!AA9</f>
        <v>61299.5</v>
      </c>
      <c r="AB9" s="162">
        <f>Sectors_I!AB9</f>
        <v>391270.56160000002</v>
      </c>
    </row>
    <row r="10" spans="1:28" x14ac:dyDescent="0.2">
      <c r="A10" s="102" t="s">
        <v>229</v>
      </c>
      <c r="B10" s="158">
        <f>Sectors_I!B10</f>
        <v>215213546.01879999</v>
      </c>
      <c r="C10" s="158">
        <f>Sectors_I!C10</f>
        <v>1561590.7700999998</v>
      </c>
      <c r="D10" s="158">
        <f>Sectors_I!D10</f>
        <v>216775136.78890002</v>
      </c>
      <c r="E10" s="159">
        <f>Sectors_I!E10</f>
        <v>965969.03616970987</v>
      </c>
      <c r="F10" s="159">
        <f>Sectors_I!F10</f>
        <v>4506.7557999999999</v>
      </c>
      <c r="G10" s="159">
        <f>Sectors_I!G10</f>
        <v>970475.79196971003</v>
      </c>
      <c r="H10" s="109">
        <f>Sectors_I!H10</f>
        <v>0.14216100000000001</v>
      </c>
      <c r="I10" s="105">
        <f>Sectors_I!I10</f>
        <v>0.109098</v>
      </c>
      <c r="J10" s="109">
        <f>Sectors_I!J10</f>
        <v>0.14193700000000001</v>
      </c>
      <c r="K10" s="106">
        <f>Sectors_I!K10</f>
        <v>22.4</v>
      </c>
      <c r="L10" s="106">
        <f>Sectors_I!L10</f>
        <v>55.771700000000003</v>
      </c>
      <c r="M10" s="106">
        <f>Sectors_I!M10</f>
        <v>22.640699999999999</v>
      </c>
      <c r="N10" s="162">
        <f>Sectors_I!N10</f>
        <v>0</v>
      </c>
      <c r="O10" s="162">
        <f>Sectors_I!O10</f>
        <v>0</v>
      </c>
      <c r="P10" s="162">
        <f>Sectors_I!P10</f>
        <v>0</v>
      </c>
      <c r="Q10" s="162">
        <f>Sectors_I!Q10</f>
        <v>215175459.57879999</v>
      </c>
      <c r="R10" s="162">
        <f>Sectors_I!R10</f>
        <v>1561590.7700999998</v>
      </c>
      <c r="S10" s="162">
        <f>Sectors_I!S10</f>
        <v>216737050.34890002</v>
      </c>
      <c r="T10" s="162">
        <f>Sectors_I!T10</f>
        <v>0</v>
      </c>
      <c r="U10" s="162">
        <f>Sectors_I!U10</f>
        <v>0</v>
      </c>
      <c r="V10" s="162">
        <f>Sectors_I!V10</f>
        <v>0</v>
      </c>
      <c r="W10" s="162">
        <f>Sectors_I!W10</f>
        <v>38086.44</v>
      </c>
      <c r="X10" s="162">
        <f>Sectors_I!X10</f>
        <v>0</v>
      </c>
      <c r="Y10" s="162">
        <f>Sectors_I!Y10</f>
        <v>38086.44</v>
      </c>
      <c r="Z10" s="162">
        <f>Sectors_I!Z10</f>
        <v>0</v>
      </c>
      <c r="AA10" s="162">
        <f>Sectors_I!AA10</f>
        <v>0</v>
      </c>
      <c r="AB10" s="162">
        <f>Sectors_I!AB10</f>
        <v>0</v>
      </c>
    </row>
    <row r="11" spans="1:28" x14ac:dyDescent="0.2">
      <c r="A11" s="102" t="s">
        <v>243</v>
      </c>
      <c r="B11" s="158">
        <f>Sectors_I!B11</f>
        <v>325228847.40732157</v>
      </c>
      <c r="C11" s="158">
        <f>Sectors_I!C11</f>
        <v>3476436592.4473104</v>
      </c>
      <c r="D11" s="158">
        <f>Sectors_I!D11</f>
        <v>3801665439.8546319</v>
      </c>
      <c r="E11" s="159">
        <f>Sectors_I!E11</f>
        <v>11322325.980249932</v>
      </c>
      <c r="F11" s="159">
        <f>Sectors_I!F11</f>
        <v>25381464.625045322</v>
      </c>
      <c r="G11" s="159">
        <f>Sectors_I!G11</f>
        <v>36703790.605195247</v>
      </c>
      <c r="H11" s="109">
        <f>Sectors_I!H11</f>
        <v>0.12144000000000001</v>
      </c>
      <c r="I11" s="105">
        <f>Sectors_I!I11</f>
        <v>0.10514624640437296</v>
      </c>
      <c r="J11" s="109">
        <f>Sectors_I!J11</f>
        <v>0.106518</v>
      </c>
      <c r="K11" s="106">
        <f>Sectors_I!K11</f>
        <v>42.6586</v>
      </c>
      <c r="L11" s="106">
        <f>Sectors_I!L11</f>
        <v>38.53253320301274</v>
      </c>
      <c r="M11" s="106">
        <f>Sectors_I!M11</f>
        <v>38.8782</v>
      </c>
      <c r="N11" s="162">
        <f>Sectors_I!N11</f>
        <v>15862933.231500002</v>
      </c>
      <c r="O11" s="162">
        <f>Sectors_I!O11</f>
        <v>65281163.854888</v>
      </c>
      <c r="P11" s="162">
        <f>Sectors_I!P11</f>
        <v>81144097.08628799</v>
      </c>
      <c r="Q11" s="162">
        <f>Sectors_I!Q11</f>
        <v>285057301.04753435</v>
      </c>
      <c r="R11" s="162">
        <f>Sectors_I!R11</f>
        <v>3215472817.2723498</v>
      </c>
      <c r="S11" s="162">
        <f>Sectors_I!S11</f>
        <v>3500530118.319984</v>
      </c>
      <c r="T11" s="162">
        <f>Sectors_I!T11</f>
        <v>15536273.303420909</v>
      </c>
      <c r="U11" s="162">
        <f>Sectors_I!U11</f>
        <v>188229280.65552598</v>
      </c>
      <c r="V11" s="162">
        <f>Sectors_I!V11</f>
        <v>203765553.95884687</v>
      </c>
      <c r="W11" s="162">
        <f>Sectors_I!W11</f>
        <v>24635273.056366302</v>
      </c>
      <c r="X11" s="162">
        <f>Sectors_I!X11</f>
        <v>66360647.865534395</v>
      </c>
      <c r="Y11" s="162">
        <f>Sectors_I!Y11</f>
        <v>90995920.921900705</v>
      </c>
      <c r="Z11" s="162">
        <f>Sectors_I!Z11</f>
        <v>0</v>
      </c>
      <c r="AA11" s="162">
        <f>Sectors_I!AA11</f>
        <v>6373846.6539000003</v>
      </c>
      <c r="AB11" s="162">
        <f>Sectors_I!AB11</f>
        <v>6373846.6539000003</v>
      </c>
    </row>
    <row r="12" spans="1:28" x14ac:dyDescent="0.2">
      <c r="A12" s="102" t="s">
        <v>119</v>
      </c>
      <c r="B12" s="158">
        <f>Sectors_I!B12</f>
        <v>660392506.88621116</v>
      </c>
      <c r="C12" s="158">
        <f>Sectors_I!C12</f>
        <v>2571196151.7281427</v>
      </c>
      <c r="D12" s="158">
        <f>Sectors_I!D12</f>
        <v>3231588658.6143537</v>
      </c>
      <c r="E12" s="159">
        <f>Sectors_I!E12</f>
        <v>8459621.4143202901</v>
      </c>
      <c r="F12" s="159">
        <f>Sectors_I!F12</f>
        <v>22109183.460460454</v>
      </c>
      <c r="G12" s="159">
        <f>Sectors_I!G12</f>
        <v>30568804.874780748</v>
      </c>
      <c r="H12" s="109">
        <f>Sectors_I!H12</f>
        <v>0.12256599999999999</v>
      </c>
      <c r="I12" s="105">
        <f>Sectors_I!I12</f>
        <v>8.6875037284545861E-2</v>
      </c>
      <c r="J12" s="109">
        <f>Sectors_I!J12</f>
        <v>9.4121700000000003E-2</v>
      </c>
      <c r="K12" s="106">
        <f>Sectors_I!K12</f>
        <v>96.778300000000002</v>
      </c>
      <c r="L12" s="106">
        <f>Sectors_I!L12</f>
        <v>118.62413347320997</v>
      </c>
      <c r="M12" s="106">
        <f>Sectors_I!M12</f>
        <v>114.203</v>
      </c>
      <c r="N12" s="162">
        <f>Sectors_I!N12</f>
        <v>10306018.753899999</v>
      </c>
      <c r="O12" s="162">
        <f>Sectors_I!O12</f>
        <v>48827030.914658003</v>
      </c>
      <c r="P12" s="162">
        <f>Sectors_I!P12</f>
        <v>59133049.668558002</v>
      </c>
      <c r="Q12" s="162">
        <f>Sectors_I!Q12</f>
        <v>609122259.46826303</v>
      </c>
      <c r="R12" s="162">
        <f>Sectors_I!R12</f>
        <v>2365771556.0162129</v>
      </c>
      <c r="S12" s="162">
        <f>Sectors_I!S12</f>
        <v>2974893815.484376</v>
      </c>
      <c r="T12" s="162">
        <f>Sectors_I!T12</f>
        <v>28681183.032248136</v>
      </c>
      <c r="U12" s="162">
        <f>Sectors_I!U12</f>
        <v>136696618.97273952</v>
      </c>
      <c r="V12" s="162">
        <f>Sectors_I!V12</f>
        <v>165377802.00498766</v>
      </c>
      <c r="W12" s="162">
        <f>Sectors_I!W12</f>
        <v>22589064.385699999</v>
      </c>
      <c r="X12" s="162">
        <f>Sectors_I!X12</f>
        <v>67426293.652339995</v>
      </c>
      <c r="Y12" s="162">
        <f>Sectors_I!Y12</f>
        <v>90015358.038139999</v>
      </c>
      <c r="Z12" s="162">
        <f>Sectors_I!Z12</f>
        <v>0</v>
      </c>
      <c r="AA12" s="162">
        <f>Sectors_I!AA12</f>
        <v>1301683.0868500001</v>
      </c>
      <c r="AB12" s="162">
        <f>Sectors_I!AB12</f>
        <v>1301683.0868500001</v>
      </c>
    </row>
    <row r="13" spans="1:28" x14ac:dyDescent="0.2">
      <c r="A13" s="102" t="s">
        <v>120</v>
      </c>
      <c r="B13" s="158">
        <f>Sectors_I!B13</f>
        <v>514437176.53185999</v>
      </c>
      <c r="C13" s="158">
        <f>Sectors_I!C13</f>
        <v>471077855.56006843</v>
      </c>
      <c r="D13" s="158">
        <f>Sectors_I!D13</f>
        <v>985515032.09202838</v>
      </c>
      <c r="E13" s="159">
        <f>Sectors_I!E13</f>
        <v>14926363.4348408</v>
      </c>
      <c r="F13" s="159">
        <f>Sectors_I!F13</f>
        <v>5156855.0088578798</v>
      </c>
      <c r="G13" s="159">
        <f>Sectors_I!G13</f>
        <v>20083218.443698682</v>
      </c>
      <c r="H13" s="109">
        <f>Sectors_I!H13</f>
        <v>0.13595599999999999</v>
      </c>
      <c r="I13" s="105">
        <f>Sectors_I!I13</f>
        <v>9.3314485089017032E-2</v>
      </c>
      <c r="J13" s="109">
        <f>Sectors_I!J13</f>
        <v>0.115345</v>
      </c>
      <c r="K13" s="106">
        <f>Sectors_I!K13</f>
        <v>39.181800000000003</v>
      </c>
      <c r="L13" s="106">
        <f>Sectors_I!L13</f>
        <v>52.659892337875348</v>
      </c>
      <c r="M13" s="106">
        <f>Sectors_I!M13</f>
        <v>45.699800000000003</v>
      </c>
      <c r="N13" s="162">
        <f>Sectors_I!N13</f>
        <v>21737611.224499997</v>
      </c>
      <c r="O13" s="162">
        <f>Sectors_I!O13</f>
        <v>12442195.991199991</v>
      </c>
      <c r="P13" s="162">
        <f>Sectors_I!P13</f>
        <v>34179807.215699993</v>
      </c>
      <c r="Q13" s="162">
        <f>Sectors_I!Q13</f>
        <v>436051809.69276005</v>
      </c>
      <c r="R13" s="162">
        <f>Sectors_I!R13</f>
        <v>426410923.85970789</v>
      </c>
      <c r="S13" s="162">
        <f>Sectors_I!S13</f>
        <v>862462733.55256784</v>
      </c>
      <c r="T13" s="162">
        <f>Sectors_I!T13</f>
        <v>45937860.382800005</v>
      </c>
      <c r="U13" s="162">
        <f>Sectors_I!U13</f>
        <v>26581009.907324564</v>
      </c>
      <c r="V13" s="162">
        <f>Sectors_I!V13</f>
        <v>72518870.29012455</v>
      </c>
      <c r="W13" s="162">
        <f>Sectors_I!W13</f>
        <v>32420456.0383</v>
      </c>
      <c r="X13" s="162">
        <f>Sectors_I!X13</f>
        <v>18085921.793035991</v>
      </c>
      <c r="Y13" s="162">
        <f>Sectors_I!Y13</f>
        <v>50506377.831335992</v>
      </c>
      <c r="Z13" s="162">
        <f>Sectors_I!Z13</f>
        <v>27050.418000000001</v>
      </c>
      <c r="AA13" s="162">
        <f>Sectors_I!AA13</f>
        <v>0</v>
      </c>
      <c r="AB13" s="162">
        <f>Sectors_I!AB13</f>
        <v>27050.418000000001</v>
      </c>
    </row>
    <row r="14" spans="1:28" x14ac:dyDescent="0.2">
      <c r="A14" s="102" t="s">
        <v>121</v>
      </c>
      <c r="B14" s="158">
        <f>Sectors_I!B14</f>
        <v>719861901.10240006</v>
      </c>
      <c r="C14" s="158">
        <f>Sectors_I!C14</f>
        <v>1373562044.0186186</v>
      </c>
      <c r="D14" s="158">
        <f>Sectors_I!D14</f>
        <v>2093423945.1210186</v>
      </c>
      <c r="E14" s="159">
        <f>Sectors_I!E14</f>
        <v>12315175.79325792</v>
      </c>
      <c r="F14" s="159">
        <f>Sectors_I!F14</f>
        <v>12101184.304511581</v>
      </c>
      <c r="G14" s="159">
        <f>Sectors_I!G14</f>
        <v>24416360.097669501</v>
      </c>
      <c r="H14" s="109">
        <f>Sectors_I!H14</f>
        <v>0.12768299999999999</v>
      </c>
      <c r="I14" s="105">
        <f>Sectors_I!I14</f>
        <v>0.10424179578034377</v>
      </c>
      <c r="J14" s="109">
        <f>Sectors_I!J14</f>
        <v>0.112275</v>
      </c>
      <c r="K14" s="106">
        <f>Sectors_I!K14</f>
        <v>60.013300000000001</v>
      </c>
      <c r="L14" s="106">
        <f>Sectors_I!L14</f>
        <v>73.643055364491858</v>
      </c>
      <c r="M14" s="106">
        <f>Sectors_I!M14</f>
        <v>68.953599999999994</v>
      </c>
      <c r="N14" s="162">
        <f>Sectors_I!N14</f>
        <v>8308643.7471000003</v>
      </c>
      <c r="O14" s="162">
        <f>Sectors_I!O14</f>
        <v>27598989.890845999</v>
      </c>
      <c r="P14" s="162">
        <f>Sectors_I!P14</f>
        <v>35907633.638046004</v>
      </c>
      <c r="Q14" s="162">
        <f>Sectors_I!Q14</f>
        <v>598918893.2773</v>
      </c>
      <c r="R14" s="162">
        <f>Sectors_I!R14</f>
        <v>1312359453.6971617</v>
      </c>
      <c r="S14" s="162">
        <f>Sectors_I!S14</f>
        <v>1911278346.9743617</v>
      </c>
      <c r="T14" s="162">
        <f>Sectors_I!T14</f>
        <v>105427985.0361</v>
      </c>
      <c r="U14" s="162">
        <f>Sectors_I!U14</f>
        <v>18781475.60141091</v>
      </c>
      <c r="V14" s="162">
        <f>Sectors_I!V14</f>
        <v>124209460.63751091</v>
      </c>
      <c r="W14" s="162">
        <f>Sectors_I!W14</f>
        <v>15515022.788999999</v>
      </c>
      <c r="X14" s="162">
        <f>Sectors_I!X14</f>
        <v>42421114.720046006</v>
      </c>
      <c r="Y14" s="162">
        <f>Sectors_I!Y14</f>
        <v>57936137.509146005</v>
      </c>
      <c r="Z14" s="162">
        <f>Sectors_I!Z14</f>
        <v>0</v>
      </c>
      <c r="AA14" s="162">
        <f>Sectors_I!AA14</f>
        <v>0</v>
      </c>
      <c r="AB14" s="162">
        <f>Sectors_I!AB14</f>
        <v>0</v>
      </c>
    </row>
    <row r="15" spans="1:28" x14ac:dyDescent="0.2">
      <c r="A15" s="102" t="s">
        <v>122</v>
      </c>
      <c r="B15" s="158">
        <f>Sectors_I!B15</f>
        <v>1391541467.5919814</v>
      </c>
      <c r="C15" s="158">
        <f>Sectors_I!C15</f>
        <v>795700203.16880834</v>
      </c>
      <c r="D15" s="158">
        <f>Sectors_I!D15</f>
        <v>2187241670.7608905</v>
      </c>
      <c r="E15" s="159">
        <f>Sectors_I!E15</f>
        <v>16393042.700961288</v>
      </c>
      <c r="F15" s="159">
        <f>Sectors_I!F15</f>
        <v>6320897.0623538094</v>
      </c>
      <c r="G15" s="159">
        <f>Sectors_I!G15</f>
        <v>22713939.763315085</v>
      </c>
      <c r="H15" s="109">
        <f>Sectors_I!H15</f>
        <v>0.124474</v>
      </c>
      <c r="I15" s="105">
        <f>Sectors_I!I15</f>
        <v>8.4181227079651227E-2</v>
      </c>
      <c r="J15" s="109">
        <f>Sectors_I!J15</f>
        <v>0.11032699999999999</v>
      </c>
      <c r="K15" s="106">
        <f>Sectors_I!K15</f>
        <v>56.712000000000003</v>
      </c>
      <c r="L15" s="106">
        <f>Sectors_I!L15</f>
        <v>70.254143468522514</v>
      </c>
      <c r="M15" s="106">
        <f>Sectors_I!M15</f>
        <v>61.533200000000001</v>
      </c>
      <c r="N15" s="162">
        <f>Sectors_I!N15</f>
        <v>18290942.215400003</v>
      </c>
      <c r="O15" s="162">
        <f>Sectors_I!O15</f>
        <v>36011707.449734688</v>
      </c>
      <c r="P15" s="162">
        <f>Sectors_I!P15</f>
        <v>54302649.665134683</v>
      </c>
      <c r="Q15" s="162">
        <f>Sectors_I!Q15</f>
        <v>1348025118.1182816</v>
      </c>
      <c r="R15" s="162">
        <f>Sectors_I!R15</f>
        <v>770291235.82097375</v>
      </c>
      <c r="S15" s="162">
        <f>Sectors_I!S15</f>
        <v>2118316353.9392557</v>
      </c>
      <c r="T15" s="162">
        <f>Sectors_I!T15</f>
        <v>28857909.935199998</v>
      </c>
      <c r="U15" s="162">
        <f>Sectors_I!U15</f>
        <v>13296039.465299999</v>
      </c>
      <c r="V15" s="162">
        <f>Sectors_I!V15</f>
        <v>42153949.4005</v>
      </c>
      <c r="W15" s="162">
        <f>Sectors_I!W15</f>
        <v>13952161.228</v>
      </c>
      <c r="X15" s="162">
        <f>Sectors_I!X15</f>
        <v>11736495.929434691</v>
      </c>
      <c r="Y15" s="162">
        <f>Sectors_I!Y15</f>
        <v>25688657.157534689</v>
      </c>
      <c r="Z15" s="162">
        <f>Sectors_I!Z15</f>
        <v>706278.31050000002</v>
      </c>
      <c r="AA15" s="162">
        <f>Sectors_I!AA15</f>
        <v>376431.95310000004</v>
      </c>
      <c r="AB15" s="162">
        <f>Sectors_I!AB15</f>
        <v>1082710.2636000002</v>
      </c>
    </row>
    <row r="16" spans="1:28" x14ac:dyDescent="0.2">
      <c r="A16" s="102" t="s">
        <v>123</v>
      </c>
      <c r="B16" s="158">
        <f>Sectors_I!B16</f>
        <v>1106935985.6213729</v>
      </c>
      <c r="C16" s="158">
        <f>Sectors_I!C16</f>
        <v>755149312.63411164</v>
      </c>
      <c r="D16" s="158">
        <f>Sectors_I!D16</f>
        <v>1862085298.2554848</v>
      </c>
      <c r="E16" s="159">
        <f>Sectors_I!E16</f>
        <v>14764725.963979162</v>
      </c>
      <c r="F16" s="159">
        <f>Sectors_I!F16</f>
        <v>36002165.309607506</v>
      </c>
      <c r="G16" s="159">
        <f>Sectors_I!G16</f>
        <v>50766891.273586676</v>
      </c>
      <c r="H16" s="109">
        <f>Sectors_I!H16</f>
        <v>0.12504699999999999</v>
      </c>
      <c r="I16" s="105">
        <f>Sectors_I!I16</f>
        <v>9.1721416576552861E-2</v>
      </c>
      <c r="J16" s="109">
        <f>Sectors_I!J16</f>
        <v>0.111626</v>
      </c>
      <c r="K16" s="106">
        <f>Sectors_I!K16</f>
        <v>57.541499999999999</v>
      </c>
      <c r="L16" s="106">
        <f>Sectors_I!L16</f>
        <v>81.892474349304408</v>
      </c>
      <c r="M16" s="106">
        <f>Sectors_I!M16</f>
        <v>67.362799999999993</v>
      </c>
      <c r="N16" s="162">
        <f>Sectors_I!N16</f>
        <v>9934905.6845999993</v>
      </c>
      <c r="O16" s="162">
        <f>Sectors_I!O16</f>
        <v>19003552.860939823</v>
      </c>
      <c r="P16" s="162">
        <f>Sectors_I!P16</f>
        <v>28938458.54563982</v>
      </c>
      <c r="Q16" s="162">
        <f>Sectors_I!Q16</f>
        <v>1040357371.3751711</v>
      </c>
      <c r="R16" s="162">
        <f>Sectors_I!R16</f>
        <v>557308246.86581194</v>
      </c>
      <c r="S16" s="162">
        <f>Sectors_I!S16</f>
        <v>1597665618.2408831</v>
      </c>
      <c r="T16" s="162">
        <f>Sectors_I!T16</f>
        <v>47898132.319900006</v>
      </c>
      <c r="U16" s="162">
        <f>Sectors_I!U16</f>
        <v>169783372.98795989</v>
      </c>
      <c r="V16" s="162">
        <f>Sectors_I!V16</f>
        <v>217681505.30785993</v>
      </c>
      <c r="W16" s="162">
        <f>Sectors_I!W16</f>
        <v>18638718.965301927</v>
      </c>
      <c r="X16" s="162">
        <f>Sectors_I!X16</f>
        <v>28057692.780339822</v>
      </c>
      <c r="Y16" s="162">
        <f>Sectors_I!Y16</f>
        <v>46696411.745741762</v>
      </c>
      <c r="Z16" s="162">
        <f>Sectors_I!Z16</f>
        <v>41762.961000000003</v>
      </c>
      <c r="AA16" s="162">
        <f>Sectors_I!AA16</f>
        <v>0</v>
      </c>
      <c r="AB16" s="162">
        <f>Sectors_I!AB16</f>
        <v>41762.961000000003</v>
      </c>
    </row>
    <row r="17" spans="1:28" x14ac:dyDescent="0.2">
      <c r="A17" s="102" t="s">
        <v>124</v>
      </c>
      <c r="B17" s="158">
        <f>Sectors_I!B17</f>
        <v>327127862.56112999</v>
      </c>
      <c r="C17" s="158">
        <f>Sectors_I!C17</f>
        <v>357854652.62932402</v>
      </c>
      <c r="D17" s="158">
        <f>Sectors_I!D17</f>
        <v>684982515.19045389</v>
      </c>
      <c r="E17" s="159">
        <f>Sectors_I!E17</f>
        <v>3216390.6717318008</v>
      </c>
      <c r="F17" s="159">
        <f>Sectors_I!F17</f>
        <v>2493775.9945377195</v>
      </c>
      <c r="G17" s="159">
        <f>Sectors_I!G17</f>
        <v>5710166.6662695305</v>
      </c>
      <c r="H17" s="109">
        <f>Sectors_I!H17</f>
        <v>0.125167</v>
      </c>
      <c r="I17" s="105">
        <f>Sectors_I!I17</f>
        <v>7.9134573961965035E-2</v>
      </c>
      <c r="J17" s="109">
        <f>Sectors_I!J17</f>
        <v>0.101101</v>
      </c>
      <c r="K17" s="106">
        <f>Sectors_I!K17</f>
        <v>55.706400000000002</v>
      </c>
      <c r="L17" s="106">
        <f>Sectors_I!L17</f>
        <v>62.848094520655074</v>
      </c>
      <c r="M17" s="106">
        <f>Sectors_I!M17</f>
        <v>59.438600000000001</v>
      </c>
      <c r="N17" s="162">
        <f>Sectors_I!N17</f>
        <v>3064043.2666999996</v>
      </c>
      <c r="O17" s="162">
        <f>Sectors_I!O17</f>
        <v>2736077.1222999999</v>
      </c>
      <c r="P17" s="162">
        <f>Sectors_I!P17</f>
        <v>5800120.3891000003</v>
      </c>
      <c r="Q17" s="162">
        <f>Sectors_I!Q17</f>
        <v>315888597.82862997</v>
      </c>
      <c r="R17" s="162">
        <f>Sectors_I!R17</f>
        <v>345716392.02562404</v>
      </c>
      <c r="S17" s="162">
        <f>Sectors_I!S17</f>
        <v>661604989.8543539</v>
      </c>
      <c r="T17" s="162">
        <f>Sectors_I!T17</f>
        <v>7026004.9370999988</v>
      </c>
      <c r="U17" s="162">
        <f>Sectors_I!U17</f>
        <v>7268606.4438000005</v>
      </c>
      <c r="V17" s="162">
        <f>Sectors_I!V17</f>
        <v>14294611.380799999</v>
      </c>
      <c r="W17" s="162">
        <f>Sectors_I!W17</f>
        <v>4202010.6140000001</v>
      </c>
      <c r="X17" s="162">
        <f>Sectors_I!X17</f>
        <v>4869654.1599000003</v>
      </c>
      <c r="Y17" s="162">
        <f>Sectors_I!Y17</f>
        <v>9071664.7739000004</v>
      </c>
      <c r="Z17" s="162">
        <f>Sectors_I!Z17</f>
        <v>11249.181399999999</v>
      </c>
      <c r="AA17" s="162">
        <f>Sectors_I!AA17</f>
        <v>0</v>
      </c>
      <c r="AB17" s="162">
        <f>Sectors_I!AB17</f>
        <v>11249.181399999999</v>
      </c>
    </row>
    <row r="18" spans="1:28" x14ac:dyDescent="0.2">
      <c r="A18" s="102" t="s">
        <v>125</v>
      </c>
      <c r="B18" s="158">
        <f>Sectors_I!B18</f>
        <v>240546958.34415004</v>
      </c>
      <c r="C18" s="158">
        <f>Sectors_I!C18</f>
        <v>362990723.40482402</v>
      </c>
      <c r="D18" s="158">
        <f>Sectors_I!D18</f>
        <v>603537681.74887395</v>
      </c>
      <c r="E18" s="159">
        <f>Sectors_I!E18</f>
        <v>3858243.0001988797</v>
      </c>
      <c r="F18" s="159">
        <f>Sectors_I!F18</f>
        <v>3018191.6430877596</v>
      </c>
      <c r="G18" s="159">
        <f>Sectors_I!G18</f>
        <v>6876434.6432866398</v>
      </c>
      <c r="H18" s="109">
        <f>Sectors_I!H18</f>
        <v>0.13886399999999999</v>
      </c>
      <c r="I18" s="105">
        <f>Sectors_I!I18</f>
        <v>8.3477571898188996E-2</v>
      </c>
      <c r="J18" s="109">
        <f>Sectors_I!J18</f>
        <v>0.105633</v>
      </c>
      <c r="K18" s="106">
        <f>Sectors_I!K18</f>
        <v>51.703000000000003</v>
      </c>
      <c r="L18" s="106">
        <f>Sectors_I!L18</f>
        <v>54.401466590402613</v>
      </c>
      <c r="M18" s="106">
        <f>Sectors_I!M18</f>
        <v>53.3215</v>
      </c>
      <c r="N18" s="162">
        <f>Sectors_I!N18</f>
        <v>1609699.0428999998</v>
      </c>
      <c r="O18" s="162">
        <f>Sectors_I!O18</f>
        <v>6716804.6922000004</v>
      </c>
      <c r="P18" s="162">
        <f>Sectors_I!P18</f>
        <v>8326503.7350999992</v>
      </c>
      <c r="Q18" s="162">
        <f>Sectors_I!Q18</f>
        <v>219626267.15965006</v>
      </c>
      <c r="R18" s="162">
        <f>Sectors_I!R18</f>
        <v>342850690.49252397</v>
      </c>
      <c r="S18" s="162">
        <f>Sectors_I!S18</f>
        <v>562476957.65197396</v>
      </c>
      <c r="T18" s="162">
        <f>Sectors_I!T18</f>
        <v>18556075.950900003</v>
      </c>
      <c r="U18" s="162">
        <f>Sectors_I!U18</f>
        <v>13058107.201900002</v>
      </c>
      <c r="V18" s="162">
        <f>Sectors_I!V18</f>
        <v>31614183.152800001</v>
      </c>
      <c r="W18" s="162">
        <f>Sectors_I!W18</f>
        <v>2346188.1830999996</v>
      </c>
      <c r="X18" s="162">
        <f>Sectors_I!X18</f>
        <v>6865882.1697000004</v>
      </c>
      <c r="Y18" s="162">
        <f>Sectors_I!Y18</f>
        <v>9212070.3529000003</v>
      </c>
      <c r="Z18" s="162">
        <f>Sectors_I!Z18</f>
        <v>18427.050499999998</v>
      </c>
      <c r="AA18" s="162">
        <f>Sectors_I!AA18</f>
        <v>216043.54070000001</v>
      </c>
      <c r="AB18" s="162">
        <f>Sectors_I!AB18</f>
        <v>234470.5912</v>
      </c>
    </row>
    <row r="19" spans="1:28" x14ac:dyDescent="0.2">
      <c r="A19" s="102" t="s">
        <v>126</v>
      </c>
      <c r="B19" s="158">
        <f>Sectors_I!B19</f>
        <v>1016954396.2794987</v>
      </c>
      <c r="C19" s="158">
        <f>Sectors_I!C19</f>
        <v>1172144185.6348712</v>
      </c>
      <c r="D19" s="158">
        <f>Sectors_I!D19</f>
        <v>2189098581.9141703</v>
      </c>
      <c r="E19" s="159">
        <f>Sectors_I!E19</f>
        <v>21450615.756430808</v>
      </c>
      <c r="F19" s="159">
        <f>Sectors_I!F19</f>
        <v>20447710.71058768</v>
      </c>
      <c r="G19" s="159">
        <f>Sectors_I!G19</f>
        <v>41898326.466918506</v>
      </c>
      <c r="H19" s="109">
        <f>Sectors_I!H19</f>
        <v>0.131743</v>
      </c>
      <c r="I19" s="105">
        <f>Sectors_I!I19</f>
        <v>8.0751647656518474E-2</v>
      </c>
      <c r="J19" s="109">
        <f>Sectors_I!J19</f>
        <v>0.10439900000000001</v>
      </c>
      <c r="K19" s="106">
        <f>Sectors_I!K19</f>
        <v>58.236199999999997</v>
      </c>
      <c r="L19" s="106">
        <f>Sectors_I!L19</f>
        <v>69.707596887500074</v>
      </c>
      <c r="M19" s="106">
        <f>Sectors_I!M19</f>
        <v>64.370900000000006</v>
      </c>
      <c r="N19" s="162">
        <f>Sectors_I!N19</f>
        <v>20247679.824699998</v>
      </c>
      <c r="O19" s="162">
        <f>Sectors_I!O19</f>
        <v>46421997.546217211</v>
      </c>
      <c r="P19" s="162">
        <f>Sectors_I!P19</f>
        <v>66669677.370917194</v>
      </c>
      <c r="Q19" s="162">
        <f>Sectors_I!Q19</f>
        <v>946428506.58989871</v>
      </c>
      <c r="R19" s="162">
        <f>Sectors_I!R19</f>
        <v>1079335142.8101382</v>
      </c>
      <c r="S19" s="162">
        <f>Sectors_I!S19</f>
        <v>2025763649.3997369</v>
      </c>
      <c r="T19" s="162">
        <f>Sectors_I!T19</f>
        <v>40579545.366100006</v>
      </c>
      <c r="U19" s="162">
        <f>Sectors_I!U19</f>
        <v>34709956.504519999</v>
      </c>
      <c r="V19" s="162">
        <f>Sectors_I!V19</f>
        <v>75289501.870619997</v>
      </c>
      <c r="W19" s="162">
        <f>Sectors_I!W19</f>
        <v>29813328.610199999</v>
      </c>
      <c r="X19" s="162">
        <f>Sectors_I!X19</f>
        <v>56770116.800813198</v>
      </c>
      <c r="Y19" s="162">
        <f>Sectors_I!Y19</f>
        <v>86583445.411113203</v>
      </c>
      <c r="Z19" s="162">
        <f>Sectors_I!Z19</f>
        <v>133015.7133</v>
      </c>
      <c r="AA19" s="162">
        <f>Sectors_I!AA19</f>
        <v>1328969.5194000001</v>
      </c>
      <c r="AB19" s="162">
        <f>Sectors_I!AB19</f>
        <v>1461985.2327000001</v>
      </c>
    </row>
    <row r="20" spans="1:28" x14ac:dyDescent="0.2">
      <c r="A20" s="102" t="s">
        <v>127</v>
      </c>
      <c r="B20" s="158">
        <f>Sectors_I!B20</f>
        <v>437293868.64098185</v>
      </c>
      <c r="C20" s="158">
        <f>Sectors_I!C20</f>
        <v>328944044.02249748</v>
      </c>
      <c r="D20" s="158">
        <f>Sectors_I!D20</f>
        <v>766237912.66347945</v>
      </c>
      <c r="E20" s="159">
        <f>Sectors_I!E20</f>
        <v>9369490.0321617499</v>
      </c>
      <c r="F20" s="159">
        <f>Sectors_I!F20</f>
        <v>4204852.2123324806</v>
      </c>
      <c r="G20" s="159">
        <f>Sectors_I!G20</f>
        <v>13574342.244394232</v>
      </c>
      <c r="H20" s="109">
        <f>Sectors_I!H20</f>
        <v>0.12637499999999999</v>
      </c>
      <c r="I20" s="105">
        <f>Sectors_I!I20</f>
        <v>8.1687853172256339E-2</v>
      </c>
      <c r="J20" s="109">
        <f>Sectors_I!J20</f>
        <v>0.10724400000000001</v>
      </c>
      <c r="K20" s="106">
        <f>Sectors_I!K20</f>
        <v>73.115799999999993</v>
      </c>
      <c r="L20" s="106">
        <f>Sectors_I!L20</f>
        <v>71.85328671980642</v>
      </c>
      <c r="M20" s="106">
        <f>Sectors_I!M20</f>
        <v>72.576899999999995</v>
      </c>
      <c r="N20" s="162">
        <f>Sectors_I!N20</f>
        <v>5976743.2380751399</v>
      </c>
      <c r="O20" s="162">
        <f>Sectors_I!O20</f>
        <v>7134958.8593360297</v>
      </c>
      <c r="P20" s="162">
        <f>Sectors_I!P20</f>
        <v>13111702.097411171</v>
      </c>
      <c r="Q20" s="162">
        <f>Sectors_I!Q20</f>
        <v>396184012.07192695</v>
      </c>
      <c r="R20" s="162">
        <f>Sectors_I!R20</f>
        <v>291691263.03978145</v>
      </c>
      <c r="S20" s="162">
        <f>Sectors_I!S20</f>
        <v>687875275.11180854</v>
      </c>
      <c r="T20" s="162">
        <f>Sectors_I!T20</f>
        <v>17984187.583099999</v>
      </c>
      <c r="U20" s="162">
        <f>Sectors_I!U20</f>
        <v>23682713.177139997</v>
      </c>
      <c r="V20" s="162">
        <f>Sectors_I!V20</f>
        <v>41666900.760240003</v>
      </c>
      <c r="W20" s="162">
        <f>Sectors_I!W20</f>
        <v>23124104.246154916</v>
      </c>
      <c r="X20" s="162">
        <f>Sectors_I!X20</f>
        <v>13570067.80557603</v>
      </c>
      <c r="Y20" s="162">
        <f>Sectors_I!Y20</f>
        <v>36694172.051630944</v>
      </c>
      <c r="Z20" s="162">
        <f>Sectors_I!Z20</f>
        <v>1564.7398000000001</v>
      </c>
      <c r="AA20" s="162">
        <f>Sectors_I!AA20</f>
        <v>0</v>
      </c>
      <c r="AB20" s="162">
        <f>Sectors_I!AB20</f>
        <v>1564.7398000000001</v>
      </c>
    </row>
    <row r="21" spans="1:28" x14ac:dyDescent="0.2">
      <c r="A21" s="102" t="s">
        <v>128</v>
      </c>
      <c r="B21" s="158">
        <f>Sectors_I!B21</f>
        <v>785892008.48577034</v>
      </c>
      <c r="C21" s="158">
        <f>Sectors_I!C21</f>
        <v>2198488239.3491149</v>
      </c>
      <c r="D21" s="158">
        <f>Sectors_I!D21</f>
        <v>2984380247.8347855</v>
      </c>
      <c r="E21" s="159">
        <f>Sectors_I!E21</f>
        <v>11744857.66976021</v>
      </c>
      <c r="F21" s="159">
        <f>Sectors_I!F21</f>
        <v>21517043.190677069</v>
      </c>
      <c r="G21" s="159">
        <f>Sectors_I!G21</f>
        <v>33261900.860437278</v>
      </c>
      <c r="H21" s="109">
        <f>Sectors_I!H21</f>
        <v>0.13114700000000001</v>
      </c>
      <c r="I21" s="105">
        <f>Sectors_I!I21</f>
        <v>8.7475661277002292E-2</v>
      </c>
      <c r="J21" s="109">
        <f>Sectors_I!J21</f>
        <v>9.8579899999999998E-2</v>
      </c>
      <c r="K21" s="106">
        <f>Sectors_I!K21</f>
        <v>112.227</v>
      </c>
      <c r="L21" s="106">
        <f>Sectors_I!L21</f>
        <v>123.69771243495047</v>
      </c>
      <c r="M21" s="106">
        <f>Sectors_I!M21</f>
        <v>120.746</v>
      </c>
      <c r="N21" s="162">
        <f>Sectors_I!N21</f>
        <v>19516899.828000002</v>
      </c>
      <c r="O21" s="162">
        <f>Sectors_I!O21</f>
        <v>63982161.93217653</v>
      </c>
      <c r="P21" s="162">
        <f>Sectors_I!P21</f>
        <v>83499061.760076523</v>
      </c>
      <c r="Q21" s="162">
        <f>Sectors_I!Q21</f>
        <v>704097296.36597025</v>
      </c>
      <c r="R21" s="162">
        <f>Sectors_I!R21</f>
        <v>1912457190.4653335</v>
      </c>
      <c r="S21" s="162">
        <f>Sectors_I!S21</f>
        <v>2616554486.8311038</v>
      </c>
      <c r="T21" s="162">
        <f>Sectors_I!T21</f>
        <v>59466144.877200007</v>
      </c>
      <c r="U21" s="162">
        <f>Sectors_I!U21</f>
        <v>164964097.54070437</v>
      </c>
      <c r="V21" s="162">
        <f>Sectors_I!V21</f>
        <v>224430242.41790438</v>
      </c>
      <c r="W21" s="162">
        <f>Sectors_I!W21</f>
        <v>21793246.8882</v>
      </c>
      <c r="X21" s="162">
        <f>Sectors_I!X21</f>
        <v>120097363.28226119</v>
      </c>
      <c r="Y21" s="162">
        <f>Sectors_I!Y21</f>
        <v>141890610.17056119</v>
      </c>
      <c r="Z21" s="162">
        <f>Sectors_I!Z21</f>
        <v>535320.35439999995</v>
      </c>
      <c r="AA21" s="162">
        <f>Sectors_I!AA21</f>
        <v>969588.06081599998</v>
      </c>
      <c r="AB21" s="162">
        <f>Sectors_I!AB21</f>
        <v>1504908.4152159998</v>
      </c>
    </row>
    <row r="22" spans="1:28" x14ac:dyDescent="0.2">
      <c r="A22" s="102" t="s">
        <v>129</v>
      </c>
      <c r="B22" s="158">
        <f>Sectors_I!B22</f>
        <v>342590697.4464401</v>
      </c>
      <c r="C22" s="158">
        <f>Sectors_I!C22</f>
        <v>500095873.10377729</v>
      </c>
      <c r="D22" s="158">
        <f>Sectors_I!D22</f>
        <v>842686570.55021715</v>
      </c>
      <c r="E22" s="159">
        <f>Sectors_I!E22</f>
        <v>5164357.4091548305</v>
      </c>
      <c r="F22" s="159">
        <f>Sectors_I!F22</f>
        <v>6245713.1987490393</v>
      </c>
      <c r="G22" s="159">
        <f>Sectors_I!G22</f>
        <v>11410070.607903872</v>
      </c>
      <c r="H22" s="109">
        <f>Sectors_I!H22</f>
        <v>0.12543000000000001</v>
      </c>
      <c r="I22" s="105">
        <f>Sectors_I!I22</f>
        <v>8.0380660677777965E-2</v>
      </c>
      <c r="J22" s="109">
        <f>Sectors_I!J22</f>
        <v>9.8727499999999996E-2</v>
      </c>
      <c r="K22" s="106">
        <f>Sectors_I!K22</f>
        <v>87.012299999999996</v>
      </c>
      <c r="L22" s="106">
        <f>Sectors_I!L22</f>
        <v>110.66045699661638</v>
      </c>
      <c r="M22" s="106">
        <f>Sectors_I!M22</f>
        <v>101.026</v>
      </c>
      <c r="N22" s="162">
        <f>Sectors_I!N22</f>
        <v>10333806.8377</v>
      </c>
      <c r="O22" s="162">
        <f>Sectors_I!O22</f>
        <v>29968977.182394002</v>
      </c>
      <c r="P22" s="162">
        <f>Sectors_I!P22</f>
        <v>40302784.020094</v>
      </c>
      <c r="Q22" s="162">
        <f>Sectors_I!Q22</f>
        <v>305009572.8972401</v>
      </c>
      <c r="R22" s="162">
        <f>Sectors_I!R22</f>
        <v>441767777.0145033</v>
      </c>
      <c r="S22" s="162">
        <f>Sectors_I!S22</f>
        <v>746777349.91174316</v>
      </c>
      <c r="T22" s="162">
        <f>Sectors_I!T22</f>
        <v>22380962.1039</v>
      </c>
      <c r="U22" s="162">
        <f>Sectors_I!U22</f>
        <v>23483933.59809</v>
      </c>
      <c r="V22" s="162">
        <f>Sectors_I!V22</f>
        <v>45864895.702089995</v>
      </c>
      <c r="W22" s="162">
        <f>Sectors_I!W22</f>
        <v>15179329.9253</v>
      </c>
      <c r="X22" s="162">
        <f>Sectors_I!X22</f>
        <v>33398851.46398399</v>
      </c>
      <c r="Y22" s="162">
        <f>Sectors_I!Y22</f>
        <v>48578181.389183983</v>
      </c>
      <c r="Z22" s="162">
        <f>Sectors_I!Z22</f>
        <v>20832.52</v>
      </c>
      <c r="AA22" s="162">
        <f>Sectors_I!AA22</f>
        <v>1445311.0271999999</v>
      </c>
      <c r="AB22" s="162">
        <f>Sectors_I!AB22</f>
        <v>1466143.5471999999</v>
      </c>
    </row>
    <row r="23" spans="1:28" x14ac:dyDescent="0.2">
      <c r="A23" s="102" t="s">
        <v>130</v>
      </c>
      <c r="B23" s="158">
        <f>Sectors_I!B23</f>
        <v>148152910.25262809</v>
      </c>
      <c r="C23" s="158">
        <f>Sectors_I!C23</f>
        <v>819238380.89855123</v>
      </c>
      <c r="D23" s="158">
        <f>Sectors_I!D23</f>
        <v>967391291.15117943</v>
      </c>
      <c r="E23" s="159">
        <f>Sectors_I!E23</f>
        <v>5893416.7866431493</v>
      </c>
      <c r="F23" s="159">
        <f>Sectors_I!F23</f>
        <v>12919827.05596292</v>
      </c>
      <c r="G23" s="159">
        <f>Sectors_I!G23</f>
        <v>18813243.842606064</v>
      </c>
      <c r="H23" s="109">
        <f>Sectors_I!H23</f>
        <v>0.12881200000000001</v>
      </c>
      <c r="I23" s="105">
        <f>Sectors_I!I23</f>
        <v>9.7842612262157957E-2</v>
      </c>
      <c r="J23" s="109">
        <f>Sectors_I!J23</f>
        <v>0.102533</v>
      </c>
      <c r="K23" s="106">
        <f>Sectors_I!K23</f>
        <v>48.487400000000001</v>
      </c>
      <c r="L23" s="106">
        <f>Sectors_I!L23</f>
        <v>66.842964754967852</v>
      </c>
      <c r="M23" s="106">
        <f>Sectors_I!M23</f>
        <v>64.067099999999996</v>
      </c>
      <c r="N23" s="162">
        <f>Sectors_I!N23</f>
        <v>5814225.7092000004</v>
      </c>
      <c r="O23" s="162">
        <f>Sectors_I!O23</f>
        <v>13225180.1098</v>
      </c>
      <c r="P23" s="162">
        <f>Sectors_I!P23</f>
        <v>19039405.818999998</v>
      </c>
      <c r="Q23" s="162">
        <f>Sectors_I!Q23</f>
        <v>64308506.236999884</v>
      </c>
      <c r="R23" s="162">
        <f>Sectors_I!R23</f>
        <v>509835488.41260993</v>
      </c>
      <c r="S23" s="162">
        <f>Sectors_I!S23</f>
        <v>574143994.64961004</v>
      </c>
      <c r="T23" s="162">
        <f>Sectors_I!T23</f>
        <v>75840100.212028205</v>
      </c>
      <c r="U23" s="162">
        <f>Sectors_I!U23</f>
        <v>296148072.40324128</v>
      </c>
      <c r="V23" s="162">
        <f>Sectors_I!V23</f>
        <v>371988172.61526942</v>
      </c>
      <c r="W23" s="162">
        <f>Sectors_I!W23</f>
        <v>8004303.8036000002</v>
      </c>
      <c r="X23" s="162">
        <f>Sectors_I!X23</f>
        <v>13254820.082699999</v>
      </c>
      <c r="Y23" s="162">
        <f>Sectors_I!Y23</f>
        <v>21259123.886300001</v>
      </c>
      <c r="Z23" s="162">
        <f>Sectors_I!Z23</f>
        <v>0</v>
      </c>
      <c r="AA23" s="162">
        <f>Sectors_I!AA23</f>
        <v>0</v>
      </c>
      <c r="AB23" s="162">
        <f>Sectors_I!AB23</f>
        <v>0</v>
      </c>
    </row>
    <row r="24" spans="1:28" x14ac:dyDescent="0.2">
      <c r="A24" s="102" t="s">
        <v>223</v>
      </c>
      <c r="B24" s="158">
        <f>Sectors_I!B24</f>
        <v>140582368.08609989</v>
      </c>
      <c r="C24" s="158">
        <f>Sectors_I!C24</f>
        <v>351532462.62855017</v>
      </c>
      <c r="D24" s="158">
        <f>Sectors_I!D24</f>
        <v>492114830.71465009</v>
      </c>
      <c r="E24" s="159">
        <f>Sectors_I!E24</f>
        <v>3466433.0879636295</v>
      </c>
      <c r="F24" s="159">
        <f>Sectors_I!F24</f>
        <v>3477304.5509500005</v>
      </c>
      <c r="G24" s="159">
        <f>Sectors_I!G24</f>
        <v>6943737.6389136296</v>
      </c>
      <c r="H24" s="109">
        <f>Sectors_I!H24</f>
        <v>0.126939</v>
      </c>
      <c r="I24" s="105">
        <f>Sectors_I!I24</f>
        <v>9.6969193076671067E-2</v>
      </c>
      <c r="J24" s="109">
        <f>Sectors_I!J24</f>
        <v>0.105771</v>
      </c>
      <c r="K24" s="106">
        <f>Sectors_I!K24</f>
        <v>34.058999999999997</v>
      </c>
      <c r="L24" s="106">
        <f>Sectors_I!L24</f>
        <v>45.752931704211065</v>
      </c>
      <c r="M24" s="106">
        <f>Sectors_I!M24</f>
        <v>42.303800000000003</v>
      </c>
      <c r="N24" s="162">
        <f>Sectors_I!N24</f>
        <v>1920707.797</v>
      </c>
      <c r="O24" s="162">
        <f>Sectors_I!O24</f>
        <v>10300332.4109</v>
      </c>
      <c r="P24" s="162">
        <f>Sectors_I!P24</f>
        <v>12221040.207899999</v>
      </c>
      <c r="Q24" s="162">
        <f>Sectors_I!Q24</f>
        <v>126354380.5477999</v>
      </c>
      <c r="R24" s="162">
        <f>Sectors_I!R24</f>
        <v>339754561.26615018</v>
      </c>
      <c r="S24" s="162">
        <f>Sectors_I!S24</f>
        <v>466108941.8138501</v>
      </c>
      <c r="T24" s="162">
        <f>Sectors_I!T24</f>
        <v>12243824.520099999</v>
      </c>
      <c r="U24" s="162">
        <f>Sectors_I!U24</f>
        <v>4875452.3972999994</v>
      </c>
      <c r="V24" s="162">
        <f>Sectors_I!V24</f>
        <v>17119276.9175</v>
      </c>
      <c r="W24" s="162">
        <f>Sectors_I!W24</f>
        <v>1984163.0181999998</v>
      </c>
      <c r="X24" s="162">
        <f>Sectors_I!X24</f>
        <v>6732131.0197999999</v>
      </c>
      <c r="Y24" s="162">
        <f>Sectors_I!Y24</f>
        <v>8716294.0380000006</v>
      </c>
      <c r="Z24" s="162">
        <f>Sectors_I!Z24</f>
        <v>0</v>
      </c>
      <c r="AA24" s="162">
        <f>Sectors_I!AA24</f>
        <v>170317.94529999999</v>
      </c>
      <c r="AB24" s="162">
        <f>Sectors_I!AB24</f>
        <v>170317.94529999999</v>
      </c>
    </row>
    <row r="25" spans="1:28" x14ac:dyDescent="0.2">
      <c r="A25" s="102" t="s">
        <v>131</v>
      </c>
      <c r="B25" s="158">
        <f>Sectors_I!B25</f>
        <v>791057355.85640001</v>
      </c>
      <c r="C25" s="158">
        <f>Sectors_I!C25</f>
        <v>1554148201.887552</v>
      </c>
      <c r="D25" s="158">
        <f>Sectors_I!D25</f>
        <v>2345205557.7439518</v>
      </c>
      <c r="E25" s="159">
        <f>Sectors_I!E25</f>
        <v>895415.44233873009</v>
      </c>
      <c r="F25" s="159">
        <f>Sectors_I!F25</f>
        <v>5981729.6752580898</v>
      </c>
      <c r="G25" s="159">
        <f>Sectors_I!G25</f>
        <v>6877145.1175968107</v>
      </c>
      <c r="H25" s="109">
        <f>Sectors_I!H25</f>
        <v>0.122264</v>
      </c>
      <c r="I25" s="105">
        <f>Sectors_I!I25</f>
        <v>9.6395495866328104E-2</v>
      </c>
      <c r="J25" s="109">
        <f>Sectors_I!J25</f>
        <v>0.105212</v>
      </c>
      <c r="K25" s="106">
        <f>Sectors_I!K25</f>
        <v>28.550599999999999</v>
      </c>
      <c r="L25" s="106">
        <f>Sectors_I!L25</f>
        <v>133.91236801082422</v>
      </c>
      <c r="M25" s="106">
        <f>Sectors_I!M25</f>
        <v>98.055000000000007</v>
      </c>
      <c r="N25" s="162">
        <f>Sectors_I!N25</f>
        <v>214.73</v>
      </c>
      <c r="O25" s="162">
        <f>Sectors_I!O25</f>
        <v>3534825.5777240004</v>
      </c>
      <c r="P25" s="162">
        <f>Sectors_I!P25</f>
        <v>3535040.3077240004</v>
      </c>
      <c r="Q25" s="162">
        <f>Sectors_I!Q25</f>
        <v>790853824.44519997</v>
      </c>
      <c r="R25" s="162">
        <f>Sectors_I!R25</f>
        <v>1538344038.1081281</v>
      </c>
      <c r="S25" s="162">
        <f>Sectors_I!S25</f>
        <v>2329197862.5534277</v>
      </c>
      <c r="T25" s="162">
        <f>Sectors_I!T25</f>
        <v>199274.5061</v>
      </c>
      <c r="U25" s="162">
        <f>Sectors_I!U25</f>
        <v>11958546.7752</v>
      </c>
      <c r="V25" s="162">
        <f>Sectors_I!V25</f>
        <v>12157821.281199999</v>
      </c>
      <c r="W25" s="162">
        <f>Sectors_I!W25</f>
        <v>4256.9050999999999</v>
      </c>
      <c r="X25" s="162">
        <f>Sectors_I!X25</f>
        <v>3845617.004224</v>
      </c>
      <c r="Y25" s="162">
        <f>Sectors_I!Y25</f>
        <v>3849873.9093240001</v>
      </c>
      <c r="Z25" s="162">
        <f>Sectors_I!Z25</f>
        <v>0</v>
      </c>
      <c r="AA25" s="162">
        <f>Sectors_I!AA25</f>
        <v>0</v>
      </c>
      <c r="AB25" s="162">
        <f>Sectors_I!AB25</f>
        <v>0</v>
      </c>
    </row>
    <row r="26" spans="1:28" x14ac:dyDescent="0.2">
      <c r="A26" s="102" t="s">
        <v>132</v>
      </c>
      <c r="B26" s="158">
        <f>Sectors_I!B26</f>
        <v>73656084.826599985</v>
      </c>
      <c r="C26" s="158">
        <f>Sectors_I!C26</f>
        <v>187307689.30956131</v>
      </c>
      <c r="D26" s="158">
        <f>Sectors_I!D26</f>
        <v>260963774.13616127</v>
      </c>
      <c r="E26" s="159">
        <f>Sectors_I!E26</f>
        <v>825877.51722328993</v>
      </c>
      <c r="F26" s="159">
        <f>Sectors_I!F26</f>
        <v>437308.22380428994</v>
      </c>
      <c r="G26" s="159">
        <f>Sectors_I!G26</f>
        <v>1263185.74092758</v>
      </c>
      <c r="H26" s="109">
        <f>Sectors_I!H26</f>
        <v>0.130686</v>
      </c>
      <c r="I26" s="105">
        <f>Sectors_I!I26</f>
        <v>0.10064863057411091</v>
      </c>
      <c r="J26" s="109">
        <f>Sectors_I!J26</f>
        <v>0.10917399999999999</v>
      </c>
      <c r="K26" s="106">
        <f>Sectors_I!K26</f>
        <v>35.274000000000001</v>
      </c>
      <c r="L26" s="106">
        <f>Sectors_I!L26</f>
        <v>37.912053329901127</v>
      </c>
      <c r="M26" s="106">
        <f>Sectors_I!M26</f>
        <v>37.167000000000002</v>
      </c>
      <c r="N26" s="162">
        <f>Sectors_I!N26</f>
        <v>368570.40160000004</v>
      </c>
      <c r="O26" s="162">
        <f>Sectors_I!O26</f>
        <v>174197.5331</v>
      </c>
      <c r="P26" s="162">
        <f>Sectors_I!P26</f>
        <v>542767.93469999998</v>
      </c>
      <c r="Q26" s="162">
        <f>Sectors_I!Q26</f>
        <v>71346004.824699983</v>
      </c>
      <c r="R26" s="162">
        <f>Sectors_I!R26</f>
        <v>186372007.61036131</v>
      </c>
      <c r="S26" s="162">
        <f>Sectors_I!S26</f>
        <v>257718012.43526125</v>
      </c>
      <c r="T26" s="162">
        <f>Sectors_I!T26</f>
        <v>1764661.7609000001</v>
      </c>
      <c r="U26" s="162">
        <f>Sectors_I!U26</f>
        <v>760416.47739999997</v>
      </c>
      <c r="V26" s="162">
        <f>Sectors_I!V26</f>
        <v>2525078.2382</v>
      </c>
      <c r="W26" s="162">
        <f>Sectors_I!W26</f>
        <v>545418.24099999992</v>
      </c>
      <c r="X26" s="162">
        <f>Sectors_I!X26</f>
        <v>175265.2218</v>
      </c>
      <c r="Y26" s="162">
        <f>Sectors_I!Y26</f>
        <v>720683.46269999992</v>
      </c>
      <c r="Z26" s="162">
        <f>Sectors_I!Z26</f>
        <v>0</v>
      </c>
      <c r="AA26" s="162">
        <f>Sectors_I!AA26</f>
        <v>0</v>
      </c>
      <c r="AB26" s="162">
        <f>Sectors_I!AB26</f>
        <v>0</v>
      </c>
    </row>
    <row r="27" spans="1:28" x14ac:dyDescent="0.2">
      <c r="A27" s="102" t="s">
        <v>133</v>
      </c>
      <c r="B27" s="158">
        <f>Sectors_I!B27</f>
        <v>803287447.33169985</v>
      </c>
      <c r="C27" s="158">
        <f>Sectors_I!C27</f>
        <v>502667721.01588929</v>
      </c>
      <c r="D27" s="158">
        <f>Sectors_I!D27</f>
        <v>1305955168.3475893</v>
      </c>
      <c r="E27" s="159">
        <f>Sectors_I!E27</f>
        <v>8483464.5592523292</v>
      </c>
      <c r="F27" s="159">
        <f>Sectors_I!F27</f>
        <v>20429709.340060383</v>
      </c>
      <c r="G27" s="159">
        <f>Sectors_I!G27</f>
        <v>28913173.89931272</v>
      </c>
      <c r="H27" s="109">
        <f>Sectors_I!H27</f>
        <v>0.11951000000000001</v>
      </c>
      <c r="I27" s="105">
        <f>Sectors_I!I27</f>
        <v>8.2046613969451232E-2</v>
      </c>
      <c r="J27" s="109">
        <f>Sectors_I!J27</f>
        <v>0.10509599999999999</v>
      </c>
      <c r="K27" s="106">
        <f>Sectors_I!K27</f>
        <v>77.778499999999994</v>
      </c>
      <c r="L27" s="106">
        <f>Sectors_I!L27</f>
        <v>101.13609840308715</v>
      </c>
      <c r="M27" s="106">
        <f>Sectors_I!M27</f>
        <v>86.786299999999997</v>
      </c>
      <c r="N27" s="162">
        <f>Sectors_I!N27</f>
        <v>5663718.8054</v>
      </c>
      <c r="O27" s="162">
        <f>Sectors_I!O27</f>
        <v>16095899.581500001</v>
      </c>
      <c r="P27" s="162">
        <f>Sectors_I!P27</f>
        <v>21759618.386899997</v>
      </c>
      <c r="Q27" s="162">
        <f>Sectors_I!Q27</f>
        <v>756820113.1625998</v>
      </c>
      <c r="R27" s="162">
        <f>Sectors_I!R27</f>
        <v>419731994.93933427</v>
      </c>
      <c r="S27" s="162">
        <f>Sectors_I!S27</f>
        <v>1176552108.102134</v>
      </c>
      <c r="T27" s="162">
        <f>Sectors_I!T27</f>
        <v>19074055.939600002</v>
      </c>
      <c r="U27" s="162">
        <f>Sectors_I!U27</f>
        <v>42236735.529855028</v>
      </c>
      <c r="V27" s="162">
        <f>Sectors_I!V27</f>
        <v>61310791.469355009</v>
      </c>
      <c r="W27" s="162">
        <f>Sectors_I!W27</f>
        <v>26564172.582699999</v>
      </c>
      <c r="X27" s="162">
        <f>Sectors_I!X27</f>
        <v>30620144.431299999</v>
      </c>
      <c r="Y27" s="162">
        <f>Sectors_I!Y27</f>
        <v>57184317.013900004</v>
      </c>
      <c r="Z27" s="162">
        <f>Sectors_I!Z27</f>
        <v>829105.64679999999</v>
      </c>
      <c r="AA27" s="162">
        <f>Sectors_I!AA27</f>
        <v>10078846.1154</v>
      </c>
      <c r="AB27" s="162">
        <f>Sectors_I!AB27</f>
        <v>10907951.7622</v>
      </c>
    </row>
    <row r="28" spans="1:28" x14ac:dyDescent="0.2">
      <c r="A28" s="102" t="s">
        <v>134</v>
      </c>
      <c r="B28" s="158">
        <f>Sectors_I!B28</f>
        <v>101838319.75589998</v>
      </c>
      <c r="C28" s="158">
        <f>Sectors_I!C28</f>
        <v>72038863.423349902</v>
      </c>
      <c r="D28" s="158">
        <f>Sectors_I!D28</f>
        <v>173877183.17924991</v>
      </c>
      <c r="E28" s="159">
        <f>Sectors_I!E28</f>
        <v>621261.41675327986</v>
      </c>
      <c r="F28" s="159">
        <f>Sectors_I!F28</f>
        <v>261438.85228267004</v>
      </c>
      <c r="G28" s="159">
        <f>Sectors_I!G28</f>
        <v>882700.26903597009</v>
      </c>
      <c r="H28" s="109">
        <f>Sectors_I!H28</f>
        <v>0.12270499999999999</v>
      </c>
      <c r="I28" s="105">
        <f>Sectors_I!I28</f>
        <v>8.0507574597056833E-2</v>
      </c>
      <c r="J28" s="109">
        <f>Sectors_I!J28</f>
        <v>0.10523299999999999</v>
      </c>
      <c r="K28" s="106">
        <f>Sectors_I!K28</f>
        <v>59.938499999999998</v>
      </c>
      <c r="L28" s="106">
        <f>Sectors_I!L28</f>
        <v>84.697589354171399</v>
      </c>
      <c r="M28" s="106">
        <f>Sectors_I!M28</f>
        <v>70.218599999999995</v>
      </c>
      <c r="N28" s="162">
        <f>Sectors_I!N28</f>
        <v>237217.82</v>
      </c>
      <c r="O28" s="162">
        <f>Sectors_I!O28</f>
        <v>0</v>
      </c>
      <c r="P28" s="162">
        <f>Sectors_I!P28</f>
        <v>237217.82</v>
      </c>
      <c r="Q28" s="162">
        <f>Sectors_I!Q28</f>
        <v>100224487.80999997</v>
      </c>
      <c r="R28" s="162">
        <f>Sectors_I!R28</f>
        <v>69370820.243249893</v>
      </c>
      <c r="S28" s="162">
        <f>Sectors_I!S28</f>
        <v>169595308.0532499</v>
      </c>
      <c r="T28" s="162">
        <f>Sectors_I!T28</f>
        <v>926538.26520000002</v>
      </c>
      <c r="U28" s="162">
        <f>Sectors_I!U28</f>
        <v>1915910.0037000002</v>
      </c>
      <c r="V28" s="162">
        <f>Sectors_I!V28</f>
        <v>2842448.2689</v>
      </c>
      <c r="W28" s="162">
        <f>Sectors_I!W28</f>
        <v>687293.68070000003</v>
      </c>
      <c r="X28" s="162">
        <f>Sectors_I!X28</f>
        <v>752133.1764</v>
      </c>
      <c r="Y28" s="162">
        <f>Sectors_I!Y28</f>
        <v>1439426.8570999999</v>
      </c>
      <c r="Z28" s="162">
        <f>Sectors_I!Z28</f>
        <v>0</v>
      </c>
      <c r="AA28" s="162">
        <f>Sectors_I!AA28</f>
        <v>0</v>
      </c>
      <c r="AB28" s="162">
        <f>Sectors_I!AB28</f>
        <v>0</v>
      </c>
    </row>
    <row r="29" spans="1:28" x14ac:dyDescent="0.2">
      <c r="A29" s="102" t="s">
        <v>135</v>
      </c>
      <c r="B29" s="158">
        <f>Sectors_I!B29</f>
        <v>99040091.676320612</v>
      </c>
      <c r="C29" s="158">
        <f>Sectors_I!C29</f>
        <v>150175849.66817749</v>
      </c>
      <c r="D29" s="158">
        <f>Sectors_I!D29</f>
        <v>249215941.3444981</v>
      </c>
      <c r="E29" s="159">
        <f>Sectors_I!E29</f>
        <v>17737379.743472967</v>
      </c>
      <c r="F29" s="159">
        <f>Sectors_I!F29</f>
        <v>510814.07549683994</v>
      </c>
      <c r="G29" s="159">
        <f>Sectors_I!G29</f>
        <v>18248193.818969771</v>
      </c>
      <c r="H29" s="109">
        <f>Sectors_I!H29</f>
        <v>0.123086</v>
      </c>
      <c r="I29" s="105">
        <f>Sectors_I!I29</f>
        <v>0.10838932264298087</v>
      </c>
      <c r="J29" s="109">
        <f>Sectors_I!J29</f>
        <v>0.113665</v>
      </c>
      <c r="K29" s="106">
        <f>Sectors_I!K29</f>
        <v>63.172800000000002</v>
      </c>
      <c r="L29" s="106">
        <f>Sectors_I!L29</f>
        <v>66.298530311987804</v>
      </c>
      <c r="M29" s="106">
        <f>Sectors_I!M29</f>
        <v>65.179100000000005</v>
      </c>
      <c r="N29" s="162">
        <f>Sectors_I!N29</f>
        <v>85150.75</v>
      </c>
      <c r="O29" s="162">
        <f>Sectors_I!O29</f>
        <v>0.32279999999999998</v>
      </c>
      <c r="P29" s="162">
        <f>Sectors_I!P29</f>
        <v>85151.072799999994</v>
      </c>
      <c r="Q29" s="162">
        <f>Sectors_I!Q29</f>
        <v>80506134.278830722</v>
      </c>
      <c r="R29" s="162">
        <f>Sectors_I!R29</f>
        <v>148543485.74917185</v>
      </c>
      <c r="S29" s="162">
        <f>Sectors_I!S29</f>
        <v>229049620.02800259</v>
      </c>
      <c r="T29" s="162">
        <f>Sectors_I!T29</f>
        <v>11410.590399999999</v>
      </c>
      <c r="U29" s="162">
        <f>Sectors_I!U29</f>
        <v>692901.2598</v>
      </c>
      <c r="V29" s="162">
        <f>Sectors_I!V29</f>
        <v>704311.85019999999</v>
      </c>
      <c r="W29" s="162">
        <f>Sectors_I!W29</f>
        <v>18522546.807089899</v>
      </c>
      <c r="X29" s="162">
        <f>Sectors_I!X29</f>
        <v>939462.65920565999</v>
      </c>
      <c r="Y29" s="162">
        <f>Sectors_I!Y29</f>
        <v>19462009.466295503</v>
      </c>
      <c r="Z29" s="162">
        <f>Sectors_I!Z29</f>
        <v>0</v>
      </c>
      <c r="AA29" s="162">
        <f>Sectors_I!AA29</f>
        <v>0</v>
      </c>
      <c r="AB29" s="162">
        <f>Sectors_I!AB29</f>
        <v>0</v>
      </c>
    </row>
    <row r="30" spans="1:28" x14ac:dyDescent="0.2">
      <c r="A30" s="102" t="s">
        <v>136</v>
      </c>
      <c r="B30" s="158">
        <f>Sectors_I!B30</f>
        <v>1502697684.5390728</v>
      </c>
      <c r="C30" s="158">
        <f>Sectors_I!C30</f>
        <v>2024242977.2055268</v>
      </c>
      <c r="D30" s="158">
        <f>Sectors_I!D30</f>
        <v>3526940661.7445993</v>
      </c>
      <c r="E30" s="159">
        <f>Sectors_I!E30</f>
        <v>34225205.570052348</v>
      </c>
      <c r="F30" s="159">
        <f>Sectors_I!F30</f>
        <v>20788727.94509368</v>
      </c>
      <c r="G30" s="159">
        <f>Sectors_I!G30</f>
        <v>55013933.515246034</v>
      </c>
      <c r="H30" s="109">
        <f>Sectors_I!H30</f>
        <v>0.141094</v>
      </c>
      <c r="I30" s="105">
        <f>Sectors_I!I30</f>
        <v>8.6503412551468276E-2</v>
      </c>
      <c r="J30" s="109">
        <f>Sectors_I!J30</f>
        <v>0.109865</v>
      </c>
      <c r="K30" s="106">
        <f>Sectors_I!K30</f>
        <v>70.145799999999994</v>
      </c>
      <c r="L30" s="106">
        <f>Sectors_I!L30</f>
        <v>90.956188933133035</v>
      </c>
      <c r="M30" s="106">
        <f>Sectors_I!M30</f>
        <v>82.070700000000002</v>
      </c>
      <c r="N30" s="162">
        <f>Sectors_I!N30</f>
        <v>22834498.071800001</v>
      </c>
      <c r="O30" s="162">
        <f>Sectors_I!O30</f>
        <v>43858770.771528006</v>
      </c>
      <c r="P30" s="162">
        <f>Sectors_I!P30</f>
        <v>66693268.843327999</v>
      </c>
      <c r="Q30" s="162">
        <f>Sectors_I!Q30</f>
        <v>1401992651.3720729</v>
      </c>
      <c r="R30" s="162">
        <f>Sectors_I!R30</f>
        <v>1897011027.2108338</v>
      </c>
      <c r="S30" s="162">
        <f>Sectors_I!S30</f>
        <v>3299003678.5828066</v>
      </c>
      <c r="T30" s="162">
        <f>Sectors_I!T30</f>
        <v>65866832.746099994</v>
      </c>
      <c r="U30" s="162">
        <f>Sectors_I!U30</f>
        <v>69197113.24522458</v>
      </c>
      <c r="V30" s="162">
        <f>Sectors_I!V30</f>
        <v>135063945.99132457</v>
      </c>
      <c r="W30" s="162">
        <f>Sectors_I!W30</f>
        <v>34347528.56189999</v>
      </c>
      <c r="X30" s="162">
        <f>Sectors_I!X30</f>
        <v>53136996.52361843</v>
      </c>
      <c r="Y30" s="162">
        <f>Sectors_I!Y30</f>
        <v>87484525.085618421</v>
      </c>
      <c r="Z30" s="162">
        <f>Sectors_I!Z30</f>
        <v>490671.859</v>
      </c>
      <c r="AA30" s="162">
        <f>Sectors_I!AA30</f>
        <v>4897840.22585</v>
      </c>
      <c r="AB30" s="162">
        <f>Sectors_I!AB30</f>
        <v>5388512.0848499993</v>
      </c>
    </row>
    <row r="31" spans="1:28" x14ac:dyDescent="0.2">
      <c r="A31" s="102" t="s">
        <v>137</v>
      </c>
      <c r="B31" s="158">
        <f>Sectors_I!B31</f>
        <v>2841420349.052886</v>
      </c>
      <c r="C31" s="158">
        <f>Sectors_I!C31</f>
        <v>399130136.2488423</v>
      </c>
      <c r="D31" s="158">
        <f>Sectors_I!D31</f>
        <v>3240550485.3017287</v>
      </c>
      <c r="E31" s="159">
        <f>Sectors_I!E31</f>
        <v>83133494.704927206</v>
      </c>
      <c r="F31" s="159">
        <f>Sectors_I!F31</f>
        <v>9820593.2745892704</v>
      </c>
      <c r="G31" s="159">
        <f>Sectors_I!G31</f>
        <v>92954087.979616463</v>
      </c>
      <c r="H31" s="109">
        <f>Sectors_I!H31</f>
        <v>0.14690700000000001</v>
      </c>
      <c r="I31" s="105">
        <f>Sectors_I!I31</f>
        <v>8.7649423493651443E-2</v>
      </c>
      <c r="J31" s="109">
        <f>Sectors_I!J31</f>
        <v>0.139986</v>
      </c>
      <c r="K31" s="106">
        <f>Sectors_I!K31</f>
        <v>60.751100000000001</v>
      </c>
      <c r="L31" s="106">
        <f>Sectors_I!L31</f>
        <v>81.679910449692613</v>
      </c>
      <c r="M31" s="106">
        <f>Sectors_I!M31</f>
        <v>63.341200000000001</v>
      </c>
      <c r="N31" s="162">
        <f>Sectors_I!N31</f>
        <v>74282899.952099994</v>
      </c>
      <c r="O31" s="162">
        <f>Sectors_I!O31</f>
        <v>21454596.085331999</v>
      </c>
      <c r="P31" s="162">
        <f>Sectors_I!P31</f>
        <v>95737496.037431985</v>
      </c>
      <c r="Q31" s="162">
        <f>Sectors_I!Q31</f>
        <v>2613701596.2851901</v>
      </c>
      <c r="R31" s="162">
        <f>Sectors_I!R31</f>
        <v>350349496.42793828</v>
      </c>
      <c r="S31" s="162">
        <f>Sectors_I!S31</f>
        <v>2964051092.7130289</v>
      </c>
      <c r="T31" s="162">
        <f>Sectors_I!T31</f>
        <v>129709208.23159619</v>
      </c>
      <c r="U31" s="162">
        <f>Sectors_I!U31</f>
        <v>23954012.420051999</v>
      </c>
      <c r="V31" s="162">
        <f>Sectors_I!V31</f>
        <v>153663220.65164819</v>
      </c>
      <c r="W31" s="162">
        <f>Sectors_I!W31</f>
        <v>94988900.505499989</v>
      </c>
      <c r="X31" s="162">
        <f>Sectors_I!X31</f>
        <v>22784195.680202</v>
      </c>
      <c r="Y31" s="162">
        <f>Sectors_I!Y31</f>
        <v>117773096.185802</v>
      </c>
      <c r="Z31" s="162">
        <f>Sectors_I!Z31</f>
        <v>3020644.0306000002</v>
      </c>
      <c r="AA31" s="162">
        <f>Sectors_I!AA31</f>
        <v>2042431.72065</v>
      </c>
      <c r="AB31" s="162">
        <f>Sectors_I!AB31</f>
        <v>5063075.7512499997</v>
      </c>
    </row>
    <row r="32" spans="1:28" x14ac:dyDescent="0.2">
      <c r="A32" s="102" t="s">
        <v>192</v>
      </c>
      <c r="B32" s="158">
        <f>Sectors_I!B32</f>
        <v>122114372.56780998</v>
      </c>
      <c r="C32" s="158">
        <f>Sectors_I!C32</f>
        <v>189097537.05257019</v>
      </c>
      <c r="D32" s="158">
        <f>Sectors_I!D32</f>
        <v>311211909.62048018</v>
      </c>
      <c r="E32" s="159">
        <f>Sectors_I!E32</f>
        <v>3937600.3621475203</v>
      </c>
      <c r="F32" s="159">
        <f>Sectors_I!F32</f>
        <v>2930293.55415397</v>
      </c>
      <c r="G32" s="159">
        <f>Sectors_I!G32</f>
        <v>6867893.9163015001</v>
      </c>
      <c r="H32" s="109">
        <f>Sectors_I!H32</f>
        <v>0.16083900000000001</v>
      </c>
      <c r="I32" s="105">
        <f>Sectors_I!I32</f>
        <v>8.8419162255389344E-2</v>
      </c>
      <c r="J32" s="109">
        <f>Sectors_I!J32</f>
        <v>0.116191</v>
      </c>
      <c r="K32" s="106">
        <f>Sectors_I!K32</f>
        <v>67.359300000000005</v>
      </c>
      <c r="L32" s="106">
        <f>Sectors_I!L32</f>
        <v>65.550855994782978</v>
      </c>
      <c r="M32" s="106">
        <f>Sectors_I!M32</f>
        <v>66.259699999999995</v>
      </c>
      <c r="N32" s="162">
        <f>Sectors_I!N32</f>
        <v>3708037.3710000003</v>
      </c>
      <c r="O32" s="162">
        <f>Sectors_I!O32</f>
        <v>6577034.7528099995</v>
      </c>
      <c r="P32" s="162">
        <f>Sectors_I!P32</f>
        <v>10285072.123810001</v>
      </c>
      <c r="Q32" s="162">
        <f>Sectors_I!Q32</f>
        <v>110752500.06900999</v>
      </c>
      <c r="R32" s="162">
        <f>Sectors_I!R32</f>
        <v>177075602.12251818</v>
      </c>
      <c r="S32" s="162">
        <f>Sectors_I!S32</f>
        <v>287828102.1915282</v>
      </c>
      <c r="T32" s="162">
        <f>Sectors_I!T32</f>
        <v>6402222.6635999996</v>
      </c>
      <c r="U32" s="162">
        <f>Sectors_I!U32</f>
        <v>2201488.9181000004</v>
      </c>
      <c r="V32" s="162">
        <f>Sectors_I!V32</f>
        <v>8603711.5817999989</v>
      </c>
      <c r="W32" s="162">
        <f>Sectors_I!W32</f>
        <v>4950884.4151999997</v>
      </c>
      <c r="X32" s="162">
        <f>Sectors_I!X32</f>
        <v>9117769.0563419983</v>
      </c>
      <c r="Y32" s="162">
        <f>Sectors_I!Y32</f>
        <v>14068653.471541999</v>
      </c>
      <c r="Z32" s="162">
        <f>Sectors_I!Z32</f>
        <v>8765.42</v>
      </c>
      <c r="AA32" s="162">
        <f>Sectors_I!AA32</f>
        <v>702676.95560999995</v>
      </c>
      <c r="AB32" s="162">
        <f>Sectors_I!AB32</f>
        <v>711442.37560999999</v>
      </c>
    </row>
    <row r="33" spans="1:28" x14ac:dyDescent="0.2">
      <c r="A33" s="111" t="s">
        <v>224</v>
      </c>
      <c r="B33" s="158">
        <f>Sectors_I!B33</f>
        <v>219828055.86654571</v>
      </c>
      <c r="C33" s="158">
        <f>Sectors_I!C33</f>
        <v>467023807.97869837</v>
      </c>
      <c r="D33" s="158">
        <f>Sectors_I!D33</f>
        <v>686851863.84524393</v>
      </c>
      <c r="E33" s="159">
        <f>Sectors_I!E33</f>
        <v>4190828.5027584098</v>
      </c>
      <c r="F33" s="159">
        <f>Sectors_I!F33</f>
        <v>18851701.407168932</v>
      </c>
      <c r="G33" s="159">
        <f>Sectors_I!G33</f>
        <v>23042529.909927353</v>
      </c>
      <c r="H33" s="109">
        <f>Sectors_I!H33</f>
        <v>0.12520100000000001</v>
      </c>
      <c r="I33" s="105">
        <f>Sectors_I!I33</f>
        <v>9.2062747308800499E-2</v>
      </c>
      <c r="J33" s="109">
        <f>Sectors_I!J33</f>
        <v>0.102635</v>
      </c>
      <c r="K33" s="106">
        <f>Sectors_I!K33</f>
        <v>49.689900000000002</v>
      </c>
      <c r="L33" s="106">
        <f>Sectors_I!L33</f>
        <v>73.77034112683117</v>
      </c>
      <c r="M33" s="106">
        <f>Sectors_I!M33</f>
        <v>66.0471</v>
      </c>
      <c r="N33" s="162">
        <f>Sectors_I!N33</f>
        <v>2586991.5</v>
      </c>
      <c r="O33" s="162">
        <f>Sectors_I!O33</f>
        <v>19544087.297200002</v>
      </c>
      <c r="P33" s="162">
        <f>Sectors_I!P33</f>
        <v>22131078.797200002</v>
      </c>
      <c r="Q33" s="162">
        <f>Sectors_I!Q33</f>
        <v>187393053.32254571</v>
      </c>
      <c r="R33" s="162">
        <f>Sectors_I!R33</f>
        <v>349774784.99669844</v>
      </c>
      <c r="S33" s="162">
        <f>Sectors_I!S33</f>
        <v>537167838.31914401</v>
      </c>
      <c r="T33" s="162">
        <f>Sectors_I!T33</f>
        <v>28071972.919999998</v>
      </c>
      <c r="U33" s="162">
        <f>Sectors_I!U33</f>
        <v>96332934.99409999</v>
      </c>
      <c r="V33" s="162">
        <f>Sectors_I!V33</f>
        <v>124404907.91409999</v>
      </c>
      <c r="W33" s="162">
        <f>Sectors_I!W33</f>
        <v>4363029.6239999998</v>
      </c>
      <c r="X33" s="162">
        <f>Sectors_I!X33</f>
        <v>19920358.407899998</v>
      </c>
      <c r="Y33" s="162">
        <f>Sectors_I!Y33</f>
        <v>24283388.031999998</v>
      </c>
      <c r="Z33" s="162">
        <f>Sectors_I!Z33</f>
        <v>0</v>
      </c>
      <c r="AA33" s="162">
        <f>Sectors_I!AA33</f>
        <v>995729.58</v>
      </c>
      <c r="AB33" s="162">
        <f>Sectors_I!AB33</f>
        <v>995729.58</v>
      </c>
    </row>
    <row r="34" spans="1:28" x14ac:dyDescent="0.2">
      <c r="A34" s="103" t="s">
        <v>138</v>
      </c>
      <c r="B34" s="158">
        <f>Sectors_I!B34</f>
        <v>19878585212.554348</v>
      </c>
      <c r="C34" s="158">
        <f>Sectors_I!C34</f>
        <v>5641280544.3827162</v>
      </c>
      <c r="D34" s="158">
        <f>Sectors_I!D34</f>
        <v>25519865756.937065</v>
      </c>
      <c r="E34" s="159">
        <f>Sectors_I!E34</f>
        <v>458646455.91937292</v>
      </c>
      <c r="F34" s="159">
        <f>Sectors_I!F34</f>
        <v>42430740.605085991</v>
      </c>
      <c r="G34" s="159">
        <f>Sectors_I!G34</f>
        <v>501077196.52445877</v>
      </c>
      <c r="H34" s="109">
        <f>Sectors_I!H34</f>
        <v>0.15168300000000001</v>
      </c>
      <c r="I34" s="105">
        <f>Sectors_I!I34</f>
        <v>7.1759998555578214E-2</v>
      </c>
      <c r="J34" s="109">
        <f>Sectors_I!J34</f>
        <v>0.13447600000000001</v>
      </c>
      <c r="K34" s="106">
        <f>Sectors_I!K34</f>
        <v>94.042000000000002</v>
      </c>
      <c r="L34" s="106">
        <f>Sectors_I!L34</f>
        <v>135.4736279610205</v>
      </c>
      <c r="M34" s="106">
        <f>Sectors_I!M34</f>
        <v>103.051</v>
      </c>
      <c r="N34" s="162">
        <f>Sectors_I!N34</f>
        <v>235479507.90772116</v>
      </c>
      <c r="O34" s="162">
        <f>Sectors_I!O34</f>
        <v>57276979.109487988</v>
      </c>
      <c r="P34" s="162">
        <f>Sectors_I!P34</f>
        <v>292756487.01710922</v>
      </c>
      <c r="Q34" s="162">
        <f>Sectors_I!Q34</f>
        <v>18537375544.501999</v>
      </c>
      <c r="R34" s="162">
        <f>Sectors_I!R34</f>
        <v>5243956342.5952816</v>
      </c>
      <c r="S34" s="162">
        <f>Sectors_I!S34</f>
        <v>23781331887.097286</v>
      </c>
      <c r="T34" s="162">
        <f>Sectors_I!T34</f>
        <v>916562161.01975274</v>
      </c>
      <c r="U34" s="162">
        <f>Sectors_I!U34</f>
        <v>280324059.13662463</v>
      </c>
      <c r="V34" s="162">
        <f>Sectors_I!V34</f>
        <v>1196886220.1563771</v>
      </c>
      <c r="W34" s="162">
        <f>Sectors_I!W34</f>
        <v>364544670.66419649</v>
      </c>
      <c r="X34" s="162">
        <f>Sectors_I!X34</f>
        <v>95847259.411709979</v>
      </c>
      <c r="Y34" s="162">
        <f>Sectors_I!Y34</f>
        <v>460391930.07590657</v>
      </c>
      <c r="Z34" s="162">
        <f>Sectors_I!Z34</f>
        <v>60102836.3684</v>
      </c>
      <c r="AA34" s="162">
        <f>Sectors_I!AA34</f>
        <v>21152883.239100002</v>
      </c>
      <c r="AB34" s="162">
        <f>Sectors_I!AB34</f>
        <v>81255719.607499987</v>
      </c>
    </row>
    <row r="35" spans="1:28" x14ac:dyDescent="0.2">
      <c r="A35" s="102" t="s">
        <v>139</v>
      </c>
      <c r="B35" s="158">
        <f>Sectors_I!B35</f>
        <v>144505500.44719177</v>
      </c>
      <c r="C35" s="158">
        <f>Sectors_I!C35</f>
        <v>57471242.300095566</v>
      </c>
      <c r="D35" s="158">
        <f>Sectors_I!D35</f>
        <v>201976742.74728733</v>
      </c>
      <c r="E35" s="159">
        <f>Sectors_I!E35</f>
        <v>3654499.6603765399</v>
      </c>
      <c r="F35" s="159">
        <f>Sectors_I!F35</f>
        <v>1680048.1224207699</v>
      </c>
      <c r="G35" s="159">
        <f>Sectors_I!G35</f>
        <v>5334547.7827973096</v>
      </c>
      <c r="H35" s="109">
        <f>Sectors_I!H35</f>
        <v>0.154889</v>
      </c>
      <c r="I35" s="105">
        <f>Sectors_I!I35</f>
        <v>8.7030038500951923E-2</v>
      </c>
      <c r="J35" s="109">
        <f>Sectors_I!J35</f>
        <v>0.135708</v>
      </c>
      <c r="K35" s="106">
        <f>Sectors_I!K35</f>
        <v>56.361199999999997</v>
      </c>
      <c r="L35" s="106">
        <f>Sectors_I!L35</f>
        <v>59.303348828254677</v>
      </c>
      <c r="M35" s="106">
        <f>Sectors_I!M35</f>
        <v>57.195099999999996</v>
      </c>
      <c r="N35" s="162">
        <f>Sectors_I!N35</f>
        <v>1836089.1879</v>
      </c>
      <c r="O35" s="162">
        <f>Sectors_I!O35</f>
        <v>511246.27559999994</v>
      </c>
      <c r="P35" s="162">
        <f>Sectors_I!P35</f>
        <v>2347335.4635000001</v>
      </c>
      <c r="Q35" s="162">
        <f>Sectors_I!Q35</f>
        <v>136815579.87900001</v>
      </c>
      <c r="R35" s="162">
        <f>Sectors_I!R35</f>
        <v>53513481.052095562</v>
      </c>
      <c r="S35" s="162">
        <f>Sectors_I!S35</f>
        <v>190329060.93109557</v>
      </c>
      <c r="T35" s="162">
        <f>Sectors_I!T35</f>
        <v>5385584.6804999998</v>
      </c>
      <c r="U35" s="162">
        <f>Sectors_I!U35</f>
        <v>2606764.358</v>
      </c>
      <c r="V35" s="162">
        <f>Sectors_I!V35</f>
        <v>7992349.0384999998</v>
      </c>
      <c r="W35" s="162">
        <f>Sectors_I!W35</f>
        <v>2279086.85769177</v>
      </c>
      <c r="X35" s="162">
        <f>Sectors_I!X35</f>
        <v>1248299.9410999999</v>
      </c>
      <c r="Y35" s="162">
        <f>Sectors_I!Y35</f>
        <v>3527386.7987917699</v>
      </c>
      <c r="Z35" s="162">
        <f>Sectors_I!Z35</f>
        <v>25249.03</v>
      </c>
      <c r="AA35" s="162">
        <f>Sectors_I!AA35</f>
        <v>102696.9489</v>
      </c>
      <c r="AB35" s="162">
        <f>Sectors_I!AB35</f>
        <v>127945.9789</v>
      </c>
    </row>
    <row r="36" spans="1:28" x14ac:dyDescent="0.2">
      <c r="A36" s="102" t="s">
        <v>140</v>
      </c>
      <c r="B36" s="158">
        <f>Sectors_I!B36</f>
        <v>10533290806.852924</v>
      </c>
      <c r="C36" s="158">
        <f>Sectors_I!C36</f>
        <v>1389431000.7030137</v>
      </c>
      <c r="D36" s="158">
        <f>Sectors_I!D36</f>
        <v>11922721807.555941</v>
      </c>
      <c r="E36" s="159">
        <f>Sectors_I!E36</f>
        <v>351265647.89586109</v>
      </c>
      <c r="F36" s="159">
        <f>Sectors_I!F36</f>
        <v>8051402.1167349797</v>
      </c>
      <c r="G36" s="159">
        <f>Sectors_I!G36</f>
        <v>359317050.01259607</v>
      </c>
      <c r="H36" s="109">
        <f>Sectors_I!H36</f>
        <v>0.16902700000000001</v>
      </c>
      <c r="I36" s="105">
        <f>Sectors_I!I36</f>
        <v>6.8221949964306777E-2</v>
      </c>
      <c r="J36" s="109">
        <f>Sectors_I!J36</f>
        <v>0.157642</v>
      </c>
      <c r="K36" s="106">
        <f>Sectors_I!K36</f>
        <v>62.668900000000001</v>
      </c>
      <c r="L36" s="106">
        <f>Sectors_I!L36</f>
        <v>73.110286714580042</v>
      </c>
      <c r="M36" s="106">
        <f>Sectors_I!M36</f>
        <v>63.866900000000001</v>
      </c>
      <c r="N36" s="162">
        <f>Sectors_I!N36</f>
        <v>154575489.07892117</v>
      </c>
      <c r="O36" s="162">
        <f>Sectors_I!O36</f>
        <v>8276816.9589000009</v>
      </c>
      <c r="P36" s="162">
        <f>Sectors_I!P36</f>
        <v>162852306.0378212</v>
      </c>
      <c r="Q36" s="162">
        <f>Sectors_I!Q36</f>
        <v>9781250099.0516338</v>
      </c>
      <c r="R36" s="162">
        <f>Sectors_I!R36</f>
        <v>1330436766.8402297</v>
      </c>
      <c r="S36" s="162">
        <f>Sectors_I!S36</f>
        <v>11111686865.891865</v>
      </c>
      <c r="T36" s="162">
        <f>Sectors_I!T36</f>
        <v>490174670.32308674</v>
      </c>
      <c r="U36" s="162">
        <f>Sectors_I!U36</f>
        <v>37398730.734930001</v>
      </c>
      <c r="V36" s="162">
        <f>Sectors_I!V36</f>
        <v>527573401.05791676</v>
      </c>
      <c r="W36" s="162">
        <f>Sectors_I!W36</f>
        <v>237973361.77010483</v>
      </c>
      <c r="X36" s="162">
        <f>Sectors_I!X36</f>
        <v>16475564.928953981</v>
      </c>
      <c r="Y36" s="162">
        <f>Sectors_I!Y36</f>
        <v>254448926.69915876</v>
      </c>
      <c r="Z36" s="162">
        <f>Sectors_I!Z36</f>
        <v>23892675.708100002</v>
      </c>
      <c r="AA36" s="162">
        <f>Sectors_I!AA36</f>
        <v>5119938.1988999993</v>
      </c>
      <c r="AB36" s="162">
        <f>Sectors_I!AB36</f>
        <v>29012613.907000002</v>
      </c>
    </row>
    <row r="37" spans="1:28" x14ac:dyDescent="0.2">
      <c r="A37" s="102" t="s">
        <v>225</v>
      </c>
      <c r="B37" s="158">
        <f>Sectors_I!B37</f>
        <v>175885.6287</v>
      </c>
      <c r="C37" s="158">
        <f>Sectors_I!C37</f>
        <v>0</v>
      </c>
      <c r="D37" s="158">
        <f>Sectors_I!D37</f>
        <v>175885.6287</v>
      </c>
      <c r="E37" s="159">
        <f>Sectors_I!E37</f>
        <v>43147.320416160001</v>
      </c>
      <c r="F37" s="159">
        <f>Sectors_I!F37</f>
        <v>0</v>
      </c>
      <c r="G37" s="159">
        <f>Sectors_I!G37</f>
        <v>43147.320416160001</v>
      </c>
      <c r="H37" s="109">
        <f>Sectors_I!H37</f>
        <v>0.286331</v>
      </c>
      <c r="I37" s="105" t="str">
        <f>Sectors_I!I37</f>
        <v/>
      </c>
      <c r="J37" s="109">
        <f>Sectors_I!J37</f>
        <v>0.286331</v>
      </c>
      <c r="K37" s="106">
        <f>Sectors_I!K37</f>
        <v>41.388100000000001</v>
      </c>
      <c r="L37" s="106" t="str">
        <f>Sectors_I!L37</f>
        <v/>
      </c>
      <c r="M37" s="106">
        <f>Sectors_I!M37</f>
        <v>41.388100000000001</v>
      </c>
      <c r="N37" s="162">
        <f>Sectors_I!N37</f>
        <v>8031.1087000000007</v>
      </c>
      <c r="O37" s="162">
        <f>Sectors_I!O37</f>
        <v>0</v>
      </c>
      <c r="P37" s="162">
        <f>Sectors_I!P37</f>
        <v>8031.1087000000007</v>
      </c>
      <c r="Q37" s="162">
        <f>Sectors_I!Q37</f>
        <v>79456.635300000009</v>
      </c>
      <c r="R37" s="162">
        <f>Sectors_I!R37</f>
        <v>0</v>
      </c>
      <c r="S37" s="162">
        <f>Sectors_I!S37</f>
        <v>79456.635300000009</v>
      </c>
      <c r="T37" s="162">
        <f>Sectors_I!T37</f>
        <v>51659.553899999999</v>
      </c>
      <c r="U37" s="162">
        <f>Sectors_I!U37</f>
        <v>0</v>
      </c>
      <c r="V37" s="162">
        <f>Sectors_I!V37</f>
        <v>51659.553899999999</v>
      </c>
      <c r="W37" s="162">
        <f>Sectors_I!W37</f>
        <v>42396.199499999995</v>
      </c>
      <c r="X37" s="162">
        <f>Sectors_I!X37</f>
        <v>0</v>
      </c>
      <c r="Y37" s="162">
        <f>Sectors_I!Y37</f>
        <v>42396.199499999995</v>
      </c>
      <c r="Z37" s="162">
        <f>Sectors_I!Z37</f>
        <v>2373.2399999999998</v>
      </c>
      <c r="AA37" s="162">
        <f>Sectors_I!AA37</f>
        <v>0</v>
      </c>
      <c r="AB37" s="162">
        <f>Sectors_I!AB37</f>
        <v>2373.2399999999998</v>
      </c>
    </row>
    <row r="38" spans="1:28" x14ac:dyDescent="0.2">
      <c r="A38" s="102" t="s">
        <v>141</v>
      </c>
      <c r="B38" s="158">
        <f>Sectors_I!B38</f>
        <v>458429251.00513721</v>
      </c>
      <c r="C38" s="158">
        <f>Sectors_I!C38</f>
        <v>15.1477</v>
      </c>
      <c r="D38" s="158">
        <f>Sectors_I!D38</f>
        <v>458429266.15283722</v>
      </c>
      <c r="E38" s="159">
        <f>Sectors_I!E38</f>
        <v>17560962.63779572</v>
      </c>
      <c r="F38" s="159">
        <f>Sectors_I!F38</f>
        <v>0</v>
      </c>
      <c r="G38" s="159">
        <f>Sectors_I!G38</f>
        <v>17560962.63779572</v>
      </c>
      <c r="H38" s="109">
        <f>Sectors_I!H38</f>
        <v>0.124297</v>
      </c>
      <c r="I38" s="105" t="str">
        <f>Sectors_I!I38</f>
        <v/>
      </c>
      <c r="J38" s="109">
        <f>Sectors_I!J38</f>
        <v>0.124297</v>
      </c>
      <c r="K38" s="106">
        <f>Sectors_I!K38</f>
        <v>17.335899999999999</v>
      </c>
      <c r="L38" s="106" t="str">
        <f>Sectors_I!L38</f>
        <v/>
      </c>
      <c r="M38" s="106">
        <f>Sectors_I!M38</f>
        <v>17.335899999999999</v>
      </c>
      <c r="N38" s="162">
        <f>Sectors_I!N38</f>
        <v>7506148.4613000005</v>
      </c>
      <c r="O38" s="162">
        <f>Sectors_I!O38</f>
        <v>0</v>
      </c>
      <c r="P38" s="162">
        <f>Sectors_I!P38</f>
        <v>7506148.4613000005</v>
      </c>
      <c r="Q38" s="162">
        <f>Sectors_I!Q38</f>
        <v>438136364.5823372</v>
      </c>
      <c r="R38" s="162">
        <f>Sectors_I!R38</f>
        <v>15.1477</v>
      </c>
      <c r="S38" s="162">
        <f>Sectors_I!S38</f>
        <v>438136379.73003721</v>
      </c>
      <c r="T38" s="162">
        <f>Sectors_I!T38</f>
        <v>11814284.636500001</v>
      </c>
      <c r="U38" s="162">
        <f>Sectors_I!U38</f>
        <v>0</v>
      </c>
      <c r="V38" s="162">
        <f>Sectors_I!V38</f>
        <v>11814284.636499999</v>
      </c>
      <c r="W38" s="162">
        <f>Sectors_I!W38</f>
        <v>8478601.7862999998</v>
      </c>
      <c r="X38" s="162">
        <f>Sectors_I!X38</f>
        <v>0</v>
      </c>
      <c r="Y38" s="162">
        <f>Sectors_I!Y38</f>
        <v>8478601.7862999998</v>
      </c>
      <c r="Z38" s="162">
        <f>Sectors_I!Z38</f>
        <v>0</v>
      </c>
      <c r="AA38" s="162">
        <f>Sectors_I!AA38</f>
        <v>0</v>
      </c>
      <c r="AB38" s="162">
        <f>Sectors_I!AB38</f>
        <v>0</v>
      </c>
    </row>
    <row r="39" spans="1:28" x14ac:dyDescent="0.2">
      <c r="A39" s="102" t="s">
        <v>142</v>
      </c>
      <c r="B39" s="158">
        <f>Sectors_I!B39</f>
        <v>72146146.715999991</v>
      </c>
      <c r="C39" s="158">
        <f>Sectors_I!C39</f>
        <v>8615742.5790839978</v>
      </c>
      <c r="D39" s="158">
        <f>Sectors_I!D39</f>
        <v>80761889.295084029</v>
      </c>
      <c r="E39" s="159">
        <f>Sectors_I!E39</f>
        <v>10935941.166278219</v>
      </c>
      <c r="F39" s="159">
        <f>Sectors_I!F39</f>
        <v>4578172.5369127598</v>
      </c>
      <c r="G39" s="159">
        <f>Sectors_I!G39</f>
        <v>15514113.70319098</v>
      </c>
      <c r="H39" s="109">
        <f>Sectors_I!H39</f>
        <v>0.14862500000000001</v>
      </c>
      <c r="I39" s="105">
        <f>Sectors_I!I39</f>
        <v>0.10736060631619133</v>
      </c>
      <c r="J39" s="109">
        <f>Sectors_I!J39</f>
        <v>0.14494199999999999</v>
      </c>
      <c r="K39" s="106">
        <f>Sectors_I!K39</f>
        <v>212.10300000000001</v>
      </c>
      <c r="L39" s="106">
        <f>Sectors_I!L39</f>
        <v>75.583929041323174</v>
      </c>
      <c r="M39" s="106">
        <f>Sectors_I!M39</f>
        <v>199.86799999999999</v>
      </c>
      <c r="N39" s="162">
        <f>Sectors_I!N39</f>
        <v>3242110.5222</v>
      </c>
      <c r="O39" s="162">
        <f>Sectors_I!O39</f>
        <v>2464607.5479299999</v>
      </c>
      <c r="P39" s="162">
        <f>Sectors_I!P39</f>
        <v>5706718.0701300008</v>
      </c>
      <c r="Q39" s="162">
        <f>Sectors_I!Q39</f>
        <v>56560722.194499992</v>
      </c>
      <c r="R39" s="162">
        <f>Sectors_I!R39</f>
        <v>3754146.4749839976</v>
      </c>
      <c r="S39" s="162">
        <f>Sectors_I!S39</f>
        <v>60314868.669484034</v>
      </c>
      <c r="T39" s="162">
        <f>Sectors_I!T39</f>
        <v>6235119.5493000001</v>
      </c>
      <c r="U39" s="162">
        <f>Sectors_I!U39</f>
        <v>409269.56739999994</v>
      </c>
      <c r="V39" s="162">
        <f>Sectors_I!V39</f>
        <v>6644389.1166999992</v>
      </c>
      <c r="W39" s="162">
        <f>Sectors_I!W39</f>
        <v>9350304.9722000007</v>
      </c>
      <c r="X39" s="162">
        <f>Sectors_I!X39</f>
        <v>4452326.5367000001</v>
      </c>
      <c r="Y39" s="162">
        <f>Sectors_I!Y39</f>
        <v>13802631.508899998</v>
      </c>
      <c r="Z39" s="162">
        <f>Sectors_I!Z39</f>
        <v>0</v>
      </c>
      <c r="AA39" s="162">
        <f>Sectors_I!AA39</f>
        <v>0</v>
      </c>
      <c r="AB39" s="162">
        <f>Sectors_I!AB39</f>
        <v>0</v>
      </c>
    </row>
    <row r="40" spans="1:28" x14ac:dyDescent="0.2">
      <c r="A40" s="102" t="s">
        <v>143</v>
      </c>
      <c r="B40" s="158">
        <f>Sectors_I!B40</f>
        <v>475349039.90781885</v>
      </c>
      <c r="C40" s="158">
        <f>Sectors_I!C40</f>
        <v>5514943.747254</v>
      </c>
      <c r="D40" s="158">
        <f>Sectors_I!D40</f>
        <v>480863983.65507287</v>
      </c>
      <c r="E40" s="159">
        <f>Sectors_I!E40</f>
        <v>25172249.205830846</v>
      </c>
      <c r="F40" s="159">
        <f>Sectors_I!F40</f>
        <v>1442489.2112519401</v>
      </c>
      <c r="G40" s="159">
        <f>Sectors_I!G40</f>
        <v>26614738.41708279</v>
      </c>
      <c r="H40" s="109">
        <f>Sectors_I!H40</f>
        <v>0.330036</v>
      </c>
      <c r="I40" s="105">
        <f>Sectors_I!I40</f>
        <v>0.34899097331494255</v>
      </c>
      <c r="J40" s="109">
        <f>Sectors_I!J40</f>
        <v>0.33025399999999999</v>
      </c>
      <c r="K40" s="106">
        <f>Sectors_I!K40</f>
        <v>208.01300000000001</v>
      </c>
      <c r="L40" s="106">
        <f>Sectors_I!L40</f>
        <v>93.14491371341046</v>
      </c>
      <c r="M40" s="106">
        <f>Sectors_I!M40</f>
        <v>206.69900000000001</v>
      </c>
      <c r="N40" s="162">
        <f>Sectors_I!N40</f>
        <v>12976995.1764</v>
      </c>
      <c r="O40" s="162">
        <f>Sectors_I!O40</f>
        <v>1379339.4227999998</v>
      </c>
      <c r="P40" s="162">
        <f>Sectors_I!P40</f>
        <v>14356334.599199999</v>
      </c>
      <c r="Q40" s="162">
        <f>Sectors_I!Q40</f>
        <v>430313778.94141883</v>
      </c>
      <c r="R40" s="162">
        <f>Sectors_I!R40</f>
        <v>3993856.8634540001</v>
      </c>
      <c r="S40" s="162">
        <f>Sectors_I!S40</f>
        <v>434307635.80487293</v>
      </c>
      <c r="T40" s="162">
        <f>Sectors_I!T40</f>
        <v>29974797.160000004</v>
      </c>
      <c r="U40" s="162">
        <f>Sectors_I!U40</f>
        <v>116958.402</v>
      </c>
      <c r="V40" s="162">
        <f>Sectors_I!V40</f>
        <v>30091755.561999999</v>
      </c>
      <c r="W40" s="162">
        <f>Sectors_I!W40</f>
        <v>13345100.3564</v>
      </c>
      <c r="X40" s="162">
        <f>Sectors_I!X40</f>
        <v>1404128.4818000002</v>
      </c>
      <c r="Y40" s="162">
        <f>Sectors_I!Y40</f>
        <v>14749228.838200001</v>
      </c>
      <c r="Z40" s="162">
        <f>Sectors_I!Z40</f>
        <v>1715363.45</v>
      </c>
      <c r="AA40" s="162">
        <f>Sectors_I!AA40</f>
        <v>0</v>
      </c>
      <c r="AB40" s="162">
        <f>Sectors_I!AB40</f>
        <v>1715363.45</v>
      </c>
    </row>
    <row r="41" spans="1:28" x14ac:dyDescent="0.2">
      <c r="A41" s="102" t="s">
        <v>144</v>
      </c>
      <c r="B41" s="158">
        <f>Sectors_I!B41</f>
        <v>7842110978.8830738</v>
      </c>
      <c r="C41" s="158">
        <f>Sectors_I!C41</f>
        <v>4179196319.3323693</v>
      </c>
      <c r="D41" s="158">
        <f>Sectors_I!D41</f>
        <v>12021307298.215443</v>
      </c>
      <c r="E41" s="159">
        <f>Sectors_I!E41</f>
        <v>48028076.132625759</v>
      </c>
      <c r="F41" s="159">
        <f>Sectors_I!F41</f>
        <v>26612965.133565538</v>
      </c>
      <c r="G41" s="159">
        <f>Sectors_I!G41</f>
        <v>74641041.266191319</v>
      </c>
      <c r="H41" s="109">
        <f>Sectors_I!H41</f>
        <v>0.116727</v>
      </c>
      <c r="I41" s="105">
        <f>Sectors_I!I41</f>
        <v>7.2307319018919541E-2</v>
      </c>
      <c r="J41" s="109">
        <f>Sectors_I!J41</f>
        <v>0.101562</v>
      </c>
      <c r="K41" s="106">
        <f>Sectors_I!K41</f>
        <v>137.416</v>
      </c>
      <c r="L41" s="106">
        <f>Sectors_I!L41</f>
        <v>157.68782278140819</v>
      </c>
      <c r="M41" s="106">
        <f>Sectors_I!M41</f>
        <v>144.37799999999999</v>
      </c>
      <c r="N41" s="162">
        <f>Sectors_I!N41</f>
        <v>51087708.978399999</v>
      </c>
      <c r="O41" s="162">
        <f>Sectors_I!O41</f>
        <v>44572572.887917981</v>
      </c>
      <c r="P41" s="162">
        <f>Sectors_I!P41</f>
        <v>95660281.866318002</v>
      </c>
      <c r="Q41" s="162">
        <f>Sectors_I!Q41</f>
        <v>7354076117.017808</v>
      </c>
      <c r="R41" s="162">
        <f>Sectors_I!R41</f>
        <v>3851313812.5823188</v>
      </c>
      <c r="S41" s="162">
        <f>Sectors_I!S41</f>
        <v>11205389929.600128</v>
      </c>
      <c r="T41" s="162">
        <f>Sectors_I!T41</f>
        <v>366209979.97336602</v>
      </c>
      <c r="U41" s="162">
        <f>Sectors_I!U41</f>
        <v>239772490.65793467</v>
      </c>
      <c r="V41" s="162">
        <f>Sectors_I!V41</f>
        <v>605982470.63130045</v>
      </c>
      <c r="W41" s="162">
        <f>Sectors_I!W41</f>
        <v>87357706.9516</v>
      </c>
      <c r="X41" s="162">
        <f>Sectors_I!X41</f>
        <v>72179768.000815988</v>
      </c>
      <c r="Y41" s="162">
        <f>Sectors_I!Y41</f>
        <v>159537474.95241597</v>
      </c>
      <c r="Z41" s="162">
        <f>Sectors_I!Z41</f>
        <v>34467174.940300003</v>
      </c>
      <c r="AA41" s="162">
        <f>Sectors_I!AA41</f>
        <v>15930248.091299998</v>
      </c>
      <c r="AB41" s="162">
        <f>Sectors_I!AB41</f>
        <v>50397423.031599998</v>
      </c>
    </row>
    <row r="42" spans="1:28" s="115" customFormat="1" x14ac:dyDescent="0.2">
      <c r="A42" s="111" t="s">
        <v>145</v>
      </c>
      <c r="B42" s="160">
        <f>Sectors_I!B42</f>
        <v>5798558816.0584078</v>
      </c>
      <c r="C42" s="160">
        <f>Sectors_I!C42</f>
        <v>3453338802.5079703</v>
      </c>
      <c r="D42" s="160">
        <f>Sectors_I!D42</f>
        <v>9251897618.5662766</v>
      </c>
      <c r="E42" s="161">
        <f>Sectors_I!E42</f>
        <v>39622192.191097498</v>
      </c>
      <c r="F42" s="161">
        <f>Sectors_I!F42</f>
        <v>23155632.583182681</v>
      </c>
      <c r="G42" s="161">
        <f>Sectors_I!G42</f>
        <v>62777824.774280176</v>
      </c>
      <c r="H42" s="112">
        <f>Sectors_I!H42</f>
        <v>0.11558499999999999</v>
      </c>
      <c r="I42" s="113">
        <f>Sectors_I!I42</f>
        <v>7.2304460606508331E-2</v>
      </c>
      <c r="J42" s="112">
        <f>Sectors_I!J42</f>
        <v>9.9653000000000005E-2</v>
      </c>
      <c r="K42" s="114">
        <f>Sectors_I!K42</f>
        <v>140.566</v>
      </c>
      <c r="L42" s="114">
        <f>Sectors_I!L42</f>
        <v>159.77763801669499</v>
      </c>
      <c r="M42" s="114">
        <f>Sectors_I!M42</f>
        <v>147.655</v>
      </c>
      <c r="N42" s="163">
        <f>Sectors_I!N42</f>
        <v>42757966.576099992</v>
      </c>
      <c r="O42" s="163">
        <f>Sectors_I!O42</f>
        <v>38358329.423017986</v>
      </c>
      <c r="P42" s="163">
        <f>Sectors_I!P42</f>
        <v>81116295.999118</v>
      </c>
      <c r="Q42" s="163">
        <f>Sectors_I!Q42</f>
        <v>5410705773.2864075</v>
      </c>
      <c r="R42" s="163">
        <f>Sectors_I!R42</f>
        <v>3170440386.5945792</v>
      </c>
      <c r="S42" s="163">
        <f>Sectors_I!S42</f>
        <v>8581146159.8809853</v>
      </c>
      <c r="T42" s="163">
        <f>Sectors_I!T42</f>
        <v>279177144.60489994</v>
      </c>
      <c r="U42" s="163">
        <f>Sectors_I!U42</f>
        <v>203763300.84426135</v>
      </c>
      <c r="V42" s="163">
        <f>Sectors_I!V42</f>
        <v>482940445.44906145</v>
      </c>
      <c r="W42" s="163">
        <f>Sectors_I!W42</f>
        <v>74651833.52579999</v>
      </c>
      <c r="X42" s="163">
        <f>Sectors_I!X42</f>
        <v>64509236.420529991</v>
      </c>
      <c r="Y42" s="163">
        <f>Sectors_I!Y42</f>
        <v>139161069.94632998</v>
      </c>
      <c r="Z42" s="163">
        <f>Sectors_I!Z42</f>
        <v>34024064.6413</v>
      </c>
      <c r="AA42" s="163">
        <f>Sectors_I!AA42</f>
        <v>14625878.648599999</v>
      </c>
      <c r="AB42" s="163">
        <f>Sectors_I!AB42</f>
        <v>48649943.289899997</v>
      </c>
    </row>
    <row r="43" spans="1:28" s="115" customFormat="1" x14ac:dyDescent="0.2">
      <c r="A43" s="111" t="s">
        <v>146</v>
      </c>
      <c r="B43" s="160">
        <f>Sectors_I!B43</f>
        <v>1295844175.18484</v>
      </c>
      <c r="C43" s="160">
        <f>Sectors_I!C43</f>
        <v>504454232.38245845</v>
      </c>
      <c r="D43" s="160">
        <f>Sectors_I!D43</f>
        <v>1800298407.5673978</v>
      </c>
      <c r="E43" s="161">
        <f>Sectors_I!E43</f>
        <v>3737146.86138011</v>
      </c>
      <c r="F43" s="161">
        <f>Sectors_I!F43</f>
        <v>1878880.26665566</v>
      </c>
      <c r="G43" s="161">
        <f>Sectors_I!G43</f>
        <v>5616027.1279357811</v>
      </c>
      <c r="H43" s="112">
        <f>Sectors_I!H43</f>
        <v>0.11455799999999999</v>
      </c>
      <c r="I43" s="113">
        <f>Sectors_I!I43</f>
        <v>7.2405756588827391E-2</v>
      </c>
      <c r="J43" s="112">
        <f>Sectors_I!J43</f>
        <v>0.102898</v>
      </c>
      <c r="K43" s="114">
        <f>Sectors_I!K43</f>
        <v>138.749</v>
      </c>
      <c r="L43" s="114">
        <f>Sectors_I!L43</f>
        <v>140.46322335245438</v>
      </c>
      <c r="M43" s="114">
        <f>Sectors_I!M43</f>
        <v>139.22300000000001</v>
      </c>
      <c r="N43" s="163">
        <f>Sectors_I!N43</f>
        <v>4268696.5645000003</v>
      </c>
      <c r="O43" s="163">
        <f>Sectors_I!O43</f>
        <v>5274864.0298000006</v>
      </c>
      <c r="P43" s="163">
        <f>Sectors_I!P43</f>
        <v>9543560.5942999981</v>
      </c>
      <c r="Q43" s="163">
        <f>Sectors_I!Q43</f>
        <v>1235806126.1511402</v>
      </c>
      <c r="R43" s="163">
        <f>Sectors_I!R43</f>
        <v>481681482.05702913</v>
      </c>
      <c r="S43" s="163">
        <f>Sectors_I!S43</f>
        <v>1717487608.2081685</v>
      </c>
      <c r="T43" s="163">
        <f>Sectors_I!T43</f>
        <v>53208165.6237</v>
      </c>
      <c r="U43" s="163">
        <f>Sectors_I!U43</f>
        <v>15716632.183913309</v>
      </c>
      <c r="V43" s="163">
        <f>Sectors_I!V43</f>
        <v>68924797.807613313</v>
      </c>
      <c r="W43" s="163">
        <f>Sectors_I!W43</f>
        <v>6573376.3450999996</v>
      </c>
      <c r="X43" s="163">
        <f>Sectors_I!X43</f>
        <v>5751748.6988159996</v>
      </c>
      <c r="Y43" s="163">
        <f>Sectors_I!Y43</f>
        <v>12325125.044016</v>
      </c>
      <c r="Z43" s="163">
        <f>Sectors_I!Z43</f>
        <v>256507.0649</v>
      </c>
      <c r="AA43" s="163">
        <f>Sectors_I!AA43</f>
        <v>1304369.4427</v>
      </c>
      <c r="AB43" s="163">
        <f>Sectors_I!AB43</f>
        <v>1560876.5075999999</v>
      </c>
    </row>
    <row r="44" spans="1:28" s="115" customFormat="1" x14ac:dyDescent="0.2">
      <c r="A44" s="111" t="s">
        <v>226</v>
      </c>
      <c r="B44" s="160">
        <f>Sectors_I!B44</f>
        <v>747707987.63982594</v>
      </c>
      <c r="C44" s="160">
        <f>Sectors_I!C44</f>
        <v>221403284.44204</v>
      </c>
      <c r="D44" s="160">
        <f>Sectors_I!D44</f>
        <v>969111272.08176601</v>
      </c>
      <c r="E44" s="161">
        <f>Sectors_I!E44</f>
        <v>4668737.0802481398</v>
      </c>
      <c r="F44" s="161">
        <f>Sectors_I!F44</f>
        <v>1578452.28372718</v>
      </c>
      <c r="G44" s="161">
        <f>Sectors_I!G44</f>
        <v>6247189.3639753312</v>
      </c>
      <c r="H44" s="112">
        <f>Sectors_I!H44</f>
        <v>0.130358</v>
      </c>
      <c r="I44" s="113">
        <f>Sectors_I!I44</f>
        <v>7.1938474483882867E-2</v>
      </c>
      <c r="J44" s="112">
        <f>Sectors_I!J44</f>
        <v>0.117315</v>
      </c>
      <c r="K44" s="114">
        <f>Sectors_I!K44</f>
        <v>110.71599999999999</v>
      </c>
      <c r="L44" s="114">
        <f>Sectors_I!L44</f>
        <v>164.3669140338227</v>
      </c>
      <c r="M44" s="114">
        <f>Sectors_I!M44</f>
        <v>122.765</v>
      </c>
      <c r="N44" s="163">
        <f>Sectors_I!N44</f>
        <v>4061045.8379000002</v>
      </c>
      <c r="O44" s="163">
        <f>Sectors_I!O44</f>
        <v>939379.4351</v>
      </c>
      <c r="P44" s="163">
        <f>Sectors_I!P44</f>
        <v>5000425.2729000002</v>
      </c>
      <c r="Q44" s="163">
        <f>Sectors_I!Q44</f>
        <v>707564217.58025992</v>
      </c>
      <c r="R44" s="163">
        <f>Sectors_I!R44</f>
        <v>199191943.93090999</v>
      </c>
      <c r="S44" s="163">
        <f>Sectors_I!S44</f>
        <v>906756161.51107001</v>
      </c>
      <c r="T44" s="163">
        <f>Sectors_I!T44</f>
        <v>33824669.744765997</v>
      </c>
      <c r="U44" s="163">
        <f>Sectors_I!U44</f>
        <v>20292557.629760001</v>
      </c>
      <c r="V44" s="163">
        <f>Sectors_I!V44</f>
        <v>54117227.374525994</v>
      </c>
      <c r="W44" s="163">
        <f>Sectors_I!W44</f>
        <v>6132497.0807000007</v>
      </c>
      <c r="X44" s="163">
        <f>Sectors_I!X44</f>
        <v>1918782.8813700001</v>
      </c>
      <c r="Y44" s="163">
        <f>Sectors_I!Y44</f>
        <v>8051279.9620699994</v>
      </c>
      <c r="Z44" s="163">
        <f>Sectors_I!Z44</f>
        <v>186603.2341</v>
      </c>
      <c r="AA44" s="163">
        <f>Sectors_I!AA44</f>
        <v>0</v>
      </c>
      <c r="AB44" s="163">
        <f>Sectors_I!AB44</f>
        <v>186603.2341</v>
      </c>
    </row>
    <row r="45" spans="1:28" x14ac:dyDescent="0.2">
      <c r="A45" s="102" t="s">
        <v>228</v>
      </c>
      <c r="B45" s="158">
        <f>Sectors_I!B45</f>
        <v>344694100.00810003</v>
      </c>
      <c r="C45" s="158">
        <f>Sectors_I!C45</f>
        <v>1018716.6919</v>
      </c>
      <c r="D45" s="158">
        <f>Sectors_I!D45</f>
        <v>345712816.70000005</v>
      </c>
      <c r="E45" s="159">
        <f>Sectors_I!E45</f>
        <v>1838993.6178000001</v>
      </c>
      <c r="F45" s="159">
        <f>Sectors_I!F45</f>
        <v>65582.938099999999</v>
      </c>
      <c r="G45" s="159">
        <f>Sectors_I!G45</f>
        <v>1904576.5559</v>
      </c>
      <c r="H45" s="109">
        <f>Sectors_I!H45</f>
        <v>0.197129</v>
      </c>
      <c r="I45" s="105">
        <f>Sectors_I!I45</f>
        <v>0.19495899999999999</v>
      </c>
      <c r="J45" s="109">
        <f>Sectors_I!J45</f>
        <v>0.19712399999999999</v>
      </c>
      <c r="K45" s="106">
        <f>Sectors_I!K45</f>
        <v>16.1829</v>
      </c>
      <c r="L45" s="106">
        <f>Sectors_I!L45</f>
        <v>131.24100000000001</v>
      </c>
      <c r="M45" s="106">
        <f>Sectors_I!M45</f>
        <v>16.5168</v>
      </c>
      <c r="N45" s="162">
        <f>Sectors_I!N45</f>
        <v>4220708.4638999999</v>
      </c>
      <c r="O45" s="162">
        <f>Sectors_I!O45</f>
        <v>72396.016239999997</v>
      </c>
      <c r="P45" s="162">
        <f>Sectors_I!P45</f>
        <v>4293104.4801400006</v>
      </c>
      <c r="Q45" s="162">
        <f>Sectors_I!Q45</f>
        <v>332367611.28460008</v>
      </c>
      <c r="R45" s="162">
        <f>Sectors_I!R45</f>
        <v>911699.76309999998</v>
      </c>
      <c r="S45" s="162">
        <f>Sectors_I!S45</f>
        <v>333279311.04770005</v>
      </c>
      <c r="T45" s="162">
        <f>Sectors_I!T45</f>
        <v>6653776.0031000003</v>
      </c>
      <c r="U45" s="162">
        <f>Sectors_I!U45</f>
        <v>19845.406459999998</v>
      </c>
      <c r="V45" s="162">
        <f>Sectors_I!V45</f>
        <v>6673621.4095600005</v>
      </c>
      <c r="W45" s="162">
        <f>Sectors_I!W45</f>
        <v>5672712.7204</v>
      </c>
      <c r="X45" s="162">
        <f>Sectors_I!X45</f>
        <v>87171.522339999996</v>
      </c>
      <c r="Y45" s="162">
        <f>Sectors_I!Y45</f>
        <v>5759884.2427399997</v>
      </c>
      <c r="Z45" s="162">
        <f>Sectors_I!Z45</f>
        <v>0</v>
      </c>
      <c r="AA45" s="162">
        <f>Sectors_I!AA45</f>
        <v>0</v>
      </c>
      <c r="AB45" s="162">
        <f>Sectors_I!AB45</f>
        <v>0</v>
      </c>
    </row>
    <row r="46" spans="1:28" x14ac:dyDescent="0.2">
      <c r="A46" s="102" t="s">
        <v>227</v>
      </c>
      <c r="B46" s="158">
        <f>Sectors_I!B46</f>
        <v>7883503.1050999993</v>
      </c>
      <c r="C46" s="158">
        <f>Sectors_I!C46</f>
        <v>32563.881799999999</v>
      </c>
      <c r="D46" s="158">
        <f>Sectors_I!D46</f>
        <v>7916066.9868999999</v>
      </c>
      <c r="E46" s="159">
        <f>Sectors_I!E46</f>
        <v>146938.28228853</v>
      </c>
      <c r="F46" s="159">
        <f>Sectors_I!F46</f>
        <v>80.546000000000006</v>
      </c>
      <c r="G46" s="159">
        <f>Sectors_I!G46</f>
        <v>147018.82828853</v>
      </c>
      <c r="H46" s="109">
        <f>Sectors_I!H46</f>
        <v>4.32612E-2</v>
      </c>
      <c r="I46" s="105">
        <f>Sectors_I!I46</f>
        <v>7.0000000000000007E-2</v>
      </c>
      <c r="J46" s="109">
        <f>Sectors_I!J46</f>
        <v>4.3247500000000001E-2</v>
      </c>
      <c r="K46" s="106">
        <f>Sectors_I!K46</f>
        <v>61.555399999999999</v>
      </c>
      <c r="L46" s="106">
        <f>Sectors_I!L46</f>
        <v>121.733</v>
      </c>
      <c r="M46" s="106">
        <f>Sectors_I!M46</f>
        <v>61.809699999999999</v>
      </c>
      <c r="N46" s="162">
        <f>Sectors_I!N46</f>
        <v>26226.91</v>
      </c>
      <c r="O46" s="162">
        <f>Sectors_I!O46</f>
        <v>0</v>
      </c>
      <c r="P46" s="162">
        <f>Sectors_I!P46</f>
        <v>26226.91</v>
      </c>
      <c r="Q46" s="162">
        <f>Sectors_I!Q46</f>
        <v>7776427.8250999991</v>
      </c>
      <c r="R46" s="162">
        <f>Sectors_I!R46</f>
        <v>32563.881799999999</v>
      </c>
      <c r="S46" s="162">
        <f>Sectors_I!S46</f>
        <v>7808991.7068999996</v>
      </c>
      <c r="T46" s="162">
        <f>Sectors_I!T46</f>
        <v>62289.15</v>
      </c>
      <c r="U46" s="162">
        <f>Sectors_I!U46</f>
        <v>0</v>
      </c>
      <c r="V46" s="162">
        <f>Sectors_I!V46</f>
        <v>62289.15</v>
      </c>
      <c r="W46" s="162">
        <f>Sectors_I!W46</f>
        <v>44786.130000000005</v>
      </c>
      <c r="X46" s="162">
        <f>Sectors_I!X46</f>
        <v>0</v>
      </c>
      <c r="Y46" s="162">
        <f>Sectors_I!Y46</f>
        <v>44786.130000000005</v>
      </c>
      <c r="Z46" s="162">
        <f>Sectors_I!Z46</f>
        <v>0</v>
      </c>
      <c r="AA46" s="162">
        <f>Sectors_I!AA46</f>
        <v>0</v>
      </c>
      <c r="AB46" s="162">
        <f>Sectors_I!AB46</f>
        <v>0</v>
      </c>
    </row>
    <row r="47" spans="1:28" x14ac:dyDescent="0.2">
      <c r="A47" s="103" t="s">
        <v>277</v>
      </c>
      <c r="B47" s="158">
        <f>Sectors_I!B47</f>
        <v>35366261417.798286</v>
      </c>
      <c r="C47" s="158">
        <f>Sectors_I!C47</f>
        <v>26371563192.908966</v>
      </c>
      <c r="D47" s="158">
        <f>Sectors_I!D47</f>
        <v>61737824610.707138</v>
      </c>
      <c r="E47" s="159">
        <f>Sectors_I!E47</f>
        <v>754895633.03060222</v>
      </c>
      <c r="F47" s="159">
        <f>Sectors_I!F47</f>
        <v>285720409.59492326</v>
      </c>
      <c r="G47" s="159">
        <f>Sectors_I!G47</f>
        <v>1040616042.6255254</v>
      </c>
      <c r="H47" s="109">
        <f>Sectors_I!H47</f>
        <v>0.14494299999999999</v>
      </c>
      <c r="I47" s="105">
        <f>Sectors_I!I47</f>
        <v>9.0134044117675616E-2</v>
      </c>
      <c r="J47" s="109">
        <f>Sectors_I!J47</f>
        <v>0.11973</v>
      </c>
      <c r="K47" s="106">
        <f>Sectors_I!K47</f>
        <v>79.759799999999998</v>
      </c>
      <c r="L47" s="106">
        <f>Sectors_I!L47</f>
        <v>94.958450960959553</v>
      </c>
      <c r="M47" s="106">
        <f>Sectors_I!M47</f>
        <v>86.219499999999996</v>
      </c>
      <c r="N47" s="162">
        <f>Sectors_I!N47</f>
        <v>497248882.89069623</v>
      </c>
      <c r="O47" s="162">
        <f>Sectors_I!O47</f>
        <v>539020577.46187234</v>
      </c>
      <c r="P47" s="162">
        <f>Sectors_I!P47</f>
        <v>1036269460.3525685</v>
      </c>
      <c r="Q47" s="162">
        <f>Sectors_I!Q47</f>
        <v>32851451318.273529</v>
      </c>
      <c r="R47" s="162">
        <f>Sectors_I!R47</f>
        <v>24058193318.844608</v>
      </c>
      <c r="S47" s="162">
        <f>Sectors_I!S47</f>
        <v>56909644637.11792</v>
      </c>
      <c r="T47" s="162">
        <f>Sectors_I!T47</f>
        <v>1667463606.2746465</v>
      </c>
      <c r="U47" s="162">
        <f>Sectors_I!U47</f>
        <v>1554949824.393213</v>
      </c>
      <c r="V47" s="162">
        <f>Sectors_I!V47</f>
        <v>3222413430.6678591</v>
      </c>
      <c r="W47" s="162">
        <f>Sectors_I!W47</f>
        <v>781068997.61480963</v>
      </c>
      <c r="X47" s="162">
        <f>Sectors_I!X47</f>
        <v>707301880.12736762</v>
      </c>
      <c r="Y47" s="162">
        <f>Sectors_I!Y47</f>
        <v>1488370877.7422771</v>
      </c>
      <c r="Z47" s="162">
        <f>Sectors_I!Z47</f>
        <v>66277495.635300003</v>
      </c>
      <c r="AA47" s="162">
        <f>Sectors_I!AA47</f>
        <v>51118169.543775998</v>
      </c>
      <c r="AB47" s="162">
        <f>Sectors_I!AB47</f>
        <v>117395665.179076</v>
      </c>
    </row>
    <row r="48" spans="1:28" x14ac:dyDescent="0.2">
      <c r="A48" s="104" t="s">
        <v>230</v>
      </c>
      <c r="B48" s="158">
        <f>Sectors_I!B48</f>
        <v>7300742873.5688601</v>
      </c>
      <c r="C48" s="158">
        <f>Sectors_I!C48</f>
        <v>14036275071.815477</v>
      </c>
      <c r="D48" s="158">
        <f>Sectors_I!D48</f>
        <v>21337017945.38435</v>
      </c>
      <c r="E48" s="159">
        <f>Sectors_I!E48</f>
        <v>89692692.478758365</v>
      </c>
      <c r="F48" s="159">
        <f>Sectors_I!F48</f>
        <v>130549425.42431353</v>
      </c>
      <c r="G48" s="159">
        <f>Sectors_I!G48</f>
        <v>220242117.90307188</v>
      </c>
      <c r="H48" s="109">
        <f>Sectors_I!H48</f>
        <v>0.12363300000000001</v>
      </c>
      <c r="I48" s="105">
        <f>Sectors_I!I48</f>
        <v>9.7175851718348596E-2</v>
      </c>
      <c r="J48" s="109">
        <f>Sectors_I!J48</f>
        <v>0.10621800000000001</v>
      </c>
      <c r="K48" s="106">
        <f>Sectors_I!K48</f>
        <v>59.0473</v>
      </c>
      <c r="L48" s="106">
        <f>Sectors_I!L48</f>
        <v>80.066117590863371</v>
      </c>
      <c r="M48" s="106">
        <f>Sectors_I!M48</f>
        <v>72.894099999999995</v>
      </c>
      <c r="N48" s="162">
        <f>Sectors_I!N48</f>
        <v>71322215.252099991</v>
      </c>
      <c r="O48" s="162">
        <f>Sectors_I!O48</f>
        <v>218210202.24531931</v>
      </c>
      <c r="P48" s="162">
        <f>Sectors_I!P48</f>
        <v>289532417.4974193</v>
      </c>
      <c r="Q48" s="162">
        <f>Sectors_I!Q48</f>
        <v>6802398419.9435549</v>
      </c>
      <c r="R48" s="162">
        <f>Sectors_I!R48</f>
        <v>12836059917.895262</v>
      </c>
      <c r="S48" s="162">
        <f>Sectors_I!S48</f>
        <v>19638458337.838829</v>
      </c>
      <c r="T48" s="162">
        <f>Sectors_I!T48</f>
        <v>360395586.11824912</v>
      </c>
      <c r="U48" s="162">
        <f>Sectors_I!U48</f>
        <v>961336603.63023043</v>
      </c>
      <c r="V48" s="162">
        <f>Sectors_I!V48</f>
        <v>1321732189.7484796</v>
      </c>
      <c r="W48" s="162">
        <f>Sectors_I!W48</f>
        <v>137948867.50705618</v>
      </c>
      <c r="X48" s="162">
        <f>Sectors_I!X48</f>
        <v>225010381.83028609</v>
      </c>
      <c r="Y48" s="162">
        <f>Sectors_I!Y48</f>
        <v>362959249.33734214</v>
      </c>
      <c r="Z48" s="162">
        <f>Sectors_I!Z48</f>
        <v>0</v>
      </c>
      <c r="AA48" s="162">
        <f>Sectors_I!AA48</f>
        <v>13868168.4597</v>
      </c>
      <c r="AB48" s="162">
        <f>Sectors_I!AB48</f>
        <v>13868168.4597</v>
      </c>
    </row>
    <row r="49" spans="1:28" x14ac:dyDescent="0.2">
      <c r="A49" s="104" t="s">
        <v>231</v>
      </c>
      <c r="B49" s="158">
        <f>Sectors_I!B49</f>
        <v>3913359961.0838842</v>
      </c>
      <c r="C49" s="158">
        <f>Sectors_I!C49</f>
        <v>6019740662.1257811</v>
      </c>
      <c r="D49" s="158">
        <f>Sectors_I!D49</f>
        <v>9933100623.2095661</v>
      </c>
      <c r="E49" s="159">
        <f>Sectors_I!E49</f>
        <v>82371590.684058607</v>
      </c>
      <c r="F49" s="159">
        <f>Sectors_I!F49</f>
        <v>98950359.240241349</v>
      </c>
      <c r="G49" s="159">
        <f>Sectors_I!G49</f>
        <v>181321949.92430001</v>
      </c>
      <c r="H49" s="109">
        <f>Sectors_I!H49</f>
        <v>0.127471</v>
      </c>
      <c r="I49" s="105">
        <f>Sectors_I!I49</f>
        <v>8.0397714228045924E-2</v>
      </c>
      <c r="J49" s="109">
        <f>Sectors_I!J49</f>
        <v>9.9111500000000005E-2</v>
      </c>
      <c r="K49" s="106">
        <f>Sectors_I!K49</f>
        <v>72.172600000000003</v>
      </c>
      <c r="L49" s="106">
        <f>Sectors_I!L49</f>
        <v>90.167145148043218</v>
      </c>
      <c r="M49" s="106">
        <f>Sectors_I!M49</f>
        <v>83.101500000000001</v>
      </c>
      <c r="N49" s="162">
        <f>Sectors_I!N49</f>
        <v>93049653.109975114</v>
      </c>
      <c r="O49" s="162">
        <f>Sectors_I!O49</f>
        <v>242897183.39334497</v>
      </c>
      <c r="P49" s="162">
        <f>Sectors_I!P49</f>
        <v>335946836.5033201</v>
      </c>
      <c r="Q49" s="162">
        <f>Sectors_I!Q49</f>
        <v>3604381127.962883</v>
      </c>
      <c r="R49" s="162">
        <f>Sectors_I!R49</f>
        <v>5382177501.8929367</v>
      </c>
      <c r="S49" s="162">
        <f>Sectors_I!S49</f>
        <v>8986558629.8557205</v>
      </c>
      <c r="T49" s="162">
        <f>Sectors_I!T49</f>
        <v>151266360.7160444</v>
      </c>
      <c r="U49" s="162">
        <f>Sectors_I!U49</f>
        <v>265379546.6289975</v>
      </c>
      <c r="V49" s="162">
        <f>Sectors_I!V49</f>
        <v>416645907.34504181</v>
      </c>
      <c r="W49" s="162">
        <f>Sectors_I!W49</f>
        <v>153501473.56445685</v>
      </c>
      <c r="X49" s="162">
        <f>Sectors_I!X49</f>
        <v>355891458.6871714</v>
      </c>
      <c r="Y49" s="162">
        <f>Sectors_I!Y49</f>
        <v>509392932.25162828</v>
      </c>
      <c r="Z49" s="162">
        <f>Sectors_I!Z49</f>
        <v>4210998.8404999999</v>
      </c>
      <c r="AA49" s="162">
        <f>Sectors_I!AA49</f>
        <v>16292154.916676</v>
      </c>
      <c r="AB49" s="162">
        <f>Sectors_I!AB49</f>
        <v>20503153.757175997</v>
      </c>
    </row>
    <row r="50" spans="1:28" x14ac:dyDescent="0.2">
      <c r="A50" s="104" t="s">
        <v>232</v>
      </c>
      <c r="B50" s="158">
        <f>Sectors_I!B50</f>
        <v>6638364926.769413</v>
      </c>
      <c r="C50" s="158">
        <f>Sectors_I!C50</f>
        <v>1351684668.5732098</v>
      </c>
      <c r="D50" s="158">
        <f>Sectors_I!D50</f>
        <v>7990049595.3426228</v>
      </c>
      <c r="E50" s="159">
        <f>Sectors_I!E50</f>
        <v>185412482.90806919</v>
      </c>
      <c r="F50" s="159">
        <f>Sectors_I!F50</f>
        <v>17822037.773478549</v>
      </c>
      <c r="G50" s="159">
        <f>Sectors_I!G50</f>
        <v>203234520.68164769</v>
      </c>
      <c r="H50" s="109">
        <f>Sectors_I!H50</f>
        <v>0.16057299999999999</v>
      </c>
      <c r="I50" s="105">
        <f>Sectors_I!I50</f>
        <v>7.9022364984819848E-2</v>
      </c>
      <c r="J50" s="109">
        <f>Sectors_I!J50</f>
        <v>0.14696300000000001</v>
      </c>
      <c r="K50" s="106">
        <f>Sectors_I!K50</f>
        <v>61.8874</v>
      </c>
      <c r="L50" s="106">
        <f>Sectors_I!L50</f>
        <v>100.82496512330412</v>
      </c>
      <c r="M50" s="106">
        <f>Sectors_I!M50</f>
        <v>68.474500000000006</v>
      </c>
      <c r="N50" s="162">
        <f>Sectors_I!N50</f>
        <v>131832376.60980001</v>
      </c>
      <c r="O50" s="162">
        <f>Sectors_I!O50</f>
        <v>23650898.772999998</v>
      </c>
      <c r="P50" s="162">
        <f>Sectors_I!P50</f>
        <v>155483275.38279998</v>
      </c>
      <c r="Q50" s="162">
        <f>Sectors_I!Q50</f>
        <v>6131798183.6902132</v>
      </c>
      <c r="R50" s="162">
        <f>Sectors_I!R50</f>
        <v>1234281595.7939098</v>
      </c>
      <c r="S50" s="162">
        <f>Sectors_I!S50</f>
        <v>7366079779.4840221</v>
      </c>
      <c r="T50" s="162">
        <f>Sectors_I!T50</f>
        <v>334815379.73790002</v>
      </c>
      <c r="U50" s="162">
        <f>Sectors_I!U50</f>
        <v>81483227.477200001</v>
      </c>
      <c r="V50" s="162">
        <f>Sectors_I!V50</f>
        <v>416298607.21520001</v>
      </c>
      <c r="W50" s="162">
        <f>Sectors_I!W50</f>
        <v>169051389.41819999</v>
      </c>
      <c r="X50" s="162">
        <f>Sectors_I!X50</f>
        <v>35076422.948399998</v>
      </c>
      <c r="Y50" s="162">
        <f>Sectors_I!Y50</f>
        <v>204127812.36659998</v>
      </c>
      <c r="Z50" s="162">
        <f>Sectors_I!Z50</f>
        <v>2699973.9230999998</v>
      </c>
      <c r="AA50" s="162">
        <f>Sectors_I!AA50</f>
        <v>843422.35370000009</v>
      </c>
      <c r="AB50" s="162">
        <f>Sectors_I!AB50</f>
        <v>3543396.2767999996</v>
      </c>
    </row>
    <row r="51" spans="1:28" x14ac:dyDescent="0.2">
      <c r="A51" s="104" t="s">
        <v>233</v>
      </c>
      <c r="B51" s="158">
        <f>Sectors_I!B51</f>
        <v>17513793656.376122</v>
      </c>
      <c r="C51" s="158">
        <f>Sectors_I!C51</f>
        <v>4963862790.39499</v>
      </c>
      <c r="D51" s="158">
        <f>Sectors_I!D51</f>
        <v>22477656446.771015</v>
      </c>
      <c r="E51" s="159">
        <f>Sectors_I!E51</f>
        <v>397418866.95931613</v>
      </c>
      <c r="F51" s="159">
        <f>Sectors_I!F51</f>
        <v>38398587.156889729</v>
      </c>
      <c r="G51" s="159">
        <f>Sectors_I!G51</f>
        <v>435817454.11620569</v>
      </c>
      <c r="H51" s="109">
        <f>Sectors_I!H51</f>
        <v>0.148453</v>
      </c>
      <c r="I51" s="105">
        <f>Sectors_I!I51</f>
        <v>7.2340433567342113E-2</v>
      </c>
      <c r="J51" s="109">
        <f>Sectors_I!J51</f>
        <v>0.13194900000000001</v>
      </c>
      <c r="K51" s="106">
        <f>Sectors_I!K51</f>
        <v>96.6999</v>
      </c>
      <c r="L51" s="106">
        <f>Sectors_I!L51</f>
        <v>141.79585266553508</v>
      </c>
      <c r="M51" s="106">
        <f>Sectors_I!M51</f>
        <v>106.49299999999999</v>
      </c>
      <c r="N51" s="162">
        <f>Sectors_I!N51</f>
        <v>201044637.90892118</v>
      </c>
      <c r="O51" s="162">
        <f>Sectors_I!O51</f>
        <v>54262293.050207995</v>
      </c>
      <c r="P51" s="162">
        <f>Sectors_I!P51</f>
        <v>255306930.95912921</v>
      </c>
      <c r="Q51" s="162">
        <f>Sectors_I!Q51</f>
        <v>16312873586.676973</v>
      </c>
      <c r="R51" s="162">
        <f>Sectors_I!R51</f>
        <v>4605674303.2726955</v>
      </c>
      <c r="S51" s="162">
        <f>Sectors_I!S51</f>
        <v>20918547889.949574</v>
      </c>
      <c r="T51" s="162">
        <f>Sectors_I!T51</f>
        <v>820986279.72245276</v>
      </c>
      <c r="U51" s="162">
        <f>Sectors_I!U51</f>
        <v>246750446.64668465</v>
      </c>
      <c r="V51" s="162">
        <f>Sectors_I!V51</f>
        <v>1067736726.3692373</v>
      </c>
      <c r="W51" s="162">
        <f>Sectors_I!W51</f>
        <v>320567267.11499655</v>
      </c>
      <c r="X51" s="162">
        <f>Sectors_I!X51</f>
        <v>91323616.661809981</v>
      </c>
      <c r="Y51" s="162">
        <f>Sectors_I!Y51</f>
        <v>411890883.77670658</v>
      </c>
      <c r="Z51" s="162">
        <f>Sectors_I!Z51</f>
        <v>59366522.861699998</v>
      </c>
      <c r="AA51" s="162">
        <f>Sectors_I!AA51</f>
        <v>20114423.8138</v>
      </c>
      <c r="AB51" s="162">
        <f>Sectors_I!AB51</f>
        <v>79480946.675499991</v>
      </c>
    </row>
  </sheetData>
  <mergeCells count="10">
    <mergeCell ref="Q5:S5"/>
    <mergeCell ref="T5:V5"/>
    <mergeCell ref="W5:Y5"/>
    <mergeCell ref="Z5:AB5"/>
    <mergeCell ref="A5:A6"/>
    <mergeCell ref="B5:D5"/>
    <mergeCell ref="E5:G5"/>
    <mergeCell ref="H5:J5"/>
    <mergeCell ref="K5:M5"/>
    <mergeCell ref="N5:P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a2hnb2dpY2hhc2h2aWxpPC9Vc2VyTmFtZT48RGF0ZVRpbWU+My8xOC8yMDIyIDk6NDg6NDMgQU08L0RhdGVUaW1lPjxMYWJlbFN0cmluZz5UaGlzIGl0ZW0gaGFzIG5vIGNsYXNzaWZpY2F0aW9u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F1C9FA9D-944A-4CE2-9387-591728EE5527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991F62F2-F036-4919-9D0C-A842238E92F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BS</vt:lpstr>
      <vt:lpstr>BS-E</vt:lpstr>
      <vt:lpstr>IS</vt:lpstr>
      <vt:lpstr>IS-E</vt:lpstr>
      <vt:lpstr>RC-D</vt:lpstr>
      <vt:lpstr>RC-D-E</vt:lpstr>
      <vt:lpstr>Sectors_I</vt:lpstr>
      <vt:lpstr>Sectors_I-E</vt:lpstr>
      <vt:lpstr>'RC-D'!Print_Area</vt:lpstr>
      <vt:lpstr>'RC-D-E'!Print_Area</vt:lpstr>
      <vt:lpstr>Sectors_I!Print_Area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Khvicha Gogichashvili</dc:creator>
  <cp:lastModifiedBy>Khvicha Gogichashvili</cp:lastModifiedBy>
  <cp:lastPrinted>2019-02-14T08:17:15Z</cp:lastPrinted>
  <dcterms:created xsi:type="dcterms:W3CDTF">2009-07-14T01:33:30Z</dcterms:created>
  <dcterms:modified xsi:type="dcterms:W3CDTF">2024-12-27T10:36:22Z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ab3a3765-3674-4866-8fa1-b844816e5512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YiSZA/+naU2N4UcnvRmdv93tWQmOTiVU</vt:lpwstr>
  </property>
  <property fmtid="{D5CDD505-2E9C-101B-9397-08002B2CF9AE}" pid="5" name="bjClsUserRVM">
    <vt:lpwstr>[]</vt:lpwstr>
  </property>
  <property fmtid="{D5CDD505-2E9C-101B-9397-08002B2CF9AE}" pid="6" name="bjLabelHistoryID">
    <vt:lpwstr>{F1C9FA9D-944A-4CE2-9387-591728EE5527}</vt:lpwstr>
  </property>
</Properties>
</file>