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hare\NBG\Private\Confidential\FSTD\STDP\ThirdParties\10-2024\"/>
    </mc:Choice>
  </mc:AlternateContent>
  <bookViews>
    <workbookView xWindow="20" yWindow="350" windowWidth="19130" windowHeight="10770" tabRatio="932"/>
  </bookViews>
  <sheets>
    <sheet name="BS" sheetId="14" r:id="rId1"/>
    <sheet name="BS-E" sheetId="15" r:id="rId2"/>
    <sheet name="IS" sheetId="16" r:id="rId3"/>
    <sheet name="IS-E" sheetId="17" r:id="rId4"/>
    <sheet name="RC-D" sheetId="45" r:id="rId5"/>
    <sheet name="RC-D-E" sheetId="46" r:id="rId6"/>
    <sheet name="Sectors_I" sheetId="43" r:id="rId7"/>
    <sheet name="Sectors_I-E" sheetId="44" r:id="rId8"/>
  </sheets>
  <externalReferences>
    <externalReference r:id="rId9"/>
    <externalReference r:id="rId10"/>
  </externalReferences>
  <definedNames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Parse_In" localSheetId="7" hidden="1">#REF!</definedName>
    <definedName name="_Parse_In" hidden="1">#REF!</definedName>
    <definedName name="_Sort" localSheetId="7" hidden="1">#REF!</definedName>
    <definedName name="_Sort" hidden="1">#REF!</definedName>
    <definedName name="a" localSheetId="7" hidden="1">#REF!</definedName>
    <definedName name="a" hidden="1">#REF!</definedName>
    <definedName name="aaaaaaaaa" localSheetId="7" hidden="1">#REF!</definedName>
    <definedName name="aaaaaaaaa" hidden="1">#REF!</definedName>
    <definedName name="acctype">[1]Validation!$C$8:$C$16</definedName>
    <definedName name="ana" localSheetId="7" hidden="1">#REF!</definedName>
    <definedName name="ana" hidden="1">#REF!</definedName>
    <definedName name="AS2DocOpenMode" hidden="1">"AS2DocumentEdit"</definedName>
    <definedName name="AS2ReportLS" hidden="1">1</definedName>
    <definedName name="AS2StaticLS" localSheetId="7" hidden="1">#REF!</definedName>
    <definedName name="AS2StaticLS" hidden="1">#REF!</definedName>
    <definedName name="AS2SyncStepLS" hidden="1">0</definedName>
    <definedName name="AS2TickmarkLS" localSheetId="7" hidden="1">#REF!</definedName>
    <definedName name="AS2TickmarkLS" hidden="1">#REF!</definedName>
    <definedName name="AS2VersionLS" hidden="1">300</definedName>
    <definedName name="BA_Demand_Deposits_Res_Ind" localSheetId="7">#REF!</definedName>
    <definedName name="BA_Demand_Deposits_Res_Ind">#REF!</definedName>
    <definedName name="BALACC" localSheetId="7">#REF!</definedName>
    <definedName name="BALACC">#REF!</definedName>
    <definedName name="BG_Del" hidden="1">15</definedName>
    <definedName name="BG_Ins" hidden="1">4</definedName>
    <definedName name="BG_Mod" hidden="1">6</definedName>
    <definedName name="call">[1]Validation!$E$8:$E$9</definedName>
    <definedName name="convert">[1]Validation!$F$8:$F$10</definedName>
    <definedName name="Countries">[1]Countries!$A$3:$A$500</definedName>
    <definedName name="currencies">'[1]Currency Codes'!$A$3:$A$166</definedName>
    <definedName name="dependency">[1]Validation!$B$8:$B$11</definedName>
    <definedName name="dfgh" localSheetId="7" hidden="1">#REF!</definedName>
    <definedName name="dfgh" hidden="1">#REF!</definedName>
    <definedName name="fintype">[1]Validation!$C$8:$C$12</definedName>
    <definedName name="jgjhg" localSheetId="7" hidden="1">#REF!</definedName>
    <definedName name="jgjhg" hidden="1">#REF!</definedName>
    <definedName name="jgjhg1" localSheetId="7" hidden="1">#REF!</definedName>
    <definedName name="jgjhg1" hidden="1">#REF!</definedName>
    <definedName name="L_FORMULAS_GEO">[2]ListSheet!$W$2:$W$15</definedName>
    <definedName name="LDtype">[1]Validation!$A$8:$A$13</definedName>
    <definedName name="NDtype">[1]Validation!$A$3:$A$4</definedName>
    <definedName name="ÓÓÓÓÓÓÓÓ" localSheetId="7" hidden="1">#REF!</definedName>
    <definedName name="ÓÓÓÓÓÓÓÓ" hidden="1">#REF!</definedName>
    <definedName name="ÓÓÓÓÓÓÓÓÓÓÓÓÓÓÓ" localSheetId="7" hidden="1">#REF!</definedName>
    <definedName name="ÓÓÓÓÓÓÓÓÓÓÓÓÓÓÓ" hidden="1">#REF!</definedName>
    <definedName name="_xlnm.Print_Area" localSheetId="4">'RC-D'!$A$1:$Q$23</definedName>
    <definedName name="_xlnm.Print_Area" localSheetId="5">'RC-D-E'!$A$1:$Q$23</definedName>
    <definedName name="_xlnm.Print_Area" localSheetId="6">Sectors_I!$A$1:$AB$51</definedName>
    <definedName name="Q" localSheetId="7" hidden="1">#REF!</definedName>
    <definedName name="Q" hidden="1">#REF!</definedName>
    <definedName name="sdsss" localSheetId="7" hidden="1">#REF!</definedName>
    <definedName name="sdsss" hidden="1">#REF!</definedName>
    <definedName name="ss" localSheetId="7" hidden="1">#REF!</definedName>
    <definedName name="ss" hidden="1">#REF!</definedName>
    <definedName name="sub">[1]Validation!$D$8:$D$9</definedName>
    <definedName name="TextRefCopyRangeCount" hidden="1">3</definedName>
    <definedName name="wrn.Aging._.and._.Trend._.Analysis." hidden="1">{#N/A,#N/A,FALSE,"Aging Summary";#N/A,#N/A,FALSE,"Ratio Analysis";#N/A,#N/A,FALSE,"Test 120 Day Accts";#N/A,#N/A,FALSE,"Tickmarks"}</definedName>
    <definedName name="აა" localSheetId="7" hidden="1">#REF!</definedName>
    <definedName name="აა" hidden="1">#REF!</definedName>
    <definedName name="ს" localSheetId="7" hidden="1">#REF!</definedName>
    <definedName name="ს" hidden="1">#REF!</definedName>
    <definedName name="სსს" localSheetId="7" hidden="1">#REF!</definedName>
    <definedName name="სსს" hidden="1">#REF!</definedName>
  </definedNames>
  <calcPr calcId="162913"/>
</workbook>
</file>

<file path=xl/calcChain.xml><?xml version="1.0" encoding="utf-8"?>
<calcChain xmlns="http://schemas.openxmlformats.org/spreadsheetml/2006/main">
  <c r="C29" i="15" l="1"/>
  <c r="D29" i="15"/>
  <c r="E29" i="15"/>
  <c r="F29" i="15"/>
  <c r="G29" i="15"/>
  <c r="H29" i="15"/>
  <c r="I29" i="15"/>
  <c r="J29" i="15"/>
  <c r="K29" i="15"/>
  <c r="L29" i="15"/>
  <c r="M29" i="15"/>
  <c r="N29" i="15"/>
  <c r="C30" i="15"/>
  <c r="D30" i="15"/>
  <c r="E30" i="15"/>
  <c r="F30" i="15"/>
  <c r="G30" i="15"/>
  <c r="H30" i="15"/>
  <c r="I30" i="15"/>
  <c r="J30" i="15"/>
  <c r="K30" i="15"/>
  <c r="L30" i="15"/>
  <c r="N30" i="15"/>
  <c r="C31" i="15"/>
  <c r="D31" i="15"/>
  <c r="E31" i="15"/>
  <c r="F31" i="15"/>
  <c r="G31" i="15"/>
  <c r="H31" i="15"/>
  <c r="I31" i="15"/>
  <c r="J31" i="15"/>
  <c r="K31" i="15"/>
  <c r="L31" i="15"/>
  <c r="N31" i="15"/>
  <c r="C32" i="15"/>
  <c r="D32" i="15"/>
  <c r="E32" i="15"/>
  <c r="F32" i="15"/>
  <c r="G32" i="15"/>
  <c r="H32" i="15"/>
  <c r="I32" i="15"/>
  <c r="J32" i="15"/>
  <c r="K32" i="15"/>
  <c r="L32" i="15"/>
  <c r="N32" i="15"/>
  <c r="C33" i="15"/>
  <c r="D33" i="15"/>
  <c r="E33" i="15"/>
  <c r="F33" i="15"/>
  <c r="G33" i="15"/>
  <c r="H33" i="15"/>
  <c r="I33" i="15"/>
  <c r="J33" i="15"/>
  <c r="K33" i="15"/>
  <c r="L33" i="15"/>
  <c r="N33" i="15"/>
  <c r="C34" i="15"/>
  <c r="D34" i="15"/>
  <c r="E34" i="15"/>
  <c r="F34" i="15"/>
  <c r="G34" i="15"/>
  <c r="H34" i="15"/>
  <c r="I34" i="15"/>
  <c r="J34" i="15"/>
  <c r="K34" i="15"/>
  <c r="L34" i="15"/>
  <c r="N34" i="15"/>
  <c r="C35" i="15"/>
  <c r="D35" i="15"/>
  <c r="E35" i="15"/>
  <c r="F35" i="15"/>
  <c r="G35" i="15"/>
  <c r="H35" i="15"/>
  <c r="I35" i="15"/>
  <c r="J35" i="15"/>
  <c r="K35" i="15"/>
  <c r="L35" i="15"/>
  <c r="N35" i="15"/>
  <c r="C36" i="15"/>
  <c r="D36" i="15"/>
  <c r="E36" i="15"/>
  <c r="F36" i="15"/>
  <c r="G36" i="15"/>
  <c r="H36" i="15"/>
  <c r="I36" i="15"/>
  <c r="J36" i="15"/>
  <c r="K36" i="15"/>
  <c r="L36" i="15"/>
  <c r="N36" i="15"/>
  <c r="C37" i="15"/>
  <c r="D37" i="15"/>
  <c r="E37" i="15"/>
  <c r="F37" i="15"/>
  <c r="G37" i="15"/>
  <c r="H37" i="15"/>
  <c r="I37" i="15"/>
  <c r="J37" i="15"/>
  <c r="K37" i="15"/>
  <c r="L37" i="15"/>
  <c r="N37" i="15"/>
  <c r="C38" i="15"/>
  <c r="D38" i="15"/>
  <c r="E38" i="15"/>
  <c r="F38" i="15"/>
  <c r="G38" i="15"/>
  <c r="H38" i="15"/>
  <c r="I38" i="15"/>
  <c r="J38" i="15"/>
  <c r="K38" i="15"/>
  <c r="L38" i="15"/>
  <c r="N38" i="15"/>
  <c r="C39" i="15"/>
  <c r="D39" i="15"/>
  <c r="E39" i="15"/>
  <c r="F39" i="15"/>
  <c r="G39" i="15"/>
  <c r="H39" i="15"/>
  <c r="I39" i="15"/>
  <c r="J39" i="15"/>
  <c r="K39" i="15"/>
  <c r="L39" i="15"/>
  <c r="N39" i="15"/>
  <c r="C40" i="15"/>
  <c r="D40" i="15"/>
  <c r="E40" i="15"/>
  <c r="F40" i="15"/>
  <c r="G40" i="15"/>
  <c r="H40" i="15"/>
  <c r="I40" i="15"/>
  <c r="J40" i="15"/>
  <c r="K40" i="15"/>
  <c r="L40" i="15"/>
  <c r="N40" i="15"/>
  <c r="C41" i="15"/>
  <c r="D41" i="15"/>
  <c r="E41" i="15"/>
  <c r="F41" i="15"/>
  <c r="G41" i="15"/>
  <c r="H41" i="15"/>
  <c r="I41" i="15"/>
  <c r="J41" i="15"/>
  <c r="K41" i="15"/>
  <c r="L41" i="15"/>
  <c r="N41" i="15"/>
  <c r="C42" i="15"/>
  <c r="D42" i="15"/>
  <c r="E42" i="15"/>
  <c r="F42" i="15"/>
  <c r="G42" i="15"/>
  <c r="H42" i="15"/>
  <c r="I42" i="15"/>
  <c r="J42" i="15"/>
  <c r="K42" i="15"/>
  <c r="L42" i="15"/>
  <c r="N42" i="15"/>
  <c r="C43" i="15"/>
  <c r="D43" i="15"/>
  <c r="E43" i="15"/>
  <c r="F43" i="15"/>
  <c r="G43" i="15"/>
  <c r="H43" i="15"/>
  <c r="I43" i="15"/>
  <c r="J43" i="15"/>
  <c r="K43" i="15"/>
  <c r="L43" i="15"/>
  <c r="N43" i="15"/>
  <c r="C44" i="15"/>
  <c r="D44" i="15"/>
  <c r="E44" i="15"/>
  <c r="F44" i="15"/>
  <c r="G44" i="15"/>
  <c r="H44" i="15"/>
  <c r="I44" i="15"/>
  <c r="J44" i="15"/>
  <c r="K44" i="15"/>
  <c r="L44" i="15"/>
  <c r="N44" i="15"/>
  <c r="C45" i="15"/>
  <c r="D45" i="15"/>
  <c r="E45" i="15"/>
  <c r="F45" i="15"/>
  <c r="G45" i="15"/>
  <c r="H45" i="15"/>
  <c r="I45" i="15"/>
  <c r="J45" i="15"/>
  <c r="K45" i="15"/>
  <c r="L45" i="15"/>
  <c r="N45" i="15"/>
  <c r="C46" i="15"/>
  <c r="D46" i="15"/>
  <c r="E46" i="15"/>
  <c r="F46" i="15"/>
  <c r="G46" i="15"/>
  <c r="H46" i="15"/>
  <c r="I46" i="15"/>
  <c r="J46" i="15"/>
  <c r="K46" i="15"/>
  <c r="L46" i="15"/>
  <c r="N46" i="15"/>
  <c r="B53" i="43" l="1"/>
  <c r="B7" i="15" l="1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N46" i="17" l="1"/>
  <c r="M46" i="17"/>
  <c r="L46" i="17"/>
  <c r="K46" i="17"/>
  <c r="J46" i="17"/>
  <c r="I46" i="17"/>
  <c r="H46" i="17"/>
  <c r="G46" i="17"/>
  <c r="F46" i="17"/>
  <c r="E46" i="17"/>
  <c r="D46" i="17"/>
  <c r="C46" i="17"/>
  <c r="B46" i="17"/>
  <c r="B46" i="16"/>
  <c r="F23" i="16"/>
  <c r="F23" i="17" s="1"/>
  <c r="E23" i="16"/>
  <c r="E23" i="17" s="1"/>
  <c r="D23" i="16"/>
  <c r="D23" i="17" s="1"/>
  <c r="C23" i="16"/>
  <c r="C23" i="17" s="1"/>
  <c r="B23" i="17"/>
  <c r="T46" i="15"/>
  <c r="S46" i="15"/>
  <c r="R46" i="15"/>
  <c r="Q46" i="15"/>
  <c r="P46" i="15"/>
  <c r="O46" i="15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J23" i="14"/>
  <c r="J23" i="15" s="1"/>
  <c r="I23" i="14"/>
  <c r="I23" i="15" s="1"/>
  <c r="H23" i="14"/>
  <c r="H23" i="15" s="1"/>
  <c r="G23" i="14"/>
  <c r="G23" i="15" s="1"/>
  <c r="F23" i="14"/>
  <c r="F23" i="15" s="1"/>
  <c r="E23" i="14"/>
  <c r="E23" i="15" s="1"/>
  <c r="D23" i="14"/>
  <c r="D23" i="15" s="1"/>
  <c r="C23" i="14"/>
  <c r="C23" i="15" s="1"/>
  <c r="B23" i="14"/>
  <c r="B23" i="16" s="1"/>
  <c r="J22" i="14"/>
  <c r="J22" i="15" s="1"/>
  <c r="I22" i="14"/>
  <c r="I22" i="15" s="1"/>
  <c r="H22" i="14"/>
  <c r="H22" i="15" s="1"/>
  <c r="G22" i="14"/>
  <c r="G22" i="15" s="1"/>
  <c r="F22" i="14"/>
  <c r="F22" i="15" s="1"/>
  <c r="E22" i="14"/>
  <c r="E22" i="15" s="1"/>
  <c r="D22" i="14"/>
  <c r="D22" i="15" s="1"/>
  <c r="C22" i="14"/>
  <c r="C22" i="15" s="1"/>
  <c r="B22" i="14"/>
  <c r="B22" i="16" s="1"/>
  <c r="B24" i="14"/>
  <c r="N45" i="17" l="1"/>
  <c r="M45" i="17"/>
  <c r="L45" i="17"/>
  <c r="K45" i="17"/>
  <c r="J45" i="17"/>
  <c r="I45" i="17"/>
  <c r="H45" i="17"/>
  <c r="G45" i="17"/>
  <c r="F45" i="17"/>
  <c r="E45" i="17"/>
  <c r="D45" i="17"/>
  <c r="C45" i="17"/>
  <c r="B45" i="17"/>
  <c r="B22" i="17"/>
  <c r="T45" i="15"/>
  <c r="S45" i="15"/>
  <c r="R45" i="15"/>
  <c r="Q45" i="15"/>
  <c r="P45" i="15"/>
  <c r="O45" i="15"/>
  <c r="F22" i="16" l="1"/>
  <c r="F22" i="17" s="1"/>
  <c r="E22" i="16"/>
  <c r="E22" i="17" s="1"/>
  <c r="D22" i="16"/>
  <c r="D22" i="17" s="1"/>
  <c r="C22" i="16"/>
  <c r="C22" i="17" s="1"/>
  <c r="B45" i="16"/>
  <c r="AB7" i="44" l="1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C7" i="44"/>
  <c r="B7" i="44"/>
  <c r="O29" i="15" l="1"/>
  <c r="P29" i="15"/>
  <c r="Q29" i="15"/>
  <c r="R29" i="15"/>
  <c r="S29" i="15"/>
  <c r="T29" i="15"/>
  <c r="O30" i="15"/>
  <c r="P30" i="15"/>
  <c r="Q30" i="15"/>
  <c r="R30" i="15"/>
  <c r="S30" i="15"/>
  <c r="T30" i="15"/>
  <c r="O31" i="15"/>
  <c r="P31" i="15"/>
  <c r="Q31" i="15"/>
  <c r="R31" i="15"/>
  <c r="S31" i="15"/>
  <c r="T31" i="15"/>
  <c r="O32" i="15"/>
  <c r="P32" i="15"/>
  <c r="Q32" i="15"/>
  <c r="R32" i="15"/>
  <c r="S32" i="15"/>
  <c r="T32" i="15"/>
  <c r="O33" i="15"/>
  <c r="P33" i="15"/>
  <c r="Q33" i="15"/>
  <c r="R33" i="15"/>
  <c r="S33" i="15"/>
  <c r="T33" i="15"/>
  <c r="O34" i="15"/>
  <c r="P34" i="15"/>
  <c r="Q34" i="15"/>
  <c r="R34" i="15"/>
  <c r="S34" i="15"/>
  <c r="T34" i="15"/>
  <c r="O35" i="15"/>
  <c r="P35" i="15"/>
  <c r="Q35" i="15"/>
  <c r="R35" i="15"/>
  <c r="S35" i="15"/>
  <c r="T35" i="15"/>
  <c r="O36" i="15"/>
  <c r="P36" i="15"/>
  <c r="Q36" i="15"/>
  <c r="R36" i="15"/>
  <c r="S36" i="15"/>
  <c r="T36" i="15"/>
  <c r="O37" i="15"/>
  <c r="P37" i="15"/>
  <c r="Q37" i="15"/>
  <c r="R37" i="15"/>
  <c r="S37" i="15"/>
  <c r="T37" i="15"/>
  <c r="O38" i="15"/>
  <c r="P38" i="15"/>
  <c r="Q38" i="15"/>
  <c r="R38" i="15"/>
  <c r="S38" i="15"/>
  <c r="T38" i="15"/>
  <c r="O39" i="15"/>
  <c r="P39" i="15"/>
  <c r="Q39" i="15"/>
  <c r="R39" i="15"/>
  <c r="S39" i="15"/>
  <c r="T39" i="15"/>
  <c r="O40" i="15"/>
  <c r="P40" i="15"/>
  <c r="Q40" i="15"/>
  <c r="R40" i="15"/>
  <c r="S40" i="15"/>
  <c r="T40" i="15"/>
  <c r="O41" i="15"/>
  <c r="P41" i="15"/>
  <c r="Q41" i="15"/>
  <c r="R41" i="15"/>
  <c r="S41" i="15"/>
  <c r="T41" i="15"/>
  <c r="O42" i="15"/>
  <c r="P42" i="15"/>
  <c r="Q42" i="15"/>
  <c r="R42" i="15"/>
  <c r="S42" i="15"/>
  <c r="T42" i="15"/>
  <c r="O43" i="15"/>
  <c r="P43" i="15"/>
  <c r="Q43" i="15"/>
  <c r="R43" i="15"/>
  <c r="S43" i="15"/>
  <c r="T43" i="15"/>
  <c r="O44" i="15"/>
  <c r="P44" i="15"/>
  <c r="Q44" i="15"/>
  <c r="R44" i="15"/>
  <c r="S44" i="15"/>
  <c r="T44" i="15"/>
  <c r="Q24" i="45" l="1"/>
  <c r="A3" i="44" l="1"/>
  <c r="AB51" i="44"/>
  <c r="AA51" i="44"/>
  <c r="Z51" i="44"/>
  <c r="Y51" i="44"/>
  <c r="X51" i="44"/>
  <c r="W51" i="44"/>
  <c r="V51" i="44"/>
  <c r="U51" i="44"/>
  <c r="T51" i="44"/>
  <c r="S51" i="44"/>
  <c r="R51" i="44"/>
  <c r="Q51" i="44"/>
  <c r="P51" i="44"/>
  <c r="O51" i="44"/>
  <c r="N51" i="44"/>
  <c r="M51" i="44"/>
  <c r="L51" i="44"/>
  <c r="K51" i="44"/>
  <c r="J51" i="44"/>
  <c r="I51" i="44"/>
  <c r="H51" i="44"/>
  <c r="G51" i="44"/>
  <c r="F51" i="44"/>
  <c r="E51" i="44"/>
  <c r="D51" i="44"/>
  <c r="C51" i="44"/>
  <c r="B51" i="44"/>
  <c r="AB50" i="44"/>
  <c r="AA50" i="44"/>
  <c r="Z50" i="44"/>
  <c r="Y50" i="44"/>
  <c r="X50" i="44"/>
  <c r="W50" i="44"/>
  <c r="V50" i="44"/>
  <c r="U50" i="44"/>
  <c r="T50" i="44"/>
  <c r="S50" i="44"/>
  <c r="R50" i="44"/>
  <c r="Q50" i="44"/>
  <c r="P50" i="44"/>
  <c r="O50" i="44"/>
  <c r="N50" i="44"/>
  <c r="M50" i="44"/>
  <c r="L50" i="44"/>
  <c r="K50" i="44"/>
  <c r="J50" i="44"/>
  <c r="I50" i="44"/>
  <c r="H50" i="44"/>
  <c r="G50" i="44"/>
  <c r="F50" i="44"/>
  <c r="E50" i="44"/>
  <c r="D50" i="44"/>
  <c r="C50" i="44"/>
  <c r="B50" i="44"/>
  <c r="AB49" i="44"/>
  <c r="AA49" i="44"/>
  <c r="Z49" i="44"/>
  <c r="Y49" i="44"/>
  <c r="X49" i="44"/>
  <c r="W49" i="44"/>
  <c r="V49" i="44"/>
  <c r="U49" i="44"/>
  <c r="T49" i="44"/>
  <c r="S49" i="44"/>
  <c r="R49" i="44"/>
  <c r="Q49" i="44"/>
  <c r="P49" i="44"/>
  <c r="O49" i="44"/>
  <c r="N49" i="44"/>
  <c r="M49" i="44"/>
  <c r="L49" i="44"/>
  <c r="K49" i="44"/>
  <c r="J49" i="44"/>
  <c r="I49" i="44"/>
  <c r="H49" i="44"/>
  <c r="G49" i="44"/>
  <c r="F49" i="44"/>
  <c r="E49" i="44"/>
  <c r="D49" i="44"/>
  <c r="C49" i="44"/>
  <c r="B49" i="44"/>
  <c r="AB48" i="44"/>
  <c r="AA48" i="44"/>
  <c r="Z48" i="44"/>
  <c r="Y48" i="44"/>
  <c r="X48" i="44"/>
  <c r="W48" i="44"/>
  <c r="V48" i="44"/>
  <c r="U48" i="44"/>
  <c r="T48" i="44"/>
  <c r="S48" i="44"/>
  <c r="R48" i="44"/>
  <c r="Q48" i="44"/>
  <c r="P48" i="44"/>
  <c r="O48" i="44"/>
  <c r="N48" i="44"/>
  <c r="M48" i="44"/>
  <c r="L48" i="44"/>
  <c r="K48" i="44"/>
  <c r="J48" i="44"/>
  <c r="I48" i="44"/>
  <c r="H48" i="44"/>
  <c r="G48" i="44"/>
  <c r="F48" i="44"/>
  <c r="E48" i="44"/>
  <c r="D48" i="44"/>
  <c r="C48" i="44"/>
  <c r="B48" i="44"/>
  <c r="AB47" i="44"/>
  <c r="AA47" i="44"/>
  <c r="Z47" i="44"/>
  <c r="Y47" i="44"/>
  <c r="X47" i="44"/>
  <c r="W47" i="44"/>
  <c r="V47" i="44"/>
  <c r="U47" i="44"/>
  <c r="T47" i="44"/>
  <c r="S47" i="44"/>
  <c r="R47" i="44"/>
  <c r="Q47" i="44"/>
  <c r="P47" i="44"/>
  <c r="O47" i="44"/>
  <c r="N47" i="44"/>
  <c r="M47" i="44"/>
  <c r="L47" i="44"/>
  <c r="K47" i="44"/>
  <c r="J47" i="44"/>
  <c r="I47" i="44"/>
  <c r="H47" i="44"/>
  <c r="G47" i="44"/>
  <c r="F47" i="44"/>
  <c r="E47" i="44"/>
  <c r="D47" i="44"/>
  <c r="C47" i="44"/>
  <c r="B47" i="44"/>
  <c r="AB46" i="44"/>
  <c r="AA46" i="44"/>
  <c r="Z46" i="44"/>
  <c r="Y46" i="44"/>
  <c r="X46" i="44"/>
  <c r="W46" i="44"/>
  <c r="V46" i="44"/>
  <c r="U46" i="44"/>
  <c r="T46" i="44"/>
  <c r="S46" i="44"/>
  <c r="R46" i="44"/>
  <c r="Q46" i="44"/>
  <c r="P46" i="44"/>
  <c r="O46" i="44"/>
  <c r="N46" i="44"/>
  <c r="M46" i="44"/>
  <c r="L46" i="44"/>
  <c r="K46" i="44"/>
  <c r="J46" i="44"/>
  <c r="I46" i="44"/>
  <c r="H46" i="44"/>
  <c r="G46" i="44"/>
  <c r="F46" i="44"/>
  <c r="E46" i="44"/>
  <c r="D46" i="44"/>
  <c r="C46" i="44"/>
  <c r="B46" i="44"/>
  <c r="AB45" i="44"/>
  <c r="AA45" i="44"/>
  <c r="Z45" i="44"/>
  <c r="Y45" i="44"/>
  <c r="X45" i="44"/>
  <c r="W45" i="44"/>
  <c r="V45" i="44"/>
  <c r="U45" i="44"/>
  <c r="T45" i="44"/>
  <c r="S45" i="44"/>
  <c r="R45" i="44"/>
  <c r="Q45" i="44"/>
  <c r="P45" i="44"/>
  <c r="O45" i="44"/>
  <c r="N45" i="44"/>
  <c r="M45" i="44"/>
  <c r="L45" i="44"/>
  <c r="K45" i="44"/>
  <c r="J45" i="44"/>
  <c r="I45" i="44"/>
  <c r="H45" i="44"/>
  <c r="G45" i="44"/>
  <c r="F45" i="44"/>
  <c r="E45" i="44"/>
  <c r="D45" i="44"/>
  <c r="C45" i="44"/>
  <c r="B45" i="44"/>
  <c r="AB44" i="44"/>
  <c r="AA44" i="44"/>
  <c r="Z44" i="44"/>
  <c r="Y44" i="44"/>
  <c r="X44" i="44"/>
  <c r="W44" i="44"/>
  <c r="V44" i="44"/>
  <c r="U44" i="44"/>
  <c r="T44" i="44"/>
  <c r="S44" i="44"/>
  <c r="R44" i="44"/>
  <c r="Q44" i="44"/>
  <c r="P44" i="44"/>
  <c r="O44" i="44"/>
  <c r="N44" i="44"/>
  <c r="M44" i="44"/>
  <c r="L44" i="44"/>
  <c r="K44" i="44"/>
  <c r="J44" i="44"/>
  <c r="I44" i="44"/>
  <c r="H44" i="44"/>
  <c r="G44" i="44"/>
  <c r="F44" i="44"/>
  <c r="E44" i="44"/>
  <c r="D44" i="44"/>
  <c r="C44" i="44"/>
  <c r="B44" i="44"/>
  <c r="AB43" i="44"/>
  <c r="AA43" i="44"/>
  <c r="Z43" i="44"/>
  <c r="Y43" i="44"/>
  <c r="X43" i="44"/>
  <c r="W43" i="44"/>
  <c r="V43" i="44"/>
  <c r="U43" i="44"/>
  <c r="T43" i="44"/>
  <c r="S43" i="44"/>
  <c r="R43" i="44"/>
  <c r="Q43" i="44"/>
  <c r="P43" i="44"/>
  <c r="O43" i="44"/>
  <c r="N43" i="44"/>
  <c r="M43" i="44"/>
  <c r="L43" i="44"/>
  <c r="K43" i="44"/>
  <c r="J43" i="44"/>
  <c r="I43" i="44"/>
  <c r="H43" i="44"/>
  <c r="G43" i="44"/>
  <c r="F43" i="44"/>
  <c r="E43" i="44"/>
  <c r="D43" i="44"/>
  <c r="C43" i="44"/>
  <c r="B43" i="44"/>
  <c r="AB42" i="44"/>
  <c r="AA42" i="44"/>
  <c r="Z42" i="44"/>
  <c r="Y42" i="44"/>
  <c r="X42" i="44"/>
  <c r="W42" i="44"/>
  <c r="V42" i="44"/>
  <c r="U42" i="44"/>
  <c r="T42" i="44"/>
  <c r="S42" i="44"/>
  <c r="R42" i="44"/>
  <c r="Q42" i="44"/>
  <c r="P42" i="44"/>
  <c r="O42" i="44"/>
  <c r="N42" i="44"/>
  <c r="M42" i="44"/>
  <c r="L42" i="44"/>
  <c r="K42" i="44"/>
  <c r="J42" i="44"/>
  <c r="I42" i="44"/>
  <c r="H42" i="44"/>
  <c r="G42" i="44"/>
  <c r="F42" i="44"/>
  <c r="E42" i="44"/>
  <c r="D42" i="44"/>
  <c r="C42" i="44"/>
  <c r="B42" i="44"/>
  <c r="AB41" i="44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M41" i="44"/>
  <c r="L41" i="44"/>
  <c r="K41" i="44"/>
  <c r="J41" i="44"/>
  <c r="I41" i="44"/>
  <c r="H41" i="44"/>
  <c r="G41" i="44"/>
  <c r="F41" i="44"/>
  <c r="E41" i="44"/>
  <c r="D41" i="44"/>
  <c r="C41" i="44"/>
  <c r="B41" i="44"/>
  <c r="AB40" i="44"/>
  <c r="AA40" i="44"/>
  <c r="Z40" i="44"/>
  <c r="Y40" i="44"/>
  <c r="X40" i="44"/>
  <c r="W40" i="44"/>
  <c r="V40" i="44"/>
  <c r="U40" i="44"/>
  <c r="T40" i="44"/>
  <c r="S40" i="44"/>
  <c r="R40" i="44"/>
  <c r="Q40" i="44"/>
  <c r="P40" i="44"/>
  <c r="O40" i="44"/>
  <c r="N40" i="44"/>
  <c r="M40" i="44"/>
  <c r="L40" i="44"/>
  <c r="K40" i="44"/>
  <c r="J40" i="44"/>
  <c r="I40" i="44"/>
  <c r="H40" i="44"/>
  <c r="G40" i="44"/>
  <c r="F40" i="44"/>
  <c r="E40" i="44"/>
  <c r="D40" i="44"/>
  <c r="C40" i="44"/>
  <c r="B40" i="44"/>
  <c r="AB39" i="44"/>
  <c r="AA39" i="44"/>
  <c r="Z39" i="44"/>
  <c r="Y39" i="44"/>
  <c r="X39" i="44"/>
  <c r="W39" i="44"/>
  <c r="V39" i="44"/>
  <c r="U39" i="44"/>
  <c r="T39" i="44"/>
  <c r="S39" i="44"/>
  <c r="R39" i="44"/>
  <c r="Q39" i="44"/>
  <c r="P39" i="44"/>
  <c r="O39" i="44"/>
  <c r="N39" i="44"/>
  <c r="M39" i="44"/>
  <c r="L39" i="44"/>
  <c r="K39" i="44"/>
  <c r="J39" i="44"/>
  <c r="I39" i="44"/>
  <c r="H39" i="44"/>
  <c r="G39" i="44"/>
  <c r="F39" i="44"/>
  <c r="E39" i="44"/>
  <c r="D39" i="44"/>
  <c r="C39" i="44"/>
  <c r="B39" i="44"/>
  <c r="AB38" i="44"/>
  <c r="AA38" i="44"/>
  <c r="Z38" i="44"/>
  <c r="Y38" i="44"/>
  <c r="X38" i="44"/>
  <c r="W38" i="44"/>
  <c r="V38" i="44"/>
  <c r="U38" i="44"/>
  <c r="T38" i="44"/>
  <c r="S38" i="44"/>
  <c r="R38" i="44"/>
  <c r="Q38" i="44"/>
  <c r="P38" i="44"/>
  <c r="O38" i="44"/>
  <c r="N38" i="44"/>
  <c r="M38" i="44"/>
  <c r="L38" i="44"/>
  <c r="K38" i="44"/>
  <c r="J38" i="44"/>
  <c r="I38" i="44"/>
  <c r="H38" i="44"/>
  <c r="G38" i="44"/>
  <c r="F38" i="44"/>
  <c r="E38" i="44"/>
  <c r="D38" i="44"/>
  <c r="C38" i="44"/>
  <c r="B38" i="44"/>
  <c r="AB37" i="44"/>
  <c r="AA37" i="44"/>
  <c r="Z37" i="44"/>
  <c r="Y37" i="44"/>
  <c r="X37" i="44"/>
  <c r="W37" i="44"/>
  <c r="V37" i="44"/>
  <c r="U37" i="44"/>
  <c r="T37" i="44"/>
  <c r="S37" i="44"/>
  <c r="R37" i="44"/>
  <c r="Q37" i="44"/>
  <c r="P37" i="44"/>
  <c r="O37" i="44"/>
  <c r="N37" i="44"/>
  <c r="M37" i="44"/>
  <c r="L37" i="44"/>
  <c r="K37" i="44"/>
  <c r="J37" i="44"/>
  <c r="I37" i="44"/>
  <c r="H37" i="44"/>
  <c r="G37" i="44"/>
  <c r="F37" i="44"/>
  <c r="E37" i="44"/>
  <c r="D37" i="44"/>
  <c r="C37" i="44"/>
  <c r="B37" i="44"/>
  <c r="AB36" i="44"/>
  <c r="AA36" i="44"/>
  <c r="Z36" i="44"/>
  <c r="Y36" i="44"/>
  <c r="X36" i="44"/>
  <c r="W36" i="44"/>
  <c r="V36" i="44"/>
  <c r="U36" i="44"/>
  <c r="T36" i="44"/>
  <c r="S36" i="44"/>
  <c r="R36" i="44"/>
  <c r="Q36" i="44"/>
  <c r="P36" i="44"/>
  <c r="O36" i="44"/>
  <c r="N36" i="44"/>
  <c r="M36" i="44"/>
  <c r="L36" i="44"/>
  <c r="K36" i="44"/>
  <c r="J36" i="44"/>
  <c r="I36" i="44"/>
  <c r="H36" i="44"/>
  <c r="G36" i="44"/>
  <c r="F36" i="44"/>
  <c r="E36" i="44"/>
  <c r="D36" i="44"/>
  <c r="C36" i="44"/>
  <c r="B36" i="44"/>
  <c r="AB35" i="44"/>
  <c r="AA35" i="44"/>
  <c r="Z35" i="44"/>
  <c r="Y35" i="44"/>
  <c r="X35" i="44"/>
  <c r="W35" i="44"/>
  <c r="V35" i="44"/>
  <c r="U35" i="44"/>
  <c r="T35" i="44"/>
  <c r="S35" i="44"/>
  <c r="R35" i="44"/>
  <c r="Q35" i="44"/>
  <c r="P35" i="44"/>
  <c r="O35" i="44"/>
  <c r="N35" i="44"/>
  <c r="M35" i="44"/>
  <c r="L35" i="44"/>
  <c r="K35" i="44"/>
  <c r="J35" i="44"/>
  <c r="I35" i="44"/>
  <c r="H35" i="44"/>
  <c r="G35" i="44"/>
  <c r="F35" i="44"/>
  <c r="E35" i="44"/>
  <c r="D35" i="44"/>
  <c r="C35" i="44"/>
  <c r="B35" i="44"/>
  <c r="AB34" i="44"/>
  <c r="AA34" i="44"/>
  <c r="Z34" i="44"/>
  <c r="Y34" i="44"/>
  <c r="X34" i="44"/>
  <c r="W34" i="44"/>
  <c r="V34" i="44"/>
  <c r="U34" i="44"/>
  <c r="T34" i="44"/>
  <c r="S34" i="44"/>
  <c r="R34" i="44"/>
  <c r="Q34" i="44"/>
  <c r="P34" i="44"/>
  <c r="O34" i="44"/>
  <c r="N34" i="44"/>
  <c r="M34" i="44"/>
  <c r="L34" i="44"/>
  <c r="K34" i="44"/>
  <c r="J34" i="44"/>
  <c r="I34" i="44"/>
  <c r="H34" i="44"/>
  <c r="G34" i="44"/>
  <c r="F34" i="44"/>
  <c r="E34" i="44"/>
  <c r="D34" i="44"/>
  <c r="C34" i="44"/>
  <c r="B34" i="44"/>
  <c r="AB33" i="44"/>
  <c r="AA33" i="44"/>
  <c r="Z33" i="44"/>
  <c r="Y33" i="44"/>
  <c r="X33" i="44"/>
  <c r="W33" i="44"/>
  <c r="V33" i="44"/>
  <c r="U33" i="44"/>
  <c r="T33" i="44"/>
  <c r="S33" i="44"/>
  <c r="R33" i="44"/>
  <c r="Q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D33" i="44"/>
  <c r="C33" i="44"/>
  <c r="B33" i="44"/>
  <c r="AB32" i="44"/>
  <c r="AA32" i="44"/>
  <c r="Z32" i="44"/>
  <c r="Y32" i="44"/>
  <c r="X32" i="44"/>
  <c r="W32" i="44"/>
  <c r="V32" i="44"/>
  <c r="U32" i="44"/>
  <c r="T32" i="44"/>
  <c r="S32" i="44"/>
  <c r="R32" i="44"/>
  <c r="Q32" i="44"/>
  <c r="P32" i="44"/>
  <c r="O32" i="44"/>
  <c r="N32" i="44"/>
  <c r="M32" i="44"/>
  <c r="L32" i="44"/>
  <c r="K32" i="44"/>
  <c r="J32" i="44"/>
  <c r="I32" i="44"/>
  <c r="H32" i="44"/>
  <c r="G32" i="44"/>
  <c r="F32" i="44"/>
  <c r="E32" i="44"/>
  <c r="D32" i="44"/>
  <c r="C32" i="44"/>
  <c r="B32" i="44"/>
  <c r="AB31" i="44"/>
  <c r="AA31" i="44"/>
  <c r="Z31" i="44"/>
  <c r="Y31" i="44"/>
  <c r="X31" i="44"/>
  <c r="W31" i="44"/>
  <c r="V31" i="44"/>
  <c r="U31" i="44"/>
  <c r="T31" i="44"/>
  <c r="S31" i="44"/>
  <c r="R31" i="44"/>
  <c r="Q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D31" i="44"/>
  <c r="C31" i="44"/>
  <c r="B31" i="44"/>
  <c r="AB30" i="44"/>
  <c r="AA30" i="44"/>
  <c r="Z30" i="44"/>
  <c r="Y30" i="44"/>
  <c r="X30" i="44"/>
  <c r="W30" i="44"/>
  <c r="V30" i="44"/>
  <c r="U30" i="44"/>
  <c r="T30" i="44"/>
  <c r="S30" i="44"/>
  <c r="R30" i="44"/>
  <c r="Q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D30" i="44"/>
  <c r="C30" i="44"/>
  <c r="B30" i="44"/>
  <c r="AB29" i="44"/>
  <c r="AA29" i="44"/>
  <c r="Z29" i="44"/>
  <c r="Y29" i="44"/>
  <c r="X29" i="44"/>
  <c r="W29" i="44"/>
  <c r="V29" i="44"/>
  <c r="U29" i="44"/>
  <c r="T29" i="44"/>
  <c r="S29" i="44"/>
  <c r="R29" i="44"/>
  <c r="Q29" i="44"/>
  <c r="P29" i="44"/>
  <c r="O29" i="44"/>
  <c r="N29" i="44"/>
  <c r="M29" i="44"/>
  <c r="L29" i="44"/>
  <c r="K29" i="44"/>
  <c r="J29" i="44"/>
  <c r="I29" i="44"/>
  <c r="H29" i="44"/>
  <c r="G29" i="44"/>
  <c r="F29" i="44"/>
  <c r="E29" i="44"/>
  <c r="D29" i="44"/>
  <c r="C29" i="44"/>
  <c r="B29" i="44"/>
  <c r="AB28" i="44"/>
  <c r="AA28" i="44"/>
  <c r="Z28" i="44"/>
  <c r="Y28" i="44"/>
  <c r="X28" i="44"/>
  <c r="W28" i="44"/>
  <c r="V28" i="44"/>
  <c r="U28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D28" i="44"/>
  <c r="C28" i="44"/>
  <c r="B28" i="44"/>
  <c r="AB27" i="44"/>
  <c r="AA27" i="44"/>
  <c r="Z27" i="44"/>
  <c r="Y27" i="44"/>
  <c r="X27" i="44"/>
  <c r="W27" i="44"/>
  <c r="V27" i="44"/>
  <c r="U27" i="44"/>
  <c r="T27" i="44"/>
  <c r="S27" i="44"/>
  <c r="R27" i="44"/>
  <c r="Q27" i="44"/>
  <c r="P27" i="44"/>
  <c r="O27" i="44"/>
  <c r="N27" i="44"/>
  <c r="M27" i="44"/>
  <c r="L27" i="44"/>
  <c r="K27" i="44"/>
  <c r="J27" i="44"/>
  <c r="I27" i="44"/>
  <c r="H27" i="44"/>
  <c r="G27" i="44"/>
  <c r="F27" i="44"/>
  <c r="E27" i="44"/>
  <c r="D27" i="44"/>
  <c r="C27" i="44"/>
  <c r="B27" i="44"/>
  <c r="AB26" i="44"/>
  <c r="AA26" i="44"/>
  <c r="Z26" i="44"/>
  <c r="Y26" i="44"/>
  <c r="X26" i="44"/>
  <c r="W26" i="44"/>
  <c r="V26" i="44"/>
  <c r="U26" i="44"/>
  <c r="T26" i="44"/>
  <c r="S26" i="44"/>
  <c r="R26" i="44"/>
  <c r="Q26" i="44"/>
  <c r="P26" i="44"/>
  <c r="O26" i="44"/>
  <c r="N26" i="44"/>
  <c r="M26" i="44"/>
  <c r="L26" i="44"/>
  <c r="K26" i="44"/>
  <c r="J26" i="44"/>
  <c r="I26" i="44"/>
  <c r="H26" i="44"/>
  <c r="G26" i="44"/>
  <c r="F26" i="44"/>
  <c r="E26" i="44"/>
  <c r="D26" i="44"/>
  <c r="C26" i="44"/>
  <c r="B26" i="44"/>
  <c r="AB25" i="44"/>
  <c r="AA25" i="44"/>
  <c r="Z25" i="44"/>
  <c r="Y25" i="44"/>
  <c r="X25" i="44"/>
  <c r="W25" i="44"/>
  <c r="V25" i="44"/>
  <c r="U25" i="44"/>
  <c r="T25" i="44"/>
  <c r="S25" i="44"/>
  <c r="R25" i="44"/>
  <c r="Q25" i="44"/>
  <c r="P25" i="44"/>
  <c r="O25" i="44"/>
  <c r="N25" i="44"/>
  <c r="M25" i="44"/>
  <c r="L25" i="44"/>
  <c r="K25" i="44"/>
  <c r="J25" i="44"/>
  <c r="I25" i="44"/>
  <c r="H25" i="44"/>
  <c r="G25" i="44"/>
  <c r="F25" i="44"/>
  <c r="E25" i="44"/>
  <c r="D25" i="44"/>
  <c r="C25" i="44"/>
  <c r="B25" i="44"/>
  <c r="AB24" i="44"/>
  <c r="AA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D24" i="44"/>
  <c r="C24" i="44"/>
  <c r="B24" i="44"/>
  <c r="AB23" i="44"/>
  <c r="AA23" i="44"/>
  <c r="Z23" i="44"/>
  <c r="Y23" i="44"/>
  <c r="X23" i="44"/>
  <c r="W23" i="44"/>
  <c r="V23" i="44"/>
  <c r="U23" i="44"/>
  <c r="T23" i="44"/>
  <c r="S23" i="44"/>
  <c r="R23" i="44"/>
  <c r="Q23" i="44"/>
  <c r="P23" i="44"/>
  <c r="O23" i="44"/>
  <c r="N23" i="44"/>
  <c r="M23" i="44"/>
  <c r="L23" i="44"/>
  <c r="K23" i="44"/>
  <c r="J23" i="44"/>
  <c r="I23" i="44"/>
  <c r="H23" i="44"/>
  <c r="G23" i="44"/>
  <c r="F23" i="44"/>
  <c r="E23" i="44"/>
  <c r="D23" i="44"/>
  <c r="C23" i="44"/>
  <c r="B23" i="44"/>
  <c r="AB22" i="44"/>
  <c r="AA22" i="44"/>
  <c r="Z22" i="44"/>
  <c r="Y22" i="44"/>
  <c r="X22" i="44"/>
  <c r="W22" i="44"/>
  <c r="V22" i="44"/>
  <c r="U22" i="44"/>
  <c r="T22" i="44"/>
  <c r="S22" i="44"/>
  <c r="R22" i="44"/>
  <c r="Q22" i="44"/>
  <c r="P22" i="44"/>
  <c r="O22" i="44"/>
  <c r="N22" i="44"/>
  <c r="M22" i="44"/>
  <c r="L22" i="44"/>
  <c r="K22" i="44"/>
  <c r="J22" i="44"/>
  <c r="I22" i="44"/>
  <c r="H22" i="44"/>
  <c r="G22" i="44"/>
  <c r="F22" i="44"/>
  <c r="E22" i="44"/>
  <c r="D22" i="44"/>
  <c r="C22" i="44"/>
  <c r="B22" i="44"/>
  <c r="AB21" i="44"/>
  <c r="AA21" i="44"/>
  <c r="Z21" i="44"/>
  <c r="Y21" i="44"/>
  <c r="X21" i="44"/>
  <c r="W21" i="44"/>
  <c r="V21" i="44"/>
  <c r="U21" i="44"/>
  <c r="T21" i="44"/>
  <c r="S21" i="44"/>
  <c r="R21" i="44"/>
  <c r="Q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D21" i="44"/>
  <c r="C21" i="44"/>
  <c r="B21" i="44"/>
  <c r="AB20" i="44"/>
  <c r="AA20" i="44"/>
  <c r="Z20" i="44"/>
  <c r="Y20" i="44"/>
  <c r="X20" i="44"/>
  <c r="W20" i="44"/>
  <c r="V20" i="44"/>
  <c r="U20" i="44"/>
  <c r="T20" i="44"/>
  <c r="S20" i="44"/>
  <c r="R20" i="44"/>
  <c r="Q20" i="44"/>
  <c r="P20" i="44"/>
  <c r="O20" i="44"/>
  <c r="N20" i="44"/>
  <c r="M20" i="44"/>
  <c r="L20" i="44"/>
  <c r="K20" i="44"/>
  <c r="J20" i="44"/>
  <c r="I20" i="44"/>
  <c r="H20" i="44"/>
  <c r="G20" i="44"/>
  <c r="F20" i="44"/>
  <c r="E20" i="44"/>
  <c r="D20" i="44"/>
  <c r="C20" i="44"/>
  <c r="B20" i="44"/>
  <c r="AB19" i="44"/>
  <c r="AA19" i="44"/>
  <c r="Z19" i="44"/>
  <c r="Y19" i="44"/>
  <c r="X19" i="44"/>
  <c r="W19" i="44"/>
  <c r="V19" i="44"/>
  <c r="U19" i="44"/>
  <c r="T19" i="44"/>
  <c r="S19" i="44"/>
  <c r="R19" i="44"/>
  <c r="Q19" i="44"/>
  <c r="P19" i="44"/>
  <c r="O19" i="44"/>
  <c r="N19" i="44"/>
  <c r="M19" i="44"/>
  <c r="L19" i="44"/>
  <c r="K19" i="44"/>
  <c r="J19" i="44"/>
  <c r="I19" i="44"/>
  <c r="H19" i="44"/>
  <c r="G19" i="44"/>
  <c r="F19" i="44"/>
  <c r="E19" i="44"/>
  <c r="D19" i="44"/>
  <c r="C19" i="44"/>
  <c r="B19" i="44"/>
  <c r="AB18" i="44"/>
  <c r="AA18" i="44"/>
  <c r="Z18" i="44"/>
  <c r="Y18" i="44"/>
  <c r="X18" i="44"/>
  <c r="W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C18" i="44"/>
  <c r="B18" i="44"/>
  <c r="AB17" i="44"/>
  <c r="AA17" i="44"/>
  <c r="Z17" i="44"/>
  <c r="Y17" i="44"/>
  <c r="X17" i="44"/>
  <c r="W17" i="44"/>
  <c r="V17" i="44"/>
  <c r="U17" i="44"/>
  <c r="T17" i="44"/>
  <c r="S17" i="44"/>
  <c r="R17" i="44"/>
  <c r="Q17" i="44"/>
  <c r="P17" i="44"/>
  <c r="O17" i="44"/>
  <c r="N17" i="44"/>
  <c r="M17" i="44"/>
  <c r="L17" i="44"/>
  <c r="K17" i="44"/>
  <c r="J17" i="44"/>
  <c r="I17" i="44"/>
  <c r="H17" i="44"/>
  <c r="G17" i="44"/>
  <c r="F17" i="44"/>
  <c r="E17" i="44"/>
  <c r="D17" i="44"/>
  <c r="C17" i="44"/>
  <c r="B17" i="44"/>
  <c r="AB16" i="44"/>
  <c r="AA16" i="44"/>
  <c r="Z16" i="44"/>
  <c r="Y16" i="44"/>
  <c r="X16" i="44"/>
  <c r="W16" i="44"/>
  <c r="V16" i="44"/>
  <c r="U16" i="44"/>
  <c r="T16" i="44"/>
  <c r="S16" i="44"/>
  <c r="R16" i="44"/>
  <c r="Q16" i="44"/>
  <c r="P16" i="44"/>
  <c r="O16" i="44"/>
  <c r="N16" i="44"/>
  <c r="M16" i="44"/>
  <c r="L16" i="44"/>
  <c r="K16" i="44"/>
  <c r="J16" i="44"/>
  <c r="I16" i="44"/>
  <c r="H16" i="44"/>
  <c r="G16" i="44"/>
  <c r="F16" i="44"/>
  <c r="E16" i="44"/>
  <c r="D16" i="44"/>
  <c r="C16" i="44"/>
  <c r="B16" i="44"/>
  <c r="AB15" i="44"/>
  <c r="AA15" i="44"/>
  <c r="Z15" i="44"/>
  <c r="Y15" i="44"/>
  <c r="X15" i="44"/>
  <c r="W15" i="44"/>
  <c r="V15" i="44"/>
  <c r="U15" i="44"/>
  <c r="T15" i="44"/>
  <c r="S15" i="44"/>
  <c r="R15" i="44"/>
  <c r="Q15" i="44"/>
  <c r="P15" i="44"/>
  <c r="O15" i="44"/>
  <c r="N15" i="44"/>
  <c r="M15" i="44"/>
  <c r="L15" i="44"/>
  <c r="K15" i="44"/>
  <c r="J15" i="44"/>
  <c r="I15" i="44"/>
  <c r="H15" i="44"/>
  <c r="G15" i="44"/>
  <c r="F15" i="44"/>
  <c r="E15" i="44"/>
  <c r="D15" i="44"/>
  <c r="C15" i="44"/>
  <c r="B15" i="44"/>
  <c r="AB14" i="44"/>
  <c r="AA14" i="44"/>
  <c r="Z14" i="44"/>
  <c r="Y14" i="44"/>
  <c r="X14" i="44"/>
  <c r="W14" i="44"/>
  <c r="V14" i="44"/>
  <c r="U14" i="44"/>
  <c r="T14" i="44"/>
  <c r="S14" i="44"/>
  <c r="R14" i="44"/>
  <c r="Q14" i="44"/>
  <c r="P14" i="44"/>
  <c r="O14" i="44"/>
  <c r="N14" i="44"/>
  <c r="M14" i="44"/>
  <c r="L14" i="44"/>
  <c r="K14" i="44"/>
  <c r="J14" i="44"/>
  <c r="I14" i="44"/>
  <c r="H14" i="44"/>
  <c r="G14" i="44"/>
  <c r="F14" i="44"/>
  <c r="E14" i="44"/>
  <c r="D14" i="44"/>
  <c r="C14" i="44"/>
  <c r="B14" i="44"/>
  <c r="AB13" i="44"/>
  <c r="AA13" i="44"/>
  <c r="Z13" i="44"/>
  <c r="Y13" i="44"/>
  <c r="X13" i="44"/>
  <c r="W13" i="44"/>
  <c r="V13" i="44"/>
  <c r="U13" i="44"/>
  <c r="T13" i="44"/>
  <c r="S13" i="44"/>
  <c r="R13" i="44"/>
  <c r="Q13" i="44"/>
  <c r="P13" i="44"/>
  <c r="O13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B13" i="44"/>
  <c r="AB12" i="44"/>
  <c r="AA12" i="44"/>
  <c r="Z12" i="44"/>
  <c r="Y12" i="44"/>
  <c r="X12" i="44"/>
  <c r="W12" i="44"/>
  <c r="V12" i="44"/>
  <c r="U12" i="44"/>
  <c r="T12" i="44"/>
  <c r="S12" i="44"/>
  <c r="R12" i="44"/>
  <c r="Q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D12" i="44"/>
  <c r="C12" i="44"/>
  <c r="B12" i="44"/>
  <c r="AB11" i="44"/>
  <c r="AA11" i="44"/>
  <c r="Z11" i="44"/>
  <c r="Y11" i="44"/>
  <c r="X11" i="44"/>
  <c r="W11" i="44"/>
  <c r="V11" i="44"/>
  <c r="U11" i="44"/>
  <c r="T11" i="44"/>
  <c r="S11" i="44"/>
  <c r="R11" i="44"/>
  <c r="Q11" i="44"/>
  <c r="P11" i="44"/>
  <c r="O11" i="44"/>
  <c r="N11" i="44"/>
  <c r="M11" i="44"/>
  <c r="L11" i="44"/>
  <c r="K11" i="44"/>
  <c r="J11" i="44"/>
  <c r="I11" i="44"/>
  <c r="H11" i="44"/>
  <c r="G11" i="44"/>
  <c r="F11" i="44"/>
  <c r="E11" i="44"/>
  <c r="D11" i="44"/>
  <c r="C11" i="44"/>
  <c r="B11" i="44"/>
  <c r="AB10" i="44"/>
  <c r="AA10" i="44"/>
  <c r="Z10" i="44"/>
  <c r="Y10" i="44"/>
  <c r="X10" i="44"/>
  <c r="W10" i="44"/>
  <c r="V10" i="44"/>
  <c r="U10" i="44"/>
  <c r="T10" i="44"/>
  <c r="S10" i="44"/>
  <c r="R10" i="44"/>
  <c r="Q10" i="44"/>
  <c r="P10" i="44"/>
  <c r="O10" i="44"/>
  <c r="N10" i="44"/>
  <c r="M10" i="44"/>
  <c r="L10" i="44"/>
  <c r="K10" i="44"/>
  <c r="J10" i="44"/>
  <c r="I10" i="44"/>
  <c r="H10" i="44"/>
  <c r="G10" i="44"/>
  <c r="F10" i="44"/>
  <c r="E10" i="44"/>
  <c r="D10" i="44"/>
  <c r="C10" i="44"/>
  <c r="B10" i="44"/>
  <c r="AB9" i="44"/>
  <c r="AA9" i="44"/>
  <c r="Z9" i="44"/>
  <c r="Y9" i="44"/>
  <c r="X9" i="44"/>
  <c r="W9" i="44"/>
  <c r="V9" i="44"/>
  <c r="U9" i="44"/>
  <c r="T9" i="44"/>
  <c r="S9" i="44"/>
  <c r="R9" i="44"/>
  <c r="Q9" i="44"/>
  <c r="P9" i="44"/>
  <c r="O9" i="44"/>
  <c r="N9" i="44"/>
  <c r="M9" i="44"/>
  <c r="L9" i="44"/>
  <c r="K9" i="44"/>
  <c r="J9" i="44"/>
  <c r="I9" i="44"/>
  <c r="H9" i="44"/>
  <c r="G9" i="44"/>
  <c r="F9" i="44"/>
  <c r="E9" i="44"/>
  <c r="D9" i="44"/>
  <c r="C9" i="44"/>
  <c r="B9" i="44"/>
  <c r="AB8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L8" i="44"/>
  <c r="K8" i="44"/>
  <c r="J8" i="44"/>
  <c r="I8" i="44"/>
  <c r="H8" i="44"/>
  <c r="G8" i="44"/>
  <c r="F8" i="44"/>
  <c r="E8" i="44"/>
  <c r="D8" i="44"/>
  <c r="C8" i="44"/>
  <c r="B8" i="44"/>
  <c r="B2" i="46" l="1"/>
  <c r="B2" i="45"/>
  <c r="Q23" i="46"/>
  <c r="P23" i="46"/>
  <c r="O23" i="46"/>
  <c r="N23" i="46"/>
  <c r="M23" i="46"/>
  <c r="L23" i="46"/>
  <c r="K23" i="46"/>
  <c r="J23" i="46"/>
  <c r="I23" i="46"/>
  <c r="H23" i="46"/>
  <c r="G23" i="46"/>
  <c r="F23" i="46"/>
  <c r="E23" i="46"/>
  <c r="D23" i="46"/>
  <c r="C23" i="46"/>
  <c r="Q22" i="46"/>
  <c r="P22" i="46"/>
  <c r="O22" i="46"/>
  <c r="N22" i="46"/>
  <c r="M22" i="46"/>
  <c r="L22" i="46"/>
  <c r="K22" i="46"/>
  <c r="J22" i="46"/>
  <c r="I22" i="46"/>
  <c r="H22" i="46"/>
  <c r="G22" i="46"/>
  <c r="F22" i="46"/>
  <c r="E22" i="46"/>
  <c r="D22" i="46"/>
  <c r="C22" i="46"/>
  <c r="Q21" i="46"/>
  <c r="P21" i="46"/>
  <c r="O21" i="46"/>
  <c r="N21" i="46"/>
  <c r="M21" i="46"/>
  <c r="L21" i="46"/>
  <c r="K21" i="46"/>
  <c r="J21" i="46"/>
  <c r="I21" i="46"/>
  <c r="H21" i="46"/>
  <c r="G21" i="46"/>
  <c r="F21" i="46"/>
  <c r="E21" i="46"/>
  <c r="D21" i="46"/>
  <c r="C21" i="46"/>
  <c r="Q20" i="46"/>
  <c r="P20" i="46"/>
  <c r="O20" i="46"/>
  <c r="N20" i="46"/>
  <c r="M20" i="46"/>
  <c r="L20" i="46"/>
  <c r="K20" i="46"/>
  <c r="J20" i="46"/>
  <c r="I20" i="46"/>
  <c r="H20" i="46"/>
  <c r="G20" i="46"/>
  <c r="F20" i="46"/>
  <c r="E20" i="46"/>
  <c r="D20" i="46"/>
  <c r="C20" i="46"/>
  <c r="Q19" i="46"/>
  <c r="P19" i="46"/>
  <c r="O19" i="46"/>
  <c r="N19" i="46"/>
  <c r="M19" i="46"/>
  <c r="L19" i="46"/>
  <c r="K19" i="46"/>
  <c r="J19" i="46"/>
  <c r="I19" i="46"/>
  <c r="H19" i="46"/>
  <c r="G19" i="46"/>
  <c r="F19" i="46"/>
  <c r="E19" i="46"/>
  <c r="D19" i="46"/>
  <c r="C19" i="46"/>
  <c r="Q18" i="46"/>
  <c r="P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C18" i="46"/>
  <c r="Q17" i="46"/>
  <c r="P17" i="46"/>
  <c r="O17" i="46"/>
  <c r="N17" i="46"/>
  <c r="M17" i="46"/>
  <c r="L17" i="46"/>
  <c r="K17" i="46"/>
  <c r="J17" i="46"/>
  <c r="I17" i="46"/>
  <c r="H17" i="46"/>
  <c r="G17" i="46"/>
  <c r="F17" i="46"/>
  <c r="E17" i="46"/>
  <c r="D17" i="46"/>
  <c r="C17" i="46"/>
  <c r="Q16" i="46"/>
  <c r="P16" i="46"/>
  <c r="O16" i="46"/>
  <c r="N16" i="46"/>
  <c r="M16" i="46"/>
  <c r="L16" i="46"/>
  <c r="K16" i="46"/>
  <c r="J16" i="46"/>
  <c r="I16" i="46"/>
  <c r="H16" i="46"/>
  <c r="G16" i="46"/>
  <c r="F16" i="46"/>
  <c r="E16" i="46"/>
  <c r="D16" i="46"/>
  <c r="C16" i="46"/>
  <c r="Q14" i="46"/>
  <c r="P14" i="46"/>
  <c r="O14" i="46"/>
  <c r="N14" i="46"/>
  <c r="M14" i="46"/>
  <c r="L14" i="46"/>
  <c r="K14" i="46"/>
  <c r="J14" i="46"/>
  <c r="I14" i="46"/>
  <c r="H14" i="46"/>
  <c r="G14" i="46"/>
  <c r="F14" i="46"/>
  <c r="E14" i="46"/>
  <c r="D14" i="46"/>
  <c r="C14" i="46"/>
  <c r="Q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D13" i="46"/>
  <c r="C13" i="46"/>
  <c r="Q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D12" i="46"/>
  <c r="C12" i="46"/>
  <c r="Q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D11" i="46"/>
  <c r="C11" i="46"/>
  <c r="Q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D10" i="46"/>
  <c r="C10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Q8" i="46"/>
  <c r="P8" i="46"/>
  <c r="O8" i="46"/>
  <c r="N8" i="46"/>
  <c r="M8" i="46"/>
  <c r="L8" i="46"/>
  <c r="K8" i="46"/>
  <c r="J8" i="46"/>
  <c r="I8" i="46"/>
  <c r="H8" i="46"/>
  <c r="G8" i="46"/>
  <c r="F8" i="46"/>
  <c r="E8" i="46"/>
  <c r="D8" i="46"/>
  <c r="C8" i="46"/>
  <c r="Q7" i="46"/>
  <c r="P7" i="46"/>
  <c r="O7" i="46"/>
  <c r="N7" i="46"/>
  <c r="M7" i="46"/>
  <c r="L7" i="46"/>
  <c r="K7" i="46"/>
  <c r="J7" i="46"/>
  <c r="I7" i="46"/>
  <c r="H7" i="46"/>
  <c r="G7" i="46"/>
  <c r="F7" i="46"/>
  <c r="E7" i="46"/>
  <c r="D7" i="46"/>
  <c r="C7" i="46"/>
  <c r="N44" i="17" l="1"/>
  <c r="M44" i="17"/>
  <c r="L44" i="17"/>
  <c r="K44" i="17"/>
  <c r="J44" i="17"/>
  <c r="I44" i="17"/>
  <c r="H44" i="17"/>
  <c r="G44" i="17"/>
  <c r="F44" i="17"/>
  <c r="E44" i="17"/>
  <c r="D44" i="17"/>
  <c r="C44" i="17"/>
  <c r="B44" i="17"/>
  <c r="F21" i="16" l="1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C7" i="14"/>
  <c r="D24" i="16" l="1"/>
  <c r="F24" i="16"/>
  <c r="C24" i="16"/>
  <c r="E24" i="16"/>
  <c r="A3" i="43"/>
  <c r="F21" i="17" l="1"/>
  <c r="E21" i="17"/>
  <c r="D21" i="17"/>
  <c r="C21" i="17"/>
  <c r="B21" i="17"/>
  <c r="J21" i="14"/>
  <c r="J21" i="15" s="1"/>
  <c r="I21" i="14"/>
  <c r="I21" i="15" s="1"/>
  <c r="H21" i="14"/>
  <c r="H21" i="15" s="1"/>
  <c r="G21" i="14"/>
  <c r="G21" i="15" s="1"/>
  <c r="F21" i="14"/>
  <c r="F21" i="15" s="1"/>
  <c r="E21" i="14"/>
  <c r="E21" i="15" s="1"/>
  <c r="D21" i="14"/>
  <c r="D21" i="15" s="1"/>
  <c r="C21" i="14"/>
  <c r="C21" i="15" s="1"/>
  <c r="B21" i="14"/>
  <c r="B21" i="16" s="1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B7" i="17" l="1"/>
  <c r="B10" i="17"/>
  <c r="B11" i="17"/>
  <c r="B13" i="17"/>
  <c r="B14" i="17"/>
  <c r="B15" i="17"/>
  <c r="B18" i="17"/>
  <c r="B19" i="17"/>
  <c r="I8" i="14"/>
  <c r="I9" i="14"/>
  <c r="I9" i="15" s="1"/>
  <c r="I10" i="14"/>
  <c r="I10" i="15" s="1"/>
  <c r="I11" i="14"/>
  <c r="I11" i="15" s="1"/>
  <c r="I12" i="14"/>
  <c r="I12" i="15" s="1"/>
  <c r="I13" i="14"/>
  <c r="I13" i="15" s="1"/>
  <c r="I14" i="14"/>
  <c r="I14" i="15" s="1"/>
  <c r="I15" i="14"/>
  <c r="I15" i="15" s="1"/>
  <c r="I16" i="14"/>
  <c r="I16" i="15" s="1"/>
  <c r="I17" i="14"/>
  <c r="I17" i="15" s="1"/>
  <c r="I18" i="14"/>
  <c r="I18" i="15" s="1"/>
  <c r="I19" i="14"/>
  <c r="I19" i="15" s="1"/>
  <c r="I20" i="14"/>
  <c r="I20" i="15" s="1"/>
  <c r="I7" i="14"/>
  <c r="B20" i="14"/>
  <c r="B20" i="16" s="1"/>
  <c r="B19" i="14"/>
  <c r="B19" i="16" s="1"/>
  <c r="B18" i="14"/>
  <c r="B18" i="16" s="1"/>
  <c r="B17" i="14"/>
  <c r="B17" i="16" s="1"/>
  <c r="B16" i="14"/>
  <c r="B16" i="16" s="1"/>
  <c r="B15" i="14"/>
  <c r="B15" i="16" s="1"/>
  <c r="B14" i="14"/>
  <c r="B14" i="16" s="1"/>
  <c r="B13" i="14"/>
  <c r="B13" i="16" s="1"/>
  <c r="B12" i="14"/>
  <c r="B12" i="16" s="1"/>
  <c r="B11" i="14"/>
  <c r="B11" i="16" s="1"/>
  <c r="B10" i="14"/>
  <c r="B10" i="16" s="1"/>
  <c r="B9" i="14"/>
  <c r="B9" i="16" s="1"/>
  <c r="B8" i="14"/>
  <c r="B8" i="16" s="1"/>
  <c r="B7" i="14"/>
  <c r="B7" i="16" s="1"/>
  <c r="C7" i="15"/>
  <c r="D7" i="14"/>
  <c r="E7" i="14"/>
  <c r="F7" i="14"/>
  <c r="G7" i="14"/>
  <c r="H7" i="14"/>
  <c r="J7" i="14"/>
  <c r="C8" i="14"/>
  <c r="D8" i="14"/>
  <c r="D8" i="15" s="1"/>
  <c r="E8" i="14"/>
  <c r="E8" i="15" s="1"/>
  <c r="F8" i="14"/>
  <c r="F8" i="15" s="1"/>
  <c r="G8" i="14"/>
  <c r="G8" i="15" s="1"/>
  <c r="H8" i="14"/>
  <c r="J8" i="14"/>
  <c r="J8" i="15" s="1"/>
  <c r="C9" i="14"/>
  <c r="C9" i="15" s="1"/>
  <c r="D9" i="14"/>
  <c r="D9" i="15" s="1"/>
  <c r="E9" i="14"/>
  <c r="E9" i="15" s="1"/>
  <c r="F9" i="14"/>
  <c r="F9" i="15" s="1"/>
  <c r="G9" i="14"/>
  <c r="G9" i="15" s="1"/>
  <c r="H9" i="14"/>
  <c r="H9" i="15" s="1"/>
  <c r="J9" i="14"/>
  <c r="J9" i="15" s="1"/>
  <c r="C10" i="14"/>
  <c r="C10" i="15" s="1"/>
  <c r="D10" i="14"/>
  <c r="D10" i="15" s="1"/>
  <c r="E10" i="14"/>
  <c r="E10" i="15" s="1"/>
  <c r="F10" i="14"/>
  <c r="F10" i="15" s="1"/>
  <c r="G10" i="14"/>
  <c r="G10" i="15" s="1"/>
  <c r="H10" i="14"/>
  <c r="H10" i="15" s="1"/>
  <c r="J10" i="14"/>
  <c r="J10" i="15" s="1"/>
  <c r="C11" i="14"/>
  <c r="C11" i="15" s="1"/>
  <c r="D11" i="14"/>
  <c r="D11" i="15" s="1"/>
  <c r="E11" i="14"/>
  <c r="E11" i="15" s="1"/>
  <c r="F11" i="14"/>
  <c r="F11" i="15" s="1"/>
  <c r="G11" i="14"/>
  <c r="G11" i="15" s="1"/>
  <c r="H11" i="14"/>
  <c r="H11" i="15" s="1"/>
  <c r="J11" i="14"/>
  <c r="J11" i="15" s="1"/>
  <c r="C12" i="14"/>
  <c r="C12" i="15" s="1"/>
  <c r="D12" i="14"/>
  <c r="D12" i="15" s="1"/>
  <c r="E12" i="14"/>
  <c r="E12" i="15" s="1"/>
  <c r="F12" i="14"/>
  <c r="F12" i="15" s="1"/>
  <c r="G12" i="14"/>
  <c r="G12" i="15" s="1"/>
  <c r="H12" i="14"/>
  <c r="H12" i="15" s="1"/>
  <c r="J12" i="14"/>
  <c r="J12" i="15" s="1"/>
  <c r="C13" i="14"/>
  <c r="C13" i="15" s="1"/>
  <c r="D13" i="14"/>
  <c r="D13" i="15" s="1"/>
  <c r="E13" i="14"/>
  <c r="E13" i="15" s="1"/>
  <c r="F13" i="14"/>
  <c r="F13" i="15" s="1"/>
  <c r="G13" i="14"/>
  <c r="G13" i="15" s="1"/>
  <c r="H13" i="14"/>
  <c r="H13" i="15" s="1"/>
  <c r="J13" i="14"/>
  <c r="J13" i="15" s="1"/>
  <c r="C14" i="14"/>
  <c r="C14" i="15" s="1"/>
  <c r="D14" i="14"/>
  <c r="D14" i="15" s="1"/>
  <c r="E14" i="14"/>
  <c r="E14" i="15" s="1"/>
  <c r="F14" i="14"/>
  <c r="F14" i="15" s="1"/>
  <c r="G14" i="14"/>
  <c r="G14" i="15" s="1"/>
  <c r="H14" i="14"/>
  <c r="H14" i="15" s="1"/>
  <c r="J14" i="14"/>
  <c r="J14" i="15" s="1"/>
  <c r="C15" i="14"/>
  <c r="C15" i="15" s="1"/>
  <c r="D15" i="14"/>
  <c r="D15" i="15" s="1"/>
  <c r="E15" i="14"/>
  <c r="E15" i="15" s="1"/>
  <c r="F15" i="14"/>
  <c r="F15" i="15" s="1"/>
  <c r="G15" i="14"/>
  <c r="G15" i="15" s="1"/>
  <c r="H15" i="14"/>
  <c r="H15" i="15" s="1"/>
  <c r="J15" i="14"/>
  <c r="J15" i="15" s="1"/>
  <c r="C16" i="14"/>
  <c r="C16" i="15" s="1"/>
  <c r="D16" i="14"/>
  <c r="D16" i="15" s="1"/>
  <c r="E16" i="14"/>
  <c r="E16" i="15" s="1"/>
  <c r="F16" i="14"/>
  <c r="F16" i="15" s="1"/>
  <c r="G16" i="14"/>
  <c r="G16" i="15" s="1"/>
  <c r="H16" i="14"/>
  <c r="H16" i="15" s="1"/>
  <c r="J16" i="14"/>
  <c r="J16" i="15" s="1"/>
  <c r="C17" i="14"/>
  <c r="C17" i="15" s="1"/>
  <c r="D17" i="14"/>
  <c r="D17" i="15" s="1"/>
  <c r="E17" i="14"/>
  <c r="E17" i="15" s="1"/>
  <c r="F17" i="14"/>
  <c r="F17" i="15" s="1"/>
  <c r="G17" i="14"/>
  <c r="G17" i="15" s="1"/>
  <c r="H17" i="14"/>
  <c r="H17" i="15" s="1"/>
  <c r="J17" i="14"/>
  <c r="J17" i="15" s="1"/>
  <c r="C18" i="14"/>
  <c r="C18" i="15" s="1"/>
  <c r="D18" i="14"/>
  <c r="D18" i="15" s="1"/>
  <c r="E18" i="14"/>
  <c r="E18" i="15" s="1"/>
  <c r="F18" i="14"/>
  <c r="F18" i="15" s="1"/>
  <c r="G18" i="14"/>
  <c r="G18" i="15" s="1"/>
  <c r="H18" i="14"/>
  <c r="H18" i="15" s="1"/>
  <c r="J18" i="14"/>
  <c r="J18" i="15" s="1"/>
  <c r="C19" i="14"/>
  <c r="C19" i="15" s="1"/>
  <c r="D19" i="14"/>
  <c r="D19" i="15" s="1"/>
  <c r="E19" i="14"/>
  <c r="E19" i="15" s="1"/>
  <c r="F19" i="14"/>
  <c r="F19" i="15" s="1"/>
  <c r="G19" i="14"/>
  <c r="G19" i="15" s="1"/>
  <c r="H19" i="14"/>
  <c r="H19" i="15" s="1"/>
  <c r="J19" i="14"/>
  <c r="J19" i="15" s="1"/>
  <c r="C20" i="14"/>
  <c r="C20" i="15" s="1"/>
  <c r="D20" i="14"/>
  <c r="D20" i="15" s="1"/>
  <c r="E20" i="14"/>
  <c r="E20" i="15" s="1"/>
  <c r="F20" i="14"/>
  <c r="F20" i="15" s="1"/>
  <c r="G20" i="14"/>
  <c r="G20" i="15" s="1"/>
  <c r="H20" i="14"/>
  <c r="H20" i="15" s="1"/>
  <c r="J20" i="14"/>
  <c r="J20" i="15" s="1"/>
  <c r="D7" i="17"/>
  <c r="E7" i="17"/>
  <c r="F7" i="17"/>
  <c r="C8" i="17"/>
  <c r="D8" i="17"/>
  <c r="E8" i="17"/>
  <c r="F8" i="17"/>
  <c r="C9" i="17"/>
  <c r="D9" i="17"/>
  <c r="E9" i="17"/>
  <c r="F9" i="17"/>
  <c r="C10" i="17"/>
  <c r="D10" i="17"/>
  <c r="F10" i="17"/>
  <c r="D11" i="17"/>
  <c r="E11" i="17"/>
  <c r="F11" i="17"/>
  <c r="C12" i="17"/>
  <c r="D12" i="17"/>
  <c r="E12" i="17"/>
  <c r="F12" i="17"/>
  <c r="C13" i="17"/>
  <c r="D13" i="17"/>
  <c r="E13" i="17"/>
  <c r="C14" i="17"/>
  <c r="D14" i="17"/>
  <c r="E14" i="17"/>
  <c r="F14" i="17"/>
  <c r="C15" i="17"/>
  <c r="D15" i="17"/>
  <c r="E15" i="17"/>
  <c r="F15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D19" i="17"/>
  <c r="E19" i="17"/>
  <c r="F19" i="17"/>
  <c r="C20" i="17"/>
  <c r="D20" i="17"/>
  <c r="E20" i="17"/>
  <c r="F20" i="17"/>
  <c r="B20" i="17"/>
  <c r="B17" i="17"/>
  <c r="B16" i="17"/>
  <c r="B12" i="17"/>
  <c r="B9" i="17"/>
  <c r="B8" i="17"/>
  <c r="R28" i="14"/>
  <c r="B3" i="16"/>
  <c r="N27" i="16" s="1"/>
  <c r="B3" i="15"/>
  <c r="R28" i="15" s="1"/>
  <c r="N27" i="17" s="1"/>
  <c r="B24" i="16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C19" i="17"/>
  <c r="F13" i="17"/>
  <c r="C11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D24" i="17" l="1"/>
  <c r="F24" i="17"/>
  <c r="C8" i="15"/>
  <c r="C24" i="15" s="1"/>
  <c r="C24" i="14"/>
  <c r="F7" i="15"/>
  <c r="F24" i="15" s="1"/>
  <c r="F24" i="14"/>
  <c r="J7" i="15"/>
  <c r="J24" i="15" s="1"/>
  <c r="J24" i="14"/>
  <c r="E7" i="15"/>
  <c r="E24" i="15" s="1"/>
  <c r="E24" i="14"/>
  <c r="H7" i="15"/>
  <c r="H24" i="14"/>
  <c r="D7" i="15"/>
  <c r="D24" i="15" s="1"/>
  <c r="D24" i="14"/>
  <c r="I7" i="15"/>
  <c r="I24" i="14"/>
  <c r="G7" i="15"/>
  <c r="G24" i="15" s="1"/>
  <c r="G24" i="14"/>
  <c r="B3" i="17"/>
  <c r="C7" i="17"/>
  <c r="C24" i="17" s="1"/>
  <c r="E10" i="17"/>
  <c r="E24" i="17" s="1"/>
  <c r="H8" i="15"/>
  <c r="I8" i="15"/>
  <c r="I24" i="15" l="1"/>
  <c r="H24" i="15"/>
</calcChain>
</file>

<file path=xl/sharedStrings.xml><?xml version="1.0" encoding="utf-8"?>
<sst xmlns="http://schemas.openxmlformats.org/spreadsheetml/2006/main" count="410" uniqueCount="285">
  <si>
    <t>N</t>
  </si>
  <si>
    <t>Assets</t>
  </si>
  <si>
    <t>Liabilities</t>
  </si>
  <si>
    <t>Capital</t>
  </si>
  <si>
    <t>Profit</t>
  </si>
  <si>
    <t>Total Assets</t>
  </si>
  <si>
    <t>Loan Portfolio</t>
  </si>
  <si>
    <t>Total Liabilities</t>
  </si>
  <si>
    <t>Deposits of Individuals</t>
  </si>
  <si>
    <t>Loan Loss Reserves</t>
  </si>
  <si>
    <t>Shareholders' Equity</t>
  </si>
  <si>
    <t>Share Capital</t>
  </si>
  <si>
    <t>Regulatory Capital</t>
  </si>
  <si>
    <t>Total</t>
  </si>
  <si>
    <t>Provisions for Possible Losses</t>
  </si>
  <si>
    <t>Net Interest Income</t>
  </si>
  <si>
    <t>Net Fee and Commission Income</t>
  </si>
  <si>
    <t>Total Interest Income</t>
  </si>
  <si>
    <t>Interest Income from Loans</t>
  </si>
  <si>
    <t>Total Interest Expenses</t>
  </si>
  <si>
    <t>Interest Expenses on Deposits</t>
  </si>
  <si>
    <t>Gain (Loss) on Foreign Exchange Trade</t>
  </si>
  <si>
    <t>GEL</t>
  </si>
  <si>
    <t>FX</t>
  </si>
  <si>
    <t>Deposits' Structure of Banking Sector</t>
  </si>
  <si>
    <t>Deposits of Legal Entities</t>
  </si>
  <si>
    <t>Total Deposits</t>
  </si>
  <si>
    <t>წილი საბანკო სექტორში</t>
  </si>
  <si>
    <t>ბანკის დასახელება</t>
  </si>
  <si>
    <t>აქტივები</t>
  </si>
  <si>
    <t>საკრედიტო დაბანდება</t>
  </si>
  <si>
    <t>მთლიანი ვალდებულებები</t>
  </si>
  <si>
    <t>დეპოზიტები</t>
  </si>
  <si>
    <t>არასაბანკო იურიდიული და ფიზიკური პირების დეპოზიტები</t>
  </si>
  <si>
    <t>მ.შ. იურიდიულ პირთა დეპოზიტები</t>
  </si>
  <si>
    <t>მ.შ. ფიზიკურ პირთა დეპოზიტები</t>
  </si>
  <si>
    <t>სააქციო კაპიტალი</t>
  </si>
  <si>
    <t>ათას ლარებში</t>
  </si>
  <si>
    <t>ვალდებულებები</t>
  </si>
  <si>
    <t>კაპიტალი</t>
  </si>
  <si>
    <t>მოგება</t>
  </si>
  <si>
    <t>მთლიანი აქტივები</t>
  </si>
  <si>
    <t>ფულადი სახსრები</t>
  </si>
  <si>
    <t>სესხების შესაძლო დანაკარგების რეზერვი</t>
  </si>
  <si>
    <t>სულ დეპოზიტები</t>
  </si>
  <si>
    <t>ნასესხები სახსრები</t>
  </si>
  <si>
    <t>მ.შ.საწესდებო კაპიტალი</t>
  </si>
  <si>
    <t>საზედამხედველო კაპიტალი</t>
  </si>
  <si>
    <t>Market Share</t>
  </si>
  <si>
    <t>Name of The Bank</t>
  </si>
  <si>
    <t>Non Banking Deposits</t>
  </si>
  <si>
    <t>Total Banking Sector</t>
  </si>
  <si>
    <t>Cash Equivalents</t>
  </si>
  <si>
    <t>Borrowed Funds</t>
  </si>
  <si>
    <t>Thausands GEL</t>
  </si>
  <si>
    <t>წმინდა საპროცენტო შემოსავალი</t>
  </si>
  <si>
    <t>წმინდა საკომისიო შემოსავალი</t>
  </si>
  <si>
    <t>წმინდა მოგება</t>
  </si>
  <si>
    <t>მთლიანი აქტივების მოცულობა</t>
  </si>
  <si>
    <t>საპროცენტო შემოსავლები</t>
  </si>
  <si>
    <t>არასაპროცენტო შემოსავლები</t>
  </si>
  <si>
    <t>დანახარჯები აქტივების შესაძლო დანაკარგების მიხედვით</t>
  </si>
  <si>
    <t>მთლიანი საპროცენტო შემოსავალი</t>
  </si>
  <si>
    <t>მ.შ. საპროცენტო შემოსავლები სესხებიდან</t>
  </si>
  <si>
    <t>მთლიანი საპროცენტო ხარჯი</t>
  </si>
  <si>
    <t>მ.შ. დეპოზიტებზე გადახდილი პროცენტები</t>
  </si>
  <si>
    <t>წმინდა არასაპროცენტო შემოსავალი</t>
  </si>
  <si>
    <t>NET Interest Income</t>
  </si>
  <si>
    <t>Interest Income</t>
  </si>
  <si>
    <t>Non Interest Income</t>
  </si>
  <si>
    <t>NET Income</t>
  </si>
  <si>
    <t>Net Non-Interest Income</t>
  </si>
  <si>
    <t>სულ</t>
  </si>
  <si>
    <t>ლარი</t>
  </si>
  <si>
    <t>სებ–ის დეპოზიტები</t>
  </si>
  <si>
    <t>კომერციული ბანკების დეპოზიტები</t>
  </si>
  <si>
    <t>იურიდიული პირების დეპოზიტები</t>
  </si>
  <si>
    <t>რეზიდენტი იურიდიული პირების დეპოზიტები</t>
  </si>
  <si>
    <t>არარეზიდენტი იურიდიული პირების დეპოზიტები</t>
  </si>
  <si>
    <t>ფიზიკური პირების დეპოზიტები</t>
  </si>
  <si>
    <t>რეზიდენტი ფიზიკური პირების დეპოზიტები</t>
  </si>
  <si>
    <t>არარეზიდენტი ფიზიკური პირების დეპოზიტები</t>
  </si>
  <si>
    <t>ცხრილი N 1 – კომერციული ბანკების ფინანსური მონაცემები საბალანსო უწყისის მიხედვით</t>
  </si>
  <si>
    <t xml:space="preserve">ცხრილი N 2 – კომერციული ბანკების ფინანსური მონაცემები მოგება–ზარალის უწყისის მიხედვით </t>
  </si>
  <si>
    <t>Balance Sheet Financial Data of Commercial Banks Operating in Georgia</t>
  </si>
  <si>
    <t>ვადიანი დეპოზიტები</t>
  </si>
  <si>
    <t>მოგება აქტივებზე ROA, გაწლიურებული</t>
  </si>
  <si>
    <t>მოგება კაპიტალზე ROE, გაწლიურებული</t>
  </si>
  <si>
    <t>Return on Assets - ROA, Annualized</t>
  </si>
  <si>
    <t>Return on Equity - ROE, Annualized</t>
  </si>
  <si>
    <t>კონსოლიდირებული</t>
  </si>
  <si>
    <t>Income Statement Financial Data of Commercial Banks Operating in Georgia</t>
  </si>
  <si>
    <t>სახელმწიფო ორგანიზაციები</t>
  </si>
  <si>
    <t xml:space="preserve">საფინანსო ინსტიტუტები </t>
  </si>
  <si>
    <t>უძრავი ქონების დეველოპმენტი</t>
  </si>
  <si>
    <t>უძრავი ქონების მენეჯმენტი</t>
  </si>
  <si>
    <t>სამშენებლო კომპანიები (არა დეველოპერები)</t>
  </si>
  <si>
    <t>სამშენებლო მასალების მოპოვება, წარმოება და ვაჭრობა</t>
  </si>
  <si>
    <t>სამომხმარებლო საქონლის წარმოება</t>
  </si>
  <si>
    <t>ვაჭრობა (სხვა)</t>
  </si>
  <si>
    <t>წარმოება (სხვა)</t>
  </si>
  <si>
    <t>სასტუმროები და ტურიზმი</t>
  </si>
  <si>
    <t>რესტორნები, ბარები, კაფეები და სწრაფი კვების ობიექტები</t>
  </si>
  <si>
    <t>მძიმე მრეწველობა</t>
  </si>
  <si>
    <t>ენერგეტიკა</t>
  </si>
  <si>
    <t>ავტომობილების დილერები</t>
  </si>
  <si>
    <t>ჯანდაცვა</t>
  </si>
  <si>
    <t>ფარმაცევტიკა</t>
  </si>
  <si>
    <t>ტელეკომუნიკაცია</t>
  </si>
  <si>
    <t>სერვისი</t>
  </si>
  <si>
    <t>სოფლის მეურნეობის სექტორი</t>
  </si>
  <si>
    <t>საცალო პროდუქტები</t>
  </si>
  <si>
    <t>მომენტალური განვადება</t>
  </si>
  <si>
    <t>ოვერდრაფტები</t>
  </si>
  <si>
    <t>საკრედიტო ბარათები</t>
  </si>
  <si>
    <t>იპოთეკური სესხები</t>
  </si>
  <si>
    <t>Table N 7 - Credit portfolio by sectors</t>
  </si>
  <si>
    <t>State</t>
  </si>
  <si>
    <t>Financial Institutions</t>
  </si>
  <si>
    <t>Real Estate Management</t>
  </si>
  <si>
    <t>Construction Companies</t>
  </si>
  <si>
    <t>Production and Trade of Construction Materials</t>
  </si>
  <si>
    <t>Trade of Consumer Foods and Goods</t>
  </si>
  <si>
    <t>Production of Consumer Foods and Goods</t>
  </si>
  <si>
    <t>Production and Trade of Durable Goods</t>
  </si>
  <si>
    <t>Production and Trade of Clothes, Shoes and Textiles</t>
  </si>
  <si>
    <t>Trade (Other)</t>
  </si>
  <si>
    <t>Other Production</t>
  </si>
  <si>
    <t>Hotels, Tourism</t>
  </si>
  <si>
    <t>Restaurants</t>
  </si>
  <si>
    <t>Industry</t>
  </si>
  <si>
    <t>Energy</t>
  </si>
  <si>
    <t>Auto Dealers</t>
  </si>
  <si>
    <t>Health Care</t>
  </si>
  <si>
    <t>Pharmacy</t>
  </si>
  <si>
    <t>Telecommunication</t>
  </si>
  <si>
    <t>Service</t>
  </si>
  <si>
    <t>Agro</t>
  </si>
  <si>
    <t>Retail</t>
  </si>
  <si>
    <t>Car Loans</t>
  </si>
  <si>
    <t>Consumer Loans</t>
  </si>
  <si>
    <t>Momental Installments</t>
  </si>
  <si>
    <t>Payrolls (Overdrafts)</t>
  </si>
  <si>
    <t>Credit Cards</t>
  </si>
  <si>
    <t>Mortgages</t>
  </si>
  <si>
    <t>For Finished Property</t>
  </si>
  <si>
    <t>For in Progress Property</t>
  </si>
  <si>
    <t>საქართველოს ბანკი</t>
  </si>
  <si>
    <t>თი–ბი–სი ბანკი</t>
  </si>
  <si>
    <t>ლიბერთი ბანკი</t>
  </si>
  <si>
    <t>ვი–თი–ბი ბანკი</t>
  </si>
  <si>
    <t>პროკრედიტ ბანკი</t>
  </si>
  <si>
    <t>ბაზის ბანკი</t>
  </si>
  <si>
    <t>ქართუ ბანკი</t>
  </si>
  <si>
    <t>ტერა ბანკი</t>
  </si>
  <si>
    <t>კრედო ბანკი</t>
  </si>
  <si>
    <t>ხალიკ ბანკი</t>
  </si>
  <si>
    <t>ზირაათ ბანკი</t>
  </si>
  <si>
    <t>Bank of Georgia</t>
  </si>
  <si>
    <t>TBC Bank</t>
  </si>
  <si>
    <t>Liberty Bank</t>
  </si>
  <si>
    <t>VTB Bank Georgia</t>
  </si>
  <si>
    <t>ProCredit Bank</t>
  </si>
  <si>
    <t>Basis Bank</t>
  </si>
  <si>
    <t>Cartu Bank</t>
  </si>
  <si>
    <t>Tera bank</t>
  </si>
  <si>
    <t>Credo Bank</t>
  </si>
  <si>
    <t>HALYK Bank</t>
  </si>
  <si>
    <t>Pasha Bank</t>
  </si>
  <si>
    <t>Ziraat Bank</t>
  </si>
  <si>
    <t>Silk Bank</t>
  </si>
  <si>
    <t>სილქ ბანკი</t>
  </si>
  <si>
    <t xml:space="preserve">სახელმწიფო ინსტიტუტებისა და სახელმწიფო კონტროლს დაქვემდებარებულ ორგანიზაციებიდან მოზიდული უზრუნველყოფილი დეპოზიტები
</t>
  </si>
  <si>
    <t>Secured deposits of government institutions and government controlled entities</t>
  </si>
  <si>
    <t>პეისერა</t>
  </si>
  <si>
    <t>Paysera</t>
  </si>
  <si>
    <t>სხვა</t>
  </si>
  <si>
    <t>მოთხოვნამდე დეპოზიტები</t>
  </si>
  <si>
    <t>მიმდინარე დეპოზიტები</t>
  </si>
  <si>
    <t>სადეპოზიტო სერტიფიკატები (CD)</t>
  </si>
  <si>
    <t>ყველა სახის დეპოზიტები</t>
  </si>
  <si>
    <t>ფინანსური სექტორის დეპოზიტები</t>
  </si>
  <si>
    <t>რეზიდენტი კომერციული ბანკების დეპოზიტები</t>
  </si>
  <si>
    <t>არარეზიდენტი კომერციული ბანკების დეპოზიტები</t>
  </si>
  <si>
    <t>არასაბანკო ფინანსური ინსტიტუტების დეპოზიტები</t>
  </si>
  <si>
    <t>რეზიდენტი არასაბანკო ფინანსური ინსტიტუტების დეპოზიტები</t>
  </si>
  <si>
    <t>არარეზიდენტი არასაბანკო ფინანსური ინსტიტუტების დეპოზიტები</t>
  </si>
  <si>
    <t>სულ ფინანსური სექტორის დეპოზიტები</t>
  </si>
  <si>
    <t>არაფინანსური სექტორის დეპოზიტები</t>
  </si>
  <si>
    <t>სულ არასაბანკო იურიდიული და ფიზიკური პირების დეპოზიტები</t>
  </si>
  <si>
    <t>მოგება–ზარალი ვალუტის ყიდვა–გაყიდვის ოპერაციებიდან</t>
  </si>
  <si>
    <t>ცხრილი N5 – დეპოზიტების სტრუქტურა საბანკო სექტორში</t>
  </si>
  <si>
    <t>Other</t>
  </si>
  <si>
    <t>ფინანსური ინსტრუმენტის ამორტიზირებული ღირებულება</t>
  </si>
  <si>
    <t>ფინანსური ინსტრუმენტის მოსალოდნელი საკრედიტო ზარალი (BANK)</t>
  </si>
  <si>
    <t>სესხის ძირი თანხით შეწონილი საპროცენტო განაკვეთი</t>
  </si>
  <si>
    <t>სესხის ძირი თანხით შეწონილი საშუალო საკონტრაქტო ვადიანობა სტოკზე (თვე)</t>
  </si>
  <si>
    <t>91 და მეტი დღით ვადაგადაცილებული  ფინანსური ინსტრუმენტების ამორტიზებული ღირებულება</t>
  </si>
  <si>
    <t>1-ი დონის (BANK) საკრედიტო რისკი ფინანსური ინსტრუმენტების ამორტიზირებული ღირებულება</t>
  </si>
  <si>
    <t>მე-2 დონის (BANK) საკრედიტო რისკი ფინანსური ინსტრუმენტების ამორტიზირებული ღირებულება</t>
  </si>
  <si>
    <t>მე-3 დონის (BANK)  საკრედიტო რისკი ფინანსური ინსტრუმენტების ამორტიზირებული ღირებულება</t>
  </si>
  <si>
    <t>შეძენილი ან გამოშვებული, გაუფასურებული (POCI) (BANK)  ფინანსური ინსტრუმენტების ამორტიზირებული ღირებულება</t>
  </si>
  <si>
    <t>საბითუმო ლომბარდი</t>
  </si>
  <si>
    <t>სამომხმარებლო საქონლით ვაჭრობა</t>
  </si>
  <si>
    <t>ხანგრძლივი მოხმარების სამომხმარებლო საქონლის წარმოება და ვაჭრობა</t>
  </si>
  <si>
    <t>ფეხსაცმლის, ტანსაცმლისა და ტექსტილის წარმოება და ვაჭრობა</t>
  </si>
  <si>
    <t>ბენზინგასამართი სადგურები და ბენზინის იმპორტიორები</t>
  </si>
  <si>
    <t>მათ შორის: ექსპორტიორები</t>
  </si>
  <si>
    <t>სატრანსპორტო სესხები</t>
  </si>
  <si>
    <t>სამომხმარებლო სესხები</t>
  </si>
  <si>
    <t>სწრაფი სესხები (Pay Day Loans)</t>
  </si>
  <si>
    <t>იპოთეკური სესხები - დასრულებული უძრავი ქონების შეძენა</t>
  </si>
  <si>
    <t>იპოთეკური სესხები - მშენებლობა, მშენებლობის პროცესში მყოფი უძრავი ქონების შეძენა</t>
  </si>
  <si>
    <t>იპოთეკური სესხები - უძრავი ქონების რემონტისათვის</t>
  </si>
  <si>
    <t>საცალო ლომბარდული სესხები</t>
  </si>
  <si>
    <t>სტუდენტური სესხები</t>
  </si>
  <si>
    <t xml:space="preserve">კორპორატიული სეგმენტი </t>
  </si>
  <si>
    <t xml:space="preserve">მცირე და საშუალო სეგმენტი </t>
  </si>
  <si>
    <t>მიკრო სეგმენტი</t>
  </si>
  <si>
    <t xml:space="preserve">საცალო სეგმენტი </t>
  </si>
  <si>
    <t>სექტორები, საცალო პროდუქტები</t>
  </si>
  <si>
    <t>ცხრილი N6 - სასესხო პორტფელი სექტორების მიხედვით</t>
  </si>
  <si>
    <t>Sectors, retail products</t>
  </si>
  <si>
    <t>Oil Importers and Retailers</t>
  </si>
  <si>
    <t>i.a. Exporters</t>
  </si>
  <si>
    <t>Pay Day Loans</t>
  </si>
  <si>
    <t>For Housing Rennovations</t>
  </si>
  <si>
    <t>Student Loans</t>
  </si>
  <si>
    <t>Retail Pawn Shop Loans</t>
  </si>
  <si>
    <t>Wholesale Pawn Shop</t>
  </si>
  <si>
    <t>Corporate Segment</t>
  </si>
  <si>
    <t>SME Segment</t>
  </si>
  <si>
    <t>Micro Segment</t>
  </si>
  <si>
    <t>Retail Segment</t>
  </si>
  <si>
    <t>ECL (BANK)</t>
  </si>
  <si>
    <t>Amortised Cost</t>
  </si>
  <si>
    <t>Interest rate weighted by loan principal</t>
  </si>
  <si>
    <t>Average contract maturity on stock weighted by loan principal (month)</t>
  </si>
  <si>
    <t>Amortised cost of financial instruments overdue by 91 days and more</t>
  </si>
  <si>
    <t>Amortised cost of Stage 1 (BANK) financial instruments</t>
  </si>
  <si>
    <t>Amortised cost of Stage 2 (BANK) financial isntruments</t>
  </si>
  <si>
    <t>Amortised cost of Stage 3 (BANK) financial instruments</t>
  </si>
  <si>
    <t>Amortised cost of purchased or originated, credit-impaired (POCI) (BANK) financial instruments</t>
  </si>
  <si>
    <t>Real Estate Development</t>
  </si>
  <si>
    <t>წმინდა საკომისიო შემოსავალი მომსახურების მიხედვით</t>
  </si>
  <si>
    <t>მოგება გადასახადის გადახდამდე</t>
  </si>
  <si>
    <t>Net Fee and Commission Income from Services</t>
  </si>
  <si>
    <t>Net Income Before Taxes</t>
  </si>
  <si>
    <t>პაშაბანკი</t>
  </si>
  <si>
    <t>იშ ბანკ</t>
  </si>
  <si>
    <t>IS Bank</t>
  </si>
  <si>
    <t>უცხ. ვალუტა</t>
  </si>
  <si>
    <t>Current (Accounts) Deposits</t>
  </si>
  <si>
    <t>Demand Deposits</t>
  </si>
  <si>
    <t>Time Deposits</t>
  </si>
  <si>
    <t>Certificates of Deposit (CD)</t>
  </si>
  <si>
    <t>All Deposits</t>
  </si>
  <si>
    <t>Financial Sector Deposits</t>
  </si>
  <si>
    <t>NBG Deposits</t>
  </si>
  <si>
    <t>Commercial Banks Deposits</t>
  </si>
  <si>
    <t>Resident banks</t>
  </si>
  <si>
    <t>Non-resident banks</t>
  </si>
  <si>
    <t>Nonbank Financial Institutions Deposits</t>
  </si>
  <si>
    <t>Resident nonbank financial institutes</t>
  </si>
  <si>
    <t>Non-resident nonbank financial institutes</t>
  </si>
  <si>
    <t>Total Financial Sector Deposits</t>
  </si>
  <si>
    <t>Non-financial Sector Deposits</t>
  </si>
  <si>
    <t>Resident legal entitites</t>
  </si>
  <si>
    <t>Non-resident legal entities</t>
  </si>
  <si>
    <t>Resident individuals</t>
  </si>
  <si>
    <t>Non-resident individuals</t>
  </si>
  <si>
    <t>Total Non-financial Sector Deposits</t>
  </si>
  <si>
    <t>ათასი ლარი</t>
  </si>
  <si>
    <t>Consolidated</t>
  </si>
  <si>
    <t>Interbank Financial Instruments</t>
  </si>
  <si>
    <t>ბანკთაშორისი ფინანსური ინსტრუმენტები</t>
  </si>
  <si>
    <t>საკრედიტო პორტფელი (ბანკთაშორისი სესხების გარდა)</t>
  </si>
  <si>
    <t>Credit Portfolio (w/o Interbank financial instruments)</t>
  </si>
  <si>
    <t>Deposits of non-bank financial institutions</t>
  </si>
  <si>
    <t/>
  </si>
  <si>
    <t>პეივბანკი</t>
  </si>
  <si>
    <t>PaveBank</t>
  </si>
  <si>
    <t>ჰეშბანკი</t>
  </si>
  <si>
    <t>HashBank</t>
  </si>
  <si>
    <t>in 1000 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</si>
</sst>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$_-;\-* #,##0.00_$_-;_-* &quot;-&quot;??_$_-;_-@_-"/>
    <numFmt numFmtId="165" formatCode="_(* #,##0_);_(* \(#,##0\);_(* &quot;-&quot;??_);_(@_)"/>
    <numFmt numFmtId="166" formatCode="#,##0,"/>
    <numFmt numFmtId="167" formatCode="dd\/mm\/yyyy\ \მ\დ\გ\ო\მ\ა\რ\ე\ო\ბ\ი\თ"/>
    <numFmt numFmtId="168" formatCode="&quot;as on &quot;\ mmmm\ dd\,\ yyyy"/>
    <numFmt numFmtId="169" formatCode="&quot;as of &quot;\ mmmm\ dd\,\ yyyy"/>
    <numFmt numFmtId="170" formatCode="_(* #,##0.0_);_(* \(#,##0.0\);_(* &quot;-&quot;??_);_(@_)"/>
  </numFmts>
  <fonts count="21" x14ac:knownFonts="1"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b/>
      <u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6">
    <xf numFmtId="0" fontId="0" fillId="0" borderId="0" xfId="0"/>
    <xf numFmtId="0" fontId="10" fillId="0" borderId="0" xfId="0" applyFont="1" applyFill="1"/>
    <xf numFmtId="0" fontId="10" fillId="0" borderId="0" xfId="0" applyFont="1"/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2" fillId="0" borderId="0" xfId="0" applyFont="1" applyProtection="1"/>
    <xf numFmtId="16" fontId="12" fillId="0" borderId="0" xfId="0" applyNumberFormat="1" applyFont="1" applyProtection="1"/>
    <xf numFmtId="0" fontId="12" fillId="0" borderId="4" xfId="0" applyFont="1" applyBorder="1" applyAlignment="1" applyProtection="1">
      <alignment horizontal="center" vertical="center" textRotation="90" wrapText="1"/>
    </xf>
    <xf numFmtId="0" fontId="12" fillId="0" borderId="3" xfId="0" applyFont="1" applyBorder="1" applyAlignment="1" applyProtection="1">
      <alignment horizontal="center" vertical="center" textRotation="90" wrapText="1"/>
    </xf>
    <xf numFmtId="0" fontId="12" fillId="0" borderId="5" xfId="0" applyFont="1" applyBorder="1" applyAlignment="1" applyProtection="1">
      <alignment horizontal="center" vertical="center" textRotation="90" wrapText="1"/>
    </xf>
    <xf numFmtId="0" fontId="12" fillId="0" borderId="0" xfId="0" applyFont="1" applyAlignment="1" applyProtection="1">
      <alignment wrapText="1"/>
    </xf>
    <xf numFmtId="10" fontId="10" fillId="2" borderId="6" xfId="2" applyNumberFormat="1" applyFont="1" applyFill="1" applyBorder="1" applyAlignment="1" applyProtection="1">
      <alignment horizontal="left"/>
    </xf>
    <xf numFmtId="10" fontId="13" fillId="2" borderId="7" xfId="3" applyNumberFormat="1" applyFont="1" applyFill="1" applyBorder="1" applyAlignment="1" applyProtection="1">
      <alignment horizontal="right"/>
    </xf>
    <xf numFmtId="10" fontId="13" fillId="2" borderId="2" xfId="3" applyNumberFormat="1" applyFont="1" applyFill="1" applyBorder="1" applyAlignment="1" applyProtection="1">
      <alignment horizontal="right"/>
    </xf>
    <xf numFmtId="10" fontId="10" fillId="0" borderId="6" xfId="2" applyNumberFormat="1" applyFont="1" applyFill="1" applyBorder="1" applyAlignment="1" applyProtection="1">
      <alignment horizontal="left"/>
    </xf>
    <xf numFmtId="10" fontId="13" fillId="0" borderId="7" xfId="3" applyNumberFormat="1" applyFont="1" applyFill="1" applyBorder="1" applyAlignment="1" applyProtection="1">
      <alignment horizontal="right"/>
    </xf>
    <xf numFmtId="10" fontId="13" fillId="0" borderId="2" xfId="3" applyNumberFormat="1" applyFont="1" applyFill="1" applyBorder="1" applyAlignment="1" applyProtection="1">
      <alignment horizontal="right"/>
    </xf>
    <xf numFmtId="1" fontId="9" fillId="0" borderId="8" xfId="2" applyNumberFormat="1" applyFont="1" applyFill="1" applyBorder="1" applyAlignment="1" applyProtection="1">
      <alignment horizontal="center" vertical="center"/>
    </xf>
    <xf numFmtId="10" fontId="9" fillId="0" borderId="9" xfId="2" applyNumberFormat="1" applyFont="1" applyFill="1" applyBorder="1" applyAlignment="1" applyProtection="1">
      <alignment horizontal="left"/>
    </xf>
    <xf numFmtId="10" fontId="14" fillId="0" borderId="8" xfId="3" applyNumberFormat="1" applyFont="1" applyFill="1" applyBorder="1" applyAlignment="1" applyProtection="1">
      <alignment horizontal="right"/>
    </xf>
    <xf numFmtId="10" fontId="14" fillId="0" borderId="10" xfId="3" applyNumberFormat="1" applyFont="1" applyFill="1" applyBorder="1" applyAlignment="1" applyProtection="1">
      <alignment horizontal="right"/>
    </xf>
    <xf numFmtId="10" fontId="14" fillId="0" borderId="9" xfId="3" applyNumberFormat="1" applyFont="1" applyFill="1" applyBorder="1" applyAlignment="1" applyProtection="1">
      <alignment horizontal="right"/>
    </xf>
    <xf numFmtId="165" fontId="7" fillId="0" borderId="0" xfId="1" applyNumberFormat="1" applyFont="1" applyProtection="1"/>
    <xf numFmtId="166" fontId="10" fillId="2" borderId="7" xfId="0" applyNumberFormat="1" applyFont="1" applyFill="1" applyBorder="1" applyAlignment="1" applyProtection="1">
      <alignment horizontal="right"/>
    </xf>
    <xf numFmtId="166" fontId="10" fillId="2" borderId="2" xfId="0" applyNumberFormat="1" applyFont="1" applyFill="1" applyBorder="1" applyAlignment="1" applyProtection="1">
      <alignment horizontal="right"/>
    </xf>
    <xf numFmtId="166" fontId="10" fillId="2" borderId="6" xfId="0" applyNumberFormat="1" applyFont="1" applyFill="1" applyBorder="1" applyAlignment="1" applyProtection="1">
      <alignment horizontal="right"/>
    </xf>
    <xf numFmtId="166" fontId="10" fillId="0" borderId="7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 applyProtection="1">
      <alignment horizontal="right"/>
    </xf>
    <xf numFmtId="166" fontId="10" fillId="0" borderId="6" xfId="0" applyNumberFormat="1" applyFont="1" applyFill="1" applyBorder="1" applyAlignment="1" applyProtection="1">
      <alignment horizontal="right"/>
    </xf>
    <xf numFmtId="10" fontId="15" fillId="0" borderId="0" xfId="2" applyNumberFormat="1" applyFont="1" applyProtection="1"/>
    <xf numFmtId="10" fontId="10" fillId="2" borderId="7" xfId="2" applyNumberFormat="1" applyFont="1" applyFill="1" applyBorder="1" applyAlignment="1" applyProtection="1">
      <alignment horizontal="right"/>
    </xf>
    <xf numFmtId="10" fontId="10" fillId="2" borderId="2" xfId="2" applyNumberFormat="1" applyFont="1" applyFill="1" applyBorder="1" applyAlignment="1" applyProtection="1">
      <alignment horizontal="right"/>
    </xf>
    <xf numFmtId="10" fontId="10" fillId="2" borderId="6" xfId="2" applyNumberFormat="1" applyFont="1" applyFill="1" applyBorder="1" applyAlignment="1" applyProtection="1">
      <alignment horizontal="right"/>
    </xf>
    <xf numFmtId="10" fontId="10" fillId="0" borderId="7" xfId="2" applyNumberFormat="1" applyFont="1" applyFill="1" applyBorder="1" applyAlignment="1" applyProtection="1">
      <alignment horizontal="right"/>
    </xf>
    <xf numFmtId="10" fontId="10" fillId="0" borderId="2" xfId="2" applyNumberFormat="1" applyFont="1" applyFill="1" applyBorder="1" applyAlignment="1" applyProtection="1">
      <alignment horizontal="right"/>
    </xf>
    <xf numFmtId="10" fontId="10" fillId="0" borderId="6" xfId="2" applyNumberFormat="1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textRotation="90" wrapText="1"/>
    </xf>
    <xf numFmtId="0" fontId="11" fillId="0" borderId="0" xfId="0" applyFont="1" applyProtection="1"/>
    <xf numFmtId="0" fontId="10" fillId="0" borderId="4" xfId="0" applyFont="1" applyBorder="1" applyAlignment="1" applyProtection="1">
      <alignment horizontal="center" vertical="center" textRotation="90" wrapText="1"/>
    </xf>
    <xf numFmtId="0" fontId="10" fillId="0" borderId="13" xfId="0" applyFont="1" applyBorder="1" applyAlignment="1" applyProtection="1">
      <alignment horizontal="center" vertical="center" textRotation="90" wrapText="1"/>
    </xf>
    <xf numFmtId="166" fontId="10" fillId="2" borderId="13" xfId="0" applyNumberFormat="1" applyFont="1" applyFill="1" applyBorder="1" applyAlignment="1" applyProtection="1">
      <alignment horizontal="right"/>
    </xf>
    <xf numFmtId="166" fontId="10" fillId="2" borderId="4" xfId="0" applyNumberFormat="1" applyFont="1" applyFill="1" applyBorder="1" applyAlignment="1" applyProtection="1">
      <alignment horizontal="right"/>
    </xf>
    <xf numFmtId="166" fontId="10" fillId="2" borderId="3" xfId="0" applyNumberFormat="1" applyFont="1" applyFill="1" applyBorder="1" applyAlignment="1" applyProtection="1">
      <alignment horizontal="right"/>
    </xf>
    <xf numFmtId="166" fontId="10" fillId="2" borderId="5" xfId="0" applyNumberFormat="1" applyFont="1" applyFill="1" applyBorder="1" applyAlignment="1" applyProtection="1">
      <alignment horizontal="right"/>
    </xf>
    <xf numFmtId="166" fontId="10" fillId="0" borderId="13" xfId="0" applyNumberFormat="1" applyFont="1" applyFill="1" applyBorder="1" applyAlignment="1" applyProtection="1">
      <alignment horizontal="right"/>
    </xf>
    <xf numFmtId="166" fontId="10" fillId="0" borderId="4" xfId="0" applyNumberFormat="1" applyFont="1" applyFill="1" applyBorder="1" applyAlignment="1" applyProtection="1">
      <alignment horizontal="right"/>
    </xf>
    <xf numFmtId="166" fontId="10" fillId="0" borderId="3" xfId="0" applyNumberFormat="1" applyFont="1" applyFill="1" applyBorder="1" applyAlignment="1" applyProtection="1">
      <alignment horizontal="right"/>
    </xf>
    <xf numFmtId="166" fontId="10" fillId="0" borderId="5" xfId="0" applyNumberFormat="1" applyFont="1" applyFill="1" applyBorder="1" applyAlignment="1" applyProtection="1">
      <alignment horizontal="right"/>
    </xf>
    <xf numFmtId="3" fontId="10" fillId="0" borderId="0" xfId="0" applyNumberFormat="1" applyFont="1" applyBorder="1" applyProtection="1"/>
    <xf numFmtId="0" fontId="10" fillId="0" borderId="0" xfId="0" applyFont="1" applyProtection="1"/>
    <xf numFmtId="0" fontId="10" fillId="0" borderId="0" xfId="0" applyFont="1" applyFill="1" applyProtection="1"/>
    <xf numFmtId="0" fontId="1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165" fontId="10" fillId="2" borderId="7" xfId="1" applyNumberFormat="1" applyFont="1" applyFill="1" applyBorder="1" applyAlignment="1" applyProtection="1">
      <alignment horizontal="center" vertical="center"/>
    </xf>
    <xf numFmtId="165" fontId="10" fillId="0" borderId="7" xfId="1" applyNumberFormat="1" applyFont="1" applyFill="1" applyBorder="1" applyAlignment="1" applyProtection="1">
      <alignment horizontal="center" vertical="center"/>
    </xf>
    <xf numFmtId="10" fontId="10" fillId="2" borderId="7" xfId="3" applyNumberFormat="1" applyFont="1" applyFill="1" applyBorder="1" applyAlignment="1" applyProtection="1">
      <alignment horizontal="right"/>
    </xf>
    <xf numFmtId="10" fontId="10" fillId="2" borderId="2" xfId="3" applyNumberFormat="1" applyFont="1" applyFill="1" applyBorder="1" applyAlignment="1" applyProtection="1">
      <alignment horizontal="right"/>
    </xf>
    <xf numFmtId="10" fontId="10" fillId="2" borderId="6" xfId="3" applyNumberFormat="1" applyFont="1" applyFill="1" applyBorder="1" applyAlignment="1" applyProtection="1">
      <alignment horizontal="right"/>
    </xf>
    <xf numFmtId="10" fontId="10" fillId="0" borderId="7" xfId="3" applyNumberFormat="1" applyFont="1" applyFill="1" applyBorder="1" applyAlignment="1" applyProtection="1">
      <alignment horizontal="right"/>
    </xf>
    <xf numFmtId="10" fontId="10" fillId="0" borderId="2" xfId="3" applyNumberFormat="1" applyFont="1" applyFill="1" applyBorder="1" applyAlignment="1" applyProtection="1">
      <alignment horizontal="right"/>
    </xf>
    <xf numFmtId="166" fontId="12" fillId="0" borderId="0" xfId="0" applyNumberFormat="1" applyFont="1" applyProtection="1"/>
    <xf numFmtId="0" fontId="12" fillId="0" borderId="0" xfId="0" applyFont="1" applyAlignment="1" applyProtection="1">
      <alignment horizontal="right"/>
    </xf>
    <xf numFmtId="15" fontId="12" fillId="0" borderId="0" xfId="0" applyNumberFormat="1" applyFont="1" applyProtection="1"/>
    <xf numFmtId="167" fontId="12" fillId="0" borderId="0" xfId="0" applyNumberFormat="1" applyFont="1" applyProtection="1"/>
    <xf numFmtId="168" fontId="12" fillId="0" borderId="0" xfId="0" applyNumberFormat="1" applyFont="1" applyProtection="1"/>
    <xf numFmtId="167" fontId="12" fillId="3" borderId="0" xfId="0" applyNumberFormat="1" applyFont="1" applyFill="1" applyProtection="1"/>
    <xf numFmtId="167" fontId="16" fillId="0" borderId="0" xfId="0" applyNumberFormat="1" applyFont="1" applyProtection="1"/>
    <xf numFmtId="166" fontId="10" fillId="0" borderId="25" xfId="0" applyNumberFormat="1" applyFont="1" applyFill="1" applyBorder="1" applyAlignment="1" applyProtection="1">
      <alignment horizontal="right"/>
    </xf>
    <xf numFmtId="166" fontId="10" fillId="2" borderId="25" xfId="0" applyNumberFormat="1" applyFont="1" applyFill="1" applyBorder="1" applyAlignment="1" applyProtection="1">
      <alignment horizontal="right"/>
    </xf>
    <xf numFmtId="10" fontId="12" fillId="0" borderId="2" xfId="2" applyNumberFormat="1" applyFont="1" applyBorder="1" applyProtection="1"/>
    <xf numFmtId="10" fontId="12" fillId="0" borderId="6" xfId="2" applyNumberFormat="1" applyFont="1" applyBorder="1" applyProtection="1"/>
    <xf numFmtId="10" fontId="12" fillId="2" borderId="2" xfId="2" applyNumberFormat="1" applyFont="1" applyFill="1" applyBorder="1" applyProtection="1"/>
    <xf numFmtId="10" fontId="12" fillId="2" borderId="6" xfId="2" applyNumberFormat="1" applyFont="1" applyFill="1" applyBorder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left" indent="4"/>
    </xf>
    <xf numFmtId="169" fontId="16" fillId="0" borderId="0" xfId="0" applyNumberFormat="1" applyFont="1" applyProtection="1"/>
    <xf numFmtId="169" fontId="12" fillId="0" borderId="0" xfId="0" applyNumberFormat="1" applyFont="1" applyProtection="1"/>
    <xf numFmtId="0" fontId="12" fillId="0" borderId="0" xfId="0" applyFont="1" applyFill="1" applyProtection="1"/>
    <xf numFmtId="0" fontId="12" fillId="0" borderId="14" xfId="0" applyFont="1" applyBorder="1" applyAlignment="1" applyProtection="1"/>
    <xf numFmtId="0" fontId="12" fillId="0" borderId="15" xfId="0" applyFont="1" applyBorder="1" applyAlignment="1" applyProtection="1"/>
    <xf numFmtId="0" fontId="12" fillId="0" borderId="16" xfId="0" applyFont="1" applyBorder="1" applyAlignment="1" applyProtection="1"/>
    <xf numFmtId="0" fontId="12" fillId="0" borderId="20" xfId="0" applyFont="1" applyBorder="1" applyAlignment="1" applyProtection="1">
      <alignment horizontal="center" vertical="center" textRotation="90" wrapText="1"/>
    </xf>
    <xf numFmtId="0" fontId="12" fillId="0" borderId="28" xfId="0" applyFont="1" applyBorder="1" applyAlignment="1" applyProtection="1">
      <alignment horizontal="center" vertical="center" textRotation="90" wrapText="1"/>
    </xf>
    <xf numFmtId="0" fontId="12" fillId="0" borderId="18" xfId="0" applyFont="1" applyBorder="1" applyAlignment="1" applyProtection="1">
      <alignment horizontal="center" vertical="center" textRotation="90" wrapText="1"/>
    </xf>
    <xf numFmtId="166" fontId="10" fillId="4" borderId="2" xfId="0" applyNumberFormat="1" applyFont="1" applyFill="1" applyBorder="1" applyAlignment="1" applyProtection="1">
      <alignment horizontal="right"/>
    </xf>
    <xf numFmtId="14" fontId="12" fillId="0" borderId="0" xfId="0" applyNumberFormat="1" applyFont="1" applyProtection="1"/>
    <xf numFmtId="3" fontId="12" fillId="0" borderId="0" xfId="0" applyNumberFormat="1" applyFont="1" applyProtection="1"/>
    <xf numFmtId="0" fontId="10" fillId="0" borderId="22" xfId="0" applyFont="1" applyBorder="1" applyAlignment="1" applyProtection="1"/>
    <xf numFmtId="0" fontId="17" fillId="0" borderId="0" xfId="0" applyFont="1"/>
    <xf numFmtId="0" fontId="10" fillId="0" borderId="0" xfId="20" applyFont="1"/>
    <xf numFmtId="0" fontId="9" fillId="0" borderId="3" xfId="0" applyFont="1" applyFill="1" applyBorder="1" applyAlignment="1">
      <alignment horizontal="left" indent="1"/>
    </xf>
    <xf numFmtId="0" fontId="9" fillId="0" borderId="3" xfId="0" applyFont="1" applyFill="1" applyBorder="1" applyAlignment="1" applyProtection="1">
      <alignment horizontal="left" indent="1"/>
    </xf>
    <xf numFmtId="0" fontId="10" fillId="0" borderId="3" xfId="0" applyFont="1" applyFill="1" applyBorder="1" applyAlignment="1" applyProtection="1">
      <alignment horizontal="left" indent="2"/>
    </xf>
    <xf numFmtId="0" fontId="10" fillId="0" borderId="3" xfId="0" applyFont="1" applyFill="1" applyBorder="1" applyAlignment="1" applyProtection="1">
      <alignment horizontal="left" indent="2"/>
      <protection locked="0"/>
    </xf>
    <xf numFmtId="0" fontId="10" fillId="0" borderId="3" xfId="0" applyFont="1" applyFill="1" applyBorder="1" applyAlignment="1">
      <alignment horizontal="left" wrapText="1" indent="2"/>
    </xf>
    <xf numFmtId="0" fontId="9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Alignment="1">
      <alignment horizontal="left" indent="2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/>
    </xf>
    <xf numFmtId="0" fontId="10" fillId="0" borderId="0" xfId="20" applyFont="1" applyProtection="1"/>
    <xf numFmtId="0" fontId="12" fillId="0" borderId="3" xfId="21" applyFont="1" applyFill="1" applyBorder="1"/>
    <xf numFmtId="0" fontId="15" fillId="0" borderId="3" xfId="21" applyFont="1" applyFill="1" applyBorder="1"/>
    <xf numFmtId="0" fontId="12" fillId="0" borderId="3" xfId="21" applyFont="1" applyFill="1" applyBorder="1" applyAlignment="1">
      <alignment horizontal="left" indent="2"/>
    </xf>
    <xf numFmtId="10" fontId="17" fillId="0" borderId="3" xfId="22" applyNumberFormat="1" applyFont="1" applyBorder="1"/>
    <xf numFmtId="170" fontId="17" fillId="0" borderId="3" xfId="23" applyNumberFormat="1" applyFont="1" applyBorder="1"/>
    <xf numFmtId="0" fontId="12" fillId="0" borderId="0" xfId="21" applyFont="1"/>
    <xf numFmtId="0" fontId="17" fillId="0" borderId="3" xfId="21" applyNumberFormat="1" applyFont="1" applyFill="1" applyBorder="1" applyAlignment="1">
      <alignment horizontal="center" vertical="center" wrapText="1"/>
    </xf>
    <xf numFmtId="10" fontId="12" fillId="0" borderId="3" xfId="21" applyNumberFormat="1" applyFont="1" applyBorder="1"/>
    <xf numFmtId="0" fontId="15" fillId="0" borderId="0" xfId="0" applyFont="1" applyAlignment="1">
      <alignment horizontal="left" vertical="center"/>
    </xf>
    <xf numFmtId="0" fontId="12" fillId="0" borderId="3" xfId="21" applyFont="1" applyFill="1" applyBorder="1" applyAlignment="1">
      <alignment horizontal="left" indent="1"/>
    </xf>
    <xf numFmtId="10" fontId="12" fillId="0" borderId="3" xfId="21" applyNumberFormat="1" applyFont="1" applyFill="1" applyBorder="1"/>
    <xf numFmtId="10" fontId="17" fillId="0" borderId="3" xfId="22" applyNumberFormat="1" applyFont="1" applyFill="1" applyBorder="1"/>
    <xf numFmtId="170" fontId="17" fillId="0" borderId="3" xfId="23" applyNumberFormat="1" applyFont="1" applyFill="1" applyBorder="1"/>
    <xf numFmtId="0" fontId="12" fillId="0" borderId="0" xfId="21" applyFont="1" applyFill="1"/>
    <xf numFmtId="1" fontId="9" fillId="6" borderId="8" xfId="2" applyNumberFormat="1" applyFont="1" applyFill="1" applyBorder="1" applyAlignment="1" applyProtection="1">
      <alignment horizontal="center" vertical="center"/>
    </xf>
    <xf numFmtId="10" fontId="9" fillId="6" borderId="9" xfId="2" applyNumberFormat="1" applyFont="1" applyFill="1" applyBorder="1" applyAlignment="1" applyProtection="1">
      <alignment horizontal="left"/>
    </xf>
    <xf numFmtId="166" fontId="9" fillId="6" borderId="8" xfId="0" applyNumberFormat="1" applyFont="1" applyFill="1" applyBorder="1" applyAlignment="1" applyProtection="1">
      <alignment horizontal="right"/>
    </xf>
    <xf numFmtId="166" fontId="9" fillId="6" borderId="10" xfId="0" applyNumberFormat="1" applyFont="1" applyFill="1" applyBorder="1" applyAlignment="1" applyProtection="1">
      <alignment horizontal="right"/>
    </xf>
    <xf numFmtId="166" fontId="9" fillId="6" borderId="9" xfId="0" applyNumberFormat="1" applyFont="1" applyFill="1" applyBorder="1" applyAlignment="1" applyProtection="1">
      <alignment horizontal="right"/>
    </xf>
    <xf numFmtId="10" fontId="15" fillId="6" borderId="11" xfId="2" applyNumberFormat="1" applyFont="1" applyFill="1" applyBorder="1" applyProtection="1"/>
    <xf numFmtId="10" fontId="15" fillId="6" borderId="12" xfId="2" applyNumberFormat="1" applyFont="1" applyFill="1" applyBorder="1" applyProtection="1"/>
    <xf numFmtId="165" fontId="10" fillId="6" borderId="7" xfId="1" applyNumberFormat="1" applyFont="1" applyFill="1" applyBorder="1" applyAlignment="1" applyProtection="1">
      <alignment horizontal="center" vertical="center"/>
    </xf>
    <xf numFmtId="10" fontId="9" fillId="6" borderId="6" xfId="2" applyNumberFormat="1" applyFont="1" applyFill="1" applyBorder="1" applyAlignment="1" applyProtection="1">
      <alignment horizontal="left"/>
    </xf>
    <xf numFmtId="166" fontId="9" fillId="6" borderId="7" xfId="0" applyNumberFormat="1" applyFont="1" applyFill="1" applyBorder="1" applyAlignment="1" applyProtection="1">
      <alignment horizontal="right"/>
    </xf>
    <xf numFmtId="166" fontId="9" fillId="6" borderId="2" xfId="0" applyNumberFormat="1" applyFont="1" applyFill="1" applyBorder="1" applyAlignment="1" applyProtection="1">
      <alignment horizontal="right"/>
    </xf>
    <xf numFmtId="166" fontId="9" fillId="6" borderId="6" xfId="0" applyNumberFormat="1" applyFont="1" applyFill="1" applyBorder="1" applyAlignment="1" applyProtection="1">
      <alignment horizontal="right"/>
    </xf>
    <xf numFmtId="166" fontId="9" fillId="6" borderId="26" xfId="0" applyNumberFormat="1" applyFont="1" applyFill="1" applyBorder="1" applyAlignment="1" applyProtection="1">
      <alignment horizontal="right"/>
    </xf>
    <xf numFmtId="10" fontId="15" fillId="6" borderId="1" xfId="2" applyNumberFormat="1" applyFont="1" applyFill="1" applyBorder="1" applyProtection="1"/>
    <xf numFmtId="10" fontId="15" fillId="6" borderId="27" xfId="2" applyNumberFormat="1" applyFont="1" applyFill="1" applyBorder="1" applyProtection="1"/>
    <xf numFmtId="1" fontId="9" fillId="0" borderId="0" xfId="2" applyNumberFormat="1" applyFont="1" applyFill="1" applyBorder="1" applyAlignment="1" applyProtection="1">
      <alignment horizontal="center" vertical="center"/>
    </xf>
    <xf numFmtId="10" fontId="9" fillId="0" borderId="0" xfId="2" applyNumberFormat="1" applyFont="1" applyFill="1" applyBorder="1" applyAlignment="1" applyProtection="1">
      <alignment horizontal="left"/>
    </xf>
    <xf numFmtId="10" fontId="14" fillId="0" borderId="0" xfId="3" applyNumberFormat="1" applyFont="1" applyFill="1" applyBorder="1" applyAlignment="1" applyProtection="1">
      <alignment horizontal="right"/>
    </xf>
    <xf numFmtId="165" fontId="9" fillId="5" borderId="7" xfId="1" applyNumberFormat="1" applyFont="1" applyFill="1" applyBorder="1" applyAlignment="1" applyProtection="1">
      <alignment horizontal="center" vertical="center"/>
    </xf>
    <xf numFmtId="10" fontId="9" fillId="5" borderId="6" xfId="2" applyNumberFormat="1" applyFont="1" applyFill="1" applyBorder="1" applyAlignment="1" applyProtection="1">
      <alignment horizontal="left"/>
    </xf>
    <xf numFmtId="166" fontId="9" fillId="5" borderId="24" xfId="0" applyNumberFormat="1" applyFont="1" applyFill="1" applyBorder="1" applyAlignment="1" applyProtection="1">
      <alignment horizontal="right"/>
    </xf>
    <xf numFmtId="165" fontId="9" fillId="6" borderId="7" xfId="1" applyNumberFormat="1" applyFont="1" applyFill="1" applyBorder="1" applyAlignment="1" applyProtection="1">
      <alignment horizontal="center" vertical="center"/>
    </xf>
    <xf numFmtId="166" fontId="9" fillId="6" borderId="13" xfId="0" applyNumberFormat="1" applyFont="1" applyFill="1" applyBorder="1" applyAlignment="1" applyProtection="1">
      <alignment horizontal="right"/>
    </xf>
    <xf numFmtId="166" fontId="9" fillId="6" borderId="4" xfId="0" applyNumberFormat="1" applyFont="1" applyFill="1" applyBorder="1" applyAlignment="1" applyProtection="1">
      <alignment horizontal="right"/>
    </xf>
    <xf numFmtId="166" fontId="9" fillId="6" borderId="3" xfId="0" applyNumberFormat="1" applyFont="1" applyFill="1" applyBorder="1" applyAlignment="1" applyProtection="1">
      <alignment horizontal="right"/>
    </xf>
    <xf numFmtId="166" fontId="9" fillId="6" borderId="5" xfId="0" applyNumberFormat="1" applyFont="1" applyFill="1" applyBorder="1" applyAlignment="1" applyProtection="1">
      <alignment horizontal="right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38" fontId="18" fillId="6" borderId="13" xfId="0" applyNumberFormat="1" applyFont="1" applyFill="1" applyBorder="1" applyAlignment="1" applyProtection="1">
      <alignment horizontal="center"/>
      <protection locked="0"/>
    </xf>
    <xf numFmtId="38" fontId="1" fillId="6" borderId="32" xfId="0" applyNumberFormat="1" applyFont="1" applyFill="1" applyBorder="1" applyAlignment="1" applyProtection="1">
      <protection locked="0"/>
    </xf>
    <xf numFmtId="166" fontId="10" fillId="0" borderId="3" xfId="1" applyNumberFormat="1" applyFont="1" applyFill="1" applyBorder="1" applyAlignment="1" applyProtection="1">
      <alignment horizontal="right"/>
      <protection locked="0"/>
    </xf>
    <xf numFmtId="166" fontId="9" fillId="7" borderId="3" xfId="1" applyNumberFormat="1" applyFont="1" applyFill="1" applyBorder="1" applyAlignment="1">
      <alignment horizontal="right"/>
    </xf>
    <xf numFmtId="166" fontId="10" fillId="7" borderId="3" xfId="1" applyNumberFormat="1" applyFont="1" applyFill="1" applyBorder="1" applyAlignment="1">
      <alignment horizontal="right"/>
    </xf>
    <xf numFmtId="166" fontId="1" fillId="6" borderId="32" xfId="1" applyNumberFormat="1" applyFont="1" applyFill="1" applyBorder="1" applyAlignment="1" applyProtection="1">
      <alignment horizontal="right"/>
      <protection locked="0"/>
    </xf>
    <xf numFmtId="166" fontId="18" fillId="6" borderId="13" xfId="1" applyNumberFormat="1" applyFont="1" applyFill="1" applyBorder="1" applyAlignment="1" applyProtection="1">
      <alignment horizontal="right"/>
      <protection locked="0"/>
    </xf>
    <xf numFmtId="166" fontId="10" fillId="7" borderId="3" xfId="1" applyNumberFormat="1" applyFont="1" applyFill="1" applyBorder="1" applyAlignment="1" applyProtection="1">
      <alignment horizontal="right"/>
      <protection locked="0"/>
    </xf>
    <xf numFmtId="166" fontId="10" fillId="7" borderId="3" xfId="1" applyNumberFormat="1" applyFont="1" applyFill="1" applyBorder="1" applyAlignment="1" applyProtection="1">
      <alignment horizontal="right"/>
    </xf>
    <xf numFmtId="0" fontId="10" fillId="0" borderId="36" xfId="0" applyFont="1" applyFill="1" applyBorder="1" applyAlignment="1" applyProtection="1">
      <alignment horizontal="left" indent="1"/>
    </xf>
    <xf numFmtId="0" fontId="10" fillId="0" borderId="37" xfId="0" applyFont="1" applyFill="1" applyBorder="1" applyAlignment="1" applyProtection="1">
      <alignment horizontal="left" indent="1"/>
    </xf>
    <xf numFmtId="0" fontId="9" fillId="2" borderId="3" xfId="0" applyFont="1" applyFill="1" applyBorder="1" applyAlignment="1">
      <alignment horizontal="left"/>
    </xf>
    <xf numFmtId="166" fontId="9" fillId="2" borderId="3" xfId="1" applyNumberFormat="1" applyFont="1" applyFill="1" applyBorder="1" applyAlignment="1">
      <alignment horizontal="right"/>
    </xf>
    <xf numFmtId="166" fontId="12" fillId="0" borderId="28" xfId="21" applyNumberFormat="1" applyFont="1" applyBorder="1"/>
    <xf numFmtId="166" fontId="12" fillId="0" borderId="3" xfId="21" applyNumberFormat="1" applyFont="1" applyBorder="1"/>
    <xf numFmtId="166" fontId="12" fillId="0" borderId="28" xfId="21" applyNumberFormat="1" applyFont="1" applyFill="1" applyBorder="1"/>
    <xf numFmtId="166" fontId="12" fillId="0" borderId="3" xfId="21" applyNumberFormat="1" applyFont="1" applyFill="1" applyBorder="1"/>
    <xf numFmtId="166" fontId="17" fillId="0" borderId="3" xfId="23" applyNumberFormat="1" applyFont="1" applyBorder="1"/>
    <xf numFmtId="166" fontId="17" fillId="0" borderId="3" xfId="23" applyNumberFormat="1" applyFont="1" applyFill="1" applyBorder="1"/>
    <xf numFmtId="0" fontId="12" fillId="0" borderId="29" xfId="0" applyFont="1" applyBorder="1" applyAlignment="1" applyProtection="1"/>
    <xf numFmtId="164" fontId="6" fillId="0" borderId="0" xfId="1"/>
    <xf numFmtId="0" fontId="12" fillId="0" borderId="0" xfId="21" applyFont="1" applyAlignment="1">
      <alignment horizontal="right"/>
    </xf>
    <xf numFmtId="164" fontId="6" fillId="0" borderId="0" xfId="1" applyBorder="1"/>
    <xf numFmtId="0" fontId="12" fillId="0" borderId="29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textRotation="90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textRotation="90" wrapText="1"/>
    </xf>
    <xf numFmtId="0" fontId="12" fillId="0" borderId="13" xfId="0" applyFont="1" applyBorder="1" applyAlignment="1" applyProtection="1">
      <alignment horizontal="center" vertical="center" textRotation="90" wrapText="1"/>
    </xf>
    <xf numFmtId="0" fontId="10" fillId="0" borderId="14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 vertical="center" textRotation="90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10" fillId="0" borderId="21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10" fillId="0" borderId="33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12" fillId="0" borderId="34" xfId="0" applyFont="1" applyBorder="1" applyAlignment="1" applyProtection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 applyProtection="1">
      <alignment horizontal="left" vertical="center" indent="1"/>
    </xf>
    <xf numFmtId="0" fontId="10" fillId="0" borderId="36" xfId="0" applyFont="1" applyFill="1" applyBorder="1" applyAlignment="1" applyProtection="1">
      <alignment horizontal="left" vertical="center" indent="1"/>
    </xf>
    <xf numFmtId="0" fontId="12" fillId="0" borderId="3" xfId="21" applyFont="1" applyBorder="1" applyAlignment="1">
      <alignment horizontal="center" vertical="center" wrapText="1"/>
    </xf>
    <xf numFmtId="0" fontId="15" fillId="0" borderId="3" xfId="21" applyFont="1" applyFill="1" applyBorder="1" applyAlignment="1">
      <alignment horizontal="center" vertical="center"/>
    </xf>
    <xf numFmtId="0" fontId="12" fillId="0" borderId="3" xfId="21" applyFont="1" applyFill="1" applyBorder="1" applyAlignment="1">
      <alignment horizontal="center" vertical="center" wrapText="1"/>
    </xf>
  </cellXfs>
  <cellStyles count="24">
    <cellStyle name="Comma" xfId="1" builtinId="3"/>
    <cellStyle name="Comma 2" xfId="5"/>
    <cellStyle name="Comma 2 2" xfId="9"/>
    <cellStyle name="Comma 3" xfId="10"/>
    <cellStyle name="Comma 3 2" xfId="16"/>
    <cellStyle name="Comma 4" xfId="13"/>
    <cellStyle name="Comma 5" xfId="15"/>
    <cellStyle name="Comma 6" xfId="23"/>
    <cellStyle name="Normal" xfId="0" builtinId="0"/>
    <cellStyle name="Normal 10" xfId="7"/>
    <cellStyle name="Normal 11" xfId="18"/>
    <cellStyle name="Normal 2" xfId="4"/>
    <cellStyle name="Normal 2 2" xfId="6"/>
    <cellStyle name="Normal 3" xfId="12"/>
    <cellStyle name="Normal 4" xfId="14"/>
    <cellStyle name="Normal 4 2" xfId="11"/>
    <cellStyle name="Normal 4 2 2" xfId="17"/>
    <cellStyle name="Normal 5" xfId="21"/>
    <cellStyle name="Normal_RC-D 2" xfId="20"/>
    <cellStyle name="Percent" xfId="2" builtinId="5"/>
    <cellStyle name="Percent 2" xfId="8"/>
    <cellStyle name="Percent 2 2" xfId="3"/>
    <cellStyle name="Percent 2 3" xfId="19"/>
    <cellStyle name="Percent 3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pnadzem\AppData\Local\Microsoft\Windows\INetCache\Content.Outlook\TRKG25IM\FINAL%20Forms\FINREP%20Supplemental%20Form%20-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LD-A"/>
      <sheetName val="LD-D"/>
      <sheetName val="LD-AD"/>
      <sheetName val="Validation"/>
      <sheetName val="RCS"/>
      <sheetName val="CI"/>
      <sheetName val="Countries"/>
      <sheetName val="Currency Codes"/>
      <sheetName val="Rating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0</v>
          </cell>
        </row>
        <row r="4">
          <cell r="A4">
            <v>1</v>
          </cell>
        </row>
        <row r="8">
          <cell r="A8">
            <v>1</v>
          </cell>
          <cell r="B8">
            <v>0</v>
          </cell>
          <cell r="C8">
            <v>1</v>
          </cell>
          <cell r="D8">
            <v>1</v>
          </cell>
          <cell r="E8">
            <v>1</v>
          </cell>
          <cell r="F8">
            <v>0</v>
          </cell>
        </row>
        <row r="9">
          <cell r="A9">
            <v>2</v>
          </cell>
          <cell r="B9">
            <v>1</v>
          </cell>
          <cell r="C9">
            <v>2</v>
          </cell>
          <cell r="D9">
            <v>0</v>
          </cell>
          <cell r="E9">
            <v>0</v>
          </cell>
          <cell r="F9">
            <v>1</v>
          </cell>
        </row>
        <row r="10">
          <cell r="A10">
            <v>3</v>
          </cell>
          <cell r="B10">
            <v>2</v>
          </cell>
          <cell r="C10">
            <v>3</v>
          </cell>
          <cell r="F10">
            <v>2</v>
          </cell>
        </row>
        <row r="11">
          <cell r="A11">
            <v>4</v>
          </cell>
          <cell r="B11">
            <v>3</v>
          </cell>
          <cell r="C11">
            <v>4</v>
          </cell>
        </row>
        <row r="12">
          <cell r="A12">
            <v>5</v>
          </cell>
          <cell r="C12">
            <v>5</v>
          </cell>
        </row>
        <row r="13">
          <cell r="A13">
            <v>6</v>
          </cell>
          <cell r="C13">
            <v>6</v>
          </cell>
        </row>
        <row r="14">
          <cell r="C14">
            <v>7</v>
          </cell>
        </row>
        <row r="15">
          <cell r="C15">
            <v>8</v>
          </cell>
        </row>
        <row r="16">
          <cell r="C16">
            <v>9</v>
          </cell>
        </row>
      </sheetData>
      <sheetData sheetId="5" refreshError="1"/>
      <sheetData sheetId="6" refreshError="1"/>
      <sheetData sheetId="7">
        <row r="3">
          <cell r="A3" t="str">
            <v>AF</v>
          </cell>
        </row>
        <row r="4">
          <cell r="A4" t="str">
            <v>AX</v>
          </cell>
        </row>
        <row r="5">
          <cell r="A5" t="str">
            <v>AL</v>
          </cell>
        </row>
        <row r="6">
          <cell r="A6" t="str">
            <v>DZ</v>
          </cell>
        </row>
        <row r="7">
          <cell r="A7" t="str">
            <v>AS</v>
          </cell>
        </row>
        <row r="8">
          <cell r="A8" t="str">
            <v>AD</v>
          </cell>
        </row>
        <row r="9">
          <cell r="A9" t="str">
            <v>AO</v>
          </cell>
        </row>
        <row r="10">
          <cell r="A10" t="str">
            <v>AI</v>
          </cell>
        </row>
        <row r="11">
          <cell r="A11" t="str">
            <v>AQ</v>
          </cell>
        </row>
        <row r="12">
          <cell r="A12" t="str">
            <v>AG</v>
          </cell>
        </row>
        <row r="13">
          <cell r="A13" t="str">
            <v>AR</v>
          </cell>
        </row>
        <row r="14">
          <cell r="A14" t="str">
            <v>AM</v>
          </cell>
        </row>
        <row r="15">
          <cell r="A15" t="str">
            <v>AW</v>
          </cell>
        </row>
        <row r="16">
          <cell r="A16" t="str">
            <v>AC</v>
          </cell>
        </row>
        <row r="17">
          <cell r="A17" t="str">
            <v>AU</v>
          </cell>
        </row>
        <row r="18">
          <cell r="A18" t="str">
            <v>AT</v>
          </cell>
        </row>
        <row r="19">
          <cell r="A19" t="str">
            <v>AZ</v>
          </cell>
        </row>
        <row r="20">
          <cell r="A20" t="str">
            <v>BS</v>
          </cell>
        </row>
        <row r="21">
          <cell r="A21" t="str">
            <v>BH</v>
          </cell>
        </row>
        <row r="22">
          <cell r="A22" t="str">
            <v>BD</v>
          </cell>
        </row>
        <row r="23">
          <cell r="A23" t="str">
            <v>BB</v>
          </cell>
        </row>
        <row r="24">
          <cell r="A24" t="str">
            <v>BY</v>
          </cell>
        </row>
        <row r="25">
          <cell r="A25" t="str">
            <v>BE</v>
          </cell>
        </row>
        <row r="26">
          <cell r="A26" t="str">
            <v>BZ</v>
          </cell>
        </row>
        <row r="27">
          <cell r="A27" t="str">
            <v>BJ</v>
          </cell>
        </row>
        <row r="28">
          <cell r="A28" t="str">
            <v>BM</v>
          </cell>
        </row>
        <row r="29">
          <cell r="A29" t="str">
            <v>BT</v>
          </cell>
        </row>
        <row r="30">
          <cell r="A30" t="str">
            <v>BO</v>
          </cell>
        </row>
        <row r="31">
          <cell r="A31" t="str">
            <v>BA</v>
          </cell>
        </row>
        <row r="32">
          <cell r="A32" t="str">
            <v>BW</v>
          </cell>
        </row>
        <row r="33">
          <cell r="A33" t="str">
            <v>BV</v>
          </cell>
        </row>
        <row r="34">
          <cell r="A34" t="str">
            <v>BR</v>
          </cell>
        </row>
        <row r="35">
          <cell r="A35" t="str">
            <v>IO</v>
          </cell>
        </row>
        <row r="36">
          <cell r="A36" t="str">
            <v>VG</v>
          </cell>
        </row>
        <row r="37">
          <cell r="A37" t="str">
            <v>BN</v>
          </cell>
        </row>
        <row r="38">
          <cell r="A38" t="str">
            <v>BG</v>
          </cell>
        </row>
        <row r="39">
          <cell r="A39" t="str">
            <v>BF</v>
          </cell>
        </row>
        <row r="40">
          <cell r="A40" t="str">
            <v>BI</v>
          </cell>
        </row>
        <row r="41">
          <cell r="A41" t="str">
            <v>KH</v>
          </cell>
        </row>
        <row r="42">
          <cell r="A42" t="str">
            <v>CM</v>
          </cell>
        </row>
        <row r="43">
          <cell r="A43" t="str">
            <v>CA</v>
          </cell>
        </row>
        <row r="44">
          <cell r="A44" t="str">
            <v>CV</v>
          </cell>
        </row>
        <row r="45">
          <cell r="A45" t="str">
            <v>KY</v>
          </cell>
        </row>
        <row r="46">
          <cell r="A46" t="str">
            <v>CF</v>
          </cell>
        </row>
        <row r="47">
          <cell r="A47" t="str">
            <v>TD</v>
          </cell>
        </row>
        <row r="48">
          <cell r="A48" t="str">
            <v>CL</v>
          </cell>
        </row>
        <row r="49">
          <cell r="A49" t="str">
            <v>CN</v>
          </cell>
        </row>
        <row r="50">
          <cell r="A50" t="str">
            <v>CX</v>
          </cell>
        </row>
        <row r="51">
          <cell r="A51" t="str">
            <v>CC</v>
          </cell>
        </row>
        <row r="52">
          <cell r="A52" t="str">
            <v>CO</v>
          </cell>
        </row>
        <row r="53">
          <cell r="A53" t="str">
            <v>KM</v>
          </cell>
        </row>
        <row r="54">
          <cell r="A54" t="str">
            <v>CG</v>
          </cell>
        </row>
        <row r="55">
          <cell r="A55" t="str">
            <v>CD</v>
          </cell>
        </row>
        <row r="56">
          <cell r="A56" t="str">
            <v>CK</v>
          </cell>
        </row>
        <row r="57">
          <cell r="A57" t="str">
            <v>CR</v>
          </cell>
        </row>
        <row r="58">
          <cell r="A58" t="str">
            <v>CI</v>
          </cell>
        </row>
        <row r="59">
          <cell r="A59" t="str">
            <v>HR</v>
          </cell>
        </row>
        <row r="60">
          <cell r="A60" t="str">
            <v>CU</v>
          </cell>
        </row>
        <row r="61">
          <cell r="A61" t="str">
            <v>CY</v>
          </cell>
        </row>
        <row r="62">
          <cell r="A62" t="str">
            <v>CZ</v>
          </cell>
        </row>
        <row r="63">
          <cell r="A63" t="str">
            <v>CS</v>
          </cell>
        </row>
        <row r="64">
          <cell r="A64" t="str">
            <v>DK</v>
          </cell>
        </row>
        <row r="65">
          <cell r="A65" t="str">
            <v>DJ</v>
          </cell>
        </row>
        <row r="66">
          <cell r="A66" t="str">
            <v>DM</v>
          </cell>
        </row>
        <row r="67">
          <cell r="A67" t="str">
            <v>DO</v>
          </cell>
        </row>
        <row r="68">
          <cell r="A68" t="str">
            <v>TP</v>
          </cell>
        </row>
        <row r="69">
          <cell r="A69" t="str">
            <v>EC</v>
          </cell>
        </row>
        <row r="70">
          <cell r="A70" t="str">
            <v>EG</v>
          </cell>
        </row>
        <row r="71">
          <cell r="A71" t="str">
            <v>SV</v>
          </cell>
        </row>
        <row r="72">
          <cell r="A72" t="str">
            <v>GQ</v>
          </cell>
        </row>
        <row r="73">
          <cell r="A73" t="str">
            <v>ER</v>
          </cell>
        </row>
        <row r="74">
          <cell r="A74" t="str">
            <v>EE</v>
          </cell>
        </row>
        <row r="75">
          <cell r="A75" t="str">
            <v>ET</v>
          </cell>
        </row>
        <row r="76">
          <cell r="A76" t="str">
            <v>EU</v>
          </cell>
        </row>
        <row r="77">
          <cell r="A77" t="str">
            <v>MK</v>
          </cell>
        </row>
        <row r="78">
          <cell r="A78" t="str">
            <v>FK</v>
          </cell>
        </row>
        <row r="79">
          <cell r="A79" t="str">
            <v>FO</v>
          </cell>
        </row>
        <row r="80">
          <cell r="A80" t="str">
            <v>FJ</v>
          </cell>
        </row>
        <row r="81">
          <cell r="A81" t="str">
            <v>FI</v>
          </cell>
        </row>
        <row r="82">
          <cell r="A82" t="str">
            <v>FR</v>
          </cell>
        </row>
        <row r="83">
          <cell r="A83" t="str">
            <v>FX</v>
          </cell>
        </row>
        <row r="84">
          <cell r="A84" t="str">
            <v>GF</v>
          </cell>
        </row>
        <row r="85">
          <cell r="A85" t="str">
            <v>PF</v>
          </cell>
        </row>
        <row r="86">
          <cell r="A86" t="str">
            <v>TF</v>
          </cell>
        </row>
        <row r="87">
          <cell r="A87" t="str">
            <v>GA</v>
          </cell>
        </row>
        <row r="88">
          <cell r="A88" t="str">
            <v>GM</v>
          </cell>
        </row>
        <row r="89">
          <cell r="A89" t="str">
            <v>GE</v>
          </cell>
        </row>
        <row r="90">
          <cell r="A90" t="str">
            <v>DE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GB</v>
          </cell>
        </row>
        <row r="94">
          <cell r="A94" t="str">
            <v>GR</v>
          </cell>
        </row>
        <row r="95">
          <cell r="A95" t="str">
            <v>GL</v>
          </cell>
        </row>
        <row r="96">
          <cell r="A96" t="str">
            <v>GD</v>
          </cell>
        </row>
        <row r="97">
          <cell r="A97" t="str">
            <v>GP</v>
          </cell>
        </row>
        <row r="98">
          <cell r="A98" t="str">
            <v>GU</v>
          </cell>
        </row>
        <row r="99">
          <cell r="A99" t="str">
            <v>GT</v>
          </cell>
        </row>
        <row r="100">
          <cell r="A100" t="str">
            <v>GG</v>
          </cell>
        </row>
        <row r="101">
          <cell r="A101" t="str">
            <v>GN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HT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HK</v>
          </cell>
        </row>
        <row r="108">
          <cell r="A108" t="str">
            <v>HU</v>
          </cell>
        </row>
        <row r="109">
          <cell r="A109" t="str">
            <v>IS</v>
          </cell>
        </row>
        <row r="110">
          <cell r="A110" t="str">
            <v>IN</v>
          </cell>
        </row>
        <row r="111">
          <cell r="A111" t="str">
            <v>ID</v>
          </cell>
        </row>
        <row r="112">
          <cell r="A112" t="str">
            <v>IR</v>
          </cell>
        </row>
        <row r="113">
          <cell r="A113" t="str">
            <v>IQ</v>
          </cell>
        </row>
        <row r="114">
          <cell r="A114" t="str">
            <v>IE</v>
          </cell>
        </row>
        <row r="115">
          <cell r="A115" t="str">
            <v>IM</v>
          </cell>
        </row>
        <row r="116">
          <cell r="A116" t="str">
            <v>IL</v>
          </cell>
        </row>
        <row r="117">
          <cell r="A117" t="str">
            <v>IT</v>
          </cell>
        </row>
        <row r="118">
          <cell r="A118" t="str">
            <v>JM</v>
          </cell>
        </row>
        <row r="119">
          <cell r="A119" t="str">
            <v>JP</v>
          </cell>
        </row>
        <row r="120">
          <cell r="A120" t="str">
            <v>JE</v>
          </cell>
        </row>
        <row r="121">
          <cell r="A121" t="str">
            <v>JO</v>
          </cell>
        </row>
        <row r="122">
          <cell r="A122" t="str">
            <v>KZ</v>
          </cell>
        </row>
        <row r="123">
          <cell r="A123" t="str">
            <v>KE</v>
          </cell>
        </row>
        <row r="124">
          <cell r="A124" t="str">
            <v>KI</v>
          </cell>
        </row>
        <row r="125">
          <cell r="A125" t="str">
            <v>KP</v>
          </cell>
        </row>
        <row r="126">
          <cell r="A126" t="str">
            <v>KR</v>
          </cell>
        </row>
        <row r="127">
          <cell r="A127" t="str">
            <v>XK</v>
          </cell>
        </row>
        <row r="128">
          <cell r="A128" t="str">
            <v>KW</v>
          </cell>
        </row>
        <row r="129">
          <cell r="A129" t="str">
            <v>KG</v>
          </cell>
        </row>
        <row r="130">
          <cell r="A130" t="str">
            <v>LA</v>
          </cell>
        </row>
        <row r="131">
          <cell r="A131" t="str">
            <v>LV</v>
          </cell>
        </row>
        <row r="132">
          <cell r="A132" t="str">
            <v>LB</v>
          </cell>
        </row>
        <row r="133">
          <cell r="A133" t="str">
            <v>LS</v>
          </cell>
        </row>
        <row r="134">
          <cell r="A134" t="str">
            <v>LR</v>
          </cell>
        </row>
        <row r="135">
          <cell r="A135" t="str">
            <v>LY</v>
          </cell>
        </row>
        <row r="136">
          <cell r="A136" t="str">
            <v>LI</v>
          </cell>
        </row>
        <row r="137">
          <cell r="A137" t="str">
            <v>LT</v>
          </cell>
        </row>
        <row r="138">
          <cell r="A138" t="str">
            <v>LU</v>
          </cell>
        </row>
        <row r="139">
          <cell r="A139" t="str">
            <v>MO</v>
          </cell>
        </row>
        <row r="140">
          <cell r="A140" t="str">
            <v>MG</v>
          </cell>
        </row>
        <row r="141">
          <cell r="A141" t="str">
            <v>MW</v>
          </cell>
        </row>
        <row r="142">
          <cell r="A142" t="str">
            <v>MY</v>
          </cell>
        </row>
        <row r="143">
          <cell r="A143" t="str">
            <v>MV</v>
          </cell>
        </row>
        <row r="144">
          <cell r="A144" t="str">
            <v>ML</v>
          </cell>
        </row>
        <row r="145">
          <cell r="A145" t="str">
            <v>MT</v>
          </cell>
        </row>
        <row r="146">
          <cell r="A146" t="str">
            <v>MH</v>
          </cell>
        </row>
        <row r="147">
          <cell r="A147" t="str">
            <v>MQ</v>
          </cell>
        </row>
        <row r="148">
          <cell r="A148" t="str">
            <v>MR</v>
          </cell>
        </row>
        <row r="149">
          <cell r="A149" t="str">
            <v>MU</v>
          </cell>
        </row>
        <row r="150">
          <cell r="A150" t="str">
            <v>YT</v>
          </cell>
        </row>
        <row r="151">
          <cell r="A151" t="str">
            <v>MX</v>
          </cell>
        </row>
        <row r="152">
          <cell r="A152" t="str">
            <v>FM</v>
          </cell>
        </row>
        <row r="153">
          <cell r="A153" t="str">
            <v>MD</v>
          </cell>
        </row>
        <row r="154">
          <cell r="A154" t="str">
            <v>MC</v>
          </cell>
        </row>
        <row r="155">
          <cell r="A155" t="str">
            <v>MN</v>
          </cell>
        </row>
        <row r="156">
          <cell r="A156" t="str">
            <v>ME</v>
          </cell>
        </row>
        <row r="157">
          <cell r="A157" t="str">
            <v>MS</v>
          </cell>
        </row>
        <row r="158">
          <cell r="A158" t="str">
            <v>MA</v>
          </cell>
        </row>
        <row r="159">
          <cell r="A159" t="str">
            <v>MZ</v>
          </cell>
        </row>
        <row r="160">
          <cell r="A160" t="str">
            <v>MM</v>
          </cell>
        </row>
        <row r="161">
          <cell r="A161" t="str">
            <v>NA</v>
          </cell>
        </row>
        <row r="162">
          <cell r="A162" t="str">
            <v>NR</v>
          </cell>
        </row>
        <row r="163">
          <cell r="A163" t="str">
            <v>NP</v>
          </cell>
        </row>
        <row r="164">
          <cell r="A164" t="str">
            <v>NL</v>
          </cell>
        </row>
        <row r="165">
          <cell r="A165" t="str">
            <v>AN</v>
          </cell>
        </row>
        <row r="166">
          <cell r="A166" t="str">
            <v>NT</v>
          </cell>
        </row>
        <row r="167">
          <cell r="A167" t="str">
            <v>NC</v>
          </cell>
        </row>
        <row r="168">
          <cell r="A168" t="str">
            <v>NZ</v>
          </cell>
        </row>
        <row r="169">
          <cell r="A169" t="str">
            <v>NI</v>
          </cell>
        </row>
        <row r="170">
          <cell r="A170" t="str">
            <v>NE</v>
          </cell>
        </row>
        <row r="171">
          <cell r="A171" t="str">
            <v>NG</v>
          </cell>
        </row>
        <row r="172">
          <cell r="A172" t="str">
            <v>NU</v>
          </cell>
        </row>
        <row r="173">
          <cell r="A173" t="str">
            <v>NF</v>
          </cell>
        </row>
        <row r="174">
          <cell r="A174" t="str">
            <v>MP</v>
          </cell>
        </row>
        <row r="175">
          <cell r="A175" t="str">
            <v>NO</v>
          </cell>
        </row>
        <row r="176">
          <cell r="A176" t="str">
            <v>OM</v>
          </cell>
        </row>
        <row r="177">
          <cell r="A177" t="str">
            <v>PK</v>
          </cell>
        </row>
        <row r="178">
          <cell r="A178" t="str">
            <v>PW</v>
          </cell>
        </row>
        <row r="179">
          <cell r="A179" t="str">
            <v>PS</v>
          </cell>
        </row>
        <row r="180">
          <cell r="A180" t="str">
            <v>PA</v>
          </cell>
        </row>
        <row r="181">
          <cell r="A181" t="str">
            <v>PG</v>
          </cell>
        </row>
        <row r="182">
          <cell r="A182" t="str">
            <v>PY</v>
          </cell>
        </row>
        <row r="183">
          <cell r="A183" t="str">
            <v>PE</v>
          </cell>
        </row>
        <row r="184">
          <cell r="A184" t="str">
            <v>PH</v>
          </cell>
        </row>
        <row r="185">
          <cell r="A185" t="str">
            <v>PN</v>
          </cell>
        </row>
        <row r="186">
          <cell r="A186" t="str">
            <v>PL</v>
          </cell>
        </row>
        <row r="187">
          <cell r="A187" t="str">
            <v>PT</v>
          </cell>
        </row>
        <row r="188">
          <cell r="A188" t="str">
            <v>PR</v>
          </cell>
        </row>
        <row r="189">
          <cell r="A189" t="str">
            <v>QA</v>
          </cell>
        </row>
        <row r="190">
          <cell r="A190" t="str">
            <v>RE</v>
          </cell>
        </row>
        <row r="191">
          <cell r="A191" t="str">
            <v>RO</v>
          </cell>
        </row>
        <row r="192">
          <cell r="A192" t="str">
            <v>RU</v>
          </cell>
        </row>
        <row r="193">
          <cell r="A193" t="str">
            <v>RW</v>
          </cell>
        </row>
        <row r="194">
          <cell r="A194" t="str">
            <v>GS</v>
          </cell>
        </row>
        <row r="195">
          <cell r="A195" t="str">
            <v>KN</v>
          </cell>
        </row>
        <row r="196">
          <cell r="A196" t="str">
            <v>LC</v>
          </cell>
        </row>
        <row r="197">
          <cell r="A197" t="str">
            <v>MF</v>
          </cell>
        </row>
        <row r="198">
          <cell r="A198" t="str">
            <v>VC</v>
          </cell>
        </row>
        <row r="199">
          <cell r="A199" t="str">
            <v>WS</v>
          </cell>
        </row>
        <row r="200">
          <cell r="A200" t="str">
            <v>SM</v>
          </cell>
        </row>
        <row r="201">
          <cell r="A201" t="str">
            <v>ST</v>
          </cell>
        </row>
        <row r="202">
          <cell r="A202" t="str">
            <v>SA</v>
          </cell>
        </row>
        <row r="203">
          <cell r="A203" t="str">
            <v>SN</v>
          </cell>
        </row>
        <row r="204">
          <cell r="A204" t="str">
            <v>RS</v>
          </cell>
        </row>
        <row r="205">
          <cell r="A205" t="str">
            <v>YU</v>
          </cell>
        </row>
        <row r="206">
          <cell r="A206" t="str">
            <v>SC</v>
          </cell>
        </row>
        <row r="207">
          <cell r="A207" t="str">
            <v>SL</v>
          </cell>
        </row>
        <row r="208">
          <cell r="A208" t="str">
            <v>SG</v>
          </cell>
        </row>
        <row r="209">
          <cell r="A209" t="str">
            <v>SK</v>
          </cell>
        </row>
        <row r="210">
          <cell r="A210" t="str">
            <v>SI</v>
          </cell>
        </row>
        <row r="211">
          <cell r="A211" t="str">
            <v>SB</v>
          </cell>
        </row>
        <row r="212">
          <cell r="A212" t="str">
            <v>SO</v>
          </cell>
        </row>
        <row r="213">
          <cell r="A213" t="str">
            <v>ZA</v>
          </cell>
        </row>
        <row r="214">
          <cell r="A214" t="str">
            <v>SS</v>
          </cell>
        </row>
        <row r="215">
          <cell r="A215" t="str">
            <v>ES</v>
          </cell>
        </row>
        <row r="216">
          <cell r="A216" t="str">
            <v>LK</v>
          </cell>
        </row>
        <row r="217">
          <cell r="A217" t="str">
            <v>SH</v>
          </cell>
        </row>
        <row r="218">
          <cell r="A218" t="str">
            <v>PM</v>
          </cell>
        </row>
        <row r="219">
          <cell r="A219" t="str">
            <v>SD</v>
          </cell>
        </row>
        <row r="220">
          <cell r="A220" t="str">
            <v>SR</v>
          </cell>
        </row>
        <row r="221">
          <cell r="A221" t="str">
            <v>SJ</v>
          </cell>
        </row>
        <row r="222">
          <cell r="A222" t="str">
            <v>SZ</v>
          </cell>
        </row>
        <row r="223">
          <cell r="A223" t="str">
            <v>SE</v>
          </cell>
        </row>
        <row r="224">
          <cell r="A224" t="str">
            <v>CH</v>
          </cell>
        </row>
        <row r="225">
          <cell r="A225" t="str">
            <v>SY</v>
          </cell>
        </row>
        <row r="226">
          <cell r="A226" t="str">
            <v>TW</v>
          </cell>
        </row>
        <row r="227">
          <cell r="A227" t="str">
            <v>TJ</v>
          </cell>
        </row>
        <row r="228">
          <cell r="A228" t="str">
            <v>TZ</v>
          </cell>
        </row>
        <row r="229">
          <cell r="A229" t="str">
            <v>TH</v>
          </cell>
        </row>
        <row r="230">
          <cell r="A230" t="str">
            <v>TG</v>
          </cell>
        </row>
        <row r="231">
          <cell r="A231" t="str">
            <v>TK</v>
          </cell>
        </row>
        <row r="232">
          <cell r="A232" t="str">
            <v>TO</v>
          </cell>
        </row>
        <row r="233">
          <cell r="A233" t="str">
            <v>TT</v>
          </cell>
        </row>
        <row r="234">
          <cell r="A234" t="str">
            <v>TN</v>
          </cell>
        </row>
        <row r="235">
          <cell r="A235" t="str">
            <v>TR</v>
          </cell>
        </row>
        <row r="236">
          <cell r="A236" t="str">
            <v>TM</v>
          </cell>
        </row>
        <row r="237">
          <cell r="A237" t="str">
            <v>TC</v>
          </cell>
        </row>
        <row r="238">
          <cell r="A238" t="str">
            <v>TV</v>
          </cell>
        </row>
        <row r="239">
          <cell r="A239" t="str">
            <v>UG</v>
          </cell>
        </row>
        <row r="240">
          <cell r="A240" t="str">
            <v>UA</v>
          </cell>
        </row>
        <row r="241">
          <cell r="A241" t="str">
            <v>AE</v>
          </cell>
        </row>
        <row r="242">
          <cell r="A242" t="str">
            <v>UK</v>
          </cell>
        </row>
        <row r="243">
          <cell r="A243" t="str">
            <v>US</v>
          </cell>
        </row>
        <row r="244">
          <cell r="A244" t="str">
            <v>UY</v>
          </cell>
        </row>
        <row r="245">
          <cell r="A245" t="str">
            <v>UM</v>
          </cell>
        </row>
        <row r="246">
          <cell r="A246" t="str">
            <v>SU</v>
          </cell>
        </row>
        <row r="247">
          <cell r="A247" t="str">
            <v>UZ</v>
          </cell>
        </row>
        <row r="248">
          <cell r="A248" t="str">
            <v>VU</v>
          </cell>
        </row>
        <row r="249">
          <cell r="A249" t="str">
            <v>VA</v>
          </cell>
        </row>
        <row r="250">
          <cell r="A250" t="str">
            <v>VE</v>
          </cell>
        </row>
        <row r="251">
          <cell r="A251" t="str">
            <v>VN</v>
          </cell>
        </row>
        <row r="252">
          <cell r="A252" t="str">
            <v>VI</v>
          </cell>
        </row>
        <row r="253">
          <cell r="A253" t="str">
            <v>WF</v>
          </cell>
        </row>
        <row r="254">
          <cell r="A254" t="str">
            <v>EH</v>
          </cell>
        </row>
        <row r="255">
          <cell r="A255" t="str">
            <v>YE</v>
          </cell>
        </row>
        <row r="256">
          <cell r="A256" t="str">
            <v>ZR</v>
          </cell>
        </row>
        <row r="257">
          <cell r="A257" t="str">
            <v>ZM</v>
          </cell>
        </row>
        <row r="258">
          <cell r="A258" t="str">
            <v>ZW</v>
          </cell>
        </row>
        <row r="259">
          <cell r="A259" t="str">
            <v>IFI</v>
          </cell>
        </row>
        <row r="260">
          <cell r="A260" t="str">
            <v>BL</v>
          </cell>
        </row>
        <row r="261">
          <cell r="A261" t="str">
            <v>TL</v>
          </cell>
        </row>
        <row r="262">
          <cell r="A262" t="str">
            <v>OT</v>
          </cell>
        </row>
      </sheetData>
      <sheetData sheetId="8">
        <row r="3">
          <cell r="A3" t="str">
            <v>AED</v>
          </cell>
        </row>
        <row r="4">
          <cell r="A4" t="str">
            <v>AFN</v>
          </cell>
        </row>
        <row r="5">
          <cell r="A5" t="str">
            <v>ALL</v>
          </cell>
        </row>
        <row r="6">
          <cell r="A6" t="str">
            <v>AMD</v>
          </cell>
        </row>
        <row r="7">
          <cell r="A7" t="str">
            <v>ANG</v>
          </cell>
        </row>
        <row r="8">
          <cell r="A8" t="str">
            <v>AOA</v>
          </cell>
        </row>
        <row r="9">
          <cell r="A9" t="str">
            <v>ARS</v>
          </cell>
        </row>
        <row r="10">
          <cell r="A10" t="str">
            <v>AUD</v>
          </cell>
        </row>
        <row r="11">
          <cell r="A11" t="str">
            <v>AWG</v>
          </cell>
        </row>
        <row r="12">
          <cell r="A12" t="str">
            <v>AZN</v>
          </cell>
        </row>
        <row r="13">
          <cell r="A13" t="str">
            <v>BAM</v>
          </cell>
        </row>
        <row r="14">
          <cell r="A14" t="str">
            <v>BBD</v>
          </cell>
        </row>
        <row r="15">
          <cell r="A15" t="str">
            <v>BDT</v>
          </cell>
        </row>
        <row r="16">
          <cell r="A16" t="str">
            <v>BGN</v>
          </cell>
        </row>
        <row r="17">
          <cell r="A17" t="str">
            <v>BHD</v>
          </cell>
        </row>
        <row r="18">
          <cell r="A18" t="str">
            <v>BIF</v>
          </cell>
        </row>
        <row r="19">
          <cell r="A19" t="str">
            <v>BMD</v>
          </cell>
        </row>
        <row r="20">
          <cell r="A20" t="str">
            <v>BND</v>
          </cell>
        </row>
        <row r="21">
          <cell r="A21" t="str">
            <v>BOB</v>
          </cell>
        </row>
        <row r="22">
          <cell r="A22" t="str">
            <v>BRL</v>
          </cell>
        </row>
        <row r="23">
          <cell r="A23" t="str">
            <v>BSD</v>
          </cell>
        </row>
        <row r="24">
          <cell r="A24" t="str">
            <v>BTN</v>
          </cell>
        </row>
        <row r="25">
          <cell r="A25" t="str">
            <v>BWP</v>
          </cell>
        </row>
        <row r="26">
          <cell r="A26" t="str">
            <v>BYR</v>
          </cell>
        </row>
        <row r="27">
          <cell r="A27" t="str">
            <v>BZD</v>
          </cell>
        </row>
        <row r="28">
          <cell r="A28" t="str">
            <v>CAD</v>
          </cell>
        </row>
        <row r="29">
          <cell r="A29" t="str">
            <v>CDF</v>
          </cell>
        </row>
        <row r="30">
          <cell r="A30" t="str">
            <v>CHF</v>
          </cell>
        </row>
        <row r="31">
          <cell r="A31" t="str">
            <v>CLP</v>
          </cell>
        </row>
        <row r="32">
          <cell r="A32" t="str">
            <v>CNY</v>
          </cell>
        </row>
        <row r="33">
          <cell r="A33" t="str">
            <v>COP</v>
          </cell>
        </row>
        <row r="34">
          <cell r="A34" t="str">
            <v>CRC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IMP</v>
          </cell>
        </row>
        <row r="66">
          <cell r="A66" t="str">
            <v>INR</v>
          </cell>
        </row>
        <row r="67">
          <cell r="A67" t="str">
            <v>IQD</v>
          </cell>
        </row>
        <row r="68">
          <cell r="A68" t="str">
            <v>IRR</v>
          </cell>
        </row>
        <row r="69">
          <cell r="A69" t="str">
            <v>ISK</v>
          </cell>
        </row>
        <row r="70">
          <cell r="A70" t="str">
            <v>JEP</v>
          </cell>
        </row>
        <row r="71">
          <cell r="A71" t="str">
            <v>JMD</v>
          </cell>
        </row>
        <row r="72">
          <cell r="A72" t="str">
            <v>JOD</v>
          </cell>
        </row>
        <row r="73">
          <cell r="A73" t="str">
            <v>JPY</v>
          </cell>
        </row>
        <row r="74">
          <cell r="A74" t="str">
            <v>KES</v>
          </cell>
        </row>
        <row r="75">
          <cell r="A75" t="str">
            <v>KGS</v>
          </cell>
        </row>
        <row r="76">
          <cell r="A76" t="str">
            <v>KHR</v>
          </cell>
        </row>
        <row r="77">
          <cell r="A77" t="str">
            <v>KMF</v>
          </cell>
        </row>
        <row r="78">
          <cell r="A78" t="str">
            <v>KPW</v>
          </cell>
        </row>
        <row r="79">
          <cell r="A79" t="str">
            <v>KRW</v>
          </cell>
        </row>
        <row r="80">
          <cell r="A80" t="str">
            <v>KWD</v>
          </cell>
        </row>
        <row r="81">
          <cell r="A81" t="str">
            <v>KYD</v>
          </cell>
        </row>
        <row r="82">
          <cell r="A82" t="str">
            <v>KZT</v>
          </cell>
        </row>
        <row r="83">
          <cell r="A83" t="str">
            <v>LAK</v>
          </cell>
        </row>
        <row r="84">
          <cell r="A84" t="str">
            <v>LBP</v>
          </cell>
        </row>
        <row r="85">
          <cell r="A85" t="str">
            <v>LKR</v>
          </cell>
        </row>
        <row r="86">
          <cell r="A86" t="str">
            <v>LRD</v>
          </cell>
        </row>
        <row r="87">
          <cell r="A87" t="str">
            <v>LSL</v>
          </cell>
        </row>
        <row r="88">
          <cell r="A88" t="str">
            <v>LTL</v>
          </cell>
        </row>
        <row r="89">
          <cell r="A89" t="str">
            <v>LVL</v>
          </cell>
        </row>
        <row r="90">
          <cell r="A90" t="str">
            <v>LYD</v>
          </cell>
        </row>
        <row r="91">
          <cell r="A91" t="str">
            <v>MAD</v>
          </cell>
        </row>
        <row r="92">
          <cell r="A92" t="str">
            <v>MDL</v>
          </cell>
        </row>
        <row r="93">
          <cell r="A93" t="str">
            <v>MGA</v>
          </cell>
        </row>
        <row r="94">
          <cell r="A94" t="str">
            <v>MKD</v>
          </cell>
        </row>
        <row r="95">
          <cell r="A95" t="str">
            <v>MMK</v>
          </cell>
        </row>
        <row r="96">
          <cell r="A96" t="str">
            <v>MNT</v>
          </cell>
        </row>
        <row r="97">
          <cell r="A97" t="str">
            <v>MOP</v>
          </cell>
        </row>
        <row r="98">
          <cell r="A98" t="str">
            <v>MRO</v>
          </cell>
        </row>
        <row r="99">
          <cell r="A99" t="str">
            <v>MUR</v>
          </cell>
        </row>
        <row r="100">
          <cell r="A100" t="str">
            <v>MVR</v>
          </cell>
        </row>
        <row r="101">
          <cell r="A101" t="str">
            <v>MWK</v>
          </cell>
        </row>
        <row r="102">
          <cell r="A102" t="str">
            <v>MXN</v>
          </cell>
        </row>
        <row r="103">
          <cell r="A103" t="str">
            <v>MYR</v>
          </cell>
        </row>
        <row r="104">
          <cell r="A104" t="str">
            <v>MZN</v>
          </cell>
        </row>
        <row r="105">
          <cell r="A105" t="str">
            <v>NAD</v>
          </cell>
        </row>
        <row r="106">
          <cell r="A106" t="str">
            <v>NGN</v>
          </cell>
        </row>
        <row r="107">
          <cell r="A107" t="str">
            <v>NIO</v>
          </cell>
        </row>
        <row r="108">
          <cell r="A108" t="str">
            <v>NOK</v>
          </cell>
        </row>
        <row r="109">
          <cell r="A109" t="str">
            <v>NPR</v>
          </cell>
        </row>
        <row r="110">
          <cell r="A110" t="str">
            <v>NZD</v>
          </cell>
        </row>
        <row r="111">
          <cell r="A111" t="str">
            <v>OMR</v>
          </cell>
        </row>
        <row r="112">
          <cell r="A112" t="str">
            <v>PAB</v>
          </cell>
        </row>
        <row r="113">
          <cell r="A113" t="str">
            <v>PEN</v>
          </cell>
        </row>
        <row r="114">
          <cell r="A114" t="str">
            <v>PGK</v>
          </cell>
        </row>
        <row r="115">
          <cell r="A115" t="str">
            <v>PHP</v>
          </cell>
        </row>
        <row r="116">
          <cell r="A116" t="str">
            <v>PKR</v>
          </cell>
        </row>
        <row r="117">
          <cell r="A117" t="str">
            <v>PLN</v>
          </cell>
        </row>
        <row r="118">
          <cell r="A118" t="str">
            <v>PYG</v>
          </cell>
        </row>
        <row r="119">
          <cell r="A119" t="str">
            <v>QAR</v>
          </cell>
        </row>
        <row r="120">
          <cell r="A120" t="str">
            <v>RON</v>
          </cell>
        </row>
        <row r="121">
          <cell r="A121" t="str">
            <v>RSD</v>
          </cell>
        </row>
        <row r="122">
          <cell r="A122" t="str">
            <v>RUB</v>
          </cell>
        </row>
        <row r="123">
          <cell r="A123" t="str">
            <v>RWF</v>
          </cell>
        </row>
        <row r="124">
          <cell r="A124" t="str">
            <v>SAR</v>
          </cell>
        </row>
        <row r="125">
          <cell r="A125" t="str">
            <v>SBD</v>
          </cell>
        </row>
        <row r="126">
          <cell r="A126" t="str">
            <v>SCR</v>
          </cell>
        </row>
        <row r="127">
          <cell r="A127" t="str">
            <v>SDG</v>
          </cell>
        </row>
        <row r="128">
          <cell r="A128" t="str">
            <v>SEK</v>
          </cell>
        </row>
        <row r="129">
          <cell r="A129" t="str">
            <v>SGD</v>
          </cell>
        </row>
        <row r="130">
          <cell r="A130" t="str">
            <v>SHP</v>
          </cell>
        </row>
        <row r="131">
          <cell r="A131" t="str">
            <v>SLL</v>
          </cell>
        </row>
        <row r="132">
          <cell r="A132" t="str">
            <v>SOS</v>
          </cell>
        </row>
        <row r="133">
          <cell r="A133" t="str">
            <v>SPL*</v>
          </cell>
        </row>
        <row r="134">
          <cell r="A134" t="str">
            <v>SRD</v>
          </cell>
        </row>
        <row r="135">
          <cell r="A135" t="str">
            <v>STD</v>
          </cell>
        </row>
        <row r="136">
          <cell r="A136" t="str">
            <v>SVC</v>
          </cell>
        </row>
        <row r="137">
          <cell r="A137" t="str">
            <v>SYP</v>
          </cell>
        </row>
        <row r="138">
          <cell r="A138" t="str">
            <v>SZL</v>
          </cell>
        </row>
        <row r="139">
          <cell r="A139" t="str">
            <v>THB</v>
          </cell>
        </row>
        <row r="140">
          <cell r="A140" t="str">
            <v>TJS</v>
          </cell>
        </row>
        <row r="141">
          <cell r="A141" t="str">
            <v>TMT</v>
          </cell>
        </row>
        <row r="142">
          <cell r="A142" t="str">
            <v>TND</v>
          </cell>
        </row>
        <row r="143">
          <cell r="A143" t="str">
            <v>TOP</v>
          </cell>
        </row>
        <row r="144">
          <cell r="A144" t="str">
            <v>TRY</v>
          </cell>
        </row>
        <row r="145">
          <cell r="A145" t="str">
            <v>TTD</v>
          </cell>
        </row>
        <row r="146">
          <cell r="A146" t="str">
            <v>TVD</v>
          </cell>
        </row>
        <row r="147">
          <cell r="A147" t="str">
            <v>TWD</v>
          </cell>
        </row>
        <row r="148">
          <cell r="A148" t="str">
            <v>TZS</v>
          </cell>
        </row>
        <row r="149">
          <cell r="A149" t="str">
            <v>UAH</v>
          </cell>
        </row>
        <row r="150">
          <cell r="A150" t="str">
            <v>UGX</v>
          </cell>
        </row>
        <row r="151">
          <cell r="A151" t="str">
            <v>USD</v>
          </cell>
        </row>
        <row r="152">
          <cell r="A152" t="str">
            <v>UYU</v>
          </cell>
        </row>
        <row r="153">
          <cell r="A153" t="str">
            <v>UZS</v>
          </cell>
        </row>
        <row r="154">
          <cell r="A154" t="str">
            <v>VEF</v>
          </cell>
        </row>
        <row r="155">
          <cell r="A155" t="str">
            <v>VND</v>
          </cell>
        </row>
        <row r="156">
          <cell r="A156" t="str">
            <v>VUV</v>
          </cell>
        </row>
        <row r="157">
          <cell r="A157" t="str">
            <v>WST</v>
          </cell>
        </row>
        <row r="158">
          <cell r="A158" t="str">
            <v>XAF</v>
          </cell>
        </row>
        <row r="159">
          <cell r="A159" t="str">
            <v>XCD</v>
          </cell>
        </row>
        <row r="160">
          <cell r="A160" t="str">
            <v>XDR</v>
          </cell>
        </row>
        <row r="161">
          <cell r="A161" t="str">
            <v>XOF</v>
          </cell>
        </row>
        <row r="162">
          <cell r="A162" t="str">
            <v>XPF</v>
          </cell>
        </row>
        <row r="163">
          <cell r="A163" t="str">
            <v>YER</v>
          </cell>
        </row>
        <row r="164">
          <cell r="A164" t="str">
            <v>ZAR</v>
          </cell>
        </row>
        <row r="165">
          <cell r="A165" t="str">
            <v>ZMK</v>
          </cell>
        </row>
        <row r="166">
          <cell r="A166" t="str">
            <v>ZWD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  <sheetName val="Rating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2:U59"/>
  <sheetViews>
    <sheetView tabSelected="1" view="pageBreakPreview" zoomScaleNormal="100" zoomScaleSheetLayoutView="100" workbookViewId="0">
      <selection activeCell="B3" sqref="B3"/>
    </sheetView>
  </sheetViews>
  <sheetFormatPr defaultColWidth="9.1796875" defaultRowHeight="13" x14ac:dyDescent="0.3"/>
  <cols>
    <col min="1" max="1" width="4.453125" style="6" customWidth="1"/>
    <col min="2" max="2" width="42.26953125" style="6" bestFit="1" customWidth="1"/>
    <col min="3" max="3" width="17.26953125" style="6" bestFit="1" customWidth="1"/>
    <col min="4" max="4" width="10.453125" style="6" bestFit="1" customWidth="1"/>
    <col min="5" max="5" width="10.26953125" style="6" bestFit="1" customWidth="1"/>
    <col min="6" max="6" width="9.7265625" style="6" bestFit="1" customWidth="1"/>
    <col min="7" max="7" width="10.54296875" style="6" bestFit="1" customWidth="1"/>
    <col min="8" max="8" width="10.26953125" style="6" bestFit="1" customWidth="1"/>
    <col min="9" max="9" width="10.54296875" style="6" bestFit="1" customWidth="1"/>
    <col min="10" max="11" width="10.26953125" style="6" bestFit="1" customWidth="1"/>
    <col min="12" max="12" width="11.1796875" style="6" customWidth="1"/>
    <col min="13" max="13" width="9.81640625" style="6" bestFit="1" customWidth="1"/>
    <col min="14" max="15" width="10.453125" style="6" bestFit="1" customWidth="1"/>
    <col min="16" max="16" width="9.81640625" style="6" bestFit="1" customWidth="1"/>
    <col min="17" max="17" width="10.453125" style="6" bestFit="1" customWidth="1"/>
    <col min="18" max="18" width="11" style="6" customWidth="1"/>
    <col min="19" max="19" width="12.1796875" style="6" bestFit="1" customWidth="1"/>
    <col min="20" max="16384" width="9.1796875" style="6"/>
  </cols>
  <sheetData>
    <row r="2" spans="1:10" x14ac:dyDescent="0.3">
      <c r="A2" s="6" t="s">
        <v>82</v>
      </c>
    </row>
    <row r="3" spans="1:10" x14ac:dyDescent="0.3">
      <c r="B3" s="67">
        <v>45596</v>
      </c>
    </row>
    <row r="4" spans="1:10" ht="13.5" thickBot="1" x14ac:dyDescent="0.35"/>
    <row r="5" spans="1:10" x14ac:dyDescent="0.3">
      <c r="A5" s="173" t="s">
        <v>0</v>
      </c>
      <c r="B5" s="171" t="s">
        <v>28</v>
      </c>
      <c r="C5" s="175" t="s">
        <v>27</v>
      </c>
      <c r="D5" s="176"/>
      <c r="E5" s="176"/>
      <c r="F5" s="176"/>
      <c r="G5" s="176"/>
      <c r="H5" s="176"/>
      <c r="I5" s="176"/>
      <c r="J5" s="177"/>
    </row>
    <row r="6" spans="1:10" s="11" customFormat="1" ht="117.75" customHeight="1" x14ac:dyDescent="0.3">
      <c r="A6" s="174"/>
      <c r="B6" s="172"/>
      <c r="C6" s="8" t="s">
        <v>29</v>
      </c>
      <c r="D6" s="9" t="s">
        <v>30</v>
      </c>
      <c r="E6" s="9" t="s">
        <v>31</v>
      </c>
      <c r="F6" s="9" t="s">
        <v>32</v>
      </c>
      <c r="G6" s="9" t="s">
        <v>33</v>
      </c>
      <c r="H6" s="9" t="s">
        <v>34</v>
      </c>
      <c r="I6" s="9" t="s">
        <v>35</v>
      </c>
      <c r="J6" s="10" t="s">
        <v>36</v>
      </c>
    </row>
    <row r="7" spans="1:10" x14ac:dyDescent="0.3">
      <c r="A7" s="56">
        <f t="shared" ref="A7:A23" si="0">A30</f>
        <v>1</v>
      </c>
      <c r="B7" s="15" t="str">
        <f t="shared" ref="B7:B23" si="1">B30</f>
        <v>საქართველოს ბანკი</v>
      </c>
      <c r="C7" s="60">
        <f t="shared" ref="C7:C23" si="2">C30/C$29</f>
        <v>0.39620768259402755</v>
      </c>
      <c r="D7" s="61">
        <f t="shared" ref="D7:D21" si="3">E30/E$29</f>
        <v>0.37551933819824079</v>
      </c>
      <c r="E7" s="61">
        <f t="shared" ref="E7:E21" si="4">G30/G$29</f>
        <v>0.40146274768493145</v>
      </c>
      <c r="F7" s="61">
        <f t="shared" ref="F7:F21" si="5">H30/H$29</f>
        <v>0.41082590621520226</v>
      </c>
      <c r="G7" s="61">
        <f t="shared" ref="G7:G21" si="6">J30/J$29</f>
        <v>0.41926400547162745</v>
      </c>
      <c r="H7" s="61">
        <f t="shared" ref="H7:H21" si="7">K30/K$29</f>
        <v>0.35956082098891362</v>
      </c>
      <c r="I7" s="61">
        <f t="shared" ref="I7:I21" si="8">L30/L$29</f>
        <v>0.46191050399712374</v>
      </c>
      <c r="J7" s="59">
        <f t="shared" ref="J7:J23" si="9">O30/O$29</f>
        <v>0.36594604269660286</v>
      </c>
    </row>
    <row r="8" spans="1:10" x14ac:dyDescent="0.3">
      <c r="A8" s="55">
        <f t="shared" si="0"/>
        <v>2</v>
      </c>
      <c r="B8" s="12" t="str">
        <f t="shared" si="1"/>
        <v>თი–ბი–სი ბანკი</v>
      </c>
      <c r="C8" s="57">
        <f t="shared" si="2"/>
        <v>0.38489737808684782</v>
      </c>
      <c r="D8" s="58">
        <f t="shared" si="3"/>
        <v>0.38680532407458723</v>
      </c>
      <c r="E8" s="58">
        <f t="shared" si="4"/>
        <v>0.38756527822567016</v>
      </c>
      <c r="F8" s="58">
        <f t="shared" si="5"/>
        <v>0.38908640308181541</v>
      </c>
      <c r="G8" s="58">
        <f t="shared" si="6"/>
        <v>0.37656000726628069</v>
      </c>
      <c r="H8" s="58">
        <f t="shared" si="7"/>
        <v>0.41083529416850378</v>
      </c>
      <c r="I8" s="58">
        <f t="shared" si="8"/>
        <v>0.35207687483370875</v>
      </c>
      <c r="J8" s="59">
        <f t="shared" si="9"/>
        <v>0.3695340986248451</v>
      </c>
    </row>
    <row r="9" spans="1:10" x14ac:dyDescent="0.3">
      <c r="A9" s="56">
        <f t="shared" si="0"/>
        <v>3</v>
      </c>
      <c r="B9" s="15" t="str">
        <f t="shared" si="1"/>
        <v>ლიბერთი ბანკი</v>
      </c>
      <c r="C9" s="60">
        <f t="shared" si="2"/>
        <v>5.3471825417138796E-2</v>
      </c>
      <c r="D9" s="61">
        <f t="shared" si="3"/>
        <v>5.7966348514284602E-2</v>
      </c>
      <c r="E9" s="61">
        <f t="shared" si="4"/>
        <v>5.5263755137223591E-2</v>
      </c>
      <c r="F9" s="61">
        <f t="shared" si="5"/>
        <v>5.5429215988283431E-2</v>
      </c>
      <c r="G9" s="61">
        <f t="shared" si="6"/>
        <v>6.1681045275207222E-2</v>
      </c>
      <c r="H9" s="61">
        <f t="shared" si="7"/>
        <v>5.9428302420748549E-2</v>
      </c>
      <c r="I9" s="61">
        <f t="shared" si="8"/>
        <v>6.3290198884907903E-2</v>
      </c>
      <c r="J9" s="59">
        <f t="shared" si="9"/>
        <v>4.315287958480224E-2</v>
      </c>
    </row>
    <row r="10" spans="1:10" x14ac:dyDescent="0.3">
      <c r="A10" s="55">
        <f t="shared" si="0"/>
        <v>4</v>
      </c>
      <c r="B10" s="12" t="str">
        <f t="shared" si="1"/>
        <v>ბაზის ბანკი</v>
      </c>
      <c r="C10" s="57">
        <f t="shared" si="2"/>
        <v>4.1324006946868087E-2</v>
      </c>
      <c r="D10" s="58">
        <f t="shared" si="3"/>
        <v>4.6635779352545668E-2</v>
      </c>
      <c r="E10" s="58">
        <f t="shared" si="4"/>
        <v>4.1037779474283838E-2</v>
      </c>
      <c r="F10" s="58">
        <f t="shared" si="5"/>
        <v>4.1559639317962638E-2</v>
      </c>
      <c r="G10" s="58">
        <f t="shared" si="6"/>
        <v>4.1114801050757134E-2</v>
      </c>
      <c r="H10" s="58">
        <f t="shared" si="7"/>
        <v>4.294556313607565E-2</v>
      </c>
      <c r="I10" s="58">
        <f t="shared" si="8"/>
        <v>3.980707193632961E-2</v>
      </c>
      <c r="J10" s="59">
        <f t="shared" si="9"/>
        <v>4.2972266873531333E-2</v>
      </c>
    </row>
    <row r="11" spans="1:10" x14ac:dyDescent="0.3">
      <c r="A11" s="56">
        <f t="shared" si="0"/>
        <v>5</v>
      </c>
      <c r="B11" s="15" t="str">
        <f t="shared" si="1"/>
        <v>კრედო ბანკი</v>
      </c>
      <c r="C11" s="60">
        <f t="shared" si="2"/>
        <v>3.1053711414947401E-2</v>
      </c>
      <c r="D11" s="61">
        <f t="shared" si="3"/>
        <v>3.9340528793803814E-2</v>
      </c>
      <c r="E11" s="61">
        <f t="shared" si="4"/>
        <v>3.1878579102098133E-2</v>
      </c>
      <c r="F11" s="61">
        <f t="shared" si="5"/>
        <v>1.9751669998828325E-2</v>
      </c>
      <c r="G11" s="61">
        <f t="shared" si="6"/>
        <v>2.1768511246091346E-2</v>
      </c>
      <c r="H11" s="61">
        <f t="shared" si="7"/>
        <v>1.653731173597222E-2</v>
      </c>
      <c r="I11" s="61">
        <f t="shared" si="8"/>
        <v>2.5505202079717994E-2</v>
      </c>
      <c r="J11" s="59">
        <f t="shared" si="9"/>
        <v>2.6303656371432449E-2</v>
      </c>
    </row>
    <row r="12" spans="1:10" x14ac:dyDescent="0.3">
      <c r="A12" s="55">
        <f t="shared" si="0"/>
        <v>6</v>
      </c>
      <c r="B12" s="12" t="str">
        <f t="shared" si="1"/>
        <v>პროკრედიტ ბანკი</v>
      </c>
      <c r="C12" s="57">
        <f t="shared" si="2"/>
        <v>2.1512045641864593E-2</v>
      </c>
      <c r="D12" s="58">
        <f t="shared" si="3"/>
        <v>2.2405246129639771E-2</v>
      </c>
      <c r="E12" s="58">
        <f t="shared" si="4"/>
        <v>2.1109262948133034E-2</v>
      </c>
      <c r="F12" s="58">
        <f t="shared" si="5"/>
        <v>2.1872736679682911E-2</v>
      </c>
      <c r="G12" s="58">
        <f t="shared" si="6"/>
        <v>2.2188131558369132E-2</v>
      </c>
      <c r="H12" s="58">
        <f t="shared" si="7"/>
        <v>2.7361403889937054E-2</v>
      </c>
      <c r="I12" s="58">
        <f t="shared" si="8"/>
        <v>1.8492818606945374E-2</v>
      </c>
      <c r="J12" s="59">
        <f t="shared" si="9"/>
        <v>2.3831496460733209E-2</v>
      </c>
    </row>
    <row r="13" spans="1:10" x14ac:dyDescent="0.3">
      <c r="A13" s="56">
        <f t="shared" si="0"/>
        <v>7</v>
      </c>
      <c r="B13" s="15" t="str">
        <f t="shared" si="1"/>
        <v>ტერა ბანკი</v>
      </c>
      <c r="C13" s="60">
        <f t="shared" si="2"/>
        <v>2.0549194994133727E-2</v>
      </c>
      <c r="D13" s="61">
        <f t="shared" si="3"/>
        <v>2.3203695609215255E-2</v>
      </c>
      <c r="E13" s="61">
        <f t="shared" si="4"/>
        <v>2.0588858030941508E-2</v>
      </c>
      <c r="F13" s="61">
        <f t="shared" si="5"/>
        <v>2.0924216998228544E-2</v>
      </c>
      <c r="G13" s="61">
        <f t="shared" si="6"/>
        <v>2.0243450222178432E-2</v>
      </c>
      <c r="H13" s="61">
        <f t="shared" si="7"/>
        <v>2.514115254037572E-2</v>
      </c>
      <c r="I13" s="61">
        <f t="shared" si="8"/>
        <v>1.6744979303063463E-2</v>
      </c>
      <c r="J13" s="59">
        <f t="shared" si="9"/>
        <v>2.032079283307673E-2</v>
      </c>
    </row>
    <row r="14" spans="1:10" x14ac:dyDescent="0.3">
      <c r="A14" s="55">
        <f t="shared" si="0"/>
        <v>8</v>
      </c>
      <c r="B14" s="12" t="str">
        <f t="shared" si="1"/>
        <v>ქართუ ბანკი</v>
      </c>
      <c r="C14" s="57">
        <f t="shared" si="2"/>
        <v>1.8539283973516847E-2</v>
      </c>
      <c r="D14" s="58">
        <f t="shared" si="3"/>
        <v>1.7245878591934435E-2</v>
      </c>
      <c r="E14" s="58">
        <f t="shared" si="4"/>
        <v>1.6001674454583798E-2</v>
      </c>
      <c r="F14" s="58">
        <f t="shared" si="5"/>
        <v>1.9471061292285565E-2</v>
      </c>
      <c r="G14" s="58">
        <f t="shared" si="6"/>
        <v>2.1779659432064748E-2</v>
      </c>
      <c r="H14" s="58">
        <f t="shared" si="7"/>
        <v>3.3262789595402756E-2</v>
      </c>
      <c r="I14" s="58">
        <f t="shared" si="8"/>
        <v>1.3577160724132479E-2</v>
      </c>
      <c r="J14" s="59">
        <f t="shared" si="9"/>
        <v>3.3152276165059787E-2</v>
      </c>
    </row>
    <row r="15" spans="1:10" x14ac:dyDescent="0.3">
      <c r="A15" s="56">
        <f t="shared" si="0"/>
        <v>9</v>
      </c>
      <c r="B15" s="15" t="str">
        <f t="shared" si="1"/>
        <v>ხალიკ ბანკი</v>
      </c>
      <c r="C15" s="60">
        <f t="shared" si="2"/>
        <v>1.0260942893416019E-2</v>
      </c>
      <c r="D15" s="61">
        <f t="shared" si="3"/>
        <v>1.2742868641806352E-2</v>
      </c>
      <c r="E15" s="61">
        <f t="shared" si="4"/>
        <v>8.859523448561793E-3</v>
      </c>
      <c r="F15" s="61">
        <f t="shared" si="5"/>
        <v>4.9123148128475116E-3</v>
      </c>
      <c r="G15" s="61">
        <f t="shared" si="6"/>
        <v>3.6293909903402119E-3</v>
      </c>
      <c r="H15" s="61">
        <f t="shared" si="7"/>
        <v>4.9882243182551109E-3</v>
      </c>
      <c r="I15" s="61">
        <f t="shared" si="8"/>
        <v>2.6587646490920454E-3</v>
      </c>
      <c r="J15" s="59">
        <f t="shared" si="9"/>
        <v>1.8331109425552283E-2</v>
      </c>
    </row>
    <row r="16" spans="1:10" x14ac:dyDescent="0.3">
      <c r="A16" s="55">
        <f t="shared" si="0"/>
        <v>10</v>
      </c>
      <c r="B16" s="12" t="str">
        <f t="shared" si="1"/>
        <v>პაშაბანკი</v>
      </c>
      <c r="C16" s="57">
        <f t="shared" si="2"/>
        <v>7.000100291943645E-3</v>
      </c>
      <c r="D16" s="58">
        <f t="shared" si="3"/>
        <v>6.1449840006583857E-3</v>
      </c>
      <c r="E16" s="58">
        <f t="shared" si="4"/>
        <v>6.6977489181400647E-3</v>
      </c>
      <c r="F16" s="58">
        <f t="shared" si="5"/>
        <v>7.7651866403907269E-3</v>
      </c>
      <c r="G16" s="58">
        <f t="shared" si="6"/>
        <v>4.8084849724985123E-3</v>
      </c>
      <c r="H16" s="58">
        <f t="shared" si="7"/>
        <v>8.5994828492677224E-3</v>
      </c>
      <c r="I16" s="58">
        <f t="shared" si="8"/>
        <v>2.10054256100764E-3</v>
      </c>
      <c r="J16" s="59">
        <f t="shared" si="9"/>
        <v>8.7412106360389326E-3</v>
      </c>
    </row>
    <row r="17" spans="1:20" x14ac:dyDescent="0.3">
      <c r="A17" s="56">
        <f t="shared" si="0"/>
        <v>11</v>
      </c>
      <c r="B17" s="15" t="str">
        <f t="shared" si="1"/>
        <v>ვი–თი–ბი ბანკი</v>
      </c>
      <c r="C17" s="60">
        <f t="shared" si="2"/>
        <v>4.9200096301002371E-3</v>
      </c>
      <c r="D17" s="61">
        <f t="shared" si="3"/>
        <v>3.1855503447914893E-3</v>
      </c>
      <c r="E17" s="61">
        <f t="shared" si="4"/>
        <v>1.6236418464676506E-3</v>
      </c>
      <c r="F17" s="61">
        <f t="shared" si="5"/>
        <v>2.4285608459974581E-4</v>
      </c>
      <c r="G17" s="61">
        <f t="shared" si="6"/>
        <v>2.7213430194974753E-4</v>
      </c>
      <c r="H17" s="61">
        <f t="shared" si="7"/>
        <v>4.6841699053643351E-4</v>
      </c>
      <c r="I17" s="61">
        <f t="shared" si="8"/>
        <v>1.3192788813916532E-4</v>
      </c>
      <c r="J17" s="59">
        <f t="shared" si="9"/>
        <v>2.3902361516030708E-2</v>
      </c>
    </row>
    <row r="18" spans="1:20" x14ac:dyDescent="0.3">
      <c r="A18" s="55">
        <f t="shared" si="0"/>
        <v>12</v>
      </c>
      <c r="B18" s="12" t="str">
        <f t="shared" si="1"/>
        <v>იშ ბანკ</v>
      </c>
      <c r="C18" s="57">
        <f t="shared" si="2"/>
        <v>4.8128307564741625E-3</v>
      </c>
      <c r="D18" s="58">
        <f t="shared" si="3"/>
        <v>4.569604533084401E-3</v>
      </c>
      <c r="E18" s="58">
        <f t="shared" si="4"/>
        <v>3.7826449398960932E-3</v>
      </c>
      <c r="F18" s="58">
        <f t="shared" si="5"/>
        <v>3.1017245027625531E-3</v>
      </c>
      <c r="G18" s="58">
        <f t="shared" si="6"/>
        <v>1.9083015272077181E-3</v>
      </c>
      <c r="H18" s="58">
        <f t="shared" si="7"/>
        <v>3.4169939397990768E-3</v>
      </c>
      <c r="I18" s="58">
        <f t="shared" si="8"/>
        <v>8.306295519777473E-4</v>
      </c>
      <c r="J18" s="59">
        <f t="shared" si="9"/>
        <v>1.0745223895370335E-2</v>
      </c>
    </row>
    <row r="19" spans="1:20" ht="12" customHeight="1" x14ac:dyDescent="0.3">
      <c r="A19" s="56">
        <f t="shared" si="0"/>
        <v>13</v>
      </c>
      <c r="B19" s="15" t="str">
        <f t="shared" si="1"/>
        <v>ზირაათ ბანკი</v>
      </c>
      <c r="C19" s="60">
        <f t="shared" si="2"/>
        <v>2.4899266885546282E-3</v>
      </c>
      <c r="D19" s="61">
        <f t="shared" si="3"/>
        <v>2.4851137418590487E-3</v>
      </c>
      <c r="E19" s="61">
        <f t="shared" si="4"/>
        <v>1.8823386600260543E-3</v>
      </c>
      <c r="F19" s="61">
        <f t="shared" si="5"/>
        <v>2.2710242296974069E-3</v>
      </c>
      <c r="G19" s="61">
        <f t="shared" si="6"/>
        <v>1.9619346666995678E-3</v>
      </c>
      <c r="H19" s="61">
        <f t="shared" si="7"/>
        <v>3.0129674034462387E-3</v>
      </c>
      <c r="I19" s="61">
        <f t="shared" si="8"/>
        <v>1.2111729368810349E-3</v>
      </c>
      <c r="J19" s="59">
        <f t="shared" si="9"/>
        <v>5.988762523595698E-3</v>
      </c>
    </row>
    <row r="20" spans="1:20" x14ac:dyDescent="0.3">
      <c r="A20" s="55">
        <f t="shared" si="0"/>
        <v>14</v>
      </c>
      <c r="B20" s="12" t="str">
        <f t="shared" si="1"/>
        <v>სილქ ბანკი</v>
      </c>
      <c r="C20" s="57">
        <f t="shared" si="2"/>
        <v>2.416512592120642E-3</v>
      </c>
      <c r="D20" s="58">
        <f t="shared" si="3"/>
        <v>1.7497394735486581E-3</v>
      </c>
      <c r="E20" s="58">
        <f t="shared" si="4"/>
        <v>2.1206239373105186E-3</v>
      </c>
      <c r="F20" s="58">
        <f t="shared" si="5"/>
        <v>2.7164808237621118E-3</v>
      </c>
      <c r="G20" s="58">
        <f t="shared" si="6"/>
        <v>2.7406878828746964E-3</v>
      </c>
      <c r="H20" s="58">
        <f t="shared" si="7"/>
        <v>4.2882836984488772E-3</v>
      </c>
      <c r="I20" s="58">
        <f t="shared" si="8"/>
        <v>1.6352268720627751E-3</v>
      </c>
      <c r="J20" s="59">
        <f t="shared" si="9"/>
        <v>4.12040696376474E-3</v>
      </c>
    </row>
    <row r="21" spans="1:20" x14ac:dyDescent="0.3">
      <c r="A21" s="56">
        <f t="shared" si="0"/>
        <v>15</v>
      </c>
      <c r="B21" s="15" t="str">
        <f t="shared" si="1"/>
        <v>ჰეშბანკი</v>
      </c>
      <c r="C21" s="60">
        <f t="shared" si="2"/>
        <v>2.6090696129660182E-4</v>
      </c>
      <c r="D21" s="61">
        <f t="shared" si="3"/>
        <v>0</v>
      </c>
      <c r="E21" s="61">
        <f t="shared" si="4"/>
        <v>4.195390144861548E-6</v>
      </c>
      <c r="F21" s="61">
        <f t="shared" si="5"/>
        <v>8.1938585077986052E-8</v>
      </c>
      <c r="G21" s="61">
        <f t="shared" si="6"/>
        <v>0</v>
      </c>
      <c r="H21" s="61">
        <f t="shared" si="7"/>
        <v>0</v>
      </c>
      <c r="I21" s="61">
        <f t="shared" si="8"/>
        <v>0</v>
      </c>
      <c r="J21" s="59">
        <f t="shared" si="9"/>
        <v>1.7391975100025669E-3</v>
      </c>
    </row>
    <row r="22" spans="1:20" x14ac:dyDescent="0.3">
      <c r="A22" s="55">
        <f t="shared" si="0"/>
        <v>16</v>
      </c>
      <c r="B22" s="12" t="str">
        <f t="shared" si="1"/>
        <v>პეისერა</v>
      </c>
      <c r="C22" s="57">
        <f t="shared" si="2"/>
        <v>1.9134193698880226E-4</v>
      </c>
      <c r="D22" s="58">
        <f t="shared" ref="D22:D23" si="10">E45/E$29</f>
        <v>0</v>
      </c>
      <c r="E22" s="58">
        <f t="shared" ref="E22:E23" si="11">G45/G$29</f>
        <v>1.0482535499204181E-4</v>
      </c>
      <c r="F22" s="58">
        <f t="shared" ref="F22:F23" si="12">H45/H$29</f>
        <v>6.355332020336219E-5</v>
      </c>
      <c r="G22" s="58">
        <f t="shared" ref="G22:G23" si="13">J45/J$29</f>
        <v>7.2675197908789744E-5</v>
      </c>
      <c r="H22" s="58">
        <f t="shared" ref="H22:H23" si="14">K45/K$29</f>
        <v>1.3672317740577071E-4</v>
      </c>
      <c r="I22" s="58">
        <f t="shared" ref="I22:I23" si="15">L45/L$29</f>
        <v>2.6925174910100774E-5</v>
      </c>
      <c r="J22" s="59">
        <f t="shared" si="9"/>
        <v>6.895534115856284E-4</v>
      </c>
    </row>
    <row r="23" spans="1:20" ht="13.5" thickBot="1" x14ac:dyDescent="0.35">
      <c r="A23" s="56">
        <f t="shared" si="0"/>
        <v>17</v>
      </c>
      <c r="B23" s="15" t="str">
        <f t="shared" si="1"/>
        <v>პეივბანკი</v>
      </c>
      <c r="C23" s="60">
        <f t="shared" si="2"/>
        <v>9.2299179760442729E-5</v>
      </c>
      <c r="D23" s="61">
        <f t="shared" si="10"/>
        <v>0</v>
      </c>
      <c r="E23" s="61">
        <f t="shared" si="11"/>
        <v>1.6522446595389916E-5</v>
      </c>
      <c r="F23" s="61">
        <f t="shared" si="12"/>
        <v>5.9280748622608122E-6</v>
      </c>
      <c r="G23" s="61">
        <f t="shared" si="13"/>
        <v>6.7789379446163689E-6</v>
      </c>
      <c r="H23" s="61">
        <f t="shared" si="14"/>
        <v>1.6269146911299037E-5</v>
      </c>
      <c r="I23" s="61">
        <f t="shared" si="15"/>
        <v>0</v>
      </c>
      <c r="J23" s="59">
        <f t="shared" si="9"/>
        <v>5.2866450797535295E-4</v>
      </c>
    </row>
    <row r="24" spans="1:20" ht="13.5" thickBot="1" x14ac:dyDescent="0.35">
      <c r="A24" s="18"/>
      <c r="B24" s="19" t="str">
        <f>B29</f>
        <v>კონსოლიდირებული</v>
      </c>
      <c r="C24" s="20">
        <f t="shared" ref="C24:J24" si="16">SUM(C7:C23)</f>
        <v>1</v>
      </c>
      <c r="D24" s="21">
        <f t="shared" si="16"/>
        <v>0.99999999999999989</v>
      </c>
      <c r="E24" s="21">
        <f t="shared" si="16"/>
        <v>0.99999999999999978</v>
      </c>
      <c r="F24" s="21">
        <f t="shared" si="16"/>
        <v>0.99999999999999978</v>
      </c>
      <c r="G24" s="21">
        <f t="shared" si="16"/>
        <v>1</v>
      </c>
      <c r="H24" s="21">
        <f t="shared" si="16"/>
        <v>1</v>
      </c>
      <c r="I24" s="21">
        <f t="shared" si="16"/>
        <v>1</v>
      </c>
      <c r="J24" s="22">
        <f t="shared" si="16"/>
        <v>1</v>
      </c>
    </row>
    <row r="25" spans="1:20" x14ac:dyDescent="0.3">
      <c r="A25" s="131"/>
      <c r="B25" s="132"/>
      <c r="C25" s="133"/>
      <c r="D25" s="133"/>
      <c r="E25" s="133"/>
      <c r="F25" s="133"/>
      <c r="G25" s="133"/>
      <c r="H25" s="133"/>
      <c r="I25" s="133"/>
      <c r="J25" s="133"/>
    </row>
    <row r="26" spans="1:20" ht="13.5" thickBot="1" x14ac:dyDescent="0.35">
      <c r="B26" s="63" t="s">
        <v>37</v>
      </c>
      <c r="S26" s="23"/>
    </row>
    <row r="27" spans="1:20" ht="13.5" thickBot="1" x14ac:dyDescent="0.35">
      <c r="A27" s="173" t="s">
        <v>0</v>
      </c>
      <c r="B27" s="171" t="s">
        <v>28</v>
      </c>
      <c r="C27" s="175" t="s">
        <v>29</v>
      </c>
      <c r="D27" s="176"/>
      <c r="E27" s="176"/>
      <c r="F27" s="177"/>
      <c r="G27" s="164" t="s">
        <v>38</v>
      </c>
      <c r="H27" s="169"/>
      <c r="I27" s="169"/>
      <c r="J27" s="169"/>
      <c r="K27" s="169"/>
      <c r="L27" s="169"/>
      <c r="M27" s="169"/>
      <c r="N27" s="170"/>
      <c r="O27" s="168" t="s">
        <v>39</v>
      </c>
      <c r="P27" s="169"/>
      <c r="Q27" s="170"/>
      <c r="R27" s="168" t="s">
        <v>40</v>
      </c>
      <c r="S27" s="169"/>
      <c r="T27" s="170"/>
    </row>
    <row r="28" spans="1:20" ht="150.75" customHeight="1" thickBot="1" x14ac:dyDescent="0.35">
      <c r="A28" s="174"/>
      <c r="B28" s="172"/>
      <c r="C28" s="8" t="s">
        <v>41</v>
      </c>
      <c r="D28" s="9" t="s">
        <v>42</v>
      </c>
      <c r="E28" s="9" t="s">
        <v>30</v>
      </c>
      <c r="F28" s="10" t="s">
        <v>43</v>
      </c>
      <c r="G28" s="83" t="s">
        <v>31</v>
      </c>
      <c r="H28" s="84" t="s">
        <v>44</v>
      </c>
      <c r="I28" s="84" t="s">
        <v>184</v>
      </c>
      <c r="J28" s="84" t="s">
        <v>33</v>
      </c>
      <c r="K28" s="84" t="s">
        <v>34</v>
      </c>
      <c r="L28" s="84" t="s">
        <v>35</v>
      </c>
      <c r="M28" s="84" t="s">
        <v>172</v>
      </c>
      <c r="N28" s="85" t="s">
        <v>45</v>
      </c>
      <c r="O28" s="83" t="s">
        <v>36</v>
      </c>
      <c r="P28" s="84" t="s">
        <v>46</v>
      </c>
      <c r="Q28" s="85" t="s">
        <v>47</v>
      </c>
      <c r="R28" s="83" t="str">
        <f>YEAR($B$3)&amp;" წლის "&amp;MONTH($B$3)&amp;" თვის წმინდა მოგება"</f>
        <v>2024 წლის 10 თვის წმინდა მოგება</v>
      </c>
      <c r="S28" s="84" t="s">
        <v>86</v>
      </c>
      <c r="T28" s="85" t="s">
        <v>87</v>
      </c>
    </row>
    <row r="29" spans="1:20" ht="13.5" thickBot="1" x14ac:dyDescent="0.35">
      <c r="A29" s="116"/>
      <c r="B29" s="117" t="s">
        <v>90</v>
      </c>
      <c r="C29" s="118">
        <v>92559006398.249496</v>
      </c>
      <c r="D29" s="119">
        <v>14697025083.114967</v>
      </c>
      <c r="E29" s="119">
        <v>61185566957.491875</v>
      </c>
      <c r="F29" s="120">
        <v>-1028076198.8161721</v>
      </c>
      <c r="G29" s="118">
        <v>78863940795.884872</v>
      </c>
      <c r="H29" s="119">
        <v>59471371092.899185</v>
      </c>
      <c r="I29" s="119">
        <v>5367600440.4236183</v>
      </c>
      <c r="J29" s="119">
        <v>52006780837.990311</v>
      </c>
      <c r="K29" s="119">
        <v>21669897132.415161</v>
      </c>
      <c r="L29" s="119">
        <v>30336883705.57526</v>
      </c>
      <c r="M29" s="119">
        <v>2055124607.4860899</v>
      </c>
      <c r="N29" s="120">
        <v>17983944881.058868</v>
      </c>
      <c r="O29" s="118">
        <v>13695065605.265757</v>
      </c>
      <c r="P29" s="119">
        <v>1125651046.459898</v>
      </c>
      <c r="Q29" s="119">
        <v>16914049058.96456</v>
      </c>
      <c r="R29" s="119">
        <v>2589592559.0026784</v>
      </c>
      <c r="S29" s="121">
        <v>3.6674409459517804E-2</v>
      </c>
      <c r="T29" s="122">
        <v>0.24471475993190478</v>
      </c>
    </row>
    <row r="30" spans="1:20" x14ac:dyDescent="0.3">
      <c r="A30" s="56">
        <v>1</v>
      </c>
      <c r="B30" s="15" t="s">
        <v>147</v>
      </c>
      <c r="C30" s="27">
        <v>36672589428.256203</v>
      </c>
      <c r="D30" s="28">
        <v>4824839364.2844009</v>
      </c>
      <c r="E30" s="28">
        <v>22976363611.161499</v>
      </c>
      <c r="F30" s="29">
        <v>-304092668.57160002</v>
      </c>
      <c r="G30" s="27">
        <v>31660934365.1777</v>
      </c>
      <c r="H30" s="28">
        <v>24432379923.100891</v>
      </c>
      <c r="I30" s="28">
        <v>1777090102.75</v>
      </c>
      <c r="J30" s="28">
        <v>21804571245.8209</v>
      </c>
      <c r="K30" s="28">
        <v>7791646003.6765003</v>
      </c>
      <c r="L30" s="28">
        <v>14012925242.1444</v>
      </c>
      <c r="M30" s="86"/>
      <c r="N30" s="29">
        <v>6797403663.5900002</v>
      </c>
      <c r="O30" s="27">
        <v>5011655062.7173595</v>
      </c>
      <c r="P30" s="28">
        <v>27993660.18</v>
      </c>
      <c r="Q30" s="29">
        <v>6352892669.5960598</v>
      </c>
      <c r="R30" s="27">
        <v>1266743341.58375</v>
      </c>
      <c r="S30" s="71">
        <v>4.6358364693924563E-2</v>
      </c>
      <c r="T30" s="72">
        <v>0.3316636836527424</v>
      </c>
    </row>
    <row r="31" spans="1:20" x14ac:dyDescent="0.3">
      <c r="A31" s="55">
        <v>2</v>
      </c>
      <c r="B31" s="12" t="s">
        <v>148</v>
      </c>
      <c r="C31" s="24">
        <v>35625718881.010002</v>
      </c>
      <c r="D31" s="25">
        <v>6404048341.6700001</v>
      </c>
      <c r="E31" s="25">
        <v>23666903055.68</v>
      </c>
      <c r="F31" s="26">
        <v>-332655030.56999999</v>
      </c>
      <c r="G31" s="24">
        <v>30564925156.5299</v>
      </c>
      <c r="H31" s="25">
        <v>23139501864.879997</v>
      </c>
      <c r="I31" s="25">
        <v>2723137142.0429301</v>
      </c>
      <c r="J31" s="25">
        <v>19583673770.2495</v>
      </c>
      <c r="K31" s="25">
        <v>8902758562.9969997</v>
      </c>
      <c r="L31" s="25">
        <v>10680915207.2526</v>
      </c>
      <c r="M31" s="86"/>
      <c r="N31" s="26">
        <v>6808126119.5200005</v>
      </c>
      <c r="O31" s="24">
        <v>5060793724.0500002</v>
      </c>
      <c r="P31" s="25">
        <v>21015907.690000001</v>
      </c>
      <c r="Q31" s="26">
        <v>6625139495.5567999</v>
      </c>
      <c r="R31" s="24">
        <v>985295783.48000002</v>
      </c>
      <c r="S31" s="73">
        <v>3.591442149407819E-2</v>
      </c>
      <c r="T31" s="74">
        <v>0.25115363964856019</v>
      </c>
    </row>
    <row r="32" spans="1:20" x14ac:dyDescent="0.3">
      <c r="A32" s="56">
        <v>3</v>
      </c>
      <c r="B32" s="15" t="s">
        <v>149</v>
      </c>
      <c r="C32" s="27">
        <v>4949299030.9110298</v>
      </c>
      <c r="D32" s="28">
        <v>676691208.55000007</v>
      </c>
      <c r="E32" s="28">
        <v>3546703898.3020701</v>
      </c>
      <c r="F32" s="29">
        <v>-139654846.56140101</v>
      </c>
      <c r="G32" s="27">
        <v>4358317513.3002796</v>
      </c>
      <c r="H32" s="28">
        <v>3296451473.4276648</v>
      </c>
      <c r="I32" s="28">
        <v>75212902.781799003</v>
      </c>
      <c r="J32" s="28">
        <v>3207832603.4858599</v>
      </c>
      <c r="K32" s="28">
        <v>1287805200.2116799</v>
      </c>
      <c r="L32" s="28">
        <v>1920027403.2741799</v>
      </c>
      <c r="M32" s="86"/>
      <c r="N32" s="29">
        <v>972782145.597399</v>
      </c>
      <c r="O32" s="27">
        <v>590981516.97000003</v>
      </c>
      <c r="P32" s="28">
        <v>44490459.259999998</v>
      </c>
      <c r="Q32" s="29">
        <v>585134643.11026895</v>
      </c>
      <c r="R32" s="27">
        <v>94808915.15851</v>
      </c>
      <c r="S32" s="71">
        <v>2.5408326185557946E-2</v>
      </c>
      <c r="T32" s="72">
        <v>0.2102984891003149</v>
      </c>
    </row>
    <row r="33" spans="1:21" x14ac:dyDescent="0.3">
      <c r="A33" s="55">
        <v>4</v>
      </c>
      <c r="B33" s="12" t="s">
        <v>152</v>
      </c>
      <c r="C33" s="24">
        <v>3824909023.3964701</v>
      </c>
      <c r="D33" s="25">
        <v>421580386.54289997</v>
      </c>
      <c r="E33" s="25">
        <v>2853436600.1900001</v>
      </c>
      <c r="F33" s="26">
        <v>-32556427.09</v>
      </c>
      <c r="G33" s="24">
        <v>3236401010.8544998</v>
      </c>
      <c r="H33" s="25">
        <v>2471608732.3655996</v>
      </c>
      <c r="I33" s="25">
        <v>263359140.45989999</v>
      </c>
      <c r="J33" s="25">
        <v>2138248447.4442999</v>
      </c>
      <c r="K33" s="25">
        <v>930625935.45239997</v>
      </c>
      <c r="L33" s="25">
        <v>1207622511.9919</v>
      </c>
      <c r="M33" s="86"/>
      <c r="N33" s="26">
        <v>718156632.14890003</v>
      </c>
      <c r="O33" s="24">
        <v>588508014.03999996</v>
      </c>
      <c r="P33" s="25">
        <v>18212575</v>
      </c>
      <c r="Q33" s="26">
        <v>698217622.38999999</v>
      </c>
      <c r="R33" s="24">
        <v>64565226.009999998</v>
      </c>
      <c r="S33" s="73">
        <v>2.1636154190158245E-2</v>
      </c>
      <c r="T33" s="74">
        <v>0.14060733633895106</v>
      </c>
    </row>
    <row r="34" spans="1:21" x14ac:dyDescent="0.3">
      <c r="A34" s="56">
        <v>5</v>
      </c>
      <c r="B34" s="15" t="s">
        <v>155</v>
      </c>
      <c r="C34" s="27">
        <v>2874300673.5455098</v>
      </c>
      <c r="D34" s="28">
        <v>356010871.16509604</v>
      </c>
      <c r="E34" s="28">
        <v>2407072558.6564202</v>
      </c>
      <c r="F34" s="29">
        <v>-58716384.736005001</v>
      </c>
      <c r="G34" s="27">
        <v>2514070374.9647999</v>
      </c>
      <c r="H34" s="28">
        <v>1174658896.204803</v>
      </c>
      <c r="I34" s="28">
        <v>42548702.670000002</v>
      </c>
      <c r="J34" s="28">
        <v>1132110193.5448</v>
      </c>
      <c r="K34" s="28">
        <v>358361844.1652</v>
      </c>
      <c r="L34" s="28">
        <v>773748349.379601</v>
      </c>
      <c r="M34" s="86"/>
      <c r="N34" s="29">
        <v>1258528619.21</v>
      </c>
      <c r="O34" s="27">
        <v>360230299.66513401</v>
      </c>
      <c r="P34" s="28">
        <v>5236850</v>
      </c>
      <c r="Q34" s="29">
        <v>411583445.52513403</v>
      </c>
      <c r="R34" s="27">
        <v>51449614.785134003</v>
      </c>
      <c r="S34" s="71">
        <v>2.3260484301992807E-2</v>
      </c>
      <c r="T34" s="72">
        <v>0.18756740705576544</v>
      </c>
    </row>
    <row r="35" spans="1:21" x14ac:dyDescent="0.3">
      <c r="A35" s="55">
        <v>6</v>
      </c>
      <c r="B35" s="12" t="s">
        <v>151</v>
      </c>
      <c r="C35" s="24">
        <v>1991133570.2047801</v>
      </c>
      <c r="D35" s="25">
        <v>504977847.97989297</v>
      </c>
      <c r="E35" s="25">
        <v>1370877687.2641599</v>
      </c>
      <c r="F35" s="26">
        <v>-29404524.752565</v>
      </c>
      <c r="G35" s="24">
        <v>1664759663.3863299</v>
      </c>
      <c r="H35" s="25">
        <v>1300801639.89469</v>
      </c>
      <c r="I35" s="25">
        <v>102143192.35619999</v>
      </c>
      <c r="J35" s="25">
        <v>1153933295.1605999</v>
      </c>
      <c r="K35" s="25">
        <v>592918807.69340003</v>
      </c>
      <c r="L35" s="25">
        <v>561014487.46720004</v>
      </c>
      <c r="M35" s="86"/>
      <c r="N35" s="26">
        <v>346877340.87725198</v>
      </c>
      <c r="O35" s="24">
        <v>326373907.50139999</v>
      </c>
      <c r="P35" s="25">
        <v>112482804.98999999</v>
      </c>
      <c r="Q35" s="26">
        <v>336105865.53380603</v>
      </c>
      <c r="R35" s="24">
        <v>28436343.931501001</v>
      </c>
      <c r="S35" s="73">
        <v>1.8210877038157647E-2</v>
      </c>
      <c r="T35" s="74">
        <v>0.10899952273269511</v>
      </c>
    </row>
    <row r="36" spans="1:21" x14ac:dyDescent="0.3">
      <c r="A36" s="56">
        <v>7</v>
      </c>
      <c r="B36" s="15" t="s">
        <v>154</v>
      </c>
      <c r="C36" s="27">
        <v>1902013070.9409001</v>
      </c>
      <c r="D36" s="28">
        <v>241182141.06</v>
      </c>
      <c r="E36" s="28">
        <v>1419731271.3589001</v>
      </c>
      <c r="F36" s="29">
        <v>-31203689.540647</v>
      </c>
      <c r="G36" s="27">
        <v>1623718480.80705</v>
      </c>
      <c r="H36" s="28">
        <v>1244391873.9299989</v>
      </c>
      <c r="I36" s="28">
        <v>155812267.035</v>
      </c>
      <c r="J36" s="28">
        <v>1052796679.1095999</v>
      </c>
      <c r="K36" s="28">
        <v>544806189.34029996</v>
      </c>
      <c r="L36" s="28">
        <v>507990489.769301</v>
      </c>
      <c r="M36" s="86"/>
      <c r="N36" s="29">
        <v>354221141.89999998</v>
      </c>
      <c r="O36" s="27">
        <v>278294591</v>
      </c>
      <c r="P36" s="28">
        <v>121372000</v>
      </c>
      <c r="Q36" s="29">
        <v>326199511.83999997</v>
      </c>
      <c r="R36" s="27">
        <v>26573083.583528999</v>
      </c>
      <c r="S36" s="71">
        <v>1.786925235332509E-2</v>
      </c>
      <c r="T36" s="72">
        <v>0.12057172170756239</v>
      </c>
    </row>
    <row r="37" spans="1:21" x14ac:dyDescent="0.3">
      <c r="A37" s="55">
        <v>8</v>
      </c>
      <c r="B37" s="12" t="s">
        <v>153</v>
      </c>
      <c r="C37" s="24">
        <v>1715977703.9237101</v>
      </c>
      <c r="D37" s="25">
        <v>553738580.24123394</v>
      </c>
      <c r="E37" s="25">
        <v>1055198859.32758</v>
      </c>
      <c r="F37" s="26">
        <v>-48298032.861617997</v>
      </c>
      <c r="G37" s="24">
        <v>1261955106.8213201</v>
      </c>
      <c r="H37" s="25">
        <v>1157970711.6861</v>
      </c>
      <c r="I37" s="25">
        <v>25272529.466568001</v>
      </c>
      <c r="J37" s="25">
        <v>1132689974.8094599</v>
      </c>
      <c r="K37" s="25">
        <v>720801228.86954701</v>
      </c>
      <c r="L37" s="25">
        <v>411888745.93991101</v>
      </c>
      <c r="M37" s="86"/>
      <c r="N37" s="26">
        <v>83297236.025399998</v>
      </c>
      <c r="O37" s="24">
        <v>454022597.04438198</v>
      </c>
      <c r="P37" s="25">
        <v>114430000</v>
      </c>
      <c r="Q37" s="26">
        <v>510321895.47438198</v>
      </c>
      <c r="R37" s="24">
        <v>42938107.123847999</v>
      </c>
      <c r="S37" s="73">
        <v>2.8257481905278874E-2</v>
      </c>
      <c r="T37" s="74">
        <v>0.12096748109864358</v>
      </c>
    </row>
    <row r="38" spans="1:21" x14ac:dyDescent="0.3">
      <c r="A38" s="56">
        <v>9</v>
      </c>
      <c r="B38" s="15" t="s">
        <v>156</v>
      </c>
      <c r="C38" s="27">
        <v>949742678.92376602</v>
      </c>
      <c r="D38" s="28">
        <v>118650582.00999999</v>
      </c>
      <c r="E38" s="28">
        <v>779679642.51376605</v>
      </c>
      <c r="F38" s="29">
        <v>-18344846.109999999</v>
      </c>
      <c r="G38" s="27">
        <v>698696932.72713101</v>
      </c>
      <c r="H38" s="28">
        <v>292142097.15999997</v>
      </c>
      <c r="I38" s="28">
        <v>52248466.979999997</v>
      </c>
      <c r="J38" s="28">
        <v>188752941.81</v>
      </c>
      <c r="K38" s="28">
        <v>108094307.84999999</v>
      </c>
      <c r="L38" s="28">
        <v>80658633.959999993</v>
      </c>
      <c r="M38" s="86"/>
      <c r="N38" s="29">
        <v>379130278.94999999</v>
      </c>
      <c r="O38" s="27">
        <v>251045746.20024401</v>
      </c>
      <c r="P38" s="28">
        <v>76000000</v>
      </c>
      <c r="Q38" s="29">
        <v>260286082.900244</v>
      </c>
      <c r="R38" s="27">
        <v>16236464.340244001</v>
      </c>
      <c r="S38" s="71">
        <v>2.1725431392789207E-2</v>
      </c>
      <c r="T38" s="72">
        <v>8.0093253619186164E-2</v>
      </c>
    </row>
    <row r="39" spans="1:21" x14ac:dyDescent="0.3">
      <c r="A39" s="55">
        <v>10</v>
      </c>
      <c r="B39" s="12" t="s">
        <v>248</v>
      </c>
      <c r="C39" s="24">
        <v>647922327.71039999</v>
      </c>
      <c r="D39" s="25">
        <v>168382063.8867</v>
      </c>
      <c r="E39" s="25">
        <v>375984330.02499998</v>
      </c>
      <c r="F39" s="26">
        <v>-8995628.8673</v>
      </c>
      <c r="G39" s="24">
        <v>528210874.14590001</v>
      </c>
      <c r="H39" s="25">
        <v>461806296.29629999</v>
      </c>
      <c r="I39" s="25">
        <v>96339759.594300002</v>
      </c>
      <c r="J39" s="25">
        <v>250073824.1275</v>
      </c>
      <c r="K39" s="25">
        <v>186349908.73559999</v>
      </c>
      <c r="L39" s="25">
        <v>63723915.391900003</v>
      </c>
      <c r="M39" s="86"/>
      <c r="N39" s="26">
        <v>58290164.328699999</v>
      </c>
      <c r="O39" s="24">
        <v>119711453.13</v>
      </c>
      <c r="P39" s="25">
        <v>136800000</v>
      </c>
      <c r="Q39" s="26">
        <v>135230248.73199999</v>
      </c>
      <c r="R39" s="24">
        <v>7398544.1344069997</v>
      </c>
      <c r="S39" s="73">
        <v>1.559326985894658E-2</v>
      </c>
      <c r="T39" s="74">
        <v>7.6777838210568022E-2</v>
      </c>
    </row>
    <row r="40" spans="1:21" x14ac:dyDescent="0.3">
      <c r="A40" s="56">
        <v>11</v>
      </c>
      <c r="B40" s="15" t="s">
        <v>150</v>
      </c>
      <c r="C40" s="27">
        <v>455391202.83189702</v>
      </c>
      <c r="D40" s="28">
        <v>175384428.25100002</v>
      </c>
      <c r="E40" s="28">
        <v>194909703.91770101</v>
      </c>
      <c r="F40" s="29">
        <v>-17407868.975361999</v>
      </c>
      <c r="G40" s="27">
        <v>128046794.453546</v>
      </c>
      <c r="H40" s="28">
        <v>14442984.329400001</v>
      </c>
      <c r="I40" s="28">
        <v>0</v>
      </c>
      <c r="J40" s="28">
        <v>14152829</v>
      </c>
      <c r="K40" s="28">
        <v>10150548</v>
      </c>
      <c r="L40" s="28">
        <v>4002281</v>
      </c>
      <c r="M40" s="86"/>
      <c r="N40" s="29">
        <v>97283879.161200002</v>
      </c>
      <c r="O40" s="27">
        <v>327344409.08282</v>
      </c>
      <c r="P40" s="28">
        <v>209008277</v>
      </c>
      <c r="Q40" s="29">
        <v>373736946.00282001</v>
      </c>
      <c r="R40" s="27">
        <v>2341468.9592380002</v>
      </c>
      <c r="S40" s="71">
        <v>6.1596955220744182E-3</v>
      </c>
      <c r="T40" s="72">
        <v>8.7022148983110954E-3</v>
      </c>
    </row>
    <row r="41" spans="1:21" x14ac:dyDescent="0.3">
      <c r="A41" s="55">
        <v>12</v>
      </c>
      <c r="B41" s="12" t="s">
        <v>249</v>
      </c>
      <c r="C41" s="24">
        <v>445470832.782184</v>
      </c>
      <c r="D41" s="25">
        <v>92940663.923188999</v>
      </c>
      <c r="E41" s="25">
        <v>279593844.12829399</v>
      </c>
      <c r="F41" s="26">
        <v>-1899863.8032140001</v>
      </c>
      <c r="G41" s="24">
        <v>298314286.59181899</v>
      </c>
      <c r="H41" s="25">
        <v>184463808.93173</v>
      </c>
      <c r="I41" s="25">
        <v>22948968.761720002</v>
      </c>
      <c r="J41" s="25">
        <v>99244619.298293993</v>
      </c>
      <c r="K41" s="25">
        <v>74045907.177532002</v>
      </c>
      <c r="L41" s="25">
        <v>25198712.120763</v>
      </c>
      <c r="M41" s="86"/>
      <c r="N41" s="26">
        <v>103193058.910576</v>
      </c>
      <c r="O41" s="24">
        <v>147156546.190366</v>
      </c>
      <c r="P41" s="25">
        <v>69161600</v>
      </c>
      <c r="Q41" s="26">
        <v>147156546.190366</v>
      </c>
      <c r="R41" s="24">
        <v>13109481.290864</v>
      </c>
      <c r="S41" s="73">
        <v>3.4561209516374702E-2</v>
      </c>
      <c r="T41" s="74">
        <v>0.11171883015303025</v>
      </c>
    </row>
    <row r="42" spans="1:21" x14ac:dyDescent="0.3">
      <c r="A42" s="56">
        <v>13</v>
      </c>
      <c r="B42" s="15" t="s">
        <v>157</v>
      </c>
      <c r="C42" s="27">
        <v>230465140.29710001</v>
      </c>
      <c r="D42" s="28">
        <v>66654630.893799998</v>
      </c>
      <c r="E42" s="28">
        <v>152053093.24950001</v>
      </c>
      <c r="F42" s="29">
        <v>-2540457.6274999999</v>
      </c>
      <c r="G42" s="27">
        <v>148448644.64210001</v>
      </c>
      <c r="H42" s="28">
        <v>135060924.72530001</v>
      </c>
      <c r="I42" s="28">
        <v>12468780.4585</v>
      </c>
      <c r="J42" s="28">
        <v>102033906.2295</v>
      </c>
      <c r="K42" s="28">
        <v>65290693.696000002</v>
      </c>
      <c r="L42" s="28">
        <v>36743212.533500001</v>
      </c>
      <c r="M42" s="86"/>
      <c r="N42" s="29">
        <v>4803871.4929</v>
      </c>
      <c r="O42" s="27">
        <v>82016495.655000001</v>
      </c>
      <c r="P42" s="28">
        <v>50000000</v>
      </c>
      <c r="Q42" s="29">
        <v>81265657.405000001</v>
      </c>
      <c r="R42" s="27">
        <v>4967727.4046999998</v>
      </c>
      <c r="S42" s="71">
        <v>2.6854024403340164E-2</v>
      </c>
      <c r="T42" s="72">
        <v>7.5071822657501369E-2</v>
      </c>
    </row>
    <row r="43" spans="1:21" x14ac:dyDescent="0.3">
      <c r="A43" s="55">
        <v>14</v>
      </c>
      <c r="B43" s="12" t="s">
        <v>171</v>
      </c>
      <c r="C43" s="24">
        <v>223670004.47554499</v>
      </c>
      <c r="D43" s="25">
        <v>55618614.956753999</v>
      </c>
      <c r="E43" s="25">
        <v>107058801.716978</v>
      </c>
      <c r="F43" s="26">
        <v>-2305928.74896</v>
      </c>
      <c r="G43" s="24">
        <v>167240760.64239299</v>
      </c>
      <c r="H43" s="25">
        <v>161552839.13670102</v>
      </c>
      <c r="I43" s="25">
        <v>19018485.066700999</v>
      </c>
      <c r="J43" s="25">
        <v>142534354.06999999</v>
      </c>
      <c r="K43" s="25">
        <v>92926666.620000005</v>
      </c>
      <c r="L43" s="25">
        <v>49607687.450000003</v>
      </c>
      <c r="M43" s="86"/>
      <c r="N43" s="26">
        <v>1850729.346537</v>
      </c>
      <c r="O43" s="24">
        <v>56429243.689152002</v>
      </c>
      <c r="P43" s="25">
        <v>78565500</v>
      </c>
      <c r="Q43" s="26">
        <v>50993928.698680997</v>
      </c>
      <c r="R43" s="24">
        <v>-9878074.7030469999</v>
      </c>
      <c r="S43" s="73">
        <v>-6.1440961197152102E-2</v>
      </c>
      <c r="T43" s="74">
        <v>-0.203967541145957</v>
      </c>
    </row>
    <row r="44" spans="1:21" x14ac:dyDescent="0.3">
      <c r="A44" s="56">
        <v>15</v>
      </c>
      <c r="B44" s="15" t="s">
        <v>282</v>
      </c>
      <c r="C44" s="27">
        <v>24149289.100000001</v>
      </c>
      <c r="D44" s="28">
        <v>12387505.1</v>
      </c>
      <c r="E44" s="28">
        <v>0</v>
      </c>
      <c r="F44" s="29">
        <v>0</v>
      </c>
      <c r="G44" s="27">
        <v>330865</v>
      </c>
      <c r="H44" s="28">
        <v>4873</v>
      </c>
      <c r="I44" s="28">
        <v>0</v>
      </c>
      <c r="J44" s="28">
        <v>0</v>
      </c>
      <c r="K44" s="28">
        <v>0</v>
      </c>
      <c r="L44" s="28">
        <v>0</v>
      </c>
      <c r="M44" s="86"/>
      <c r="N44" s="29">
        <v>0</v>
      </c>
      <c r="O44" s="27">
        <v>23818424</v>
      </c>
      <c r="P44" s="28">
        <v>29632000</v>
      </c>
      <c r="Q44" s="29">
        <v>3592714.8091000002</v>
      </c>
      <c r="R44" s="27">
        <v>-3678658</v>
      </c>
      <c r="S44" s="71">
        <v>-0.32892421179441567</v>
      </c>
      <c r="T44" s="72">
        <v>-0.33583750765786385</v>
      </c>
      <c r="U44" s="76"/>
    </row>
    <row r="45" spans="1:21" x14ac:dyDescent="0.3">
      <c r="A45" s="55">
        <v>16</v>
      </c>
      <c r="B45" s="12" t="s">
        <v>174</v>
      </c>
      <c r="C45" s="24">
        <v>17710419.57</v>
      </c>
      <c r="D45" s="25">
        <v>15998200.43</v>
      </c>
      <c r="E45" s="25">
        <v>0</v>
      </c>
      <c r="F45" s="26">
        <v>0</v>
      </c>
      <c r="G45" s="24">
        <v>8266940.5899999999</v>
      </c>
      <c r="H45" s="25">
        <v>3779603.09</v>
      </c>
      <c r="I45" s="25">
        <v>0</v>
      </c>
      <c r="J45" s="25">
        <v>3779603.09</v>
      </c>
      <c r="K45" s="25">
        <v>2962777.19</v>
      </c>
      <c r="L45" s="25">
        <v>816825.9</v>
      </c>
      <c r="M45" s="86"/>
      <c r="N45" s="26">
        <v>0</v>
      </c>
      <c r="O45" s="24">
        <v>9443479.2100000009</v>
      </c>
      <c r="P45" s="25">
        <v>3700005</v>
      </c>
      <c r="Q45" s="26">
        <v>9216130.6099999994</v>
      </c>
      <c r="R45" s="24">
        <v>-1026104.34</v>
      </c>
      <c r="S45" s="73">
        <v>-6.6056858675391336E-2</v>
      </c>
      <c r="T45" s="74">
        <v>-0.14755176053651267</v>
      </c>
    </row>
    <row r="46" spans="1:21" x14ac:dyDescent="0.3">
      <c r="A46" s="56">
        <v>17</v>
      </c>
      <c r="B46" s="15" t="s">
        <v>280</v>
      </c>
      <c r="C46" s="27">
        <v>8543120.3699999992</v>
      </c>
      <c r="D46" s="28">
        <v>7939652.1699999999</v>
      </c>
      <c r="E46" s="28">
        <v>0</v>
      </c>
      <c r="F46" s="29">
        <v>0</v>
      </c>
      <c r="G46" s="27">
        <v>1303025.2501020001</v>
      </c>
      <c r="H46" s="28">
        <v>352550.74</v>
      </c>
      <c r="I46" s="28">
        <v>0</v>
      </c>
      <c r="J46" s="28">
        <v>352550.74</v>
      </c>
      <c r="K46" s="28">
        <v>352550.74</v>
      </c>
      <c r="L46" s="28">
        <v>0</v>
      </c>
      <c r="M46" s="86"/>
      <c r="N46" s="29">
        <v>0</v>
      </c>
      <c r="O46" s="27">
        <v>7240095.1198979998</v>
      </c>
      <c r="P46" s="28">
        <v>7549407.3398979995</v>
      </c>
      <c r="Q46" s="29">
        <v>6975654.5898979995</v>
      </c>
      <c r="R46" s="27">
        <v>-688705.74</v>
      </c>
      <c r="S46" s="71">
        <v>-0.11053905997023455</v>
      </c>
      <c r="T46" s="72">
        <v>-0.12279748125509472</v>
      </c>
      <c r="U46" s="76"/>
    </row>
    <row r="47" spans="1:21" x14ac:dyDescent="0.3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1" x14ac:dyDescent="0.3">
      <c r="K48" s="87"/>
      <c r="L48" s="88"/>
    </row>
    <row r="49" spans="3:12" x14ac:dyDescent="0.3">
      <c r="C49" s="62"/>
      <c r="K49" s="87"/>
      <c r="L49" s="88"/>
    </row>
    <row r="50" spans="3:12" x14ac:dyDescent="0.3">
      <c r="K50" s="87"/>
      <c r="L50" s="88"/>
    </row>
    <row r="51" spans="3:12" x14ac:dyDescent="0.3">
      <c r="K51" s="87"/>
      <c r="L51" s="88"/>
    </row>
    <row r="52" spans="3:12" x14ac:dyDescent="0.3">
      <c r="K52" s="87"/>
      <c r="L52" s="88"/>
    </row>
    <row r="53" spans="3:12" x14ac:dyDescent="0.3">
      <c r="K53" s="87"/>
      <c r="L53" s="88"/>
    </row>
    <row r="54" spans="3:12" x14ac:dyDescent="0.3">
      <c r="K54" s="87"/>
      <c r="L54" s="88"/>
    </row>
    <row r="55" spans="3:12" x14ac:dyDescent="0.3">
      <c r="K55" s="87"/>
      <c r="L55" s="88"/>
    </row>
    <row r="56" spans="3:12" x14ac:dyDescent="0.3">
      <c r="K56" s="87"/>
      <c r="L56" s="88"/>
    </row>
    <row r="57" spans="3:12" x14ac:dyDescent="0.3">
      <c r="K57" s="87"/>
      <c r="L57" s="88"/>
    </row>
    <row r="58" spans="3:12" x14ac:dyDescent="0.3">
      <c r="K58" s="87"/>
      <c r="L58" s="88"/>
    </row>
    <row r="59" spans="3:12" x14ac:dyDescent="0.3">
      <c r="K59" s="87"/>
      <c r="L59" s="88"/>
    </row>
  </sheetData>
  <mergeCells count="9">
    <mergeCell ref="R27:T27"/>
    <mergeCell ref="O27:Q27"/>
    <mergeCell ref="B5:B6"/>
    <mergeCell ref="A5:A6"/>
    <mergeCell ref="A27:A28"/>
    <mergeCell ref="B27:B28"/>
    <mergeCell ref="C5:J5"/>
    <mergeCell ref="C27:F27"/>
    <mergeCell ref="H27:N27"/>
  </mergeCells>
  <pageMargins left="0" right="0" top="0.25" bottom="0.25" header="0.05" footer="0.05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Z48"/>
  <sheetViews>
    <sheetView view="pageBreakPreview" zoomScaleNormal="100" zoomScaleSheetLayoutView="100" workbookViewId="0">
      <selection activeCell="B3" sqref="B3"/>
    </sheetView>
  </sheetViews>
  <sheetFormatPr defaultColWidth="9.1796875" defaultRowHeight="13" x14ac:dyDescent="0.3"/>
  <cols>
    <col min="1" max="1" width="5.81640625" style="6" customWidth="1"/>
    <col min="2" max="2" width="33.7265625" style="6" bestFit="1" customWidth="1"/>
    <col min="3" max="3" width="12.26953125" style="6" bestFit="1" customWidth="1"/>
    <col min="4" max="5" width="12.7265625" style="6" bestFit="1" customWidth="1"/>
    <col min="6" max="6" width="11.81640625" style="6" bestFit="1" customWidth="1"/>
    <col min="7" max="8" width="13.453125" style="6" bestFit="1" customWidth="1"/>
    <col min="9" max="9" width="13" style="6" bestFit="1" customWidth="1"/>
    <col min="10" max="10" width="12.54296875" style="6" bestFit="1" customWidth="1"/>
    <col min="11" max="11" width="12.26953125" style="6" bestFit="1" customWidth="1"/>
    <col min="12" max="12" width="12.54296875" style="6" bestFit="1" customWidth="1"/>
    <col min="13" max="13" width="11.54296875" style="6" bestFit="1" customWidth="1"/>
    <col min="14" max="14" width="10.81640625" style="6" bestFit="1" customWidth="1"/>
    <col min="15" max="15" width="12.54296875" style="6" bestFit="1" customWidth="1"/>
    <col min="16" max="16" width="14" style="6" bestFit="1" customWidth="1"/>
    <col min="17" max="17" width="9.54296875" style="6" customWidth="1"/>
    <col min="18" max="18" width="9.453125" style="6" bestFit="1" customWidth="1"/>
    <col min="19" max="19" width="8.81640625" style="6" bestFit="1" customWidth="1"/>
    <col min="20" max="20" width="8" style="6" bestFit="1" customWidth="1"/>
    <col min="21" max="21" width="9.26953125" style="6" bestFit="1" customWidth="1"/>
    <col min="22" max="22" width="12.26953125" style="6" bestFit="1" customWidth="1"/>
    <col min="23" max="23" width="6.7265625" style="6" bestFit="1" customWidth="1"/>
    <col min="24" max="24" width="7.26953125" style="6" bestFit="1" customWidth="1"/>
    <col min="25" max="26" width="12.1796875" style="6" bestFit="1" customWidth="1"/>
    <col min="27" max="16384" width="9.1796875" style="6"/>
  </cols>
  <sheetData>
    <row r="1" spans="1:10" x14ac:dyDescent="0.3">
      <c r="C1" s="64"/>
    </row>
    <row r="2" spans="1:10" x14ac:dyDescent="0.3">
      <c r="A2" s="6" t="s">
        <v>84</v>
      </c>
    </row>
    <row r="3" spans="1:10" x14ac:dyDescent="0.3">
      <c r="B3" s="78">
        <f>BS!B3</f>
        <v>45596</v>
      </c>
    </row>
    <row r="4" spans="1:10" ht="13.5" thickBot="1" x14ac:dyDescent="0.35"/>
    <row r="5" spans="1:10" x14ac:dyDescent="0.3">
      <c r="A5" s="173" t="s">
        <v>0</v>
      </c>
      <c r="B5" s="171" t="s">
        <v>49</v>
      </c>
      <c r="C5" s="175" t="s">
        <v>48</v>
      </c>
      <c r="D5" s="176"/>
      <c r="E5" s="176"/>
      <c r="F5" s="176"/>
      <c r="G5" s="176"/>
      <c r="H5" s="176"/>
      <c r="I5" s="176"/>
      <c r="J5" s="177"/>
    </row>
    <row r="6" spans="1:10" s="11" customFormat="1" ht="55.5" x14ac:dyDescent="0.3">
      <c r="A6" s="174"/>
      <c r="B6" s="172"/>
      <c r="C6" s="8" t="s">
        <v>1</v>
      </c>
      <c r="D6" s="9" t="s">
        <v>6</v>
      </c>
      <c r="E6" s="9" t="s">
        <v>7</v>
      </c>
      <c r="F6" s="9" t="s">
        <v>26</v>
      </c>
      <c r="G6" s="9" t="s">
        <v>50</v>
      </c>
      <c r="H6" s="9" t="s">
        <v>25</v>
      </c>
      <c r="I6" s="9" t="s">
        <v>8</v>
      </c>
      <c r="J6" s="8" t="s">
        <v>10</v>
      </c>
    </row>
    <row r="7" spans="1:10" x14ac:dyDescent="0.3">
      <c r="A7" s="55">
        <v>1</v>
      </c>
      <c r="B7" s="12" t="str">
        <f>B30</f>
        <v>Bank of Georgia</v>
      </c>
      <c r="C7" s="31">
        <f>BS!C7</f>
        <v>0.39620768259402755</v>
      </c>
      <c r="D7" s="32">
        <f>BS!D7</f>
        <v>0.37551933819824079</v>
      </c>
      <c r="E7" s="32">
        <f>BS!E7</f>
        <v>0.40146274768493145</v>
      </c>
      <c r="F7" s="32">
        <f>BS!F7</f>
        <v>0.41082590621520226</v>
      </c>
      <c r="G7" s="32">
        <f>BS!G7</f>
        <v>0.41926400547162745</v>
      </c>
      <c r="H7" s="32">
        <f>BS!H7</f>
        <v>0.35956082098891362</v>
      </c>
      <c r="I7" s="32">
        <f>BS!I7</f>
        <v>0.46191050399712374</v>
      </c>
      <c r="J7" s="33">
        <f>BS!J7</f>
        <v>0.36594604269660286</v>
      </c>
    </row>
    <row r="8" spans="1:10" x14ac:dyDescent="0.3">
      <c r="A8" s="56">
        <v>2</v>
      </c>
      <c r="B8" s="15" t="str">
        <f t="shared" ref="B8:B23" si="0">B31</f>
        <v>TBC Bank</v>
      </c>
      <c r="C8" s="34">
        <f>BS!C8</f>
        <v>0.38489737808684782</v>
      </c>
      <c r="D8" s="35">
        <f>BS!D8</f>
        <v>0.38680532407458723</v>
      </c>
      <c r="E8" s="35">
        <f>BS!E8</f>
        <v>0.38756527822567016</v>
      </c>
      <c r="F8" s="35">
        <f>BS!F8</f>
        <v>0.38908640308181541</v>
      </c>
      <c r="G8" s="35">
        <f>BS!G8</f>
        <v>0.37656000726628069</v>
      </c>
      <c r="H8" s="35">
        <f>BS!H8</f>
        <v>0.41083529416850378</v>
      </c>
      <c r="I8" s="35">
        <f>BS!I8</f>
        <v>0.35207687483370875</v>
      </c>
      <c r="J8" s="36">
        <f>BS!J8</f>
        <v>0.3695340986248451</v>
      </c>
    </row>
    <row r="9" spans="1:10" x14ac:dyDescent="0.3">
      <c r="A9" s="55">
        <v>3</v>
      </c>
      <c r="B9" s="12" t="str">
        <f t="shared" si="0"/>
        <v>Liberty Bank</v>
      </c>
      <c r="C9" s="31">
        <f>BS!C9</f>
        <v>5.3471825417138796E-2</v>
      </c>
      <c r="D9" s="32">
        <f>BS!D9</f>
        <v>5.7966348514284602E-2</v>
      </c>
      <c r="E9" s="32">
        <f>BS!E9</f>
        <v>5.5263755137223591E-2</v>
      </c>
      <c r="F9" s="32">
        <f>BS!F9</f>
        <v>5.5429215988283431E-2</v>
      </c>
      <c r="G9" s="32">
        <f>BS!G9</f>
        <v>6.1681045275207222E-2</v>
      </c>
      <c r="H9" s="32">
        <f>BS!H9</f>
        <v>5.9428302420748549E-2</v>
      </c>
      <c r="I9" s="32">
        <f>BS!I9</f>
        <v>6.3290198884907903E-2</v>
      </c>
      <c r="J9" s="33">
        <f>BS!J9</f>
        <v>4.315287958480224E-2</v>
      </c>
    </row>
    <row r="10" spans="1:10" x14ac:dyDescent="0.3">
      <c r="A10" s="56">
        <v>4</v>
      </c>
      <c r="B10" s="15" t="str">
        <f t="shared" si="0"/>
        <v>Basis Bank</v>
      </c>
      <c r="C10" s="34">
        <f>BS!C10</f>
        <v>4.1324006946868087E-2</v>
      </c>
      <c r="D10" s="35">
        <f>BS!D10</f>
        <v>4.6635779352545668E-2</v>
      </c>
      <c r="E10" s="35">
        <f>BS!E10</f>
        <v>4.1037779474283838E-2</v>
      </c>
      <c r="F10" s="35">
        <f>BS!F10</f>
        <v>4.1559639317962638E-2</v>
      </c>
      <c r="G10" s="35">
        <f>BS!G10</f>
        <v>4.1114801050757134E-2</v>
      </c>
      <c r="H10" s="35">
        <f>BS!H10</f>
        <v>4.294556313607565E-2</v>
      </c>
      <c r="I10" s="35">
        <f>BS!I10</f>
        <v>3.980707193632961E-2</v>
      </c>
      <c r="J10" s="36">
        <f>BS!J10</f>
        <v>4.2972266873531333E-2</v>
      </c>
    </row>
    <row r="11" spans="1:10" x14ac:dyDescent="0.3">
      <c r="A11" s="55">
        <v>5</v>
      </c>
      <c r="B11" s="12" t="str">
        <f t="shared" si="0"/>
        <v>Credo Bank</v>
      </c>
      <c r="C11" s="31">
        <f>BS!C11</f>
        <v>3.1053711414947401E-2</v>
      </c>
      <c r="D11" s="32">
        <f>BS!D11</f>
        <v>3.9340528793803814E-2</v>
      </c>
      <c r="E11" s="32">
        <f>BS!E11</f>
        <v>3.1878579102098133E-2</v>
      </c>
      <c r="F11" s="32">
        <f>BS!F11</f>
        <v>1.9751669998828325E-2</v>
      </c>
      <c r="G11" s="32">
        <f>BS!G11</f>
        <v>2.1768511246091346E-2</v>
      </c>
      <c r="H11" s="32">
        <f>BS!H11</f>
        <v>1.653731173597222E-2</v>
      </c>
      <c r="I11" s="32">
        <f>BS!I11</f>
        <v>2.5505202079717994E-2</v>
      </c>
      <c r="J11" s="33">
        <f>BS!J11</f>
        <v>2.6303656371432449E-2</v>
      </c>
    </row>
    <row r="12" spans="1:10" x14ac:dyDescent="0.3">
      <c r="A12" s="56">
        <v>6</v>
      </c>
      <c r="B12" s="15" t="str">
        <f t="shared" si="0"/>
        <v>ProCredit Bank</v>
      </c>
      <c r="C12" s="34">
        <f>BS!C12</f>
        <v>2.1512045641864593E-2</v>
      </c>
      <c r="D12" s="35">
        <f>BS!D12</f>
        <v>2.2405246129639771E-2</v>
      </c>
      <c r="E12" s="35">
        <f>BS!E12</f>
        <v>2.1109262948133034E-2</v>
      </c>
      <c r="F12" s="35">
        <f>BS!F12</f>
        <v>2.1872736679682911E-2</v>
      </c>
      <c r="G12" s="35">
        <f>BS!G12</f>
        <v>2.2188131558369132E-2</v>
      </c>
      <c r="H12" s="35">
        <f>BS!H12</f>
        <v>2.7361403889937054E-2</v>
      </c>
      <c r="I12" s="35">
        <f>BS!I12</f>
        <v>1.8492818606945374E-2</v>
      </c>
      <c r="J12" s="36">
        <f>BS!J12</f>
        <v>2.3831496460733209E-2</v>
      </c>
    </row>
    <row r="13" spans="1:10" x14ac:dyDescent="0.3">
      <c r="A13" s="55">
        <v>7</v>
      </c>
      <c r="B13" s="12" t="str">
        <f t="shared" si="0"/>
        <v>Tera bank</v>
      </c>
      <c r="C13" s="31">
        <f>BS!C13</f>
        <v>2.0549194994133727E-2</v>
      </c>
      <c r="D13" s="32">
        <f>BS!D13</f>
        <v>2.3203695609215255E-2</v>
      </c>
      <c r="E13" s="32">
        <f>BS!E13</f>
        <v>2.0588858030941508E-2</v>
      </c>
      <c r="F13" s="32">
        <f>BS!F13</f>
        <v>2.0924216998228544E-2</v>
      </c>
      <c r="G13" s="32">
        <f>BS!G13</f>
        <v>2.0243450222178432E-2</v>
      </c>
      <c r="H13" s="32">
        <f>BS!H13</f>
        <v>2.514115254037572E-2</v>
      </c>
      <c r="I13" s="32">
        <f>BS!I13</f>
        <v>1.6744979303063463E-2</v>
      </c>
      <c r="J13" s="33">
        <f>BS!J13</f>
        <v>2.032079283307673E-2</v>
      </c>
    </row>
    <row r="14" spans="1:10" x14ac:dyDescent="0.3">
      <c r="A14" s="56">
        <v>8</v>
      </c>
      <c r="B14" s="15" t="str">
        <f t="shared" si="0"/>
        <v>Cartu Bank</v>
      </c>
      <c r="C14" s="34">
        <f>BS!C14</f>
        <v>1.8539283973516847E-2</v>
      </c>
      <c r="D14" s="35">
        <f>BS!D14</f>
        <v>1.7245878591934435E-2</v>
      </c>
      <c r="E14" s="35">
        <f>BS!E14</f>
        <v>1.6001674454583798E-2</v>
      </c>
      <c r="F14" s="35">
        <f>BS!F14</f>
        <v>1.9471061292285565E-2</v>
      </c>
      <c r="G14" s="35">
        <f>BS!G14</f>
        <v>2.1779659432064748E-2</v>
      </c>
      <c r="H14" s="35">
        <f>BS!H14</f>
        <v>3.3262789595402756E-2</v>
      </c>
      <c r="I14" s="35">
        <f>BS!I14</f>
        <v>1.3577160724132479E-2</v>
      </c>
      <c r="J14" s="36">
        <f>BS!J14</f>
        <v>3.3152276165059787E-2</v>
      </c>
    </row>
    <row r="15" spans="1:10" x14ac:dyDescent="0.3">
      <c r="A15" s="55">
        <v>9</v>
      </c>
      <c r="B15" s="12" t="str">
        <f t="shared" si="0"/>
        <v>HALYK Bank</v>
      </c>
      <c r="C15" s="31">
        <f>BS!C15</f>
        <v>1.0260942893416019E-2</v>
      </c>
      <c r="D15" s="32">
        <f>BS!D15</f>
        <v>1.2742868641806352E-2</v>
      </c>
      <c r="E15" s="32">
        <f>BS!E15</f>
        <v>8.859523448561793E-3</v>
      </c>
      <c r="F15" s="32">
        <f>BS!F15</f>
        <v>4.9123148128475116E-3</v>
      </c>
      <c r="G15" s="32">
        <f>BS!G15</f>
        <v>3.6293909903402119E-3</v>
      </c>
      <c r="H15" s="32">
        <f>BS!H15</f>
        <v>4.9882243182551109E-3</v>
      </c>
      <c r="I15" s="32">
        <f>BS!I15</f>
        <v>2.6587646490920454E-3</v>
      </c>
      <c r="J15" s="33">
        <f>BS!J15</f>
        <v>1.8331109425552283E-2</v>
      </c>
    </row>
    <row r="16" spans="1:10" x14ac:dyDescent="0.3">
      <c r="A16" s="56">
        <v>10</v>
      </c>
      <c r="B16" s="15" t="str">
        <f t="shared" si="0"/>
        <v>Pasha Bank</v>
      </c>
      <c r="C16" s="34">
        <f>BS!C16</f>
        <v>7.000100291943645E-3</v>
      </c>
      <c r="D16" s="35">
        <f>BS!D16</f>
        <v>6.1449840006583857E-3</v>
      </c>
      <c r="E16" s="35">
        <f>BS!E16</f>
        <v>6.6977489181400647E-3</v>
      </c>
      <c r="F16" s="35">
        <f>BS!F16</f>
        <v>7.7651866403907269E-3</v>
      </c>
      <c r="G16" s="35">
        <f>BS!G16</f>
        <v>4.8084849724985123E-3</v>
      </c>
      <c r="H16" s="35">
        <f>BS!H16</f>
        <v>8.5994828492677224E-3</v>
      </c>
      <c r="I16" s="35">
        <f>BS!I16</f>
        <v>2.10054256100764E-3</v>
      </c>
      <c r="J16" s="36">
        <f>BS!J16</f>
        <v>8.7412106360389326E-3</v>
      </c>
    </row>
    <row r="17" spans="1:26" x14ac:dyDescent="0.3">
      <c r="A17" s="55">
        <v>11</v>
      </c>
      <c r="B17" s="12" t="str">
        <f t="shared" si="0"/>
        <v>VTB Bank Georgia</v>
      </c>
      <c r="C17" s="31">
        <f>BS!C17</f>
        <v>4.9200096301002371E-3</v>
      </c>
      <c r="D17" s="32">
        <f>BS!D17</f>
        <v>3.1855503447914893E-3</v>
      </c>
      <c r="E17" s="32">
        <f>BS!E17</f>
        <v>1.6236418464676506E-3</v>
      </c>
      <c r="F17" s="32">
        <f>BS!F17</f>
        <v>2.4285608459974581E-4</v>
      </c>
      <c r="G17" s="32">
        <f>BS!G17</f>
        <v>2.7213430194974753E-4</v>
      </c>
      <c r="H17" s="32">
        <f>BS!H17</f>
        <v>4.6841699053643351E-4</v>
      </c>
      <c r="I17" s="32">
        <f>BS!I17</f>
        <v>1.3192788813916532E-4</v>
      </c>
      <c r="J17" s="33">
        <f>BS!J17</f>
        <v>2.3902361516030708E-2</v>
      </c>
    </row>
    <row r="18" spans="1:26" x14ac:dyDescent="0.3">
      <c r="A18" s="56">
        <v>12</v>
      </c>
      <c r="B18" s="15" t="str">
        <f t="shared" si="0"/>
        <v>IS Bank</v>
      </c>
      <c r="C18" s="34">
        <f>BS!C18</f>
        <v>4.8128307564741625E-3</v>
      </c>
      <c r="D18" s="35">
        <f>BS!D18</f>
        <v>4.569604533084401E-3</v>
      </c>
      <c r="E18" s="35">
        <f>BS!E18</f>
        <v>3.7826449398960932E-3</v>
      </c>
      <c r="F18" s="35">
        <f>BS!F18</f>
        <v>3.1017245027625531E-3</v>
      </c>
      <c r="G18" s="35">
        <f>BS!G18</f>
        <v>1.9083015272077181E-3</v>
      </c>
      <c r="H18" s="35">
        <f>BS!H18</f>
        <v>3.4169939397990768E-3</v>
      </c>
      <c r="I18" s="35">
        <f>BS!I18</f>
        <v>8.306295519777473E-4</v>
      </c>
      <c r="J18" s="36">
        <f>BS!J18</f>
        <v>1.0745223895370335E-2</v>
      </c>
    </row>
    <row r="19" spans="1:26" x14ac:dyDescent="0.3">
      <c r="A19" s="55">
        <v>13</v>
      </c>
      <c r="B19" s="12" t="str">
        <f t="shared" si="0"/>
        <v>Ziraat Bank</v>
      </c>
      <c r="C19" s="31">
        <f>BS!C19</f>
        <v>2.4899266885546282E-3</v>
      </c>
      <c r="D19" s="32">
        <f>BS!D19</f>
        <v>2.4851137418590487E-3</v>
      </c>
      <c r="E19" s="32">
        <f>BS!E19</f>
        <v>1.8823386600260543E-3</v>
      </c>
      <c r="F19" s="32">
        <f>BS!F19</f>
        <v>2.2710242296974069E-3</v>
      </c>
      <c r="G19" s="32">
        <f>BS!G19</f>
        <v>1.9619346666995678E-3</v>
      </c>
      <c r="H19" s="32">
        <f>BS!H19</f>
        <v>3.0129674034462387E-3</v>
      </c>
      <c r="I19" s="32">
        <f>BS!I19</f>
        <v>1.2111729368810349E-3</v>
      </c>
      <c r="J19" s="33">
        <f>BS!J19</f>
        <v>5.988762523595698E-3</v>
      </c>
    </row>
    <row r="20" spans="1:26" x14ac:dyDescent="0.3">
      <c r="A20" s="56">
        <v>14</v>
      </c>
      <c r="B20" s="15" t="str">
        <f t="shared" si="0"/>
        <v>Silk Bank</v>
      </c>
      <c r="C20" s="34">
        <f>BS!C20</f>
        <v>2.416512592120642E-3</v>
      </c>
      <c r="D20" s="35">
        <f>BS!D20</f>
        <v>1.7497394735486581E-3</v>
      </c>
      <c r="E20" s="35">
        <f>BS!E20</f>
        <v>2.1206239373105186E-3</v>
      </c>
      <c r="F20" s="35">
        <f>BS!F20</f>
        <v>2.7164808237621118E-3</v>
      </c>
      <c r="G20" s="35">
        <f>BS!G20</f>
        <v>2.7406878828746964E-3</v>
      </c>
      <c r="H20" s="35">
        <f>BS!H20</f>
        <v>4.2882836984488772E-3</v>
      </c>
      <c r="I20" s="35">
        <f>BS!I20</f>
        <v>1.6352268720627751E-3</v>
      </c>
      <c r="J20" s="36">
        <f>BS!J20</f>
        <v>4.12040696376474E-3</v>
      </c>
    </row>
    <row r="21" spans="1:26" x14ac:dyDescent="0.3">
      <c r="A21" s="55">
        <v>15</v>
      </c>
      <c r="B21" s="12" t="str">
        <f t="shared" si="0"/>
        <v>HashBank</v>
      </c>
      <c r="C21" s="31">
        <f>BS!C21</f>
        <v>2.6090696129660182E-4</v>
      </c>
      <c r="D21" s="32">
        <f>BS!D21</f>
        <v>0</v>
      </c>
      <c r="E21" s="32">
        <f>BS!E21</f>
        <v>4.195390144861548E-6</v>
      </c>
      <c r="F21" s="32">
        <f>BS!F21</f>
        <v>8.1938585077986052E-8</v>
      </c>
      <c r="G21" s="32">
        <f>BS!G21</f>
        <v>0</v>
      </c>
      <c r="H21" s="32">
        <f>BS!H21</f>
        <v>0</v>
      </c>
      <c r="I21" s="32">
        <f>BS!I21</f>
        <v>0</v>
      </c>
      <c r="J21" s="33">
        <f>BS!J21</f>
        <v>1.7391975100025669E-3</v>
      </c>
    </row>
    <row r="22" spans="1:26" s="79" customFormat="1" x14ac:dyDescent="0.3">
      <c r="A22" s="56">
        <v>16</v>
      </c>
      <c r="B22" s="15" t="str">
        <f t="shared" si="0"/>
        <v>Paysera</v>
      </c>
      <c r="C22" s="34">
        <f>BS!C22</f>
        <v>1.9134193698880226E-4</v>
      </c>
      <c r="D22" s="35">
        <f>BS!D22</f>
        <v>0</v>
      </c>
      <c r="E22" s="35">
        <f>BS!E22</f>
        <v>1.0482535499204181E-4</v>
      </c>
      <c r="F22" s="35">
        <f>BS!F22</f>
        <v>6.355332020336219E-5</v>
      </c>
      <c r="G22" s="35">
        <f>BS!G22</f>
        <v>7.2675197908789744E-5</v>
      </c>
      <c r="H22" s="35">
        <f>BS!H22</f>
        <v>1.3672317740577071E-4</v>
      </c>
      <c r="I22" s="35">
        <f>BS!I22</f>
        <v>2.6925174910100774E-5</v>
      </c>
      <c r="J22" s="36">
        <f>BS!J22</f>
        <v>6.895534115856284E-4</v>
      </c>
    </row>
    <row r="23" spans="1:26" ht="13.5" thickBot="1" x14ac:dyDescent="0.35">
      <c r="A23" s="55">
        <v>17</v>
      </c>
      <c r="B23" s="12" t="str">
        <f t="shared" si="0"/>
        <v>PaveBank</v>
      </c>
      <c r="C23" s="31">
        <f>BS!C23</f>
        <v>9.2299179760442729E-5</v>
      </c>
      <c r="D23" s="32">
        <f>BS!D23</f>
        <v>0</v>
      </c>
      <c r="E23" s="32">
        <f>BS!E23</f>
        <v>1.6522446595389916E-5</v>
      </c>
      <c r="F23" s="32">
        <f>BS!F23</f>
        <v>5.9280748622608122E-6</v>
      </c>
      <c r="G23" s="32">
        <f>BS!G23</f>
        <v>6.7789379446163689E-6</v>
      </c>
      <c r="H23" s="32">
        <f>BS!H23</f>
        <v>1.6269146911299037E-5</v>
      </c>
      <c r="I23" s="32">
        <f>BS!I23</f>
        <v>0</v>
      </c>
      <c r="J23" s="33">
        <f>BS!J23</f>
        <v>5.2866450797535295E-4</v>
      </c>
    </row>
    <row r="24" spans="1:26" ht="13.5" thickBot="1" x14ac:dyDescent="0.35">
      <c r="A24" s="56"/>
      <c r="B24" s="19" t="s">
        <v>51</v>
      </c>
      <c r="C24" s="20">
        <f>SUM(C7:C23)</f>
        <v>1</v>
      </c>
      <c r="D24" s="21">
        <f t="shared" ref="D24:J24" si="1">SUM(D7:D23)</f>
        <v>0.99999999999999989</v>
      </c>
      <c r="E24" s="21">
        <f t="shared" si="1"/>
        <v>0.99999999999999978</v>
      </c>
      <c r="F24" s="21">
        <f t="shared" si="1"/>
        <v>0.99999999999999978</v>
      </c>
      <c r="G24" s="21">
        <f t="shared" si="1"/>
        <v>1</v>
      </c>
      <c r="H24" s="21">
        <f t="shared" si="1"/>
        <v>1</v>
      </c>
      <c r="I24" s="21">
        <f t="shared" si="1"/>
        <v>1</v>
      </c>
      <c r="J24" s="22">
        <f t="shared" si="1"/>
        <v>1</v>
      </c>
    </row>
    <row r="25" spans="1:26" x14ac:dyDescent="0.3">
      <c r="A25" s="56"/>
      <c r="B25" s="15"/>
      <c r="Y25" s="23"/>
      <c r="Z25" s="23"/>
    </row>
    <row r="26" spans="1:26" ht="13.5" thickBot="1" x14ac:dyDescent="0.35">
      <c r="B26" s="63" t="s">
        <v>54</v>
      </c>
    </row>
    <row r="27" spans="1:26" x14ac:dyDescent="0.3">
      <c r="A27" s="173" t="s">
        <v>0</v>
      </c>
      <c r="B27" s="171" t="s">
        <v>49</v>
      </c>
      <c r="C27" s="175" t="s">
        <v>1</v>
      </c>
      <c r="D27" s="176"/>
      <c r="E27" s="176"/>
      <c r="F27" s="177"/>
      <c r="G27" s="80" t="s">
        <v>2</v>
      </c>
      <c r="H27" s="81"/>
      <c r="I27" s="81"/>
      <c r="J27" s="81"/>
      <c r="K27" s="81"/>
      <c r="L27" s="81"/>
      <c r="M27" s="81"/>
      <c r="N27" s="82"/>
      <c r="O27" s="175" t="s">
        <v>3</v>
      </c>
      <c r="P27" s="176"/>
      <c r="Q27" s="177"/>
      <c r="R27" s="175" t="s">
        <v>4</v>
      </c>
      <c r="S27" s="176"/>
      <c r="T27" s="177"/>
    </row>
    <row r="28" spans="1:26" ht="106.5" x14ac:dyDescent="0.3">
      <c r="A28" s="174"/>
      <c r="B28" s="172"/>
      <c r="C28" s="8" t="s">
        <v>5</v>
      </c>
      <c r="D28" s="9" t="s">
        <v>52</v>
      </c>
      <c r="E28" s="9" t="s">
        <v>6</v>
      </c>
      <c r="F28" s="10" t="s">
        <v>9</v>
      </c>
      <c r="G28" s="8" t="s">
        <v>7</v>
      </c>
      <c r="H28" s="9" t="s">
        <v>26</v>
      </c>
      <c r="I28" s="9" t="s">
        <v>278</v>
      </c>
      <c r="J28" s="9" t="s">
        <v>50</v>
      </c>
      <c r="K28" s="9" t="s">
        <v>25</v>
      </c>
      <c r="L28" s="9" t="s">
        <v>8</v>
      </c>
      <c r="M28" s="9" t="s">
        <v>173</v>
      </c>
      <c r="N28" s="10" t="s">
        <v>53</v>
      </c>
      <c r="O28" s="8" t="s">
        <v>10</v>
      </c>
      <c r="P28" s="9" t="s">
        <v>11</v>
      </c>
      <c r="Q28" s="10" t="s">
        <v>12</v>
      </c>
      <c r="R28" s="8" t="str">
        <f>"NET Income of "&amp;MONTH($B$3)&amp;" months "&amp;YEAR($B$3)</f>
        <v>NET Income of 10 months 2024</v>
      </c>
      <c r="S28" s="9" t="s">
        <v>88</v>
      </c>
      <c r="T28" s="10" t="s">
        <v>89</v>
      </c>
    </row>
    <row r="29" spans="1:26" x14ac:dyDescent="0.3">
      <c r="A29" s="123"/>
      <c r="B29" s="124" t="s">
        <v>273</v>
      </c>
      <c r="C29" s="125">
        <f>BS!C29</f>
        <v>92559006398.249496</v>
      </c>
      <c r="D29" s="126">
        <f>BS!D29</f>
        <v>14697025083.114967</v>
      </c>
      <c r="E29" s="126">
        <f>BS!E29</f>
        <v>61185566957.491875</v>
      </c>
      <c r="F29" s="127">
        <f>BS!F29</f>
        <v>-1028076198.8161721</v>
      </c>
      <c r="G29" s="125">
        <f>BS!G29</f>
        <v>78863940795.884872</v>
      </c>
      <c r="H29" s="126">
        <f>BS!H29</f>
        <v>59471371092.899185</v>
      </c>
      <c r="I29" s="126">
        <f>BS!I29</f>
        <v>5367600440.4236183</v>
      </c>
      <c r="J29" s="126">
        <f>BS!J29</f>
        <v>52006780837.990311</v>
      </c>
      <c r="K29" s="126">
        <f>BS!K29</f>
        <v>21669897132.415161</v>
      </c>
      <c r="L29" s="126">
        <f>BS!L29</f>
        <v>30336883705.57526</v>
      </c>
      <c r="M29" s="126">
        <f>BS!M29</f>
        <v>2055124607.4860899</v>
      </c>
      <c r="N29" s="127">
        <f>BS!N29</f>
        <v>17983944881.058868</v>
      </c>
      <c r="O29" s="125">
        <f>BS!O29</f>
        <v>13695065605.265757</v>
      </c>
      <c r="P29" s="126">
        <f>BS!P29</f>
        <v>1125651046.459898</v>
      </c>
      <c r="Q29" s="127">
        <f>BS!Q29</f>
        <v>16914049058.96456</v>
      </c>
      <c r="R29" s="128">
        <f>BS!R29</f>
        <v>2589592559.0026784</v>
      </c>
      <c r="S29" s="129">
        <f>BS!S29</f>
        <v>3.6674409459517804E-2</v>
      </c>
      <c r="T29" s="130">
        <f>BS!T29</f>
        <v>0.24471475993190478</v>
      </c>
    </row>
    <row r="30" spans="1:26" x14ac:dyDescent="0.3">
      <c r="A30" s="56">
        <v>1</v>
      </c>
      <c r="B30" s="15" t="s">
        <v>158</v>
      </c>
      <c r="C30" s="27">
        <f>BS!C30</f>
        <v>36672589428.256203</v>
      </c>
      <c r="D30" s="28">
        <f>BS!D30</f>
        <v>4824839364.2844009</v>
      </c>
      <c r="E30" s="28">
        <f>BS!E30</f>
        <v>22976363611.161499</v>
      </c>
      <c r="F30" s="29">
        <f>BS!F30</f>
        <v>-304092668.57160002</v>
      </c>
      <c r="G30" s="27">
        <f>BS!G30</f>
        <v>31660934365.1777</v>
      </c>
      <c r="H30" s="28">
        <f>BS!H30</f>
        <v>24432379923.100891</v>
      </c>
      <c r="I30" s="28">
        <f>BS!I30</f>
        <v>1777090102.75</v>
      </c>
      <c r="J30" s="28">
        <f>BS!J30</f>
        <v>21804571245.8209</v>
      </c>
      <c r="K30" s="28">
        <f>BS!K30</f>
        <v>7791646003.6765003</v>
      </c>
      <c r="L30" s="28">
        <f>BS!L30</f>
        <v>14012925242.1444</v>
      </c>
      <c r="M30" s="86"/>
      <c r="N30" s="29">
        <f>BS!N30</f>
        <v>6797403663.5900002</v>
      </c>
      <c r="O30" s="27">
        <f>BS!O30</f>
        <v>5011655062.7173595</v>
      </c>
      <c r="P30" s="28">
        <f>BS!P30</f>
        <v>27993660.18</v>
      </c>
      <c r="Q30" s="29">
        <f>BS!Q30</f>
        <v>6352892669.5960598</v>
      </c>
      <c r="R30" s="27">
        <f>BS!R30</f>
        <v>1266743341.58375</v>
      </c>
      <c r="S30" s="71">
        <f>BS!S30</f>
        <v>4.6358364693924563E-2</v>
      </c>
      <c r="T30" s="72">
        <f>BS!T30</f>
        <v>0.3316636836527424</v>
      </c>
    </row>
    <row r="31" spans="1:26" x14ac:dyDescent="0.3">
      <c r="A31" s="55">
        <v>2</v>
      </c>
      <c r="B31" s="12" t="s">
        <v>159</v>
      </c>
      <c r="C31" s="24">
        <f>BS!C31</f>
        <v>35625718881.010002</v>
      </c>
      <c r="D31" s="25">
        <f>BS!D31</f>
        <v>6404048341.6700001</v>
      </c>
      <c r="E31" s="25">
        <f>BS!E31</f>
        <v>23666903055.68</v>
      </c>
      <c r="F31" s="26">
        <f>BS!F31</f>
        <v>-332655030.56999999</v>
      </c>
      <c r="G31" s="24">
        <f>BS!G31</f>
        <v>30564925156.5299</v>
      </c>
      <c r="H31" s="25">
        <f>BS!H31</f>
        <v>23139501864.879997</v>
      </c>
      <c r="I31" s="25">
        <f>BS!I31</f>
        <v>2723137142.0429301</v>
      </c>
      <c r="J31" s="25">
        <f>BS!J31</f>
        <v>19583673770.2495</v>
      </c>
      <c r="K31" s="25">
        <f>BS!K31</f>
        <v>8902758562.9969997</v>
      </c>
      <c r="L31" s="25">
        <f>BS!L31</f>
        <v>10680915207.2526</v>
      </c>
      <c r="M31" s="86"/>
      <c r="N31" s="26">
        <f>BS!N31</f>
        <v>6808126119.5200005</v>
      </c>
      <c r="O31" s="24">
        <f>BS!O31</f>
        <v>5060793724.0500002</v>
      </c>
      <c r="P31" s="25">
        <f>BS!P31</f>
        <v>21015907.690000001</v>
      </c>
      <c r="Q31" s="26">
        <f>BS!Q31</f>
        <v>6625139495.5567999</v>
      </c>
      <c r="R31" s="24">
        <f>BS!R31</f>
        <v>985295783.48000002</v>
      </c>
      <c r="S31" s="73">
        <f>BS!S31</f>
        <v>3.591442149407819E-2</v>
      </c>
      <c r="T31" s="74">
        <f>BS!T31</f>
        <v>0.25115363964856019</v>
      </c>
    </row>
    <row r="32" spans="1:26" x14ac:dyDescent="0.3">
      <c r="A32" s="56">
        <v>3</v>
      </c>
      <c r="B32" s="15" t="s">
        <v>160</v>
      </c>
      <c r="C32" s="27">
        <f>BS!C32</f>
        <v>4949299030.9110298</v>
      </c>
      <c r="D32" s="28">
        <f>BS!D32</f>
        <v>676691208.55000007</v>
      </c>
      <c r="E32" s="28">
        <f>BS!E32</f>
        <v>3546703898.3020701</v>
      </c>
      <c r="F32" s="29">
        <f>BS!F32</f>
        <v>-139654846.56140101</v>
      </c>
      <c r="G32" s="27">
        <f>BS!G32</f>
        <v>4358317513.3002796</v>
      </c>
      <c r="H32" s="28">
        <f>BS!H32</f>
        <v>3296451473.4276648</v>
      </c>
      <c r="I32" s="28">
        <f>BS!I32</f>
        <v>75212902.781799003</v>
      </c>
      <c r="J32" s="28">
        <f>BS!J32</f>
        <v>3207832603.4858599</v>
      </c>
      <c r="K32" s="28">
        <f>BS!K32</f>
        <v>1287805200.2116799</v>
      </c>
      <c r="L32" s="28">
        <f>BS!L32</f>
        <v>1920027403.2741799</v>
      </c>
      <c r="M32" s="86"/>
      <c r="N32" s="29">
        <f>BS!N32</f>
        <v>972782145.597399</v>
      </c>
      <c r="O32" s="27">
        <f>BS!O32</f>
        <v>590981516.97000003</v>
      </c>
      <c r="P32" s="28">
        <f>BS!P32</f>
        <v>44490459.259999998</v>
      </c>
      <c r="Q32" s="29">
        <f>BS!Q32</f>
        <v>585134643.11026895</v>
      </c>
      <c r="R32" s="27">
        <f>BS!R32</f>
        <v>94808915.15851</v>
      </c>
      <c r="S32" s="71">
        <f>BS!S32</f>
        <v>2.5408326185557946E-2</v>
      </c>
      <c r="T32" s="72">
        <f>BS!T32</f>
        <v>0.2102984891003149</v>
      </c>
    </row>
    <row r="33" spans="1:21" x14ac:dyDescent="0.3">
      <c r="A33" s="55">
        <v>4</v>
      </c>
      <c r="B33" s="12" t="s">
        <v>163</v>
      </c>
      <c r="C33" s="24">
        <f>BS!C33</f>
        <v>3824909023.3964701</v>
      </c>
      <c r="D33" s="25">
        <f>BS!D33</f>
        <v>421580386.54289997</v>
      </c>
      <c r="E33" s="25">
        <f>BS!E33</f>
        <v>2853436600.1900001</v>
      </c>
      <c r="F33" s="26">
        <f>BS!F33</f>
        <v>-32556427.09</v>
      </c>
      <c r="G33" s="24">
        <f>BS!G33</f>
        <v>3236401010.8544998</v>
      </c>
      <c r="H33" s="25">
        <f>BS!H33</f>
        <v>2471608732.3655996</v>
      </c>
      <c r="I33" s="25">
        <f>BS!I33</f>
        <v>263359140.45989999</v>
      </c>
      <c r="J33" s="25">
        <f>BS!J33</f>
        <v>2138248447.4442999</v>
      </c>
      <c r="K33" s="25">
        <f>BS!K33</f>
        <v>930625935.45239997</v>
      </c>
      <c r="L33" s="25">
        <f>BS!L33</f>
        <v>1207622511.9919</v>
      </c>
      <c r="M33" s="86"/>
      <c r="N33" s="26">
        <f>BS!N33</f>
        <v>718156632.14890003</v>
      </c>
      <c r="O33" s="24">
        <f>BS!O33</f>
        <v>588508014.03999996</v>
      </c>
      <c r="P33" s="25">
        <f>BS!P33</f>
        <v>18212575</v>
      </c>
      <c r="Q33" s="26">
        <f>BS!Q33</f>
        <v>698217622.38999999</v>
      </c>
      <c r="R33" s="24">
        <f>BS!R33</f>
        <v>64565226.009999998</v>
      </c>
      <c r="S33" s="73">
        <f>BS!S33</f>
        <v>2.1636154190158245E-2</v>
      </c>
      <c r="T33" s="74">
        <f>BS!T33</f>
        <v>0.14060733633895106</v>
      </c>
    </row>
    <row r="34" spans="1:21" x14ac:dyDescent="0.3">
      <c r="A34" s="56">
        <v>5</v>
      </c>
      <c r="B34" s="15" t="s">
        <v>166</v>
      </c>
      <c r="C34" s="27">
        <f>BS!C34</f>
        <v>2874300673.5455098</v>
      </c>
      <c r="D34" s="28">
        <f>BS!D34</f>
        <v>356010871.16509604</v>
      </c>
      <c r="E34" s="28">
        <f>BS!E34</f>
        <v>2407072558.6564202</v>
      </c>
      <c r="F34" s="29">
        <f>BS!F34</f>
        <v>-58716384.736005001</v>
      </c>
      <c r="G34" s="27">
        <f>BS!G34</f>
        <v>2514070374.9647999</v>
      </c>
      <c r="H34" s="28">
        <f>BS!H34</f>
        <v>1174658896.204803</v>
      </c>
      <c r="I34" s="28">
        <f>BS!I34</f>
        <v>42548702.670000002</v>
      </c>
      <c r="J34" s="28">
        <f>BS!J34</f>
        <v>1132110193.5448</v>
      </c>
      <c r="K34" s="28">
        <f>BS!K34</f>
        <v>358361844.1652</v>
      </c>
      <c r="L34" s="28">
        <f>BS!L34</f>
        <v>773748349.379601</v>
      </c>
      <c r="M34" s="86"/>
      <c r="N34" s="29">
        <f>BS!N34</f>
        <v>1258528619.21</v>
      </c>
      <c r="O34" s="27">
        <f>BS!O34</f>
        <v>360230299.66513401</v>
      </c>
      <c r="P34" s="28">
        <f>BS!P34</f>
        <v>5236850</v>
      </c>
      <c r="Q34" s="29">
        <f>BS!Q34</f>
        <v>411583445.52513403</v>
      </c>
      <c r="R34" s="27">
        <f>BS!R34</f>
        <v>51449614.785134003</v>
      </c>
      <c r="S34" s="71">
        <f>BS!S34</f>
        <v>2.3260484301992807E-2</v>
      </c>
      <c r="T34" s="72">
        <f>BS!T34</f>
        <v>0.18756740705576544</v>
      </c>
    </row>
    <row r="35" spans="1:21" x14ac:dyDescent="0.3">
      <c r="A35" s="55">
        <v>6</v>
      </c>
      <c r="B35" s="12" t="s">
        <v>162</v>
      </c>
      <c r="C35" s="24">
        <f>BS!C35</f>
        <v>1991133570.2047801</v>
      </c>
      <c r="D35" s="25">
        <f>BS!D35</f>
        <v>504977847.97989297</v>
      </c>
      <c r="E35" s="25">
        <f>BS!E35</f>
        <v>1370877687.2641599</v>
      </c>
      <c r="F35" s="26">
        <f>BS!F35</f>
        <v>-29404524.752565</v>
      </c>
      <c r="G35" s="24">
        <f>BS!G35</f>
        <v>1664759663.3863299</v>
      </c>
      <c r="H35" s="25">
        <f>BS!H35</f>
        <v>1300801639.89469</v>
      </c>
      <c r="I35" s="25">
        <f>BS!I35</f>
        <v>102143192.35619999</v>
      </c>
      <c r="J35" s="25">
        <f>BS!J35</f>
        <v>1153933295.1605999</v>
      </c>
      <c r="K35" s="25">
        <f>BS!K35</f>
        <v>592918807.69340003</v>
      </c>
      <c r="L35" s="25">
        <f>BS!L35</f>
        <v>561014487.46720004</v>
      </c>
      <c r="M35" s="86"/>
      <c r="N35" s="26">
        <f>BS!N35</f>
        <v>346877340.87725198</v>
      </c>
      <c r="O35" s="24">
        <f>BS!O35</f>
        <v>326373907.50139999</v>
      </c>
      <c r="P35" s="25">
        <f>BS!P35</f>
        <v>112482804.98999999</v>
      </c>
      <c r="Q35" s="26">
        <f>BS!Q35</f>
        <v>336105865.53380603</v>
      </c>
      <c r="R35" s="24">
        <f>BS!R35</f>
        <v>28436343.931501001</v>
      </c>
      <c r="S35" s="73">
        <f>BS!S35</f>
        <v>1.8210877038157647E-2</v>
      </c>
      <c r="T35" s="74">
        <f>BS!T35</f>
        <v>0.10899952273269511</v>
      </c>
    </row>
    <row r="36" spans="1:21" x14ac:dyDescent="0.3">
      <c r="A36" s="56">
        <v>7</v>
      </c>
      <c r="B36" s="15" t="s">
        <v>165</v>
      </c>
      <c r="C36" s="27">
        <f>BS!C36</f>
        <v>1902013070.9409001</v>
      </c>
      <c r="D36" s="28">
        <f>BS!D36</f>
        <v>241182141.06</v>
      </c>
      <c r="E36" s="28">
        <f>BS!E36</f>
        <v>1419731271.3589001</v>
      </c>
      <c r="F36" s="29">
        <f>BS!F36</f>
        <v>-31203689.540647</v>
      </c>
      <c r="G36" s="27">
        <f>BS!G36</f>
        <v>1623718480.80705</v>
      </c>
      <c r="H36" s="28">
        <f>BS!H36</f>
        <v>1244391873.9299989</v>
      </c>
      <c r="I36" s="28">
        <f>BS!I36</f>
        <v>155812267.035</v>
      </c>
      <c r="J36" s="28">
        <f>BS!J36</f>
        <v>1052796679.1095999</v>
      </c>
      <c r="K36" s="28">
        <f>BS!K36</f>
        <v>544806189.34029996</v>
      </c>
      <c r="L36" s="28">
        <f>BS!L36</f>
        <v>507990489.769301</v>
      </c>
      <c r="M36" s="86"/>
      <c r="N36" s="29">
        <f>BS!N36</f>
        <v>354221141.89999998</v>
      </c>
      <c r="O36" s="27">
        <f>BS!O36</f>
        <v>278294591</v>
      </c>
      <c r="P36" s="28">
        <f>BS!P36</f>
        <v>121372000</v>
      </c>
      <c r="Q36" s="29">
        <f>BS!Q36</f>
        <v>326199511.83999997</v>
      </c>
      <c r="R36" s="27">
        <f>BS!R36</f>
        <v>26573083.583528999</v>
      </c>
      <c r="S36" s="71">
        <f>BS!S36</f>
        <v>1.786925235332509E-2</v>
      </c>
      <c r="T36" s="72">
        <f>BS!T36</f>
        <v>0.12057172170756239</v>
      </c>
    </row>
    <row r="37" spans="1:21" x14ac:dyDescent="0.3">
      <c r="A37" s="55">
        <v>8</v>
      </c>
      <c r="B37" s="12" t="s">
        <v>164</v>
      </c>
      <c r="C37" s="24">
        <f>BS!C37</f>
        <v>1715977703.9237101</v>
      </c>
      <c r="D37" s="25">
        <f>BS!D37</f>
        <v>553738580.24123394</v>
      </c>
      <c r="E37" s="25">
        <f>BS!E37</f>
        <v>1055198859.32758</v>
      </c>
      <c r="F37" s="26">
        <f>BS!F37</f>
        <v>-48298032.861617997</v>
      </c>
      <c r="G37" s="24">
        <f>BS!G37</f>
        <v>1261955106.8213201</v>
      </c>
      <c r="H37" s="25">
        <f>BS!H37</f>
        <v>1157970711.6861</v>
      </c>
      <c r="I37" s="25">
        <f>BS!I37</f>
        <v>25272529.466568001</v>
      </c>
      <c r="J37" s="25">
        <f>BS!J37</f>
        <v>1132689974.8094599</v>
      </c>
      <c r="K37" s="25">
        <f>BS!K37</f>
        <v>720801228.86954701</v>
      </c>
      <c r="L37" s="25">
        <f>BS!L37</f>
        <v>411888745.93991101</v>
      </c>
      <c r="M37" s="86"/>
      <c r="N37" s="26">
        <f>BS!N37</f>
        <v>83297236.025399998</v>
      </c>
      <c r="O37" s="24">
        <f>BS!O37</f>
        <v>454022597.04438198</v>
      </c>
      <c r="P37" s="25">
        <f>BS!P37</f>
        <v>114430000</v>
      </c>
      <c r="Q37" s="26">
        <f>BS!Q37</f>
        <v>510321895.47438198</v>
      </c>
      <c r="R37" s="24">
        <f>BS!R37</f>
        <v>42938107.123847999</v>
      </c>
      <c r="S37" s="73">
        <f>BS!S37</f>
        <v>2.8257481905278874E-2</v>
      </c>
      <c r="T37" s="74">
        <f>BS!T37</f>
        <v>0.12096748109864358</v>
      </c>
    </row>
    <row r="38" spans="1:21" x14ac:dyDescent="0.3">
      <c r="A38" s="56">
        <v>9</v>
      </c>
      <c r="B38" s="15" t="s">
        <v>167</v>
      </c>
      <c r="C38" s="27">
        <f>BS!C38</f>
        <v>949742678.92376602</v>
      </c>
      <c r="D38" s="28">
        <f>BS!D38</f>
        <v>118650582.00999999</v>
      </c>
      <c r="E38" s="28">
        <f>BS!E38</f>
        <v>779679642.51376605</v>
      </c>
      <c r="F38" s="29">
        <f>BS!F38</f>
        <v>-18344846.109999999</v>
      </c>
      <c r="G38" s="27">
        <f>BS!G38</f>
        <v>698696932.72713101</v>
      </c>
      <c r="H38" s="28">
        <f>BS!H38</f>
        <v>292142097.15999997</v>
      </c>
      <c r="I38" s="28">
        <f>BS!I38</f>
        <v>52248466.979999997</v>
      </c>
      <c r="J38" s="28">
        <f>BS!J38</f>
        <v>188752941.81</v>
      </c>
      <c r="K38" s="28">
        <f>BS!K38</f>
        <v>108094307.84999999</v>
      </c>
      <c r="L38" s="28">
        <f>BS!L38</f>
        <v>80658633.959999993</v>
      </c>
      <c r="M38" s="86"/>
      <c r="N38" s="29">
        <f>BS!N38</f>
        <v>379130278.94999999</v>
      </c>
      <c r="O38" s="27">
        <f>BS!O38</f>
        <v>251045746.20024401</v>
      </c>
      <c r="P38" s="28">
        <f>BS!P38</f>
        <v>76000000</v>
      </c>
      <c r="Q38" s="29">
        <f>BS!Q38</f>
        <v>260286082.900244</v>
      </c>
      <c r="R38" s="27">
        <f>BS!R38</f>
        <v>16236464.340244001</v>
      </c>
      <c r="S38" s="71">
        <f>BS!S38</f>
        <v>2.1725431392789207E-2</v>
      </c>
      <c r="T38" s="72">
        <f>BS!T38</f>
        <v>8.0093253619186164E-2</v>
      </c>
    </row>
    <row r="39" spans="1:21" x14ac:dyDescent="0.3">
      <c r="A39" s="55">
        <v>10</v>
      </c>
      <c r="B39" s="12" t="s">
        <v>168</v>
      </c>
      <c r="C39" s="24">
        <f>BS!C39</f>
        <v>647922327.71039999</v>
      </c>
      <c r="D39" s="25">
        <f>BS!D39</f>
        <v>168382063.8867</v>
      </c>
      <c r="E39" s="25">
        <f>BS!E39</f>
        <v>375984330.02499998</v>
      </c>
      <c r="F39" s="26">
        <f>BS!F39</f>
        <v>-8995628.8673</v>
      </c>
      <c r="G39" s="24">
        <f>BS!G39</f>
        <v>528210874.14590001</v>
      </c>
      <c r="H39" s="25">
        <f>BS!H39</f>
        <v>461806296.29629999</v>
      </c>
      <c r="I39" s="25">
        <f>BS!I39</f>
        <v>96339759.594300002</v>
      </c>
      <c r="J39" s="25">
        <f>BS!J39</f>
        <v>250073824.1275</v>
      </c>
      <c r="K39" s="25">
        <f>BS!K39</f>
        <v>186349908.73559999</v>
      </c>
      <c r="L39" s="25">
        <f>BS!L39</f>
        <v>63723915.391900003</v>
      </c>
      <c r="M39" s="86"/>
      <c r="N39" s="26">
        <f>BS!N39</f>
        <v>58290164.328699999</v>
      </c>
      <c r="O39" s="24">
        <f>BS!O39</f>
        <v>119711453.13</v>
      </c>
      <c r="P39" s="25">
        <f>BS!P39</f>
        <v>136800000</v>
      </c>
      <c r="Q39" s="26">
        <f>BS!Q39</f>
        <v>135230248.73199999</v>
      </c>
      <c r="R39" s="24">
        <f>BS!R39</f>
        <v>7398544.1344069997</v>
      </c>
      <c r="S39" s="73">
        <f>BS!S39</f>
        <v>1.559326985894658E-2</v>
      </c>
      <c r="T39" s="74">
        <f>BS!T39</f>
        <v>7.6777838210568022E-2</v>
      </c>
    </row>
    <row r="40" spans="1:21" x14ac:dyDescent="0.3">
      <c r="A40" s="56">
        <v>11</v>
      </c>
      <c r="B40" s="15" t="s">
        <v>161</v>
      </c>
      <c r="C40" s="27">
        <f>BS!C40</f>
        <v>455391202.83189702</v>
      </c>
      <c r="D40" s="28">
        <f>BS!D40</f>
        <v>175384428.25100002</v>
      </c>
      <c r="E40" s="28">
        <f>BS!E40</f>
        <v>194909703.91770101</v>
      </c>
      <c r="F40" s="29">
        <f>BS!F40</f>
        <v>-17407868.975361999</v>
      </c>
      <c r="G40" s="27">
        <f>BS!G40</f>
        <v>128046794.453546</v>
      </c>
      <c r="H40" s="28">
        <f>BS!H40</f>
        <v>14442984.329400001</v>
      </c>
      <c r="I40" s="28">
        <f>BS!I40</f>
        <v>0</v>
      </c>
      <c r="J40" s="28">
        <f>BS!J40</f>
        <v>14152829</v>
      </c>
      <c r="K40" s="28">
        <f>BS!K40</f>
        <v>10150548</v>
      </c>
      <c r="L40" s="28">
        <f>BS!L40</f>
        <v>4002281</v>
      </c>
      <c r="M40" s="86"/>
      <c r="N40" s="29">
        <f>BS!N40</f>
        <v>97283879.161200002</v>
      </c>
      <c r="O40" s="27">
        <f>BS!O40</f>
        <v>327344409.08282</v>
      </c>
      <c r="P40" s="28">
        <f>BS!P40</f>
        <v>209008277</v>
      </c>
      <c r="Q40" s="29">
        <f>BS!Q40</f>
        <v>373736946.00282001</v>
      </c>
      <c r="R40" s="27">
        <f>BS!R40</f>
        <v>2341468.9592380002</v>
      </c>
      <c r="S40" s="71">
        <f>BS!S40</f>
        <v>6.1596955220744182E-3</v>
      </c>
      <c r="T40" s="72">
        <f>BS!T40</f>
        <v>8.7022148983110954E-3</v>
      </c>
    </row>
    <row r="41" spans="1:21" x14ac:dyDescent="0.3">
      <c r="A41" s="55">
        <v>12</v>
      </c>
      <c r="B41" s="12" t="s">
        <v>250</v>
      </c>
      <c r="C41" s="24">
        <f>BS!C41</f>
        <v>445470832.782184</v>
      </c>
      <c r="D41" s="25">
        <f>BS!D41</f>
        <v>92940663.923188999</v>
      </c>
      <c r="E41" s="25">
        <f>BS!E41</f>
        <v>279593844.12829399</v>
      </c>
      <c r="F41" s="26">
        <f>BS!F41</f>
        <v>-1899863.8032140001</v>
      </c>
      <c r="G41" s="24">
        <f>BS!G41</f>
        <v>298314286.59181899</v>
      </c>
      <c r="H41" s="25">
        <f>BS!H41</f>
        <v>184463808.93173</v>
      </c>
      <c r="I41" s="25">
        <f>BS!I41</f>
        <v>22948968.761720002</v>
      </c>
      <c r="J41" s="25">
        <f>BS!J41</f>
        <v>99244619.298293993</v>
      </c>
      <c r="K41" s="25">
        <f>BS!K41</f>
        <v>74045907.177532002</v>
      </c>
      <c r="L41" s="25">
        <f>BS!L41</f>
        <v>25198712.120763</v>
      </c>
      <c r="M41" s="86"/>
      <c r="N41" s="26">
        <f>BS!N41</f>
        <v>103193058.910576</v>
      </c>
      <c r="O41" s="24">
        <f>BS!O41</f>
        <v>147156546.190366</v>
      </c>
      <c r="P41" s="25">
        <f>BS!P41</f>
        <v>69161600</v>
      </c>
      <c r="Q41" s="26">
        <f>BS!Q41</f>
        <v>147156546.190366</v>
      </c>
      <c r="R41" s="24">
        <f>BS!R41</f>
        <v>13109481.290864</v>
      </c>
      <c r="S41" s="73">
        <f>BS!S41</f>
        <v>3.4561209516374702E-2</v>
      </c>
      <c r="T41" s="74">
        <f>BS!T41</f>
        <v>0.11171883015303025</v>
      </c>
    </row>
    <row r="42" spans="1:21" x14ac:dyDescent="0.3">
      <c r="A42" s="56">
        <v>13</v>
      </c>
      <c r="B42" s="15" t="s">
        <v>169</v>
      </c>
      <c r="C42" s="27">
        <f>BS!C42</f>
        <v>230465140.29710001</v>
      </c>
      <c r="D42" s="28">
        <f>BS!D42</f>
        <v>66654630.893799998</v>
      </c>
      <c r="E42" s="28">
        <f>BS!E42</f>
        <v>152053093.24950001</v>
      </c>
      <c r="F42" s="29">
        <f>BS!F42</f>
        <v>-2540457.6274999999</v>
      </c>
      <c r="G42" s="27">
        <f>BS!G42</f>
        <v>148448644.64210001</v>
      </c>
      <c r="H42" s="28">
        <f>BS!H42</f>
        <v>135060924.72530001</v>
      </c>
      <c r="I42" s="28">
        <f>BS!I42</f>
        <v>12468780.4585</v>
      </c>
      <c r="J42" s="28">
        <f>BS!J42</f>
        <v>102033906.2295</v>
      </c>
      <c r="K42" s="28">
        <f>BS!K42</f>
        <v>65290693.696000002</v>
      </c>
      <c r="L42" s="28">
        <f>BS!L42</f>
        <v>36743212.533500001</v>
      </c>
      <c r="M42" s="86"/>
      <c r="N42" s="29">
        <f>BS!N42</f>
        <v>4803871.4929</v>
      </c>
      <c r="O42" s="27">
        <f>BS!O42</f>
        <v>82016495.655000001</v>
      </c>
      <c r="P42" s="28">
        <f>BS!P42</f>
        <v>50000000</v>
      </c>
      <c r="Q42" s="29">
        <f>BS!Q42</f>
        <v>81265657.405000001</v>
      </c>
      <c r="R42" s="27">
        <f>BS!R42</f>
        <v>4967727.4046999998</v>
      </c>
      <c r="S42" s="71">
        <f>BS!S42</f>
        <v>2.6854024403340164E-2</v>
      </c>
      <c r="T42" s="72">
        <f>BS!T42</f>
        <v>7.5071822657501369E-2</v>
      </c>
    </row>
    <row r="43" spans="1:21" x14ac:dyDescent="0.3">
      <c r="A43" s="55">
        <v>14</v>
      </c>
      <c r="B43" s="12" t="s">
        <v>170</v>
      </c>
      <c r="C43" s="24">
        <f>BS!C43</f>
        <v>223670004.47554499</v>
      </c>
      <c r="D43" s="25">
        <f>BS!D43</f>
        <v>55618614.956753999</v>
      </c>
      <c r="E43" s="25">
        <f>BS!E43</f>
        <v>107058801.716978</v>
      </c>
      <c r="F43" s="26">
        <f>BS!F43</f>
        <v>-2305928.74896</v>
      </c>
      <c r="G43" s="24">
        <f>BS!G43</f>
        <v>167240760.64239299</v>
      </c>
      <c r="H43" s="25">
        <f>BS!H43</f>
        <v>161552839.13670102</v>
      </c>
      <c r="I43" s="25">
        <f>BS!I43</f>
        <v>19018485.066700999</v>
      </c>
      <c r="J43" s="25">
        <f>BS!J43</f>
        <v>142534354.06999999</v>
      </c>
      <c r="K43" s="25">
        <f>BS!K43</f>
        <v>92926666.620000005</v>
      </c>
      <c r="L43" s="25">
        <f>BS!L43</f>
        <v>49607687.450000003</v>
      </c>
      <c r="M43" s="86"/>
      <c r="N43" s="26">
        <f>BS!N43</f>
        <v>1850729.346537</v>
      </c>
      <c r="O43" s="24">
        <f>BS!O43</f>
        <v>56429243.689152002</v>
      </c>
      <c r="P43" s="25">
        <f>BS!P43</f>
        <v>78565500</v>
      </c>
      <c r="Q43" s="26">
        <f>BS!Q43</f>
        <v>50993928.698680997</v>
      </c>
      <c r="R43" s="24">
        <f>BS!R43</f>
        <v>-9878074.7030469999</v>
      </c>
      <c r="S43" s="73">
        <f>BS!S43</f>
        <v>-6.1440961197152102E-2</v>
      </c>
      <c r="T43" s="74">
        <f>BS!T43</f>
        <v>-0.203967541145957</v>
      </c>
      <c r="U43" s="75"/>
    </row>
    <row r="44" spans="1:21" x14ac:dyDescent="0.3">
      <c r="A44" s="56">
        <v>15</v>
      </c>
      <c r="B44" s="15" t="s">
        <v>283</v>
      </c>
      <c r="C44" s="27">
        <f>BS!C44</f>
        <v>24149289.100000001</v>
      </c>
      <c r="D44" s="28">
        <f>BS!D44</f>
        <v>12387505.1</v>
      </c>
      <c r="E44" s="28">
        <f>BS!E44</f>
        <v>0</v>
      </c>
      <c r="F44" s="29">
        <f>BS!F44</f>
        <v>0</v>
      </c>
      <c r="G44" s="27">
        <f>BS!G44</f>
        <v>330865</v>
      </c>
      <c r="H44" s="28">
        <f>BS!H44</f>
        <v>4873</v>
      </c>
      <c r="I44" s="28">
        <f>BS!I44</f>
        <v>0</v>
      </c>
      <c r="J44" s="28">
        <f>BS!J44</f>
        <v>0</v>
      </c>
      <c r="K44" s="28">
        <f>BS!K44</f>
        <v>0</v>
      </c>
      <c r="L44" s="28">
        <f>BS!L44</f>
        <v>0</v>
      </c>
      <c r="M44" s="86"/>
      <c r="N44" s="29">
        <f>BS!N44</f>
        <v>0</v>
      </c>
      <c r="O44" s="27">
        <f>BS!O44</f>
        <v>23818424</v>
      </c>
      <c r="P44" s="28">
        <f>BS!P44</f>
        <v>29632000</v>
      </c>
      <c r="Q44" s="29">
        <f>BS!Q44</f>
        <v>3592714.8091000002</v>
      </c>
      <c r="R44" s="27">
        <f>BS!R44</f>
        <v>-3678658</v>
      </c>
      <c r="S44" s="71">
        <f>BS!S44</f>
        <v>-0.32892421179441567</v>
      </c>
      <c r="T44" s="72">
        <f>BS!T44</f>
        <v>-0.33583750765786385</v>
      </c>
      <c r="U44" s="76"/>
    </row>
    <row r="45" spans="1:21" x14ac:dyDescent="0.3">
      <c r="A45" s="56">
        <v>16</v>
      </c>
      <c r="B45" s="12" t="s">
        <v>175</v>
      </c>
      <c r="C45" s="24">
        <f>BS!C45</f>
        <v>17710419.57</v>
      </c>
      <c r="D45" s="25">
        <f>BS!D45</f>
        <v>15998200.43</v>
      </c>
      <c r="E45" s="25">
        <f>BS!E45</f>
        <v>0</v>
      </c>
      <c r="F45" s="26">
        <f>BS!F45</f>
        <v>0</v>
      </c>
      <c r="G45" s="24">
        <f>BS!G45</f>
        <v>8266940.5899999999</v>
      </c>
      <c r="H45" s="25">
        <f>BS!H45</f>
        <v>3779603.09</v>
      </c>
      <c r="I45" s="25">
        <f>BS!I45</f>
        <v>0</v>
      </c>
      <c r="J45" s="25">
        <f>BS!J45</f>
        <v>3779603.09</v>
      </c>
      <c r="K45" s="25">
        <f>BS!K45</f>
        <v>2962777.19</v>
      </c>
      <c r="L45" s="25">
        <f>BS!L45</f>
        <v>816825.9</v>
      </c>
      <c r="M45" s="86"/>
      <c r="N45" s="26">
        <f>BS!N45</f>
        <v>0</v>
      </c>
      <c r="O45" s="24">
        <f>BS!O45</f>
        <v>9443479.2100000009</v>
      </c>
      <c r="P45" s="25">
        <f>BS!P45</f>
        <v>3700005</v>
      </c>
      <c r="Q45" s="26">
        <f>BS!Q45</f>
        <v>9216130.6099999994</v>
      </c>
      <c r="R45" s="24">
        <f>BS!R45</f>
        <v>-1026104.34</v>
      </c>
      <c r="S45" s="73">
        <f>BS!S45</f>
        <v>-6.6056858675391336E-2</v>
      </c>
      <c r="T45" s="74">
        <f>BS!T45</f>
        <v>-0.14755176053651267</v>
      </c>
    </row>
    <row r="46" spans="1:21" x14ac:dyDescent="0.3">
      <c r="A46" s="56">
        <v>17</v>
      </c>
      <c r="B46" s="15" t="s">
        <v>281</v>
      </c>
      <c r="C46" s="27">
        <f>BS!C46</f>
        <v>8543120.3699999992</v>
      </c>
      <c r="D46" s="28">
        <f>BS!D46</f>
        <v>7939652.1699999999</v>
      </c>
      <c r="E46" s="28">
        <f>BS!E46</f>
        <v>0</v>
      </c>
      <c r="F46" s="29">
        <f>BS!F46</f>
        <v>0</v>
      </c>
      <c r="G46" s="27">
        <f>BS!G46</f>
        <v>1303025.2501020001</v>
      </c>
      <c r="H46" s="28">
        <f>BS!H46</f>
        <v>352550.74</v>
      </c>
      <c r="I46" s="28">
        <f>BS!I46</f>
        <v>0</v>
      </c>
      <c r="J46" s="28">
        <f>BS!J46</f>
        <v>352550.74</v>
      </c>
      <c r="K46" s="28">
        <f>BS!K46</f>
        <v>352550.74</v>
      </c>
      <c r="L46" s="28">
        <f>BS!L46</f>
        <v>0</v>
      </c>
      <c r="M46" s="86"/>
      <c r="N46" s="29">
        <f>BS!N46</f>
        <v>0</v>
      </c>
      <c r="O46" s="27">
        <f>BS!O46</f>
        <v>7240095.1198979998</v>
      </c>
      <c r="P46" s="28">
        <f>BS!P46</f>
        <v>7549407.3398979995</v>
      </c>
      <c r="Q46" s="29">
        <f>BS!Q46</f>
        <v>6975654.5898979995</v>
      </c>
      <c r="R46" s="27">
        <f>BS!R46</f>
        <v>-688705.74</v>
      </c>
      <c r="S46" s="71">
        <f>BS!S46</f>
        <v>-0.11053905997023455</v>
      </c>
      <c r="T46" s="72">
        <f>BS!T46</f>
        <v>-0.12279748125509472</v>
      </c>
      <c r="U46" s="76"/>
    </row>
    <row r="47" spans="1:21" x14ac:dyDescent="0.3"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1" x14ac:dyDescent="0.3">
      <c r="Q48" s="30"/>
      <c r="R48" s="30"/>
    </row>
  </sheetData>
  <mergeCells count="8">
    <mergeCell ref="O27:Q27"/>
    <mergeCell ref="R27:T27"/>
    <mergeCell ref="B27:B28"/>
    <mergeCell ref="A27:A28"/>
    <mergeCell ref="B5:B6"/>
    <mergeCell ref="A5:A6"/>
    <mergeCell ref="C5:J5"/>
    <mergeCell ref="C27:F27"/>
  </mergeCells>
  <pageMargins left="0.7" right="0.2" top="0.25" bottom="0.25" header="0.05" footer="0.05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V46"/>
  <sheetViews>
    <sheetView view="pageBreakPreview" zoomScaleNormal="100" zoomScaleSheetLayoutView="100" workbookViewId="0">
      <selection activeCell="B3" sqref="B3"/>
    </sheetView>
  </sheetViews>
  <sheetFormatPr defaultColWidth="9.1796875" defaultRowHeight="13" x14ac:dyDescent="0.3"/>
  <cols>
    <col min="1" max="1" width="4.54296875" style="6" customWidth="1"/>
    <col min="2" max="2" width="42.26953125" style="6" bestFit="1" customWidth="1"/>
    <col min="3" max="6" width="10.81640625" style="6" bestFit="1" customWidth="1"/>
    <col min="7" max="7" width="11.81640625" style="6" customWidth="1"/>
    <col min="8" max="8" width="9.7265625" style="6" bestFit="1" customWidth="1"/>
    <col min="9" max="9" width="9.453125" style="6" bestFit="1" customWidth="1"/>
    <col min="10" max="10" width="10.26953125" style="6" bestFit="1" customWidth="1"/>
    <col min="11" max="11" width="8.7265625" style="6" bestFit="1" customWidth="1"/>
    <col min="12" max="12" width="9.26953125" style="6" bestFit="1" customWidth="1"/>
    <col min="13" max="13" width="12.26953125" style="6" bestFit="1" customWidth="1"/>
    <col min="14" max="14" width="12.54296875" style="6" customWidth="1"/>
    <col min="15" max="15" width="9.26953125" style="6" customWidth="1"/>
    <col min="16" max="16" width="8" style="6" bestFit="1" customWidth="1"/>
    <col min="17" max="17" width="9.26953125" style="6" bestFit="1" customWidth="1"/>
    <col min="18" max="18" width="12.26953125" style="6" bestFit="1" customWidth="1"/>
    <col min="19" max="19" width="6.7265625" style="6" bestFit="1" customWidth="1"/>
    <col min="20" max="20" width="7.26953125" style="6" bestFit="1" customWidth="1"/>
    <col min="21" max="22" width="12.1796875" style="6" bestFit="1" customWidth="1"/>
    <col min="23" max="16384" width="9.1796875" style="6"/>
  </cols>
  <sheetData>
    <row r="1" spans="1:6" x14ac:dyDescent="0.3">
      <c r="C1" s="7"/>
    </row>
    <row r="2" spans="1:6" x14ac:dyDescent="0.3">
      <c r="A2" s="6" t="s">
        <v>83</v>
      </c>
      <c r="C2" s="7"/>
    </row>
    <row r="3" spans="1:6" x14ac:dyDescent="0.3">
      <c r="A3" s="50"/>
      <c r="B3" s="65">
        <f>BS!B3</f>
        <v>45596</v>
      </c>
    </row>
    <row r="4" spans="1:6" ht="13.5" thickBot="1" x14ac:dyDescent="0.35"/>
    <row r="5" spans="1:6" ht="15.75" customHeight="1" x14ac:dyDescent="0.3">
      <c r="A5" s="180" t="s">
        <v>0</v>
      </c>
      <c r="B5" s="182" t="s">
        <v>28</v>
      </c>
      <c r="C5" s="81" t="s">
        <v>27</v>
      </c>
      <c r="D5" s="81"/>
      <c r="E5" s="81"/>
      <c r="F5" s="82"/>
    </row>
    <row r="6" spans="1:6" s="11" customFormat="1" ht="111" customHeight="1" x14ac:dyDescent="0.3">
      <c r="A6" s="181"/>
      <c r="B6" s="183"/>
      <c r="C6" s="9" t="s">
        <v>41</v>
      </c>
      <c r="D6" s="37" t="s">
        <v>55</v>
      </c>
      <c r="E6" s="37" t="s">
        <v>56</v>
      </c>
      <c r="F6" s="38" t="s">
        <v>57</v>
      </c>
    </row>
    <row r="7" spans="1:6" x14ac:dyDescent="0.3">
      <c r="A7" s="55">
        <v>1</v>
      </c>
      <c r="B7" s="12" t="str">
        <f>BS!B7</f>
        <v>საქართველოს ბანკი</v>
      </c>
      <c r="C7" s="13">
        <f>IFERROR(C30/C$29,0)</f>
        <v>0.39620768259402794</v>
      </c>
      <c r="D7" s="14">
        <f>IFERROR(H30/ABS(H$29),0)</f>
        <v>0.41207445938550669</v>
      </c>
      <c r="E7" s="14">
        <f>IFERROR(I30/ABS(I$29),0)</f>
        <v>0.48132855338538261</v>
      </c>
      <c r="F7" s="14">
        <f>IFERROR(N30/ABS(N$29),0)</f>
        <v>0.48916704567285713</v>
      </c>
    </row>
    <row r="8" spans="1:6" x14ac:dyDescent="0.3">
      <c r="A8" s="56">
        <v>2</v>
      </c>
      <c r="B8" s="15" t="str">
        <f>BS!B8</f>
        <v>თი–ბი–სი ბანკი</v>
      </c>
      <c r="C8" s="16">
        <f t="shared" ref="C8:C23" si="0">IFERROR(C31/C$29,0)</f>
        <v>0.38489737808684821</v>
      </c>
      <c r="D8" s="17">
        <f t="shared" ref="D8:D21" si="1">IFERROR(H31/ABS(H$29),0)</f>
        <v>0.32771967067708296</v>
      </c>
      <c r="E8" s="17">
        <f t="shared" ref="E8:E21" si="2">IFERROR(I31/ABS(I$29),0)</f>
        <v>0.38077655441141028</v>
      </c>
      <c r="F8" s="17">
        <f t="shared" ref="F8:F21" si="3">IFERROR(N31/ABS(N$29),0)</f>
        <v>0.38048293738512562</v>
      </c>
    </row>
    <row r="9" spans="1:6" x14ac:dyDescent="0.3">
      <c r="A9" s="55">
        <v>3</v>
      </c>
      <c r="B9" s="12" t="str">
        <f>BS!B9</f>
        <v>ლიბერთი ბანკი</v>
      </c>
      <c r="C9" s="13">
        <f t="shared" si="0"/>
        <v>5.3471825417138845E-2</v>
      </c>
      <c r="D9" s="14">
        <f t="shared" si="1"/>
        <v>7.5612643135778049E-2</v>
      </c>
      <c r="E9" s="14">
        <f t="shared" si="2"/>
        <v>3.7348772006635535E-2</v>
      </c>
      <c r="F9" s="14">
        <f t="shared" si="3"/>
        <v>3.6611518220852388E-2</v>
      </c>
    </row>
    <row r="10" spans="1:6" x14ac:dyDescent="0.3">
      <c r="A10" s="56">
        <v>4</v>
      </c>
      <c r="B10" s="15" t="str">
        <f>BS!B10</f>
        <v>ბაზის ბანკი</v>
      </c>
      <c r="C10" s="16">
        <f t="shared" si="0"/>
        <v>4.1324006946868129E-2</v>
      </c>
      <c r="D10" s="17">
        <f t="shared" si="1"/>
        <v>3.571971036689834E-2</v>
      </c>
      <c r="E10" s="17">
        <f t="shared" si="2"/>
        <v>2.1960828167881283E-2</v>
      </c>
      <c r="F10" s="17">
        <f t="shared" si="3"/>
        <v>2.4932580913371954E-2</v>
      </c>
    </row>
    <row r="11" spans="1:6" x14ac:dyDescent="0.3">
      <c r="A11" s="55">
        <v>5</v>
      </c>
      <c r="B11" s="12" t="str">
        <f>BS!B11</f>
        <v>კრედო ბანკი</v>
      </c>
      <c r="C11" s="13">
        <f t="shared" si="0"/>
        <v>3.1053711414947432E-2</v>
      </c>
      <c r="D11" s="14">
        <f t="shared" si="1"/>
        <v>6.9215491560302142E-2</v>
      </c>
      <c r="E11" s="14">
        <f t="shared" si="2"/>
        <v>5.134014435328535E-2</v>
      </c>
      <c r="F11" s="14">
        <f t="shared" si="3"/>
        <v>1.9867841605533808E-2</v>
      </c>
    </row>
    <row r="12" spans="1:6" x14ac:dyDescent="0.3">
      <c r="A12" s="56">
        <v>6</v>
      </c>
      <c r="B12" s="15" t="str">
        <f>BS!B12</f>
        <v>პროკრედიტ ბანკი</v>
      </c>
      <c r="C12" s="16">
        <f t="shared" si="0"/>
        <v>2.1512045641864614E-2</v>
      </c>
      <c r="D12" s="17">
        <f t="shared" si="1"/>
        <v>1.7198495474580099E-2</v>
      </c>
      <c r="E12" s="17">
        <f t="shared" si="2"/>
        <v>4.190390130693793E-3</v>
      </c>
      <c r="F12" s="17">
        <f t="shared" si="3"/>
        <v>1.0981010828380159E-2</v>
      </c>
    </row>
    <row r="13" spans="1:6" x14ac:dyDescent="0.3">
      <c r="A13" s="55">
        <v>7</v>
      </c>
      <c r="B13" s="12" t="str">
        <f>BS!B13</f>
        <v>ტერა ბანკი</v>
      </c>
      <c r="C13" s="13">
        <f t="shared" si="0"/>
        <v>2.0549194994133747E-2</v>
      </c>
      <c r="D13" s="14">
        <f t="shared" si="1"/>
        <v>1.7517852766008597E-2</v>
      </c>
      <c r="E13" s="14">
        <f t="shared" si="2"/>
        <v>6.7655973329236261E-3</v>
      </c>
      <c r="F13" s="14">
        <f t="shared" si="3"/>
        <v>1.0261492098881801E-2</v>
      </c>
    </row>
    <row r="14" spans="1:6" x14ac:dyDescent="0.3">
      <c r="A14" s="56">
        <v>8</v>
      </c>
      <c r="B14" s="15" t="str">
        <f>BS!B14</f>
        <v>ქართუ ბანკი</v>
      </c>
      <c r="C14" s="16">
        <f t="shared" si="0"/>
        <v>1.8539283973516864E-2</v>
      </c>
      <c r="D14" s="17">
        <f t="shared" si="1"/>
        <v>1.7271967979134488E-2</v>
      </c>
      <c r="E14" s="17">
        <f t="shared" si="2"/>
        <v>7.1083332174309991E-3</v>
      </c>
      <c r="F14" s="17">
        <f t="shared" si="3"/>
        <v>1.6581028152314724E-2</v>
      </c>
    </row>
    <row r="15" spans="1:6" x14ac:dyDescent="0.3">
      <c r="A15" s="55">
        <v>9</v>
      </c>
      <c r="B15" s="12" t="str">
        <f>BS!B15</f>
        <v>ხალიკ ბანკი</v>
      </c>
      <c r="C15" s="13">
        <f t="shared" si="0"/>
        <v>1.0260942893416029E-2</v>
      </c>
      <c r="D15" s="14">
        <f t="shared" si="1"/>
        <v>9.2641251468602009E-3</v>
      </c>
      <c r="E15" s="14">
        <f t="shared" si="2"/>
        <v>1.5106918740427412E-3</v>
      </c>
      <c r="F15" s="14">
        <f t="shared" si="3"/>
        <v>6.2698914869052423E-3</v>
      </c>
    </row>
    <row r="16" spans="1:6" x14ac:dyDescent="0.3">
      <c r="A16" s="56">
        <v>10</v>
      </c>
      <c r="B16" s="15" t="str">
        <f>BS!B16</f>
        <v>პაშაბანკი</v>
      </c>
      <c r="C16" s="16">
        <f t="shared" si="0"/>
        <v>7.000100291943652E-3</v>
      </c>
      <c r="D16" s="17">
        <f t="shared" si="1"/>
        <v>6.2895104451428764E-3</v>
      </c>
      <c r="E16" s="17">
        <f t="shared" si="2"/>
        <v>1.7820298939994238E-3</v>
      </c>
      <c r="F16" s="17">
        <f t="shared" si="3"/>
        <v>2.8570301952274692E-3</v>
      </c>
    </row>
    <row r="17" spans="1:22" x14ac:dyDescent="0.3">
      <c r="A17" s="55">
        <v>11</v>
      </c>
      <c r="B17" s="12" t="str">
        <f>BS!B17</f>
        <v>ვი–თი–ბი ბანკი</v>
      </c>
      <c r="C17" s="13">
        <f t="shared" si="0"/>
        <v>4.9200096301002423E-3</v>
      </c>
      <c r="D17" s="14">
        <f t="shared" si="1"/>
        <v>1.714166952979003E-3</v>
      </c>
      <c r="E17" s="14">
        <f t="shared" si="2"/>
        <v>3.4091267652505034E-5</v>
      </c>
      <c r="F17" s="14">
        <f t="shared" si="3"/>
        <v>9.0418430926437728E-4</v>
      </c>
    </row>
    <row r="18" spans="1:22" x14ac:dyDescent="0.3">
      <c r="A18" s="56">
        <v>12</v>
      </c>
      <c r="B18" s="15" t="str">
        <f>BS!B18</f>
        <v>იშ ბანკ</v>
      </c>
      <c r="C18" s="16">
        <f t="shared" si="0"/>
        <v>4.8128307564741677E-3</v>
      </c>
      <c r="D18" s="17">
        <f t="shared" si="1"/>
        <v>5.3259365847255231E-3</v>
      </c>
      <c r="E18" s="17">
        <f t="shared" si="2"/>
        <v>3.7711484528361685E-3</v>
      </c>
      <c r="F18" s="17">
        <f t="shared" si="3"/>
        <v>5.0623721655706552E-3</v>
      </c>
    </row>
    <row r="19" spans="1:22" x14ac:dyDescent="0.3">
      <c r="A19" s="55">
        <v>13</v>
      </c>
      <c r="B19" s="12" t="str">
        <f>BS!B19</f>
        <v>ზირაათ ბანკი</v>
      </c>
      <c r="C19" s="13">
        <f t="shared" si="0"/>
        <v>2.4899266885546308E-3</v>
      </c>
      <c r="D19" s="14">
        <f t="shared" si="1"/>
        <v>3.2627434871202367E-3</v>
      </c>
      <c r="E19" s="14">
        <f t="shared" si="2"/>
        <v>2.1539505170651433E-3</v>
      </c>
      <c r="F19" s="14">
        <f t="shared" si="3"/>
        <v>1.9183432495702031E-3</v>
      </c>
    </row>
    <row r="20" spans="1:22" x14ac:dyDescent="0.3">
      <c r="A20" s="56">
        <v>14</v>
      </c>
      <c r="B20" s="15" t="str">
        <f>BS!B20</f>
        <v>სილქ ბანკი</v>
      </c>
      <c r="C20" s="16">
        <f t="shared" si="0"/>
        <v>2.4165125921206446E-3</v>
      </c>
      <c r="D20" s="17">
        <f t="shared" si="1"/>
        <v>1.4143453675966309E-3</v>
      </c>
      <c r="E20" s="17">
        <f t="shared" si="2"/>
        <v>2.9670265560749154E-5</v>
      </c>
      <c r="F20" s="17">
        <f t="shared" si="3"/>
        <v>-3.8145285321839759E-3</v>
      </c>
    </row>
    <row r="21" spans="1:22" x14ac:dyDescent="0.3">
      <c r="A21" s="55">
        <v>15</v>
      </c>
      <c r="B21" s="12" t="str">
        <f>BS!B21</f>
        <v>ჰეშბანკი</v>
      </c>
      <c r="C21" s="13">
        <f t="shared" si="0"/>
        <v>2.6090696129660209E-4</v>
      </c>
      <c r="D21" s="14">
        <f t="shared" si="1"/>
        <v>1.5316397276134332E-4</v>
      </c>
      <c r="E21" s="14">
        <f t="shared" si="2"/>
        <v>-2.2705642328761525E-4</v>
      </c>
      <c r="F21" s="14">
        <f t="shared" si="3"/>
        <v>-1.4205547460395709E-3</v>
      </c>
    </row>
    <row r="22" spans="1:22" x14ac:dyDescent="0.3">
      <c r="A22" s="56">
        <v>16</v>
      </c>
      <c r="B22" s="15" t="str">
        <f>BS!B22</f>
        <v>პეისერა</v>
      </c>
      <c r="C22" s="16">
        <f t="shared" si="0"/>
        <v>1.9134193698880245E-4</v>
      </c>
      <c r="D22" s="17">
        <f t="shared" ref="D22:D23" si="4">IFERROR(H45/ABS(H$29),0)</f>
        <v>1.3776612529999067E-4</v>
      </c>
      <c r="E22" s="17">
        <f t="shared" ref="E22:E23" si="5">IFERROR(I45/ABS(I$29),0)</f>
        <v>8.7296767689769108E-5</v>
      </c>
      <c r="F22" s="17">
        <f t="shared" ref="F22:F23" si="6">IFERROR(N45/ABS(N$29),0)</f>
        <v>-3.9624161586067564E-4</v>
      </c>
    </row>
    <row r="23" spans="1:22" ht="13.5" thickBot="1" x14ac:dyDescent="0.35">
      <c r="A23" s="55">
        <v>17</v>
      </c>
      <c r="B23" s="12" t="str">
        <f>BS!B23</f>
        <v>პეივბანკი</v>
      </c>
      <c r="C23" s="13">
        <f t="shared" si="0"/>
        <v>9.2299179760442824E-5</v>
      </c>
      <c r="D23" s="14">
        <f t="shared" si="4"/>
        <v>1.0795057222461242E-4</v>
      </c>
      <c r="E23" s="14">
        <f t="shared" si="5"/>
        <v>3.9004378797802148E-5</v>
      </c>
      <c r="F23" s="14">
        <f t="shared" si="6"/>
        <v>-2.6595138976814224E-4</v>
      </c>
    </row>
    <row r="24" spans="1:22" ht="13.5" thickBot="1" x14ac:dyDescent="0.35">
      <c r="A24" s="18"/>
      <c r="B24" s="19" t="str">
        <f>BS!B24</f>
        <v>კონსოლიდირებული</v>
      </c>
      <c r="C24" s="20">
        <f>SUM(C7:C23)</f>
        <v>1.0000000000000009</v>
      </c>
      <c r="D24" s="20">
        <f t="shared" ref="D24:F24" si="7">SUM(D7:D23)</f>
        <v>1.0000000000000018</v>
      </c>
      <c r="E24" s="20">
        <f t="shared" si="7"/>
        <v>1.0000000000000002</v>
      </c>
      <c r="F24" s="20">
        <f t="shared" si="7"/>
        <v>1.0000000000000033</v>
      </c>
    </row>
    <row r="25" spans="1:22" x14ac:dyDescent="0.3">
      <c r="A25" s="131"/>
      <c r="B25" s="132"/>
      <c r="C25" s="133"/>
      <c r="D25" s="133"/>
      <c r="E25" s="133"/>
      <c r="F25" s="133"/>
    </row>
    <row r="26" spans="1:22" ht="13.5" thickBot="1" x14ac:dyDescent="0.35">
      <c r="B26" s="63" t="s">
        <v>37</v>
      </c>
      <c r="U26" s="23"/>
      <c r="V26" s="23"/>
    </row>
    <row r="27" spans="1:22" ht="15.75" customHeight="1" x14ac:dyDescent="0.3">
      <c r="A27" s="180" t="s">
        <v>0</v>
      </c>
      <c r="B27" s="182" t="s">
        <v>28</v>
      </c>
      <c r="C27" s="184" t="s">
        <v>58</v>
      </c>
      <c r="D27" s="186" t="s">
        <v>59</v>
      </c>
      <c r="E27" s="187"/>
      <c r="F27" s="187"/>
      <c r="G27" s="187"/>
      <c r="H27" s="188"/>
      <c r="I27" s="191" t="s">
        <v>60</v>
      </c>
      <c r="J27" s="192"/>
      <c r="K27" s="193"/>
      <c r="L27" s="189" t="s">
        <v>61</v>
      </c>
      <c r="M27" s="189" t="s">
        <v>245</v>
      </c>
      <c r="N27" s="178" t="str">
        <f>YEAR($B$3)&amp;" წლის "&amp;MONTH($B$3)&amp;" თვის წმინდა მოგება"</f>
        <v>2024 წლის 10 თვის წმინდა მოგება</v>
      </c>
      <c r="O27" s="39"/>
    </row>
    <row r="28" spans="1:22" ht="121.5" customHeight="1" x14ac:dyDescent="0.3">
      <c r="A28" s="181"/>
      <c r="B28" s="183"/>
      <c r="C28" s="185"/>
      <c r="D28" s="40" t="s">
        <v>62</v>
      </c>
      <c r="E28" s="37" t="s">
        <v>63</v>
      </c>
      <c r="F28" s="37" t="s">
        <v>64</v>
      </c>
      <c r="G28" s="37" t="s">
        <v>65</v>
      </c>
      <c r="H28" s="38" t="s">
        <v>55</v>
      </c>
      <c r="I28" s="37" t="s">
        <v>244</v>
      </c>
      <c r="J28" s="37" t="s">
        <v>190</v>
      </c>
      <c r="K28" s="41" t="s">
        <v>66</v>
      </c>
      <c r="L28" s="190"/>
      <c r="M28" s="190"/>
      <c r="N28" s="179"/>
      <c r="O28" s="39"/>
    </row>
    <row r="29" spans="1:22" x14ac:dyDescent="0.3">
      <c r="A29" s="134"/>
      <c r="B29" s="135" t="str">
        <f>BS!B29</f>
        <v>კონსოლიდირებული</v>
      </c>
      <c r="C29" s="136">
        <v>92559006398.249405</v>
      </c>
      <c r="D29" s="136">
        <v>6925413432.1403198</v>
      </c>
      <c r="E29" s="136">
        <v>5766109358.3170605</v>
      </c>
      <c r="F29" s="136">
        <v>-3337330738.2007999</v>
      </c>
      <c r="G29" s="136">
        <v>-2183533353.5336447</v>
      </c>
      <c r="H29" s="136">
        <v>3588082693.9395199</v>
      </c>
      <c r="I29" s="136">
        <v>642906278.03596795</v>
      </c>
      <c r="J29" s="136">
        <v>654416474.76160002</v>
      </c>
      <c r="K29" s="136">
        <v>-297692879.97079599</v>
      </c>
      <c r="L29" s="136">
        <v>-234683056.73024994</v>
      </c>
      <c r="M29" s="136">
        <v>3057414309.3184814</v>
      </c>
      <c r="N29" s="136">
        <v>2589592559.0026698</v>
      </c>
    </row>
    <row r="30" spans="1:22" x14ac:dyDescent="0.3">
      <c r="A30" s="56">
        <v>1</v>
      </c>
      <c r="B30" s="15" t="str">
        <f>BS!B30</f>
        <v>საქართველოს ბანკი</v>
      </c>
      <c r="C30" s="69">
        <v>36672589428.256203</v>
      </c>
      <c r="D30" s="27">
        <v>2667825946.3655701</v>
      </c>
      <c r="E30" s="28">
        <v>2193637461.8948698</v>
      </c>
      <c r="F30" s="28">
        <v>-1189268710.0299499</v>
      </c>
      <c r="G30" s="28">
        <v>-807079919.40995193</v>
      </c>
      <c r="H30" s="29">
        <v>1478557236.3356202</v>
      </c>
      <c r="I30" s="28">
        <v>309449148.76943302</v>
      </c>
      <c r="J30" s="28">
        <v>298274163.41000003</v>
      </c>
      <c r="K30" s="29">
        <v>58174256.149733</v>
      </c>
      <c r="L30" s="28">
        <v>-43740940.251597002</v>
      </c>
      <c r="M30" s="28">
        <v>1492990552.2337563</v>
      </c>
      <c r="N30" s="29">
        <v>1266743341.58375</v>
      </c>
    </row>
    <row r="31" spans="1:22" x14ac:dyDescent="0.3">
      <c r="A31" s="55">
        <v>2</v>
      </c>
      <c r="B31" s="12" t="str">
        <f>BS!B31</f>
        <v>თი–ბი–სი ბანკი</v>
      </c>
      <c r="C31" s="70">
        <v>35625718881.010002</v>
      </c>
      <c r="D31" s="24">
        <v>2501754979.1100001</v>
      </c>
      <c r="E31" s="25">
        <v>2058215592.03</v>
      </c>
      <c r="F31" s="25">
        <v>-1325869700.29</v>
      </c>
      <c r="G31" s="25">
        <v>-840873675.49000001</v>
      </c>
      <c r="H31" s="26">
        <v>1175885278.8200002</v>
      </c>
      <c r="I31" s="25">
        <v>244803637.36000001</v>
      </c>
      <c r="J31" s="25">
        <v>287202929.95999998</v>
      </c>
      <c r="K31" s="26">
        <v>85330261.780000001</v>
      </c>
      <c r="L31" s="25">
        <v>-100317453.12</v>
      </c>
      <c r="M31" s="25">
        <v>1160898087.48</v>
      </c>
      <c r="N31" s="26">
        <v>985295783.48000002</v>
      </c>
    </row>
    <row r="32" spans="1:22" x14ac:dyDescent="0.3">
      <c r="A32" s="56">
        <v>3</v>
      </c>
      <c r="B32" s="15" t="str">
        <f>BS!B32</f>
        <v>ლიბერთი ბანკი</v>
      </c>
      <c r="C32" s="69">
        <v>4949299030.9110298</v>
      </c>
      <c r="D32" s="27">
        <v>502332825.60900003</v>
      </c>
      <c r="E32" s="28">
        <v>438699969.98900002</v>
      </c>
      <c r="F32" s="28">
        <v>-231028409.33048999</v>
      </c>
      <c r="G32" s="28">
        <v>-183423461.929782</v>
      </c>
      <c r="H32" s="29">
        <v>271304416.27851003</v>
      </c>
      <c r="I32" s="28">
        <v>24011760</v>
      </c>
      <c r="J32" s="28">
        <v>4825281.5199999996</v>
      </c>
      <c r="K32" s="29">
        <v>-138790165.93000001</v>
      </c>
      <c r="L32" s="28">
        <v>-22288671.68</v>
      </c>
      <c r="M32" s="28">
        <v>110225578.66851002</v>
      </c>
      <c r="N32" s="29">
        <v>94808915.15851</v>
      </c>
    </row>
    <row r="33" spans="1:15" x14ac:dyDescent="0.3">
      <c r="A33" s="55">
        <v>4</v>
      </c>
      <c r="B33" s="12" t="str">
        <f>BS!B33</f>
        <v>ბაზის ბანკი</v>
      </c>
      <c r="C33" s="70">
        <v>3824909023.3964701</v>
      </c>
      <c r="D33" s="24">
        <v>290522158.81999999</v>
      </c>
      <c r="E33" s="25">
        <v>250987267.80000001</v>
      </c>
      <c r="F33" s="25">
        <v>-162356884.22</v>
      </c>
      <c r="G33" s="25">
        <v>-123400125.21000001</v>
      </c>
      <c r="H33" s="26">
        <v>128165274.59999999</v>
      </c>
      <c r="I33" s="25">
        <v>14118754.300000001</v>
      </c>
      <c r="J33" s="25">
        <v>14630657.77</v>
      </c>
      <c r="K33" s="26">
        <v>-49549858.969999999</v>
      </c>
      <c r="L33" s="25">
        <v>-4267515.6499999994</v>
      </c>
      <c r="M33" s="25">
        <v>74347899.979999989</v>
      </c>
      <c r="N33" s="26">
        <v>64565226.009999998</v>
      </c>
    </row>
    <row r="34" spans="1:15" x14ac:dyDescent="0.3">
      <c r="A34" s="56">
        <v>5</v>
      </c>
      <c r="B34" s="15" t="str">
        <f>BS!B34</f>
        <v>კრედო ბანკი</v>
      </c>
      <c r="C34" s="69">
        <v>2874300673.5455098</v>
      </c>
      <c r="D34" s="27">
        <v>427961102.700037</v>
      </c>
      <c r="E34" s="28">
        <v>387548643.58003598</v>
      </c>
      <c r="F34" s="28">
        <v>-179610195.28</v>
      </c>
      <c r="G34" s="28">
        <v>-58975969.310000002</v>
      </c>
      <c r="H34" s="29">
        <v>248350907.420037</v>
      </c>
      <c r="I34" s="28">
        <v>33006901.120000001</v>
      </c>
      <c r="J34" s="28">
        <v>5505401.54</v>
      </c>
      <c r="K34" s="29">
        <v>-124200607.58</v>
      </c>
      <c r="L34" s="28">
        <v>-59853386.104903005</v>
      </c>
      <c r="M34" s="28">
        <v>64296913.735133998</v>
      </c>
      <c r="N34" s="29">
        <v>51449614.785134003</v>
      </c>
    </row>
    <row r="35" spans="1:15" x14ac:dyDescent="0.3">
      <c r="A35" s="55">
        <v>6</v>
      </c>
      <c r="B35" s="12" t="str">
        <f>BS!B35</f>
        <v>პროკრედიტ ბანკი</v>
      </c>
      <c r="C35" s="70">
        <v>1991133570.2047801</v>
      </c>
      <c r="D35" s="24">
        <v>108314475.722838</v>
      </c>
      <c r="E35" s="25">
        <v>90154652.203099996</v>
      </c>
      <c r="F35" s="25">
        <v>-46604851.7487</v>
      </c>
      <c r="G35" s="25">
        <v>-29760487.911699999</v>
      </c>
      <c r="H35" s="26">
        <v>61709623.974137999</v>
      </c>
      <c r="I35" s="25">
        <v>2694028.1224429999</v>
      </c>
      <c r="J35" s="25">
        <v>14502295.689999999</v>
      </c>
      <c r="K35" s="26">
        <v>-31502680.872237001</v>
      </c>
      <c r="L35" s="25">
        <v>2420870.2896000003</v>
      </c>
      <c r="M35" s="25">
        <v>32627813.391500998</v>
      </c>
      <c r="N35" s="26">
        <v>28436343.931501001</v>
      </c>
    </row>
    <row r="36" spans="1:15" x14ac:dyDescent="0.3">
      <c r="A36" s="56">
        <v>7</v>
      </c>
      <c r="B36" s="15" t="str">
        <f>BS!B36</f>
        <v>ტერა ბანკი</v>
      </c>
      <c r="C36" s="69">
        <v>1902013070.9409001</v>
      </c>
      <c r="D36" s="27">
        <v>156317977</v>
      </c>
      <c r="E36" s="28">
        <v>134569591.796565</v>
      </c>
      <c r="F36" s="28">
        <v>-93462472.655304</v>
      </c>
      <c r="G36" s="28">
        <v>-66141024.599999994</v>
      </c>
      <c r="H36" s="29">
        <v>62855504.344696</v>
      </c>
      <c r="I36" s="28">
        <v>4349645</v>
      </c>
      <c r="J36" s="28">
        <v>5416147</v>
      </c>
      <c r="K36" s="29">
        <v>-27559546.252377</v>
      </c>
      <c r="L36" s="28">
        <v>-3666855.5087899999</v>
      </c>
      <c r="M36" s="28">
        <v>31629102.583528996</v>
      </c>
      <c r="N36" s="29">
        <v>26573083.583528999</v>
      </c>
    </row>
    <row r="37" spans="1:15" x14ac:dyDescent="0.3">
      <c r="A37" s="55">
        <v>8</v>
      </c>
      <c r="B37" s="12" t="str">
        <f>BS!B37</f>
        <v>ქართუ ბანკი</v>
      </c>
      <c r="C37" s="70">
        <v>1715977703.9237101</v>
      </c>
      <c r="D37" s="24">
        <v>90317989.444086999</v>
      </c>
      <c r="E37" s="25">
        <v>64933216.883142002</v>
      </c>
      <c r="F37" s="25">
        <v>-28344740.047876999</v>
      </c>
      <c r="G37" s="25">
        <v>-23012694.671599999</v>
      </c>
      <c r="H37" s="26">
        <v>61973249.39621</v>
      </c>
      <c r="I37" s="25">
        <v>4569992.0518580005</v>
      </c>
      <c r="J37" s="25">
        <v>8275931.3099999996</v>
      </c>
      <c r="K37" s="26">
        <v>-8443088.462669</v>
      </c>
      <c r="L37" s="25">
        <v>43010.206228999989</v>
      </c>
      <c r="M37" s="25">
        <v>53573171.139770001</v>
      </c>
      <c r="N37" s="26">
        <v>42938107.123847999</v>
      </c>
    </row>
    <row r="38" spans="1:15" x14ac:dyDescent="0.3">
      <c r="A38" s="56">
        <v>9</v>
      </c>
      <c r="B38" s="15" t="str">
        <f>BS!B38</f>
        <v>ხალიკ ბანკი</v>
      </c>
      <c r="C38" s="69">
        <v>949742678.92376602</v>
      </c>
      <c r="D38" s="27">
        <v>61135675.523938999</v>
      </c>
      <c r="E38" s="28">
        <v>55285648.82</v>
      </c>
      <c r="F38" s="28">
        <v>-27895228.41</v>
      </c>
      <c r="G38" s="28">
        <v>-12225863.289999999</v>
      </c>
      <c r="H38" s="29">
        <v>33240447.113938998</v>
      </c>
      <c r="I38" s="28">
        <v>971233.29</v>
      </c>
      <c r="J38" s="28">
        <v>2469572.66</v>
      </c>
      <c r="K38" s="29">
        <v>-14558521.220000001</v>
      </c>
      <c r="L38" s="28">
        <v>1182506.3863050002</v>
      </c>
      <c r="M38" s="28">
        <v>19864432.280243997</v>
      </c>
      <c r="N38" s="29">
        <v>16236464.340244001</v>
      </c>
    </row>
    <row r="39" spans="1:15" x14ac:dyDescent="0.3">
      <c r="A39" s="55">
        <v>10</v>
      </c>
      <c r="B39" s="12" t="str">
        <f>BS!B39</f>
        <v>პაშაბანკი</v>
      </c>
      <c r="C39" s="70">
        <v>647922327.71039999</v>
      </c>
      <c r="D39" s="24">
        <v>40922810.301569</v>
      </c>
      <c r="E39" s="25">
        <v>30137518.252969</v>
      </c>
      <c r="F39" s="25">
        <v>-18355526.719999999</v>
      </c>
      <c r="G39" s="25">
        <v>-16352694.8244</v>
      </c>
      <c r="H39" s="26">
        <v>22567283.581569001</v>
      </c>
      <c r="I39" s="25">
        <v>1145678.2065000001</v>
      </c>
      <c r="J39" s="25">
        <v>10105227.279999999</v>
      </c>
      <c r="K39" s="26">
        <v>-15033930.7235</v>
      </c>
      <c r="L39" s="25">
        <v>-134808.72366299998</v>
      </c>
      <c r="M39" s="25">
        <v>7398544.1344060004</v>
      </c>
      <c r="N39" s="26">
        <v>7398544.1344069997</v>
      </c>
    </row>
    <row r="40" spans="1:15" x14ac:dyDescent="0.3">
      <c r="A40" s="56">
        <v>11</v>
      </c>
      <c r="B40" s="15" t="str">
        <f>BS!B40</f>
        <v>ვი–თი–ბი ბანკი</v>
      </c>
      <c r="C40" s="69">
        <v>455391202.83189702</v>
      </c>
      <c r="D40" s="27">
        <v>14056243.348507</v>
      </c>
      <c r="E40" s="28">
        <v>14241844.677477</v>
      </c>
      <c r="F40" s="28">
        <v>-7905670.5700000003</v>
      </c>
      <c r="G40" s="28">
        <v>-927841.57000000007</v>
      </c>
      <c r="H40" s="29">
        <v>6150572.7785069998</v>
      </c>
      <c r="I40" s="28">
        <v>21917.49</v>
      </c>
      <c r="J40" s="28">
        <v>4</v>
      </c>
      <c r="K40" s="29">
        <v>-1452016.887115</v>
      </c>
      <c r="L40" s="28">
        <v>-2393416.9321540003</v>
      </c>
      <c r="M40" s="28">
        <v>2305138.9592379997</v>
      </c>
      <c r="N40" s="29">
        <v>2341468.9592380002</v>
      </c>
    </row>
    <row r="41" spans="1:15" x14ac:dyDescent="0.3">
      <c r="A41" s="55">
        <v>12</v>
      </c>
      <c r="B41" s="12" t="str">
        <f>BS!B41</f>
        <v>იშ ბანკ</v>
      </c>
      <c r="C41" s="70">
        <v>445470832.782184</v>
      </c>
      <c r="D41" s="24">
        <v>31862902.696998999</v>
      </c>
      <c r="E41" s="25">
        <v>24103386.802120999</v>
      </c>
      <c r="F41" s="25">
        <v>-12753001.808326</v>
      </c>
      <c r="G41" s="25">
        <v>-8566959.982198</v>
      </c>
      <c r="H41" s="26">
        <v>19109900.888673</v>
      </c>
      <c r="I41" s="25">
        <v>2424495.0157340001</v>
      </c>
      <c r="J41" s="25">
        <v>975255.26</v>
      </c>
      <c r="K41" s="26">
        <v>-3609985.2996060001</v>
      </c>
      <c r="L41" s="25">
        <v>277326.88179800002</v>
      </c>
      <c r="M41" s="25">
        <v>15777242.470865</v>
      </c>
      <c r="N41" s="26">
        <v>13109481.290864</v>
      </c>
    </row>
    <row r="42" spans="1:15" x14ac:dyDescent="0.3">
      <c r="A42" s="56">
        <v>13</v>
      </c>
      <c r="B42" s="15" t="str">
        <f>BS!B42</f>
        <v>ზირაათ ბანკი</v>
      </c>
      <c r="C42" s="69">
        <v>230465140.29710001</v>
      </c>
      <c r="D42" s="27">
        <v>15723220.070900001</v>
      </c>
      <c r="E42" s="28">
        <v>14003570.0209</v>
      </c>
      <c r="F42" s="28">
        <v>-4016226.63</v>
      </c>
      <c r="G42" s="28">
        <v>-3288368.71</v>
      </c>
      <c r="H42" s="29">
        <v>11706993.440900002</v>
      </c>
      <c r="I42" s="28">
        <v>1384788.31</v>
      </c>
      <c r="J42" s="28">
        <v>1344850.54</v>
      </c>
      <c r="K42" s="29">
        <v>-4596638</v>
      </c>
      <c r="L42" s="28">
        <v>-992683.03619999997</v>
      </c>
      <c r="M42" s="28">
        <v>6117672.4047000017</v>
      </c>
      <c r="N42" s="29">
        <v>4967727.4046999998</v>
      </c>
    </row>
    <row r="43" spans="1:15" x14ac:dyDescent="0.3">
      <c r="A43" s="55">
        <v>14</v>
      </c>
      <c r="B43" s="12" t="str">
        <f>BS!B43</f>
        <v>სილქ ბანკი</v>
      </c>
      <c r="C43" s="70">
        <v>223670004.47554499</v>
      </c>
      <c r="D43" s="24">
        <v>14926071.056882</v>
      </c>
      <c r="E43" s="25">
        <v>9590993.5668819994</v>
      </c>
      <c r="F43" s="25">
        <v>-9851282.9201549999</v>
      </c>
      <c r="G43" s="25">
        <v>-9501004.124016</v>
      </c>
      <c r="H43" s="26">
        <v>5074788.1367269997</v>
      </c>
      <c r="I43" s="25">
        <v>19075.2</v>
      </c>
      <c r="J43" s="25">
        <v>498998.83159999998</v>
      </c>
      <c r="K43" s="26">
        <v>-14551901.793025</v>
      </c>
      <c r="L43" s="25">
        <v>-921329.48687399994</v>
      </c>
      <c r="M43" s="25">
        <v>-10398443.143172</v>
      </c>
      <c r="N43" s="26">
        <v>-9878074.7030469999</v>
      </c>
      <c r="O43" s="75"/>
    </row>
    <row r="44" spans="1:15" x14ac:dyDescent="0.3">
      <c r="A44" s="56">
        <v>15</v>
      </c>
      <c r="B44" s="15" t="str">
        <f>BS!B44</f>
        <v>ჰეშბანკი</v>
      </c>
      <c r="C44" s="69">
        <v>24149289.100000001</v>
      </c>
      <c r="D44" s="27">
        <v>549631</v>
      </c>
      <c r="E44" s="28">
        <v>0</v>
      </c>
      <c r="F44" s="28">
        <v>-66</v>
      </c>
      <c r="G44" s="28">
        <v>0</v>
      </c>
      <c r="H44" s="29">
        <v>549565</v>
      </c>
      <c r="I44" s="28">
        <v>-145976</v>
      </c>
      <c r="J44" s="28">
        <v>-3277</v>
      </c>
      <c r="K44" s="29">
        <v>-4759252</v>
      </c>
      <c r="L44" s="28">
        <v>-29710</v>
      </c>
      <c r="M44" s="28">
        <v>-4239397</v>
      </c>
      <c r="N44" s="29">
        <v>-3678658</v>
      </c>
      <c r="O44" s="76"/>
    </row>
    <row r="45" spans="1:15" x14ac:dyDescent="0.3">
      <c r="A45" s="55">
        <v>16</v>
      </c>
      <c r="B45" s="12" t="str">
        <f>BS!B45</f>
        <v>პეისერა</v>
      </c>
      <c r="C45" s="70">
        <v>17710419.57</v>
      </c>
      <c r="D45" s="24">
        <v>502087.79</v>
      </c>
      <c r="E45" s="25">
        <v>0</v>
      </c>
      <c r="F45" s="25">
        <v>-7771.54</v>
      </c>
      <c r="G45" s="25">
        <v>-3262.5</v>
      </c>
      <c r="H45" s="26">
        <v>494316.25</v>
      </c>
      <c r="I45" s="25">
        <v>56123.64</v>
      </c>
      <c r="J45" s="25">
        <v>428826.65</v>
      </c>
      <c r="K45" s="26">
        <v>-1513162.59</v>
      </c>
      <c r="L45" s="25">
        <v>0</v>
      </c>
      <c r="M45" s="25">
        <v>-1018846.3400000001</v>
      </c>
      <c r="N45" s="26">
        <v>-1026104.34</v>
      </c>
      <c r="O45" s="75"/>
    </row>
    <row r="46" spans="1:15" x14ac:dyDescent="0.3">
      <c r="A46" s="56">
        <v>17</v>
      </c>
      <c r="B46" s="15" t="str">
        <f>BS!B46</f>
        <v>პეივბანკი</v>
      </c>
      <c r="C46" s="69">
        <v>8543120.3699999992</v>
      </c>
      <c r="D46" s="27">
        <v>387335.58</v>
      </c>
      <c r="E46" s="28">
        <v>0</v>
      </c>
      <c r="F46" s="28">
        <v>0</v>
      </c>
      <c r="G46" s="28">
        <v>0</v>
      </c>
      <c r="H46" s="29">
        <v>387335.58</v>
      </c>
      <c r="I46" s="28">
        <v>25076.16</v>
      </c>
      <c r="J46" s="28">
        <v>-35791.660000000003</v>
      </c>
      <c r="K46" s="29">
        <v>-1076041.32</v>
      </c>
      <c r="L46" s="28">
        <v>0</v>
      </c>
      <c r="M46" s="28">
        <v>-688705.74</v>
      </c>
      <c r="N46" s="29">
        <v>-688705.74</v>
      </c>
      <c r="O46" s="76"/>
    </row>
  </sheetData>
  <mergeCells count="10">
    <mergeCell ref="N27:N28"/>
    <mergeCell ref="A5:A6"/>
    <mergeCell ref="B5:B6"/>
    <mergeCell ref="A27:A28"/>
    <mergeCell ref="B27:B28"/>
    <mergeCell ref="C27:C28"/>
    <mergeCell ref="D27:H27"/>
    <mergeCell ref="L27:L28"/>
    <mergeCell ref="M27:M28"/>
    <mergeCell ref="I27:K27"/>
  </mergeCells>
  <pageMargins left="0.7" right="0.2" top="0.25" bottom="0.25" header="0.3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V47"/>
  <sheetViews>
    <sheetView view="pageBreakPreview" topLeftCell="A2" zoomScaleNormal="85" zoomScaleSheetLayoutView="100" workbookViewId="0">
      <selection activeCell="B3" sqref="B3"/>
    </sheetView>
  </sheetViews>
  <sheetFormatPr defaultColWidth="9.1796875" defaultRowHeight="13" x14ac:dyDescent="0.3"/>
  <cols>
    <col min="1" max="1" width="4.54296875" style="6" customWidth="1"/>
    <col min="2" max="2" width="30.453125" style="6" bestFit="1" customWidth="1"/>
    <col min="3" max="6" width="10.81640625" style="6" bestFit="1" customWidth="1"/>
    <col min="7" max="7" width="11.81640625" style="6" bestFit="1" customWidth="1"/>
    <col min="8" max="8" width="9.7265625" style="6" bestFit="1" customWidth="1"/>
    <col min="9" max="9" width="9.453125" style="6" bestFit="1" customWidth="1"/>
    <col min="10" max="10" width="9" style="6" bestFit="1" customWidth="1"/>
    <col min="11" max="11" width="8.7265625" style="6" bestFit="1" customWidth="1"/>
    <col min="12" max="12" width="9.26953125" style="6" bestFit="1" customWidth="1"/>
    <col min="13" max="13" width="12.26953125" style="6" bestFit="1" customWidth="1"/>
    <col min="14" max="14" width="12.54296875" style="6" customWidth="1"/>
    <col min="15" max="15" width="8.81640625" style="6" bestFit="1" customWidth="1"/>
    <col min="16" max="16" width="8" style="6" bestFit="1" customWidth="1"/>
    <col min="17" max="17" width="9.26953125" style="6" bestFit="1" customWidth="1"/>
    <col min="18" max="18" width="12.26953125" style="6" bestFit="1" customWidth="1"/>
    <col min="19" max="19" width="6.7265625" style="6" bestFit="1" customWidth="1"/>
    <col min="20" max="20" width="7.26953125" style="6" bestFit="1" customWidth="1"/>
    <col min="21" max="22" width="12.1796875" style="6" bestFit="1" customWidth="1"/>
    <col min="23" max="16384" width="9.1796875" style="6"/>
  </cols>
  <sheetData>
    <row r="1" spans="1:6" ht="9" hidden="1" customHeight="1" x14ac:dyDescent="0.3"/>
    <row r="2" spans="1:6" x14ac:dyDescent="0.3">
      <c r="A2" s="6" t="s">
        <v>91</v>
      </c>
    </row>
    <row r="3" spans="1:6" x14ac:dyDescent="0.3">
      <c r="B3" s="66">
        <f>'BS-E'!B3</f>
        <v>45596</v>
      </c>
    </row>
    <row r="4" spans="1:6" ht="13.5" thickBot="1" x14ac:dyDescent="0.35"/>
    <row r="5" spans="1:6" ht="15.75" customHeight="1" x14ac:dyDescent="0.3">
      <c r="A5" s="173" t="s">
        <v>0</v>
      </c>
      <c r="B5" s="171" t="s">
        <v>49</v>
      </c>
      <c r="C5" s="194" t="s">
        <v>48</v>
      </c>
      <c r="D5" s="195"/>
      <c r="E5" s="195"/>
      <c r="F5" s="196"/>
    </row>
    <row r="6" spans="1:6" s="11" customFormat="1" ht="180.75" customHeight="1" x14ac:dyDescent="0.3">
      <c r="A6" s="174"/>
      <c r="B6" s="172"/>
      <c r="C6" s="9" t="s">
        <v>5</v>
      </c>
      <c r="D6" s="37" t="s">
        <v>67</v>
      </c>
      <c r="E6" s="37" t="s">
        <v>16</v>
      </c>
      <c r="F6" s="38" t="s">
        <v>70</v>
      </c>
    </row>
    <row r="7" spans="1:6" x14ac:dyDescent="0.3">
      <c r="A7" s="55">
        <v>1</v>
      </c>
      <c r="B7" s="12" t="str">
        <f>'BS-E'!B7</f>
        <v>Bank of Georgia</v>
      </c>
      <c r="C7" s="31">
        <f>IS!C7</f>
        <v>0.39620768259402794</v>
      </c>
      <c r="D7" s="32">
        <f>IS!D7</f>
        <v>0.41207445938550669</v>
      </c>
      <c r="E7" s="32">
        <f>IS!E7</f>
        <v>0.48132855338538261</v>
      </c>
      <c r="F7" s="33">
        <f>IS!F7</f>
        <v>0.48916704567285713</v>
      </c>
    </row>
    <row r="8" spans="1:6" x14ac:dyDescent="0.3">
      <c r="A8" s="56">
        <v>2</v>
      </c>
      <c r="B8" s="15" t="str">
        <f>'BS-E'!B8</f>
        <v>TBC Bank</v>
      </c>
      <c r="C8" s="34">
        <f>IS!C8</f>
        <v>0.38489737808684821</v>
      </c>
      <c r="D8" s="35">
        <f>IS!D8</f>
        <v>0.32771967067708296</v>
      </c>
      <c r="E8" s="35">
        <f>IS!E8</f>
        <v>0.38077655441141028</v>
      </c>
      <c r="F8" s="36">
        <f>IS!F8</f>
        <v>0.38048293738512562</v>
      </c>
    </row>
    <row r="9" spans="1:6" x14ac:dyDescent="0.3">
      <c r="A9" s="55">
        <v>3</v>
      </c>
      <c r="B9" s="12" t="str">
        <f>'BS-E'!B9</f>
        <v>Liberty Bank</v>
      </c>
      <c r="C9" s="31">
        <f>IS!C9</f>
        <v>5.3471825417138845E-2</v>
      </c>
      <c r="D9" s="32">
        <f>IS!D9</f>
        <v>7.5612643135778049E-2</v>
      </c>
      <c r="E9" s="32">
        <f>IS!E9</f>
        <v>3.7348772006635535E-2</v>
      </c>
      <c r="F9" s="33">
        <f>IS!F9</f>
        <v>3.6611518220852388E-2</v>
      </c>
    </row>
    <row r="10" spans="1:6" x14ac:dyDescent="0.3">
      <c r="A10" s="56">
        <v>4</v>
      </c>
      <c r="B10" s="15" t="str">
        <f>'BS-E'!B10</f>
        <v>Basis Bank</v>
      </c>
      <c r="C10" s="34">
        <f>IS!C10</f>
        <v>4.1324006946868129E-2</v>
      </c>
      <c r="D10" s="35">
        <f>IS!D10</f>
        <v>3.571971036689834E-2</v>
      </c>
      <c r="E10" s="35">
        <f>IS!E10</f>
        <v>2.1960828167881283E-2</v>
      </c>
      <c r="F10" s="36">
        <f>IS!F10</f>
        <v>2.4932580913371954E-2</v>
      </c>
    </row>
    <row r="11" spans="1:6" x14ac:dyDescent="0.3">
      <c r="A11" s="55">
        <v>5</v>
      </c>
      <c r="B11" s="12" t="str">
        <f>'BS-E'!B11</f>
        <v>Credo Bank</v>
      </c>
      <c r="C11" s="31">
        <f>IS!C11</f>
        <v>3.1053711414947432E-2</v>
      </c>
      <c r="D11" s="32">
        <f>IS!D11</f>
        <v>6.9215491560302142E-2</v>
      </c>
      <c r="E11" s="32">
        <f>IS!E11</f>
        <v>5.134014435328535E-2</v>
      </c>
      <c r="F11" s="33">
        <f>IS!F11</f>
        <v>1.9867841605533808E-2</v>
      </c>
    </row>
    <row r="12" spans="1:6" x14ac:dyDescent="0.3">
      <c r="A12" s="56">
        <v>6</v>
      </c>
      <c r="B12" s="15" t="str">
        <f>'BS-E'!B12</f>
        <v>ProCredit Bank</v>
      </c>
      <c r="C12" s="34">
        <f>IS!C12</f>
        <v>2.1512045641864614E-2</v>
      </c>
      <c r="D12" s="35">
        <f>IS!D12</f>
        <v>1.7198495474580099E-2</v>
      </c>
      <c r="E12" s="35">
        <f>IS!E12</f>
        <v>4.190390130693793E-3</v>
      </c>
      <c r="F12" s="36">
        <f>IS!F12</f>
        <v>1.0981010828380159E-2</v>
      </c>
    </row>
    <row r="13" spans="1:6" x14ac:dyDescent="0.3">
      <c r="A13" s="55">
        <v>7</v>
      </c>
      <c r="B13" s="12" t="str">
        <f>'BS-E'!B13</f>
        <v>Tera bank</v>
      </c>
      <c r="C13" s="31">
        <f>IS!C13</f>
        <v>2.0549194994133747E-2</v>
      </c>
      <c r="D13" s="32">
        <f>IS!D13</f>
        <v>1.7517852766008597E-2</v>
      </c>
      <c r="E13" s="32">
        <f>IS!E13</f>
        <v>6.7655973329236261E-3</v>
      </c>
      <c r="F13" s="33">
        <f>IS!F13</f>
        <v>1.0261492098881801E-2</v>
      </c>
    </row>
    <row r="14" spans="1:6" x14ac:dyDescent="0.3">
      <c r="A14" s="56">
        <v>8</v>
      </c>
      <c r="B14" s="15" t="str">
        <f>'BS-E'!B14</f>
        <v>Cartu Bank</v>
      </c>
      <c r="C14" s="34">
        <f>IS!C14</f>
        <v>1.8539283973516864E-2</v>
      </c>
      <c r="D14" s="35">
        <f>IS!D14</f>
        <v>1.7271967979134488E-2</v>
      </c>
      <c r="E14" s="35">
        <f>IS!E14</f>
        <v>7.1083332174309991E-3</v>
      </c>
      <c r="F14" s="36">
        <f>IS!F14</f>
        <v>1.6581028152314724E-2</v>
      </c>
    </row>
    <row r="15" spans="1:6" x14ac:dyDescent="0.3">
      <c r="A15" s="55">
        <v>9</v>
      </c>
      <c r="B15" s="12" t="str">
        <f>'BS-E'!B15</f>
        <v>HALYK Bank</v>
      </c>
      <c r="C15" s="31">
        <f>IS!C15</f>
        <v>1.0260942893416029E-2</v>
      </c>
      <c r="D15" s="32">
        <f>IS!D15</f>
        <v>9.2641251468602009E-3</v>
      </c>
      <c r="E15" s="32">
        <f>IS!E15</f>
        <v>1.5106918740427412E-3</v>
      </c>
      <c r="F15" s="33">
        <f>IS!F15</f>
        <v>6.2698914869052423E-3</v>
      </c>
    </row>
    <row r="16" spans="1:6" x14ac:dyDescent="0.3">
      <c r="A16" s="56">
        <v>10</v>
      </c>
      <c r="B16" s="15" t="str">
        <f>'BS-E'!B16</f>
        <v>Pasha Bank</v>
      </c>
      <c r="C16" s="34">
        <f>IS!C16</f>
        <v>7.000100291943652E-3</v>
      </c>
      <c r="D16" s="35">
        <f>IS!D16</f>
        <v>6.2895104451428764E-3</v>
      </c>
      <c r="E16" s="35">
        <f>IS!E16</f>
        <v>1.7820298939994238E-3</v>
      </c>
      <c r="F16" s="36">
        <f>IS!F16</f>
        <v>2.8570301952274692E-3</v>
      </c>
    </row>
    <row r="17" spans="1:22" x14ac:dyDescent="0.3">
      <c r="A17" s="55">
        <v>11</v>
      </c>
      <c r="B17" s="12" t="str">
        <f>'BS-E'!B17</f>
        <v>VTB Bank Georgia</v>
      </c>
      <c r="C17" s="31">
        <f>IS!C17</f>
        <v>4.9200096301002423E-3</v>
      </c>
      <c r="D17" s="32">
        <f>IS!D17</f>
        <v>1.714166952979003E-3</v>
      </c>
      <c r="E17" s="32">
        <f>IS!E17</f>
        <v>3.4091267652505034E-5</v>
      </c>
      <c r="F17" s="33">
        <f>IS!F17</f>
        <v>9.0418430926437728E-4</v>
      </c>
    </row>
    <row r="18" spans="1:22" x14ac:dyDescent="0.3">
      <c r="A18" s="56">
        <v>12</v>
      </c>
      <c r="B18" s="15" t="str">
        <f>'BS-E'!B18</f>
        <v>IS Bank</v>
      </c>
      <c r="C18" s="34">
        <f>IS!C18</f>
        <v>4.8128307564741677E-3</v>
      </c>
      <c r="D18" s="35">
        <f>IS!D18</f>
        <v>5.3259365847255231E-3</v>
      </c>
      <c r="E18" s="35">
        <f>IS!E18</f>
        <v>3.7711484528361685E-3</v>
      </c>
      <c r="F18" s="36">
        <f>IS!F18</f>
        <v>5.0623721655706552E-3</v>
      </c>
    </row>
    <row r="19" spans="1:22" x14ac:dyDescent="0.3">
      <c r="A19" s="55">
        <v>13</v>
      </c>
      <c r="B19" s="12" t="str">
        <f>'BS-E'!B19</f>
        <v>Ziraat Bank</v>
      </c>
      <c r="C19" s="31">
        <f>IS!C19</f>
        <v>2.4899266885546308E-3</v>
      </c>
      <c r="D19" s="32">
        <f>IS!D19</f>
        <v>3.2627434871202367E-3</v>
      </c>
      <c r="E19" s="32">
        <f>IS!E19</f>
        <v>2.1539505170651433E-3</v>
      </c>
      <c r="F19" s="33">
        <f>IS!F19</f>
        <v>1.9183432495702031E-3</v>
      </c>
    </row>
    <row r="20" spans="1:22" x14ac:dyDescent="0.3">
      <c r="A20" s="56">
        <v>14</v>
      </c>
      <c r="B20" s="15" t="str">
        <f>'BS-E'!B20</f>
        <v>Silk Bank</v>
      </c>
      <c r="C20" s="34">
        <f>IS!C20</f>
        <v>2.4165125921206446E-3</v>
      </c>
      <c r="D20" s="35">
        <f>IS!D20</f>
        <v>1.4143453675966309E-3</v>
      </c>
      <c r="E20" s="35">
        <f>IS!E20</f>
        <v>2.9670265560749154E-5</v>
      </c>
      <c r="F20" s="36">
        <f>IS!F20</f>
        <v>-3.8145285321839759E-3</v>
      </c>
    </row>
    <row r="21" spans="1:22" x14ac:dyDescent="0.3">
      <c r="A21" s="55">
        <v>15</v>
      </c>
      <c r="B21" s="12" t="str">
        <f>'BS-E'!B21</f>
        <v>HashBank</v>
      </c>
      <c r="C21" s="31">
        <f>IS!C21</f>
        <v>2.6090696129660209E-4</v>
      </c>
      <c r="D21" s="32">
        <f>IS!D21</f>
        <v>1.5316397276134332E-4</v>
      </c>
      <c r="E21" s="32">
        <f>IS!E21</f>
        <v>-2.2705642328761525E-4</v>
      </c>
      <c r="F21" s="33">
        <f>IS!F21</f>
        <v>-1.4205547460395709E-3</v>
      </c>
    </row>
    <row r="22" spans="1:22" x14ac:dyDescent="0.3">
      <c r="A22" s="56">
        <v>16</v>
      </c>
      <c r="B22" s="15" t="str">
        <f>'BS-E'!B22</f>
        <v>Paysera</v>
      </c>
      <c r="C22" s="34">
        <f>IS!C22</f>
        <v>1.9134193698880245E-4</v>
      </c>
      <c r="D22" s="35">
        <f>IS!D22</f>
        <v>1.3776612529999067E-4</v>
      </c>
      <c r="E22" s="35">
        <f>IS!E22</f>
        <v>8.7296767689769108E-5</v>
      </c>
      <c r="F22" s="36">
        <f>IS!F22</f>
        <v>-3.9624161586067564E-4</v>
      </c>
    </row>
    <row r="23" spans="1:22" ht="13.5" thickBot="1" x14ac:dyDescent="0.35">
      <c r="A23" s="55">
        <v>17</v>
      </c>
      <c r="B23" s="12" t="str">
        <f>'BS-E'!B23</f>
        <v>PaveBank</v>
      </c>
      <c r="C23" s="31">
        <f>IS!C23</f>
        <v>9.2299179760442824E-5</v>
      </c>
      <c r="D23" s="32">
        <f>IS!D23</f>
        <v>1.0795057222461242E-4</v>
      </c>
      <c r="E23" s="32">
        <f>IS!E23</f>
        <v>3.9004378797802148E-5</v>
      </c>
      <c r="F23" s="33">
        <f>IS!F23</f>
        <v>-2.6595138976814224E-4</v>
      </c>
    </row>
    <row r="24" spans="1:22" ht="13.5" thickBot="1" x14ac:dyDescent="0.35">
      <c r="A24" s="18"/>
      <c r="B24" s="19" t="s">
        <v>51</v>
      </c>
      <c r="C24" s="20">
        <f>SUM(C7:C23)</f>
        <v>1.0000000000000009</v>
      </c>
      <c r="D24" s="21">
        <f t="shared" ref="D24:F24" si="0">SUM(D7:D23)</f>
        <v>1.0000000000000018</v>
      </c>
      <c r="E24" s="21">
        <f t="shared" si="0"/>
        <v>1.0000000000000002</v>
      </c>
      <c r="F24" s="21">
        <f t="shared" si="0"/>
        <v>1.0000000000000033</v>
      </c>
    </row>
    <row r="25" spans="1:22" x14ac:dyDescent="0.3">
      <c r="A25" s="131"/>
      <c r="B25" s="132"/>
      <c r="C25" s="133"/>
      <c r="D25" s="133"/>
      <c r="E25" s="133"/>
      <c r="F25" s="133"/>
    </row>
    <row r="26" spans="1:22" ht="13.5" thickBot="1" x14ac:dyDescent="0.35">
      <c r="B26" s="63" t="s">
        <v>54</v>
      </c>
      <c r="U26" s="23"/>
      <c r="V26" s="23"/>
    </row>
    <row r="27" spans="1:22" ht="15.75" customHeight="1" x14ac:dyDescent="0.3">
      <c r="A27" s="173" t="s">
        <v>0</v>
      </c>
      <c r="B27" s="171" t="s">
        <v>49</v>
      </c>
      <c r="C27" s="184" t="s">
        <v>5</v>
      </c>
      <c r="D27" s="186" t="s">
        <v>68</v>
      </c>
      <c r="E27" s="187"/>
      <c r="F27" s="187"/>
      <c r="G27" s="187"/>
      <c r="H27" s="188"/>
      <c r="I27" s="89" t="s">
        <v>69</v>
      </c>
      <c r="J27" s="89"/>
      <c r="K27" s="89"/>
      <c r="L27" s="189" t="s">
        <v>14</v>
      </c>
      <c r="M27" s="189" t="s">
        <v>247</v>
      </c>
      <c r="N27" s="178" t="str">
        <f>'BS-E'!$R$28</f>
        <v>NET Income of 10 months 2024</v>
      </c>
      <c r="O27" s="39"/>
    </row>
    <row r="28" spans="1:22" ht="131.25" customHeight="1" x14ac:dyDescent="0.3">
      <c r="A28" s="174"/>
      <c r="B28" s="172"/>
      <c r="C28" s="185"/>
      <c r="D28" s="40" t="s">
        <v>17</v>
      </c>
      <c r="E28" s="37" t="s">
        <v>18</v>
      </c>
      <c r="F28" s="37" t="s">
        <v>19</v>
      </c>
      <c r="G28" s="37" t="s">
        <v>20</v>
      </c>
      <c r="H28" s="38" t="s">
        <v>15</v>
      </c>
      <c r="I28" s="37" t="s">
        <v>246</v>
      </c>
      <c r="J28" s="37" t="s">
        <v>21</v>
      </c>
      <c r="K28" s="41" t="s">
        <v>71</v>
      </c>
      <c r="L28" s="190"/>
      <c r="M28" s="190"/>
      <c r="N28" s="179"/>
      <c r="O28" s="39"/>
    </row>
    <row r="29" spans="1:22" x14ac:dyDescent="0.3">
      <c r="A29" s="137"/>
      <c r="B29" s="124" t="str">
        <f>'BS-E'!B29</f>
        <v>Consolidated</v>
      </c>
      <c r="C29" s="138">
        <f>IS!C29</f>
        <v>92559006398.249405</v>
      </c>
      <c r="D29" s="139">
        <f>IS!D29</f>
        <v>6925413432.1403198</v>
      </c>
      <c r="E29" s="139">
        <f>IS!E29</f>
        <v>5766109358.3170605</v>
      </c>
      <c r="F29" s="139">
        <f>IS!F29</f>
        <v>-3337330738.2007999</v>
      </c>
      <c r="G29" s="139">
        <f>IS!G29</f>
        <v>-2183533353.5336447</v>
      </c>
      <c r="H29" s="139">
        <f>IS!H29</f>
        <v>3588082693.9395199</v>
      </c>
      <c r="I29" s="140">
        <f>IS!I29</f>
        <v>642906278.03596795</v>
      </c>
      <c r="J29" s="140">
        <f>IS!J29</f>
        <v>654416474.76160002</v>
      </c>
      <c r="K29" s="138">
        <f>IS!K29</f>
        <v>-297692879.97079599</v>
      </c>
      <c r="L29" s="140">
        <f>IS!L29</f>
        <v>-234683056.73024994</v>
      </c>
      <c r="M29" s="140">
        <f>IS!M29</f>
        <v>3057414309.3184814</v>
      </c>
      <c r="N29" s="141">
        <f>IS!N29</f>
        <v>2589592559.0026698</v>
      </c>
    </row>
    <row r="30" spans="1:22" x14ac:dyDescent="0.3">
      <c r="A30" s="56">
        <v>1</v>
      </c>
      <c r="B30" s="15" t="str">
        <f>'BS-E'!B30</f>
        <v>Bank of Georgia</v>
      </c>
      <c r="C30" s="46">
        <f>IS!C30</f>
        <v>36672589428.256203</v>
      </c>
      <c r="D30" s="47">
        <f>IS!D30</f>
        <v>2667825946.3655701</v>
      </c>
      <c r="E30" s="48">
        <f>IS!E30</f>
        <v>2193637461.8948698</v>
      </c>
      <c r="F30" s="48">
        <f>IS!F30</f>
        <v>-1189268710.0299499</v>
      </c>
      <c r="G30" s="48">
        <f>IS!G30</f>
        <v>-807079919.40995193</v>
      </c>
      <c r="H30" s="49">
        <f>IS!H30</f>
        <v>1478557236.3356202</v>
      </c>
      <c r="I30" s="48">
        <f>IS!I30</f>
        <v>309449148.76943302</v>
      </c>
      <c r="J30" s="48">
        <f>IS!J30</f>
        <v>298274163.41000003</v>
      </c>
      <c r="K30" s="46">
        <f>IS!K30</f>
        <v>58174256.149733</v>
      </c>
      <c r="L30" s="48">
        <f>IS!L30</f>
        <v>-43740940.251597002</v>
      </c>
      <c r="M30" s="48">
        <f>IS!M30</f>
        <v>1492990552.2337563</v>
      </c>
      <c r="N30" s="49">
        <f>IS!N30</f>
        <v>1266743341.58375</v>
      </c>
    </row>
    <row r="31" spans="1:22" x14ac:dyDescent="0.3">
      <c r="A31" s="55">
        <v>2</v>
      </c>
      <c r="B31" s="12" t="str">
        <f>'BS-E'!B31</f>
        <v>TBC Bank</v>
      </c>
      <c r="C31" s="42">
        <f>IS!C31</f>
        <v>35625718881.010002</v>
      </c>
      <c r="D31" s="43">
        <f>IS!D31</f>
        <v>2501754979.1100001</v>
      </c>
      <c r="E31" s="44">
        <f>IS!E31</f>
        <v>2058215592.03</v>
      </c>
      <c r="F31" s="44">
        <f>IS!F31</f>
        <v>-1325869700.29</v>
      </c>
      <c r="G31" s="44">
        <f>IS!G31</f>
        <v>-840873675.49000001</v>
      </c>
      <c r="H31" s="45">
        <f>IS!H31</f>
        <v>1175885278.8200002</v>
      </c>
      <c r="I31" s="44">
        <f>IS!I31</f>
        <v>244803637.36000001</v>
      </c>
      <c r="J31" s="44">
        <f>IS!J31</f>
        <v>287202929.95999998</v>
      </c>
      <c r="K31" s="42">
        <f>IS!K31</f>
        <v>85330261.780000001</v>
      </c>
      <c r="L31" s="44">
        <f>IS!L31</f>
        <v>-100317453.12</v>
      </c>
      <c r="M31" s="44">
        <f>IS!M31</f>
        <v>1160898087.48</v>
      </c>
      <c r="N31" s="45">
        <f>IS!N31</f>
        <v>985295783.48000002</v>
      </c>
    </row>
    <row r="32" spans="1:22" x14ac:dyDescent="0.3">
      <c r="A32" s="56">
        <v>3</v>
      </c>
      <c r="B32" s="15" t="str">
        <f>'BS-E'!B32</f>
        <v>Liberty Bank</v>
      </c>
      <c r="C32" s="46">
        <f>IS!C32</f>
        <v>4949299030.9110298</v>
      </c>
      <c r="D32" s="47">
        <f>IS!D32</f>
        <v>502332825.60900003</v>
      </c>
      <c r="E32" s="48">
        <f>IS!E32</f>
        <v>438699969.98900002</v>
      </c>
      <c r="F32" s="48">
        <f>IS!F32</f>
        <v>-231028409.33048999</v>
      </c>
      <c r="G32" s="48">
        <f>IS!G32</f>
        <v>-183423461.929782</v>
      </c>
      <c r="H32" s="49">
        <f>IS!H32</f>
        <v>271304416.27851003</v>
      </c>
      <c r="I32" s="48">
        <f>IS!I32</f>
        <v>24011760</v>
      </c>
      <c r="J32" s="48">
        <f>IS!J32</f>
        <v>4825281.5199999996</v>
      </c>
      <c r="K32" s="46">
        <f>IS!K32</f>
        <v>-138790165.93000001</v>
      </c>
      <c r="L32" s="48">
        <f>IS!L32</f>
        <v>-22288671.68</v>
      </c>
      <c r="M32" s="48">
        <f>IS!M32</f>
        <v>110225578.66851002</v>
      </c>
      <c r="N32" s="49">
        <f>IS!N32</f>
        <v>94808915.15851</v>
      </c>
    </row>
    <row r="33" spans="1:15" x14ac:dyDescent="0.3">
      <c r="A33" s="55">
        <v>4</v>
      </c>
      <c r="B33" s="12" t="str">
        <f>'BS-E'!B33</f>
        <v>Basis Bank</v>
      </c>
      <c r="C33" s="42">
        <f>IS!C33</f>
        <v>3824909023.3964701</v>
      </c>
      <c r="D33" s="43">
        <f>IS!D33</f>
        <v>290522158.81999999</v>
      </c>
      <c r="E33" s="44">
        <f>IS!E33</f>
        <v>250987267.80000001</v>
      </c>
      <c r="F33" s="44">
        <f>IS!F33</f>
        <v>-162356884.22</v>
      </c>
      <c r="G33" s="44">
        <f>IS!G33</f>
        <v>-123400125.21000001</v>
      </c>
      <c r="H33" s="45">
        <f>IS!H33</f>
        <v>128165274.59999999</v>
      </c>
      <c r="I33" s="44">
        <f>IS!I33</f>
        <v>14118754.300000001</v>
      </c>
      <c r="J33" s="44">
        <f>IS!J33</f>
        <v>14630657.77</v>
      </c>
      <c r="K33" s="42">
        <f>IS!K33</f>
        <v>-49549858.969999999</v>
      </c>
      <c r="L33" s="44">
        <f>IS!L33</f>
        <v>-4267515.6499999994</v>
      </c>
      <c r="M33" s="44">
        <f>IS!M33</f>
        <v>74347899.979999989</v>
      </c>
      <c r="N33" s="45">
        <f>IS!N33</f>
        <v>64565226.009999998</v>
      </c>
    </row>
    <row r="34" spans="1:15" x14ac:dyDescent="0.3">
      <c r="A34" s="56">
        <v>5</v>
      </c>
      <c r="B34" s="15" t="str">
        <f>'BS-E'!B34</f>
        <v>Credo Bank</v>
      </c>
      <c r="C34" s="46">
        <f>IS!C34</f>
        <v>2874300673.5455098</v>
      </c>
      <c r="D34" s="47">
        <f>IS!D34</f>
        <v>427961102.700037</v>
      </c>
      <c r="E34" s="48">
        <f>IS!E34</f>
        <v>387548643.58003598</v>
      </c>
      <c r="F34" s="48">
        <f>IS!F34</f>
        <v>-179610195.28</v>
      </c>
      <c r="G34" s="48">
        <f>IS!G34</f>
        <v>-58975969.310000002</v>
      </c>
      <c r="H34" s="49">
        <f>IS!H34</f>
        <v>248350907.420037</v>
      </c>
      <c r="I34" s="48">
        <f>IS!I34</f>
        <v>33006901.120000001</v>
      </c>
      <c r="J34" s="48">
        <f>IS!J34</f>
        <v>5505401.54</v>
      </c>
      <c r="K34" s="46">
        <f>IS!K34</f>
        <v>-124200607.58</v>
      </c>
      <c r="L34" s="48">
        <f>IS!L34</f>
        <v>-59853386.104903005</v>
      </c>
      <c r="M34" s="48">
        <f>IS!M34</f>
        <v>64296913.735133998</v>
      </c>
      <c r="N34" s="49">
        <f>IS!N34</f>
        <v>51449614.785134003</v>
      </c>
    </row>
    <row r="35" spans="1:15" x14ac:dyDescent="0.3">
      <c r="A35" s="55">
        <v>6</v>
      </c>
      <c r="B35" s="12" t="str">
        <f>'BS-E'!B35</f>
        <v>ProCredit Bank</v>
      </c>
      <c r="C35" s="42">
        <f>IS!C35</f>
        <v>1991133570.2047801</v>
      </c>
      <c r="D35" s="43">
        <f>IS!D35</f>
        <v>108314475.722838</v>
      </c>
      <c r="E35" s="44">
        <f>IS!E35</f>
        <v>90154652.203099996</v>
      </c>
      <c r="F35" s="44">
        <f>IS!F35</f>
        <v>-46604851.7487</v>
      </c>
      <c r="G35" s="44">
        <f>IS!G35</f>
        <v>-29760487.911699999</v>
      </c>
      <c r="H35" s="45">
        <f>IS!H35</f>
        <v>61709623.974137999</v>
      </c>
      <c r="I35" s="44">
        <f>IS!I35</f>
        <v>2694028.1224429999</v>
      </c>
      <c r="J35" s="44">
        <f>IS!J35</f>
        <v>14502295.689999999</v>
      </c>
      <c r="K35" s="42">
        <f>IS!K35</f>
        <v>-31502680.872237001</v>
      </c>
      <c r="L35" s="44">
        <f>IS!L35</f>
        <v>2420870.2896000003</v>
      </c>
      <c r="M35" s="44">
        <f>IS!M35</f>
        <v>32627813.391500998</v>
      </c>
      <c r="N35" s="45">
        <f>IS!N35</f>
        <v>28436343.931501001</v>
      </c>
    </row>
    <row r="36" spans="1:15" x14ac:dyDescent="0.3">
      <c r="A36" s="56">
        <v>7</v>
      </c>
      <c r="B36" s="15" t="str">
        <f>'BS-E'!B36</f>
        <v>Tera bank</v>
      </c>
      <c r="C36" s="46">
        <f>IS!C36</f>
        <v>1902013070.9409001</v>
      </c>
      <c r="D36" s="47">
        <f>IS!D36</f>
        <v>156317977</v>
      </c>
      <c r="E36" s="48">
        <f>IS!E36</f>
        <v>134569591.796565</v>
      </c>
      <c r="F36" s="48">
        <f>IS!F36</f>
        <v>-93462472.655304</v>
      </c>
      <c r="G36" s="48">
        <f>IS!G36</f>
        <v>-66141024.599999994</v>
      </c>
      <c r="H36" s="49">
        <f>IS!H36</f>
        <v>62855504.344696</v>
      </c>
      <c r="I36" s="48">
        <f>IS!I36</f>
        <v>4349645</v>
      </c>
      <c r="J36" s="48">
        <f>IS!J36</f>
        <v>5416147</v>
      </c>
      <c r="K36" s="46">
        <f>IS!K36</f>
        <v>-27559546.252377</v>
      </c>
      <c r="L36" s="48">
        <f>IS!L36</f>
        <v>-3666855.5087899999</v>
      </c>
      <c r="M36" s="48">
        <f>IS!M36</f>
        <v>31629102.583528996</v>
      </c>
      <c r="N36" s="49">
        <f>IS!N36</f>
        <v>26573083.583528999</v>
      </c>
    </row>
    <row r="37" spans="1:15" x14ac:dyDescent="0.3">
      <c r="A37" s="55">
        <v>8</v>
      </c>
      <c r="B37" s="12" t="str">
        <f>'BS-E'!B37</f>
        <v>Cartu Bank</v>
      </c>
      <c r="C37" s="42">
        <f>IS!C37</f>
        <v>1715977703.9237101</v>
      </c>
      <c r="D37" s="43">
        <f>IS!D37</f>
        <v>90317989.444086999</v>
      </c>
      <c r="E37" s="44">
        <f>IS!E37</f>
        <v>64933216.883142002</v>
      </c>
      <c r="F37" s="44">
        <f>IS!F37</f>
        <v>-28344740.047876999</v>
      </c>
      <c r="G37" s="44">
        <f>IS!G37</f>
        <v>-23012694.671599999</v>
      </c>
      <c r="H37" s="45">
        <f>IS!H37</f>
        <v>61973249.39621</v>
      </c>
      <c r="I37" s="44">
        <f>IS!I37</f>
        <v>4569992.0518580005</v>
      </c>
      <c r="J37" s="44">
        <f>IS!J37</f>
        <v>8275931.3099999996</v>
      </c>
      <c r="K37" s="42">
        <f>IS!K37</f>
        <v>-8443088.462669</v>
      </c>
      <c r="L37" s="44">
        <f>IS!L37</f>
        <v>43010.206228999989</v>
      </c>
      <c r="M37" s="44">
        <f>IS!M37</f>
        <v>53573171.139770001</v>
      </c>
      <c r="N37" s="45">
        <f>IS!N37</f>
        <v>42938107.123847999</v>
      </c>
    </row>
    <row r="38" spans="1:15" x14ac:dyDescent="0.3">
      <c r="A38" s="56">
        <v>9</v>
      </c>
      <c r="B38" s="15" t="str">
        <f>'BS-E'!B38</f>
        <v>HALYK Bank</v>
      </c>
      <c r="C38" s="46">
        <f>IS!C38</f>
        <v>949742678.92376602</v>
      </c>
      <c r="D38" s="47">
        <f>IS!D38</f>
        <v>61135675.523938999</v>
      </c>
      <c r="E38" s="48">
        <f>IS!E38</f>
        <v>55285648.82</v>
      </c>
      <c r="F38" s="48">
        <f>IS!F38</f>
        <v>-27895228.41</v>
      </c>
      <c r="G38" s="48">
        <f>IS!G38</f>
        <v>-12225863.289999999</v>
      </c>
      <c r="H38" s="49">
        <f>IS!H38</f>
        <v>33240447.113938998</v>
      </c>
      <c r="I38" s="48">
        <f>IS!I38</f>
        <v>971233.29</v>
      </c>
      <c r="J38" s="48">
        <f>IS!J38</f>
        <v>2469572.66</v>
      </c>
      <c r="K38" s="46">
        <f>IS!K38</f>
        <v>-14558521.220000001</v>
      </c>
      <c r="L38" s="48">
        <f>IS!L38</f>
        <v>1182506.3863050002</v>
      </c>
      <c r="M38" s="48">
        <f>IS!M38</f>
        <v>19864432.280243997</v>
      </c>
      <c r="N38" s="49">
        <f>IS!N38</f>
        <v>16236464.340244001</v>
      </c>
    </row>
    <row r="39" spans="1:15" x14ac:dyDescent="0.3">
      <c r="A39" s="55">
        <v>10</v>
      </c>
      <c r="B39" s="12" t="str">
        <f>'BS-E'!B39</f>
        <v>Pasha Bank</v>
      </c>
      <c r="C39" s="42">
        <f>IS!C39</f>
        <v>647922327.71039999</v>
      </c>
      <c r="D39" s="43">
        <f>IS!D39</f>
        <v>40922810.301569</v>
      </c>
      <c r="E39" s="44">
        <f>IS!E39</f>
        <v>30137518.252969</v>
      </c>
      <c r="F39" s="44">
        <f>IS!F39</f>
        <v>-18355526.719999999</v>
      </c>
      <c r="G39" s="44">
        <f>IS!G39</f>
        <v>-16352694.8244</v>
      </c>
      <c r="H39" s="45">
        <f>IS!H39</f>
        <v>22567283.581569001</v>
      </c>
      <c r="I39" s="44">
        <f>IS!I39</f>
        <v>1145678.2065000001</v>
      </c>
      <c r="J39" s="44">
        <f>IS!J39</f>
        <v>10105227.279999999</v>
      </c>
      <c r="K39" s="42">
        <f>IS!K39</f>
        <v>-15033930.7235</v>
      </c>
      <c r="L39" s="44">
        <f>IS!L39</f>
        <v>-134808.72366299998</v>
      </c>
      <c r="M39" s="44">
        <f>IS!M39</f>
        <v>7398544.1344060004</v>
      </c>
      <c r="N39" s="45">
        <f>IS!N39</f>
        <v>7398544.1344069997</v>
      </c>
    </row>
    <row r="40" spans="1:15" x14ac:dyDescent="0.3">
      <c r="A40" s="56">
        <v>11</v>
      </c>
      <c r="B40" s="15" t="str">
        <f>'BS-E'!B40</f>
        <v>VTB Bank Georgia</v>
      </c>
      <c r="C40" s="46">
        <f>IS!C40</f>
        <v>455391202.83189702</v>
      </c>
      <c r="D40" s="47">
        <f>IS!D40</f>
        <v>14056243.348507</v>
      </c>
      <c r="E40" s="48">
        <f>IS!E40</f>
        <v>14241844.677477</v>
      </c>
      <c r="F40" s="48">
        <f>IS!F40</f>
        <v>-7905670.5700000003</v>
      </c>
      <c r="G40" s="48">
        <f>IS!G40</f>
        <v>-927841.57000000007</v>
      </c>
      <c r="H40" s="49">
        <f>IS!H40</f>
        <v>6150572.7785069998</v>
      </c>
      <c r="I40" s="48">
        <f>IS!I40</f>
        <v>21917.49</v>
      </c>
      <c r="J40" s="48">
        <f>IS!J40</f>
        <v>4</v>
      </c>
      <c r="K40" s="46">
        <f>IS!K40</f>
        <v>-1452016.887115</v>
      </c>
      <c r="L40" s="48">
        <f>IS!L40</f>
        <v>-2393416.9321540003</v>
      </c>
      <c r="M40" s="48">
        <f>IS!M40</f>
        <v>2305138.9592379997</v>
      </c>
      <c r="N40" s="49">
        <f>IS!N40</f>
        <v>2341468.9592380002</v>
      </c>
    </row>
    <row r="41" spans="1:15" x14ac:dyDescent="0.3">
      <c r="A41" s="55">
        <v>12</v>
      </c>
      <c r="B41" s="12" t="str">
        <f>'BS-E'!B41</f>
        <v>IS Bank</v>
      </c>
      <c r="C41" s="42">
        <f>IS!C41</f>
        <v>445470832.782184</v>
      </c>
      <c r="D41" s="43">
        <f>IS!D41</f>
        <v>31862902.696998999</v>
      </c>
      <c r="E41" s="44">
        <f>IS!E41</f>
        <v>24103386.802120999</v>
      </c>
      <c r="F41" s="44">
        <f>IS!F41</f>
        <v>-12753001.808326</v>
      </c>
      <c r="G41" s="44">
        <f>IS!G41</f>
        <v>-8566959.982198</v>
      </c>
      <c r="H41" s="45">
        <f>IS!H41</f>
        <v>19109900.888673</v>
      </c>
      <c r="I41" s="44">
        <f>IS!I41</f>
        <v>2424495.0157340001</v>
      </c>
      <c r="J41" s="44">
        <f>IS!J41</f>
        <v>975255.26</v>
      </c>
      <c r="K41" s="42">
        <f>IS!K41</f>
        <v>-3609985.2996060001</v>
      </c>
      <c r="L41" s="44">
        <f>IS!L41</f>
        <v>277326.88179800002</v>
      </c>
      <c r="M41" s="44">
        <f>IS!M41</f>
        <v>15777242.470865</v>
      </c>
      <c r="N41" s="45">
        <f>IS!N41</f>
        <v>13109481.290864</v>
      </c>
    </row>
    <row r="42" spans="1:15" x14ac:dyDescent="0.3">
      <c r="A42" s="56">
        <v>13</v>
      </c>
      <c r="B42" s="15" t="str">
        <f>'BS-E'!B42</f>
        <v>Ziraat Bank</v>
      </c>
      <c r="C42" s="46">
        <f>IS!C42</f>
        <v>230465140.29710001</v>
      </c>
      <c r="D42" s="47">
        <f>IS!D42</f>
        <v>15723220.070900001</v>
      </c>
      <c r="E42" s="48">
        <f>IS!E42</f>
        <v>14003570.0209</v>
      </c>
      <c r="F42" s="48">
        <f>IS!F42</f>
        <v>-4016226.63</v>
      </c>
      <c r="G42" s="48">
        <f>IS!G42</f>
        <v>-3288368.71</v>
      </c>
      <c r="H42" s="49">
        <f>IS!H42</f>
        <v>11706993.440900002</v>
      </c>
      <c r="I42" s="48">
        <f>IS!I42</f>
        <v>1384788.31</v>
      </c>
      <c r="J42" s="48">
        <f>IS!J42</f>
        <v>1344850.54</v>
      </c>
      <c r="K42" s="46">
        <f>IS!K42</f>
        <v>-4596638</v>
      </c>
      <c r="L42" s="48">
        <f>IS!L42</f>
        <v>-992683.03619999997</v>
      </c>
      <c r="M42" s="48">
        <f>IS!M42</f>
        <v>6117672.4047000017</v>
      </c>
      <c r="N42" s="49">
        <f>IS!N42</f>
        <v>4967727.4046999998</v>
      </c>
    </row>
    <row r="43" spans="1:15" x14ac:dyDescent="0.3">
      <c r="A43" s="55">
        <v>14</v>
      </c>
      <c r="B43" s="12" t="str">
        <f>'BS-E'!B43</f>
        <v>Silk Bank</v>
      </c>
      <c r="C43" s="42">
        <f>IS!C43</f>
        <v>223670004.47554499</v>
      </c>
      <c r="D43" s="43">
        <f>IS!D43</f>
        <v>14926071.056882</v>
      </c>
      <c r="E43" s="44">
        <f>IS!E43</f>
        <v>9590993.5668819994</v>
      </c>
      <c r="F43" s="44">
        <f>IS!F43</f>
        <v>-9851282.9201549999</v>
      </c>
      <c r="G43" s="44">
        <f>IS!G43</f>
        <v>-9501004.124016</v>
      </c>
      <c r="H43" s="45">
        <f>IS!H43</f>
        <v>5074788.1367269997</v>
      </c>
      <c r="I43" s="44">
        <f>IS!I43</f>
        <v>19075.2</v>
      </c>
      <c r="J43" s="44">
        <f>IS!J43</f>
        <v>498998.83159999998</v>
      </c>
      <c r="K43" s="42">
        <f>IS!K43</f>
        <v>-14551901.793025</v>
      </c>
      <c r="L43" s="44">
        <f>IS!L43</f>
        <v>-921329.48687399994</v>
      </c>
      <c r="M43" s="44">
        <f>IS!M43</f>
        <v>-10398443.143172</v>
      </c>
      <c r="N43" s="45">
        <f>IS!N43</f>
        <v>-9878074.7030469999</v>
      </c>
      <c r="O43" s="75"/>
    </row>
    <row r="44" spans="1:15" x14ac:dyDescent="0.3">
      <c r="A44" s="56">
        <v>15</v>
      </c>
      <c r="B44" s="15" t="str">
        <f>'BS-E'!B44</f>
        <v>HashBank</v>
      </c>
      <c r="C44" s="46">
        <f>IS!C44</f>
        <v>24149289.100000001</v>
      </c>
      <c r="D44" s="47">
        <f>IS!D44</f>
        <v>549631</v>
      </c>
      <c r="E44" s="48">
        <f>IS!E44</f>
        <v>0</v>
      </c>
      <c r="F44" s="48">
        <f>IS!F44</f>
        <v>-66</v>
      </c>
      <c r="G44" s="48">
        <f>IS!G44</f>
        <v>0</v>
      </c>
      <c r="H44" s="49">
        <f>IS!H44</f>
        <v>549565</v>
      </c>
      <c r="I44" s="48">
        <f>IS!I44</f>
        <v>-145976</v>
      </c>
      <c r="J44" s="48">
        <f>IS!J44</f>
        <v>-3277</v>
      </c>
      <c r="K44" s="46">
        <f>IS!K44</f>
        <v>-4759252</v>
      </c>
      <c r="L44" s="48">
        <f>IS!L44</f>
        <v>-29710</v>
      </c>
      <c r="M44" s="48">
        <f>IS!M44</f>
        <v>-4239397</v>
      </c>
      <c r="N44" s="49">
        <f>IS!N44</f>
        <v>-3678658</v>
      </c>
      <c r="O44" s="76"/>
    </row>
    <row r="45" spans="1:15" x14ac:dyDescent="0.3">
      <c r="A45" s="55">
        <v>16</v>
      </c>
      <c r="B45" s="12" t="str">
        <f>'BS-E'!B45</f>
        <v>Paysera</v>
      </c>
      <c r="C45" s="42">
        <f>IS!C45</f>
        <v>17710419.57</v>
      </c>
      <c r="D45" s="43">
        <f>IS!D45</f>
        <v>502087.79</v>
      </c>
      <c r="E45" s="44">
        <f>IS!E45</f>
        <v>0</v>
      </c>
      <c r="F45" s="44">
        <f>IS!F45</f>
        <v>-7771.54</v>
      </c>
      <c r="G45" s="44">
        <f>IS!G45</f>
        <v>-3262.5</v>
      </c>
      <c r="H45" s="45">
        <f>IS!H45</f>
        <v>494316.25</v>
      </c>
      <c r="I45" s="44">
        <f>IS!I45</f>
        <v>56123.64</v>
      </c>
      <c r="J45" s="44">
        <f>IS!J45</f>
        <v>428826.65</v>
      </c>
      <c r="K45" s="42">
        <f>IS!K45</f>
        <v>-1513162.59</v>
      </c>
      <c r="L45" s="44">
        <f>IS!L45</f>
        <v>0</v>
      </c>
      <c r="M45" s="44">
        <f>IS!M45</f>
        <v>-1018846.3400000001</v>
      </c>
      <c r="N45" s="45">
        <f>IS!N45</f>
        <v>-1026104.34</v>
      </c>
    </row>
    <row r="46" spans="1:15" x14ac:dyDescent="0.3">
      <c r="A46" s="56">
        <v>17</v>
      </c>
      <c r="B46" s="15" t="str">
        <f>'BS-E'!B46</f>
        <v>PaveBank</v>
      </c>
      <c r="C46" s="46">
        <f>IS!C46</f>
        <v>8543120.3699999992</v>
      </c>
      <c r="D46" s="47">
        <f>IS!D46</f>
        <v>387335.58</v>
      </c>
      <c r="E46" s="48">
        <f>IS!E46</f>
        <v>0</v>
      </c>
      <c r="F46" s="48">
        <f>IS!F46</f>
        <v>0</v>
      </c>
      <c r="G46" s="48">
        <f>IS!G46</f>
        <v>0</v>
      </c>
      <c r="H46" s="49">
        <f>IS!H46</f>
        <v>387335.58</v>
      </c>
      <c r="I46" s="48">
        <f>IS!I46</f>
        <v>25076.16</v>
      </c>
      <c r="J46" s="48">
        <f>IS!J46</f>
        <v>-35791.660000000003</v>
      </c>
      <c r="K46" s="46">
        <f>IS!K46</f>
        <v>-1076041.32</v>
      </c>
      <c r="L46" s="48">
        <f>IS!L46</f>
        <v>0</v>
      </c>
      <c r="M46" s="48">
        <f>IS!M46</f>
        <v>-688705.74</v>
      </c>
      <c r="N46" s="49">
        <f>IS!N46</f>
        <v>-688705.74</v>
      </c>
      <c r="O46" s="76"/>
    </row>
    <row r="47" spans="1:15" x14ac:dyDescent="0.3">
      <c r="N47" s="30"/>
    </row>
  </sheetData>
  <mergeCells count="10">
    <mergeCell ref="N27:N28"/>
    <mergeCell ref="A5:A6"/>
    <mergeCell ref="B5:B6"/>
    <mergeCell ref="A27:A28"/>
    <mergeCell ref="B27:B28"/>
    <mergeCell ref="C27:C28"/>
    <mergeCell ref="D27:H27"/>
    <mergeCell ref="L27:L28"/>
    <mergeCell ref="M27:M28"/>
    <mergeCell ref="C5:F5"/>
  </mergeCells>
  <pageMargins left="0.7" right="0.7" top="0.25" bottom="0.2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Q24"/>
  <sheetViews>
    <sheetView view="pageBreakPreview" zoomScaleNormal="76" zoomScaleSheetLayoutView="100" workbookViewId="0">
      <selection activeCell="B2" sqref="B2"/>
    </sheetView>
  </sheetViews>
  <sheetFormatPr defaultColWidth="9.1796875" defaultRowHeight="13" x14ac:dyDescent="0.3"/>
  <cols>
    <col min="1" max="1" width="6.81640625" style="2" customWidth="1"/>
    <col min="2" max="2" width="49" style="2" customWidth="1"/>
    <col min="3" max="3" width="10.453125" style="2" bestFit="1" customWidth="1"/>
    <col min="4" max="4" width="14.7265625" style="2" customWidth="1"/>
    <col min="5" max="6" width="10.453125" style="2" bestFit="1" customWidth="1"/>
    <col min="7" max="7" width="13.26953125" style="2" customWidth="1"/>
    <col min="8" max="9" width="11.54296875" style="2" customWidth="1"/>
    <col min="10" max="10" width="14" style="2" customWidth="1"/>
    <col min="11" max="11" width="11.7265625" style="2" bestFit="1" customWidth="1"/>
    <col min="12" max="12" width="9.26953125" style="2" bestFit="1" customWidth="1"/>
    <col min="13" max="13" width="13.81640625" style="2" customWidth="1"/>
    <col min="14" max="14" width="9.26953125" style="2" bestFit="1" customWidth="1"/>
    <col min="15" max="15" width="9.81640625" style="2" bestFit="1" customWidth="1"/>
    <col min="16" max="16" width="14.26953125" style="2" customWidth="1"/>
    <col min="17" max="17" width="15" style="2" bestFit="1" customWidth="1"/>
    <col min="18" max="16384" width="9.1796875" style="2"/>
  </cols>
  <sheetData>
    <row r="1" spans="1:17" x14ac:dyDescent="0.3">
      <c r="B1" s="91" t="s">
        <v>191</v>
      </c>
    </row>
    <row r="2" spans="1:17" x14ac:dyDescent="0.3">
      <c r="A2" s="5"/>
      <c r="B2" s="65">
        <f>BS!B3</f>
        <v>45596</v>
      </c>
      <c r="C2" s="4"/>
      <c r="D2" s="4"/>
      <c r="E2" s="4"/>
      <c r="F2" s="4"/>
      <c r="G2" s="1"/>
      <c r="H2" s="1"/>
      <c r="I2" s="1"/>
      <c r="J2" s="1"/>
    </row>
    <row r="3" spans="1:17" x14ac:dyDescent="0.3">
      <c r="A3" s="1"/>
      <c r="B3" s="3" t="s">
        <v>37</v>
      </c>
      <c r="C3" s="1"/>
      <c r="D3" s="1"/>
      <c r="E3" s="1"/>
      <c r="F3" s="1"/>
      <c r="G3" s="1"/>
      <c r="H3" s="1"/>
      <c r="I3" s="1"/>
      <c r="J3" s="1"/>
      <c r="K3" s="1"/>
    </row>
    <row r="4" spans="1:17" ht="12.75" customHeight="1" x14ac:dyDescent="0.3">
      <c r="A4" s="90"/>
      <c r="B4" s="198"/>
      <c r="C4" s="197" t="s">
        <v>178</v>
      </c>
      <c r="D4" s="197"/>
      <c r="E4" s="197"/>
      <c r="F4" s="197" t="s">
        <v>177</v>
      </c>
      <c r="G4" s="197"/>
      <c r="H4" s="197"/>
      <c r="I4" s="197" t="s">
        <v>85</v>
      </c>
      <c r="J4" s="197"/>
      <c r="K4" s="197"/>
      <c r="L4" s="200" t="s">
        <v>179</v>
      </c>
      <c r="M4" s="200"/>
      <c r="N4" s="200"/>
      <c r="O4" s="197" t="s">
        <v>180</v>
      </c>
      <c r="P4" s="197"/>
      <c r="Q4" s="197"/>
    </row>
    <row r="5" spans="1:17" x14ac:dyDescent="0.3">
      <c r="A5" s="90"/>
      <c r="B5" s="199"/>
      <c r="C5" s="142" t="s">
        <v>73</v>
      </c>
      <c r="D5" s="143" t="s">
        <v>251</v>
      </c>
      <c r="E5" s="142" t="s">
        <v>72</v>
      </c>
      <c r="F5" s="142" t="s">
        <v>73</v>
      </c>
      <c r="G5" s="143" t="s">
        <v>251</v>
      </c>
      <c r="H5" s="142" t="s">
        <v>72</v>
      </c>
      <c r="I5" s="142" t="s">
        <v>73</v>
      </c>
      <c r="J5" s="143" t="s">
        <v>251</v>
      </c>
      <c r="K5" s="142" t="s">
        <v>72</v>
      </c>
      <c r="L5" s="144" t="s">
        <v>73</v>
      </c>
      <c r="M5" s="143" t="s">
        <v>251</v>
      </c>
      <c r="N5" s="144" t="s">
        <v>72</v>
      </c>
      <c r="O5" s="142" t="s">
        <v>73</v>
      </c>
      <c r="P5" s="143" t="s">
        <v>251</v>
      </c>
      <c r="Q5" s="142" t="s">
        <v>72</v>
      </c>
    </row>
    <row r="6" spans="1:17" x14ac:dyDescent="0.3">
      <c r="A6" s="90"/>
      <c r="B6" s="145" t="s">
        <v>181</v>
      </c>
      <c r="C6" s="146"/>
      <c r="D6" s="146"/>
      <c r="E6" s="145"/>
      <c r="F6" s="146"/>
      <c r="G6" s="146"/>
      <c r="H6" s="146"/>
      <c r="I6" s="146"/>
      <c r="J6" s="146"/>
      <c r="K6" s="146"/>
      <c r="L6" s="145"/>
      <c r="M6" s="146"/>
      <c r="N6" s="146"/>
      <c r="O6" s="146"/>
      <c r="P6" s="146"/>
      <c r="Q6" s="146"/>
    </row>
    <row r="7" spans="1:17" x14ac:dyDescent="0.3">
      <c r="A7" s="90"/>
      <c r="B7" s="92" t="s">
        <v>74</v>
      </c>
      <c r="C7" s="147">
        <v>0</v>
      </c>
      <c r="D7" s="147">
        <v>0</v>
      </c>
      <c r="E7" s="148">
        <v>0</v>
      </c>
      <c r="F7" s="147">
        <v>0</v>
      </c>
      <c r="G7" s="147">
        <v>0</v>
      </c>
      <c r="H7" s="148">
        <v>0</v>
      </c>
      <c r="I7" s="147">
        <v>0</v>
      </c>
      <c r="J7" s="147">
        <v>0</v>
      </c>
      <c r="K7" s="148">
        <v>0</v>
      </c>
      <c r="L7" s="147">
        <v>0</v>
      </c>
      <c r="M7" s="147">
        <v>0</v>
      </c>
      <c r="N7" s="148">
        <v>0</v>
      </c>
      <c r="O7" s="148">
        <v>0</v>
      </c>
      <c r="P7" s="148">
        <v>0</v>
      </c>
      <c r="Q7" s="148">
        <v>0</v>
      </c>
    </row>
    <row r="8" spans="1:17" x14ac:dyDescent="0.3">
      <c r="A8" s="90"/>
      <c r="B8" s="93" t="s">
        <v>75</v>
      </c>
      <c r="C8" s="149">
        <v>31814913.77</v>
      </c>
      <c r="D8" s="149">
        <v>636330320.06744099</v>
      </c>
      <c r="E8" s="148">
        <v>668145233.83744097</v>
      </c>
      <c r="F8" s="149">
        <v>20427.439999999999</v>
      </c>
      <c r="G8" s="149">
        <v>21800170.18</v>
      </c>
      <c r="H8" s="148">
        <v>21820597.620000001</v>
      </c>
      <c r="I8" s="149">
        <v>627778477.37720084</v>
      </c>
      <c r="J8" s="149">
        <v>774932720.35977411</v>
      </c>
      <c r="K8" s="148">
        <v>1402711197.736975</v>
      </c>
      <c r="L8" s="149">
        <v>4312736.5599999996</v>
      </c>
      <c r="M8" s="149">
        <v>0</v>
      </c>
      <c r="N8" s="148">
        <v>4312736.5599999996</v>
      </c>
      <c r="O8" s="148">
        <v>663926555.14720106</v>
      </c>
      <c r="P8" s="148">
        <v>1433063210.6072147</v>
      </c>
      <c r="Q8" s="148">
        <v>2096989765.7544158</v>
      </c>
    </row>
    <row r="9" spans="1:17" x14ac:dyDescent="0.3">
      <c r="A9" s="90"/>
      <c r="B9" s="94" t="s">
        <v>182</v>
      </c>
      <c r="C9" s="147">
        <v>11093506.609999999</v>
      </c>
      <c r="D9" s="147">
        <v>329642534.51888895</v>
      </c>
      <c r="E9" s="148">
        <v>340736041.12888896</v>
      </c>
      <c r="F9" s="147">
        <v>20427.439999999999</v>
      </c>
      <c r="G9" s="147">
        <v>0</v>
      </c>
      <c r="H9" s="148">
        <v>20427.439999999999</v>
      </c>
      <c r="I9" s="147">
        <v>162904378.07861096</v>
      </c>
      <c r="J9" s="147">
        <v>104691181.25469998</v>
      </c>
      <c r="K9" s="148">
        <v>267595559.33331093</v>
      </c>
      <c r="L9" s="147">
        <v>4312736.5599999996</v>
      </c>
      <c r="M9" s="147">
        <v>0</v>
      </c>
      <c r="N9" s="148">
        <v>4312736.5599999996</v>
      </c>
      <c r="O9" s="148">
        <v>178331048.68861097</v>
      </c>
      <c r="P9" s="148">
        <v>434333715.77358896</v>
      </c>
      <c r="Q9" s="148">
        <v>612664764.46219993</v>
      </c>
    </row>
    <row r="10" spans="1:17" x14ac:dyDescent="0.3">
      <c r="A10" s="90"/>
      <c r="B10" s="95" t="s">
        <v>183</v>
      </c>
      <c r="C10" s="147">
        <v>20721407.159999993</v>
      </c>
      <c r="D10" s="147">
        <v>306687785.5485521</v>
      </c>
      <c r="E10" s="148">
        <v>327409192.70855206</v>
      </c>
      <c r="F10" s="147">
        <v>0</v>
      </c>
      <c r="G10" s="147">
        <v>21800170.18</v>
      </c>
      <c r="H10" s="148">
        <v>21800170.18</v>
      </c>
      <c r="I10" s="147">
        <v>464874099.29858994</v>
      </c>
      <c r="J10" s="147">
        <v>670241539.10507369</v>
      </c>
      <c r="K10" s="148">
        <v>1135115638.4036636</v>
      </c>
      <c r="L10" s="147">
        <v>0</v>
      </c>
      <c r="M10" s="147">
        <v>0</v>
      </c>
      <c r="N10" s="148">
        <v>0</v>
      </c>
      <c r="O10" s="148">
        <v>485595506.45859003</v>
      </c>
      <c r="P10" s="148">
        <v>998729494.83362603</v>
      </c>
      <c r="Q10" s="148">
        <v>1484325001.2922161</v>
      </c>
    </row>
    <row r="11" spans="1:17" x14ac:dyDescent="0.3">
      <c r="A11" s="90"/>
      <c r="B11" s="93" t="s">
        <v>184</v>
      </c>
      <c r="C11" s="149">
        <v>499278566.75650001</v>
      </c>
      <c r="D11" s="149">
        <v>905699704.70389485</v>
      </c>
      <c r="E11" s="148">
        <v>1404978271.4603949</v>
      </c>
      <c r="F11" s="149">
        <v>123466919.83000001</v>
      </c>
      <c r="G11" s="149">
        <v>111033281.014442</v>
      </c>
      <c r="H11" s="148">
        <v>234500200.84444201</v>
      </c>
      <c r="I11" s="149">
        <v>137056186.292</v>
      </c>
      <c r="J11" s="149">
        <v>44431232.578456819</v>
      </c>
      <c r="K11" s="148">
        <v>181487418.87045681</v>
      </c>
      <c r="L11" s="149">
        <v>3442237917.0729008</v>
      </c>
      <c r="M11" s="149">
        <v>104396632.17541456</v>
      </c>
      <c r="N11" s="148">
        <v>3546634549.2483153</v>
      </c>
      <c r="O11" s="148">
        <v>4202039589.9514008</v>
      </c>
      <c r="P11" s="148">
        <v>1165560850.4722166</v>
      </c>
      <c r="Q11" s="148">
        <v>5367600440.4236174</v>
      </c>
    </row>
    <row r="12" spans="1:17" ht="26" x14ac:dyDescent="0.3">
      <c r="A12" s="90"/>
      <c r="B12" s="96" t="s">
        <v>185</v>
      </c>
      <c r="C12" s="147">
        <v>493684394.78649998</v>
      </c>
      <c r="D12" s="147">
        <v>495429745.15479171</v>
      </c>
      <c r="E12" s="148">
        <v>989114139.94129169</v>
      </c>
      <c r="F12" s="147">
        <v>119545682.74000001</v>
      </c>
      <c r="G12" s="147">
        <v>110890546.05058298</v>
      </c>
      <c r="H12" s="148">
        <v>230436228.79058298</v>
      </c>
      <c r="I12" s="147">
        <v>137056186.292</v>
      </c>
      <c r="J12" s="147">
        <v>44431232.578456819</v>
      </c>
      <c r="K12" s="148">
        <v>181487418.87045681</v>
      </c>
      <c r="L12" s="147">
        <v>3442237917.0729008</v>
      </c>
      <c r="M12" s="147">
        <v>62952942.64421463</v>
      </c>
      <c r="N12" s="148">
        <v>3505190859.7171154</v>
      </c>
      <c r="O12" s="148">
        <v>4192524180.8914003</v>
      </c>
      <c r="P12" s="148">
        <v>713704466.42804718</v>
      </c>
      <c r="Q12" s="148">
        <v>4906228647.3194475</v>
      </c>
    </row>
    <row r="13" spans="1:17" ht="26" x14ac:dyDescent="0.3">
      <c r="A13" s="90"/>
      <c r="B13" s="96" t="s">
        <v>186</v>
      </c>
      <c r="C13" s="147">
        <v>5594171.9700000007</v>
      </c>
      <c r="D13" s="147">
        <v>410269959.54910296</v>
      </c>
      <c r="E13" s="148">
        <v>415864131.51910299</v>
      </c>
      <c r="F13" s="147">
        <v>3921237.09</v>
      </c>
      <c r="G13" s="147">
        <v>142734.96385900024</v>
      </c>
      <c r="H13" s="148">
        <v>4063972.0538590001</v>
      </c>
      <c r="I13" s="147">
        <v>0</v>
      </c>
      <c r="J13" s="147">
        <v>0</v>
      </c>
      <c r="K13" s="148">
        <v>0</v>
      </c>
      <c r="L13" s="147">
        <v>0</v>
      </c>
      <c r="M13" s="147">
        <v>41443689.531199999</v>
      </c>
      <c r="N13" s="148">
        <v>41443689.531199999</v>
      </c>
      <c r="O13" s="148">
        <v>9515409.0600000005</v>
      </c>
      <c r="P13" s="148">
        <v>451856384.04416198</v>
      </c>
      <c r="Q13" s="148">
        <v>461371793.10416198</v>
      </c>
    </row>
    <row r="14" spans="1:17" x14ac:dyDescent="0.3">
      <c r="A14" s="90"/>
      <c r="B14" s="97" t="s">
        <v>187</v>
      </c>
      <c r="C14" s="149">
        <v>531093480.52649999</v>
      </c>
      <c r="D14" s="149">
        <v>1542030024.7713368</v>
      </c>
      <c r="E14" s="148">
        <v>2073123505.2978368</v>
      </c>
      <c r="F14" s="149">
        <v>123487347.27000001</v>
      </c>
      <c r="G14" s="149">
        <v>132833451.19444197</v>
      </c>
      <c r="H14" s="148">
        <v>256320798.46444198</v>
      </c>
      <c r="I14" s="149">
        <v>764834663.66920102</v>
      </c>
      <c r="J14" s="149">
        <v>819363952.9382304</v>
      </c>
      <c r="K14" s="148">
        <v>1584198616.6074314</v>
      </c>
      <c r="L14" s="149">
        <v>3446550653.6329007</v>
      </c>
      <c r="M14" s="149">
        <v>104396632.17541504</v>
      </c>
      <c r="N14" s="148">
        <v>3550947285.8083158</v>
      </c>
      <c r="O14" s="148">
        <v>4865966145.0986013</v>
      </c>
      <c r="P14" s="148">
        <v>2598624061.0794315</v>
      </c>
      <c r="Q14" s="148">
        <v>7464590206.1780329</v>
      </c>
    </row>
    <row r="15" spans="1:17" x14ac:dyDescent="0.3">
      <c r="A15" s="90"/>
      <c r="B15" s="145" t="s">
        <v>188</v>
      </c>
      <c r="C15" s="150"/>
      <c r="D15" s="150"/>
      <c r="E15" s="151"/>
      <c r="F15" s="150"/>
      <c r="G15" s="150"/>
      <c r="H15" s="150"/>
      <c r="I15" s="150"/>
      <c r="J15" s="150"/>
      <c r="K15" s="150"/>
      <c r="L15" s="151"/>
      <c r="M15" s="150"/>
      <c r="N15" s="150"/>
      <c r="O15" s="150"/>
      <c r="P15" s="150"/>
      <c r="Q15" s="150"/>
    </row>
    <row r="16" spans="1:17" x14ac:dyDescent="0.3">
      <c r="A16" s="90"/>
      <c r="B16" s="92" t="s">
        <v>76</v>
      </c>
      <c r="C16" s="149">
        <v>5741202152.7940006</v>
      </c>
      <c r="D16" s="149">
        <v>5304973970.5731144</v>
      </c>
      <c r="E16" s="148">
        <v>11046176123.367115</v>
      </c>
      <c r="F16" s="149">
        <v>2602016252.6217999</v>
      </c>
      <c r="G16" s="149">
        <v>1716247443.2340503</v>
      </c>
      <c r="H16" s="148">
        <v>4318263695.8558502</v>
      </c>
      <c r="I16" s="149">
        <v>3696520427.1059995</v>
      </c>
      <c r="J16" s="149">
        <v>1003029161.7393546</v>
      </c>
      <c r="K16" s="148">
        <v>4699549588.8453541</v>
      </c>
      <c r="L16" s="149">
        <v>1385294672.5051</v>
      </c>
      <c r="M16" s="149">
        <v>220613051.84174275</v>
      </c>
      <c r="N16" s="148">
        <v>1605907724.3468428</v>
      </c>
      <c r="O16" s="148">
        <v>13425033505.026899</v>
      </c>
      <c r="P16" s="148">
        <v>8244863627.388258</v>
      </c>
      <c r="Q16" s="148">
        <v>21669897132.415157</v>
      </c>
    </row>
    <row r="17" spans="1:17" x14ac:dyDescent="0.3">
      <c r="A17" s="90"/>
      <c r="B17" s="98" t="s">
        <v>77</v>
      </c>
      <c r="C17" s="152">
        <v>5650460514.7775002</v>
      </c>
      <c r="D17" s="152">
        <v>4597904964.4242668</v>
      </c>
      <c r="E17" s="148">
        <v>10248365479.201767</v>
      </c>
      <c r="F17" s="152">
        <v>2597180088.4118004</v>
      </c>
      <c r="G17" s="152">
        <v>1656612610.9261022</v>
      </c>
      <c r="H17" s="148">
        <v>4253792699.3379025</v>
      </c>
      <c r="I17" s="152">
        <v>3695129781.0960002</v>
      </c>
      <c r="J17" s="152">
        <v>859869643.67693949</v>
      </c>
      <c r="K17" s="148">
        <v>4554999424.7729397</v>
      </c>
      <c r="L17" s="152">
        <v>1384604002.6350999</v>
      </c>
      <c r="M17" s="152">
        <v>168846299.13678598</v>
      </c>
      <c r="N17" s="148">
        <v>1553450301.7718859</v>
      </c>
      <c r="O17" s="148">
        <v>13327374386.920399</v>
      </c>
      <c r="P17" s="148">
        <v>7283233518.1640968</v>
      </c>
      <c r="Q17" s="148">
        <v>20610607905.084496</v>
      </c>
    </row>
    <row r="18" spans="1:17" x14ac:dyDescent="0.3">
      <c r="A18" s="90"/>
      <c r="B18" s="98" t="s">
        <v>78</v>
      </c>
      <c r="C18" s="152">
        <v>90741638.016499996</v>
      </c>
      <c r="D18" s="152">
        <v>707069006.1488378</v>
      </c>
      <c r="E18" s="148">
        <v>797810644.1653378</v>
      </c>
      <c r="F18" s="152">
        <v>4836164.21</v>
      </c>
      <c r="G18" s="152">
        <v>59634832.307948001</v>
      </c>
      <c r="H18" s="148">
        <v>64470996.517948002</v>
      </c>
      <c r="I18" s="152">
        <v>1390646.01</v>
      </c>
      <c r="J18" s="152">
        <v>143159518.06242177</v>
      </c>
      <c r="K18" s="148">
        <v>144550164.07242176</v>
      </c>
      <c r="L18" s="152">
        <v>690669.87</v>
      </c>
      <c r="M18" s="152">
        <v>51766752.704957604</v>
      </c>
      <c r="N18" s="148">
        <v>52457422.574957602</v>
      </c>
      <c r="O18" s="148">
        <v>97659118.106500015</v>
      </c>
      <c r="P18" s="148">
        <v>961630109.22416449</v>
      </c>
      <c r="Q18" s="148">
        <v>1059289227.3306645</v>
      </c>
    </row>
    <row r="19" spans="1:17" x14ac:dyDescent="0.3">
      <c r="A19" s="90"/>
      <c r="B19" s="92" t="s">
        <v>79</v>
      </c>
      <c r="C19" s="149">
        <v>3086964500.4392929</v>
      </c>
      <c r="D19" s="149">
        <v>6394278061.2310486</v>
      </c>
      <c r="E19" s="148">
        <v>9481242561.6703415</v>
      </c>
      <c r="F19" s="149">
        <v>792860733.38949966</v>
      </c>
      <c r="G19" s="149">
        <v>3318374221.1410151</v>
      </c>
      <c r="H19" s="148">
        <v>4111234954.5305147</v>
      </c>
      <c r="I19" s="149">
        <v>4712209748.1497011</v>
      </c>
      <c r="J19" s="149">
        <v>8032103504.7194395</v>
      </c>
      <c r="K19" s="148">
        <v>12744313252.869141</v>
      </c>
      <c r="L19" s="149">
        <v>1931739537.3579998</v>
      </c>
      <c r="M19" s="149">
        <v>2068341288.7329168</v>
      </c>
      <c r="N19" s="148">
        <v>4000080826.0909166</v>
      </c>
      <c r="O19" s="148">
        <v>10523774519.336493</v>
      </c>
      <c r="P19" s="148">
        <v>19813109186.238762</v>
      </c>
      <c r="Q19" s="148">
        <v>30336883705.575253</v>
      </c>
    </row>
    <row r="20" spans="1:17" x14ac:dyDescent="0.3">
      <c r="A20" s="90"/>
      <c r="B20" s="98" t="s">
        <v>80</v>
      </c>
      <c r="C20" s="152">
        <v>2748046567.2922926</v>
      </c>
      <c r="D20" s="152">
        <v>2995500180.0986986</v>
      </c>
      <c r="E20" s="148">
        <v>5743546747.3909912</v>
      </c>
      <c r="F20" s="152">
        <v>705694990.06949973</v>
      </c>
      <c r="G20" s="152">
        <v>2407316083.7295418</v>
      </c>
      <c r="H20" s="148">
        <v>3113011073.7990417</v>
      </c>
      <c r="I20" s="152">
        <v>4006156288.4237008</v>
      </c>
      <c r="J20" s="152">
        <v>5985787276.1012955</v>
      </c>
      <c r="K20" s="148">
        <v>9991943564.5249958</v>
      </c>
      <c r="L20" s="152">
        <v>1547992692.0951996</v>
      </c>
      <c r="M20" s="152">
        <v>1341932037.4321642</v>
      </c>
      <c r="N20" s="148">
        <v>2889924729.5273638</v>
      </c>
      <c r="O20" s="148">
        <v>9007890537.8806915</v>
      </c>
      <c r="P20" s="148">
        <v>12730535577.361702</v>
      </c>
      <c r="Q20" s="148">
        <v>21738426115.242393</v>
      </c>
    </row>
    <row r="21" spans="1:17" x14ac:dyDescent="0.3">
      <c r="A21" s="90"/>
      <c r="B21" s="98" t="s">
        <v>81</v>
      </c>
      <c r="C21" s="152">
        <v>338917933.1469987</v>
      </c>
      <c r="D21" s="152">
        <v>3398777881.1323509</v>
      </c>
      <c r="E21" s="148">
        <v>3737695814.2793498</v>
      </c>
      <c r="F21" s="152">
        <v>87165743.319999993</v>
      </c>
      <c r="G21" s="152">
        <v>911058137.41147614</v>
      </c>
      <c r="H21" s="148">
        <v>998223880.73147607</v>
      </c>
      <c r="I21" s="152">
        <v>706053459.72600067</v>
      </c>
      <c r="J21" s="152">
        <v>2046316228.6181488</v>
      </c>
      <c r="K21" s="148">
        <v>2752369688.3441496</v>
      </c>
      <c r="L21" s="152">
        <v>383746845.26279998</v>
      </c>
      <c r="M21" s="152">
        <v>726409251.30075312</v>
      </c>
      <c r="N21" s="148">
        <v>1110156096.5635531</v>
      </c>
      <c r="O21" s="148">
        <v>1515883981.4557993</v>
      </c>
      <c r="P21" s="148">
        <v>7082573608.8770294</v>
      </c>
      <c r="Q21" s="148">
        <v>8598457590.3328285</v>
      </c>
    </row>
    <row r="22" spans="1:17" ht="26" x14ac:dyDescent="0.3">
      <c r="A22" s="90"/>
      <c r="B22" s="99" t="s">
        <v>189</v>
      </c>
      <c r="C22" s="153">
        <v>8828166653.2332935</v>
      </c>
      <c r="D22" s="153">
        <v>11699252031.804148</v>
      </c>
      <c r="E22" s="148">
        <v>20527418685.037441</v>
      </c>
      <c r="F22" s="153">
        <v>3394876986.0112996</v>
      </c>
      <c r="G22" s="153">
        <v>5034621664.3750648</v>
      </c>
      <c r="H22" s="148">
        <v>8429498650.3863649</v>
      </c>
      <c r="I22" s="153">
        <v>8408730175.2556992</v>
      </c>
      <c r="J22" s="153">
        <v>9035132666.4588051</v>
      </c>
      <c r="K22" s="148">
        <v>17443862841.714504</v>
      </c>
      <c r="L22" s="153">
        <v>3317034209.8631001</v>
      </c>
      <c r="M22" s="153">
        <v>2288954340.5746584</v>
      </c>
      <c r="N22" s="148">
        <v>5605988550.4377584</v>
      </c>
      <c r="O22" s="148">
        <v>23948808024.363392</v>
      </c>
      <c r="P22" s="148">
        <v>28057972813.627026</v>
      </c>
      <c r="Q22" s="148">
        <v>52006780837.990417</v>
      </c>
    </row>
    <row r="23" spans="1:17" x14ac:dyDescent="0.3">
      <c r="A23" s="90"/>
      <c r="B23" s="100" t="s">
        <v>44</v>
      </c>
      <c r="C23" s="149">
        <v>9359260133.7597923</v>
      </c>
      <c r="D23" s="149">
        <v>13241282056.575493</v>
      </c>
      <c r="E23" s="148">
        <v>22600542190.335285</v>
      </c>
      <c r="F23" s="149">
        <v>3518364333.2812996</v>
      </c>
      <c r="G23" s="149">
        <v>5167455115.5695019</v>
      </c>
      <c r="H23" s="148">
        <v>8685819448.8508015</v>
      </c>
      <c r="I23" s="149">
        <v>9173564838.9249039</v>
      </c>
      <c r="J23" s="149">
        <v>9854496619.3970337</v>
      </c>
      <c r="K23" s="148">
        <v>19028061458.321938</v>
      </c>
      <c r="L23" s="149">
        <v>6763584863.4960012</v>
      </c>
      <c r="M23" s="149">
        <v>2393350972.7500772</v>
      </c>
      <c r="N23" s="148">
        <v>9156935836.2460785</v>
      </c>
      <c r="O23" s="148">
        <v>28814774169.462002</v>
      </c>
      <c r="P23" s="148">
        <v>30656596874.706425</v>
      </c>
      <c r="Q23" s="148">
        <v>59471371044.168427</v>
      </c>
    </row>
    <row r="24" spans="1:17" x14ac:dyDescent="0.3">
      <c r="Q24" s="165">
        <f>Q23-BS!H29</f>
        <v>-48.730758666992188</v>
      </c>
    </row>
  </sheetData>
  <mergeCells count="6">
    <mergeCell ref="O4:Q4"/>
    <mergeCell ref="B4:B5"/>
    <mergeCell ref="C4:E4"/>
    <mergeCell ref="F4:H4"/>
    <mergeCell ref="I4:K4"/>
    <mergeCell ref="L4:N4"/>
  </mergeCells>
  <pageMargins left="0.7" right="0.7" top="0.75" bottom="0.75" header="0.3" footer="0.3"/>
  <pageSetup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A1:Q23"/>
  <sheetViews>
    <sheetView view="pageBreakPreview" zoomScaleNormal="100" zoomScaleSheetLayoutView="100" workbookViewId="0">
      <selection activeCell="B2" sqref="B2"/>
    </sheetView>
  </sheetViews>
  <sheetFormatPr defaultColWidth="9.1796875" defaultRowHeight="13" x14ac:dyDescent="0.3"/>
  <cols>
    <col min="1" max="1" width="6.1796875" style="51" bestFit="1" customWidth="1"/>
    <col min="2" max="2" width="47.81640625" style="51" bestFit="1" customWidth="1"/>
    <col min="3" max="7" width="10.1796875" style="51" bestFit="1" customWidth="1"/>
    <col min="8" max="11" width="11.453125" style="51" customWidth="1"/>
    <col min="12" max="14" width="9.1796875" style="51"/>
    <col min="15" max="17" width="9.81640625" style="51" bestFit="1" customWidth="1"/>
    <col min="18" max="16384" width="9.1796875" style="51"/>
  </cols>
  <sheetData>
    <row r="1" spans="1:17" x14ac:dyDescent="0.3">
      <c r="B1" s="101" t="s">
        <v>24</v>
      </c>
    </row>
    <row r="2" spans="1:17" x14ac:dyDescent="0.3">
      <c r="A2" s="54"/>
      <c r="B2" s="66">
        <f>BS!B3</f>
        <v>45596</v>
      </c>
      <c r="C2" s="53"/>
      <c r="D2" s="53"/>
      <c r="E2" s="53"/>
      <c r="F2" s="53"/>
      <c r="G2" s="52"/>
      <c r="H2" s="52"/>
      <c r="I2" s="52"/>
      <c r="J2" s="52"/>
    </row>
    <row r="3" spans="1:17" x14ac:dyDescent="0.3">
      <c r="A3" s="52"/>
      <c r="B3" s="3" t="s">
        <v>54</v>
      </c>
      <c r="C3" s="52"/>
      <c r="D3" s="52"/>
      <c r="E3" s="52"/>
      <c r="F3" s="52"/>
      <c r="G3" s="52"/>
      <c r="H3" s="52"/>
      <c r="I3" s="52"/>
      <c r="J3" s="52"/>
      <c r="K3" s="52"/>
    </row>
    <row r="4" spans="1:17" ht="12.75" customHeight="1" x14ac:dyDescent="0.3">
      <c r="A4" s="201"/>
      <c r="B4" s="198"/>
      <c r="C4" s="197" t="s">
        <v>252</v>
      </c>
      <c r="D4" s="197"/>
      <c r="E4" s="197"/>
      <c r="F4" s="197" t="s">
        <v>253</v>
      </c>
      <c r="G4" s="197"/>
      <c r="H4" s="197"/>
      <c r="I4" s="197" t="s">
        <v>254</v>
      </c>
      <c r="J4" s="197"/>
      <c r="K4" s="197"/>
      <c r="L4" s="200" t="s">
        <v>255</v>
      </c>
      <c r="M4" s="200"/>
      <c r="N4" s="200"/>
      <c r="O4" s="197" t="s">
        <v>256</v>
      </c>
      <c r="P4" s="197"/>
      <c r="Q4" s="197"/>
    </row>
    <row r="5" spans="1:17" x14ac:dyDescent="0.3">
      <c r="A5" s="202"/>
      <c r="B5" s="199"/>
      <c r="C5" s="142" t="s">
        <v>22</v>
      </c>
      <c r="D5" s="143" t="s">
        <v>23</v>
      </c>
      <c r="E5" s="142" t="s">
        <v>13</v>
      </c>
      <c r="F5" s="142" t="s">
        <v>22</v>
      </c>
      <c r="G5" s="143" t="s">
        <v>23</v>
      </c>
      <c r="H5" s="142" t="s">
        <v>13</v>
      </c>
      <c r="I5" s="142" t="s">
        <v>22</v>
      </c>
      <c r="J5" s="143" t="s">
        <v>23</v>
      </c>
      <c r="K5" s="142" t="s">
        <v>13</v>
      </c>
      <c r="L5" s="142" t="s">
        <v>22</v>
      </c>
      <c r="M5" s="143" t="s">
        <v>23</v>
      </c>
      <c r="N5" s="142" t="s">
        <v>13</v>
      </c>
      <c r="O5" s="142" t="s">
        <v>22</v>
      </c>
      <c r="P5" s="143" t="s">
        <v>23</v>
      </c>
      <c r="Q5" s="142" t="s">
        <v>13</v>
      </c>
    </row>
    <row r="6" spans="1:17" x14ac:dyDescent="0.3">
      <c r="A6" s="154"/>
      <c r="B6" s="145" t="s">
        <v>257</v>
      </c>
      <c r="C6" s="146"/>
      <c r="D6" s="146"/>
      <c r="E6" s="145"/>
      <c r="F6" s="146"/>
      <c r="G6" s="146"/>
      <c r="H6" s="146"/>
      <c r="I6" s="146"/>
      <c r="J6" s="146"/>
      <c r="K6" s="146"/>
      <c r="L6" s="145"/>
      <c r="M6" s="146"/>
      <c r="N6" s="146"/>
      <c r="O6" s="146"/>
      <c r="P6" s="146"/>
      <c r="Q6" s="146"/>
    </row>
    <row r="7" spans="1:17" x14ac:dyDescent="0.3">
      <c r="A7" s="154"/>
      <c r="B7" s="92" t="s">
        <v>258</v>
      </c>
      <c r="C7" s="147">
        <f>'RC-D'!C7</f>
        <v>0</v>
      </c>
      <c r="D7" s="147">
        <f>'RC-D'!D7</f>
        <v>0</v>
      </c>
      <c r="E7" s="148">
        <f>'RC-D'!E7</f>
        <v>0</v>
      </c>
      <c r="F7" s="147">
        <f>'RC-D'!F7</f>
        <v>0</v>
      </c>
      <c r="G7" s="147">
        <f>'RC-D'!G7</f>
        <v>0</v>
      </c>
      <c r="H7" s="148">
        <f>'RC-D'!H7</f>
        <v>0</v>
      </c>
      <c r="I7" s="147">
        <f>'RC-D'!I7</f>
        <v>0</v>
      </c>
      <c r="J7" s="147">
        <f>'RC-D'!J7</f>
        <v>0</v>
      </c>
      <c r="K7" s="148">
        <f>'RC-D'!K7</f>
        <v>0</v>
      </c>
      <c r="L7" s="147">
        <f>'RC-D'!L7</f>
        <v>0</v>
      </c>
      <c r="M7" s="147">
        <f>'RC-D'!M7</f>
        <v>0</v>
      </c>
      <c r="N7" s="148">
        <f>'RC-D'!N7</f>
        <v>0</v>
      </c>
      <c r="O7" s="148">
        <f>'RC-D'!O7</f>
        <v>0</v>
      </c>
      <c r="P7" s="148">
        <f>'RC-D'!P7</f>
        <v>0</v>
      </c>
      <c r="Q7" s="148">
        <f>'RC-D'!Q7</f>
        <v>0</v>
      </c>
    </row>
    <row r="8" spans="1:17" x14ac:dyDescent="0.3">
      <c r="A8" s="154"/>
      <c r="B8" s="93" t="s">
        <v>259</v>
      </c>
      <c r="C8" s="149">
        <f>'RC-D'!C8</f>
        <v>31814913.77</v>
      </c>
      <c r="D8" s="149">
        <f>'RC-D'!D8</f>
        <v>636330320.06744099</v>
      </c>
      <c r="E8" s="148">
        <f>'RC-D'!E8</f>
        <v>668145233.83744097</v>
      </c>
      <c r="F8" s="149">
        <f>'RC-D'!F8</f>
        <v>20427.439999999999</v>
      </c>
      <c r="G8" s="149">
        <f>'RC-D'!G8</f>
        <v>21800170.18</v>
      </c>
      <c r="H8" s="148">
        <f>'RC-D'!H8</f>
        <v>21820597.620000001</v>
      </c>
      <c r="I8" s="149">
        <f>'RC-D'!I8</f>
        <v>627778477.37720084</v>
      </c>
      <c r="J8" s="149">
        <f>'RC-D'!J8</f>
        <v>774932720.35977411</v>
      </c>
      <c r="K8" s="148">
        <f>'RC-D'!K8</f>
        <v>1402711197.736975</v>
      </c>
      <c r="L8" s="149">
        <f>'RC-D'!L8</f>
        <v>4312736.5599999996</v>
      </c>
      <c r="M8" s="149">
        <f>'RC-D'!M8</f>
        <v>0</v>
      </c>
      <c r="N8" s="148">
        <f>'RC-D'!N8</f>
        <v>4312736.5599999996</v>
      </c>
      <c r="O8" s="148">
        <f>'RC-D'!O8</f>
        <v>663926555.14720106</v>
      </c>
      <c r="P8" s="148">
        <f>'RC-D'!P8</f>
        <v>1433063210.6072147</v>
      </c>
      <c r="Q8" s="148">
        <f>'RC-D'!Q8</f>
        <v>2096989765.7544158</v>
      </c>
    </row>
    <row r="9" spans="1:17" x14ac:dyDescent="0.3">
      <c r="A9" s="154"/>
      <c r="B9" s="94" t="s">
        <v>260</v>
      </c>
      <c r="C9" s="147">
        <f>'RC-D'!C9</f>
        <v>11093506.609999999</v>
      </c>
      <c r="D9" s="147">
        <f>'RC-D'!D9</f>
        <v>329642534.51888895</v>
      </c>
      <c r="E9" s="148">
        <f>'RC-D'!E9</f>
        <v>340736041.12888896</v>
      </c>
      <c r="F9" s="147">
        <f>'RC-D'!F9</f>
        <v>20427.439999999999</v>
      </c>
      <c r="G9" s="147">
        <f>'RC-D'!G9</f>
        <v>0</v>
      </c>
      <c r="H9" s="148">
        <f>'RC-D'!H9</f>
        <v>20427.439999999999</v>
      </c>
      <c r="I9" s="147">
        <f>'RC-D'!I9</f>
        <v>162904378.07861096</v>
      </c>
      <c r="J9" s="147">
        <f>'RC-D'!J9</f>
        <v>104691181.25469998</v>
      </c>
      <c r="K9" s="148">
        <f>'RC-D'!K9</f>
        <v>267595559.33331093</v>
      </c>
      <c r="L9" s="147">
        <f>'RC-D'!L9</f>
        <v>4312736.5599999996</v>
      </c>
      <c r="M9" s="147">
        <f>'RC-D'!M9</f>
        <v>0</v>
      </c>
      <c r="N9" s="148">
        <f>'RC-D'!N9</f>
        <v>4312736.5599999996</v>
      </c>
      <c r="O9" s="148">
        <f>'RC-D'!O9</f>
        <v>178331048.68861097</v>
      </c>
      <c r="P9" s="148">
        <f>'RC-D'!P9</f>
        <v>434333715.77358896</v>
      </c>
      <c r="Q9" s="148">
        <f>'RC-D'!Q9</f>
        <v>612664764.46219993</v>
      </c>
    </row>
    <row r="10" spans="1:17" x14ac:dyDescent="0.3">
      <c r="A10" s="154"/>
      <c r="B10" s="95" t="s">
        <v>261</v>
      </c>
      <c r="C10" s="147">
        <f>'RC-D'!C10</f>
        <v>20721407.159999993</v>
      </c>
      <c r="D10" s="147">
        <f>'RC-D'!D10</f>
        <v>306687785.5485521</v>
      </c>
      <c r="E10" s="148">
        <f>'RC-D'!E10</f>
        <v>327409192.70855206</v>
      </c>
      <c r="F10" s="147">
        <f>'RC-D'!F10</f>
        <v>0</v>
      </c>
      <c r="G10" s="147">
        <f>'RC-D'!G10</f>
        <v>21800170.18</v>
      </c>
      <c r="H10" s="148">
        <f>'RC-D'!H10</f>
        <v>21800170.18</v>
      </c>
      <c r="I10" s="147">
        <f>'RC-D'!I10</f>
        <v>464874099.29858994</v>
      </c>
      <c r="J10" s="147">
        <f>'RC-D'!J10</f>
        <v>670241539.10507369</v>
      </c>
      <c r="K10" s="148">
        <f>'RC-D'!K10</f>
        <v>1135115638.4036636</v>
      </c>
      <c r="L10" s="147">
        <f>'RC-D'!L10</f>
        <v>0</v>
      </c>
      <c r="M10" s="147">
        <f>'RC-D'!M10</f>
        <v>0</v>
      </c>
      <c r="N10" s="148">
        <f>'RC-D'!N10</f>
        <v>0</v>
      </c>
      <c r="O10" s="148">
        <f>'RC-D'!O10</f>
        <v>485595506.45859003</v>
      </c>
      <c r="P10" s="148">
        <f>'RC-D'!P10</f>
        <v>998729494.83362603</v>
      </c>
      <c r="Q10" s="148">
        <f>'RC-D'!Q10</f>
        <v>1484325001.2922161</v>
      </c>
    </row>
    <row r="11" spans="1:17" x14ac:dyDescent="0.3">
      <c r="A11" s="154"/>
      <c r="B11" s="93" t="s">
        <v>262</v>
      </c>
      <c r="C11" s="149">
        <f>'RC-D'!C11</f>
        <v>499278566.75650001</v>
      </c>
      <c r="D11" s="149">
        <f>'RC-D'!D11</f>
        <v>905699704.70389485</v>
      </c>
      <c r="E11" s="148">
        <f>'RC-D'!E11</f>
        <v>1404978271.4603949</v>
      </c>
      <c r="F11" s="149">
        <f>'RC-D'!F11</f>
        <v>123466919.83000001</v>
      </c>
      <c r="G11" s="149">
        <f>'RC-D'!G11</f>
        <v>111033281.014442</v>
      </c>
      <c r="H11" s="148">
        <f>'RC-D'!H11</f>
        <v>234500200.84444201</v>
      </c>
      <c r="I11" s="149">
        <f>'RC-D'!I11</f>
        <v>137056186.292</v>
      </c>
      <c r="J11" s="149">
        <f>'RC-D'!J11</f>
        <v>44431232.578456819</v>
      </c>
      <c r="K11" s="148">
        <f>'RC-D'!K11</f>
        <v>181487418.87045681</v>
      </c>
      <c r="L11" s="149">
        <f>'RC-D'!L11</f>
        <v>3442237917.0729008</v>
      </c>
      <c r="M11" s="149">
        <f>'RC-D'!M11</f>
        <v>104396632.17541456</v>
      </c>
      <c r="N11" s="148">
        <f>'RC-D'!N11</f>
        <v>3546634549.2483153</v>
      </c>
      <c r="O11" s="148">
        <f>'RC-D'!O11</f>
        <v>4202039589.9514008</v>
      </c>
      <c r="P11" s="148">
        <f>'RC-D'!P11</f>
        <v>1165560850.4722166</v>
      </c>
      <c r="Q11" s="148">
        <f>'RC-D'!Q11</f>
        <v>5367600440.4236174</v>
      </c>
    </row>
    <row r="12" spans="1:17" x14ac:dyDescent="0.3">
      <c r="A12" s="154"/>
      <c r="B12" s="96" t="s">
        <v>263</v>
      </c>
      <c r="C12" s="147">
        <f>'RC-D'!C12</f>
        <v>493684394.78649998</v>
      </c>
      <c r="D12" s="147">
        <f>'RC-D'!D12</f>
        <v>495429745.15479171</v>
      </c>
      <c r="E12" s="148">
        <f>'RC-D'!E12</f>
        <v>989114139.94129169</v>
      </c>
      <c r="F12" s="147">
        <f>'RC-D'!F12</f>
        <v>119545682.74000001</v>
      </c>
      <c r="G12" s="147">
        <f>'RC-D'!G12</f>
        <v>110890546.05058298</v>
      </c>
      <c r="H12" s="148">
        <f>'RC-D'!H12</f>
        <v>230436228.79058298</v>
      </c>
      <c r="I12" s="147">
        <f>'RC-D'!I12</f>
        <v>137056186.292</v>
      </c>
      <c r="J12" s="147">
        <f>'RC-D'!J12</f>
        <v>44431232.578456819</v>
      </c>
      <c r="K12" s="148">
        <f>'RC-D'!K12</f>
        <v>181487418.87045681</v>
      </c>
      <c r="L12" s="147">
        <f>'RC-D'!L12</f>
        <v>3442237917.0729008</v>
      </c>
      <c r="M12" s="147">
        <f>'RC-D'!M12</f>
        <v>62952942.64421463</v>
      </c>
      <c r="N12" s="148">
        <f>'RC-D'!N12</f>
        <v>3505190859.7171154</v>
      </c>
      <c r="O12" s="148">
        <f>'RC-D'!O12</f>
        <v>4192524180.8914003</v>
      </c>
      <c r="P12" s="148">
        <f>'RC-D'!P12</f>
        <v>713704466.42804718</v>
      </c>
      <c r="Q12" s="148">
        <f>'RC-D'!Q12</f>
        <v>4906228647.3194475</v>
      </c>
    </row>
    <row r="13" spans="1:17" x14ac:dyDescent="0.3">
      <c r="A13" s="154"/>
      <c r="B13" s="96" t="s">
        <v>264</v>
      </c>
      <c r="C13" s="147">
        <f>'RC-D'!C13</f>
        <v>5594171.9700000007</v>
      </c>
      <c r="D13" s="147">
        <f>'RC-D'!D13</f>
        <v>410269959.54910296</v>
      </c>
      <c r="E13" s="148">
        <f>'RC-D'!E13</f>
        <v>415864131.51910299</v>
      </c>
      <c r="F13" s="147">
        <f>'RC-D'!F13</f>
        <v>3921237.09</v>
      </c>
      <c r="G13" s="147">
        <f>'RC-D'!G13</f>
        <v>142734.96385900024</v>
      </c>
      <c r="H13" s="148">
        <f>'RC-D'!H13</f>
        <v>4063972.0538590001</v>
      </c>
      <c r="I13" s="147">
        <f>'RC-D'!I13</f>
        <v>0</v>
      </c>
      <c r="J13" s="147">
        <f>'RC-D'!J13</f>
        <v>0</v>
      </c>
      <c r="K13" s="148">
        <f>'RC-D'!K13</f>
        <v>0</v>
      </c>
      <c r="L13" s="147">
        <f>'RC-D'!L13</f>
        <v>0</v>
      </c>
      <c r="M13" s="147">
        <f>'RC-D'!M13</f>
        <v>41443689.531199999</v>
      </c>
      <c r="N13" s="148">
        <f>'RC-D'!N13</f>
        <v>41443689.531199999</v>
      </c>
      <c r="O13" s="148">
        <f>'RC-D'!O13</f>
        <v>9515409.0600000005</v>
      </c>
      <c r="P13" s="148">
        <f>'RC-D'!P13</f>
        <v>451856384.04416198</v>
      </c>
      <c r="Q13" s="148">
        <f>'RC-D'!Q13</f>
        <v>461371793.10416198</v>
      </c>
    </row>
    <row r="14" spans="1:17" x14ac:dyDescent="0.3">
      <c r="A14" s="154"/>
      <c r="B14" s="97" t="s">
        <v>265</v>
      </c>
      <c r="C14" s="149">
        <f>'RC-D'!C14</f>
        <v>531093480.52649999</v>
      </c>
      <c r="D14" s="149">
        <f>'RC-D'!D14</f>
        <v>1542030024.7713368</v>
      </c>
      <c r="E14" s="148">
        <f>'RC-D'!E14</f>
        <v>2073123505.2978368</v>
      </c>
      <c r="F14" s="149">
        <f>'RC-D'!F14</f>
        <v>123487347.27000001</v>
      </c>
      <c r="G14" s="149">
        <f>'RC-D'!G14</f>
        <v>132833451.19444197</v>
      </c>
      <c r="H14" s="148">
        <f>'RC-D'!H14</f>
        <v>256320798.46444198</v>
      </c>
      <c r="I14" s="149">
        <f>'RC-D'!I14</f>
        <v>764834663.66920102</v>
      </c>
      <c r="J14" s="149">
        <f>'RC-D'!J14</f>
        <v>819363952.9382304</v>
      </c>
      <c r="K14" s="148">
        <f>'RC-D'!K14</f>
        <v>1584198616.6074314</v>
      </c>
      <c r="L14" s="149">
        <f>'RC-D'!L14</f>
        <v>3446550653.6329007</v>
      </c>
      <c r="M14" s="149">
        <f>'RC-D'!M14</f>
        <v>104396632.17541504</v>
      </c>
      <c r="N14" s="148">
        <f>'RC-D'!N14</f>
        <v>3550947285.8083158</v>
      </c>
      <c r="O14" s="148">
        <f>'RC-D'!O14</f>
        <v>4865966145.0986013</v>
      </c>
      <c r="P14" s="148">
        <f>'RC-D'!P14</f>
        <v>2598624061.0794315</v>
      </c>
      <c r="Q14" s="148">
        <f>'RC-D'!Q14</f>
        <v>7464590206.1780329</v>
      </c>
    </row>
    <row r="15" spans="1:17" x14ac:dyDescent="0.3">
      <c r="A15" s="154"/>
      <c r="B15" s="145" t="s">
        <v>266</v>
      </c>
      <c r="C15" s="150"/>
      <c r="D15" s="150"/>
      <c r="E15" s="151"/>
      <c r="F15" s="150"/>
      <c r="G15" s="150"/>
      <c r="H15" s="150"/>
      <c r="I15" s="150"/>
      <c r="J15" s="150"/>
      <c r="K15" s="150"/>
      <c r="L15" s="151"/>
      <c r="M15" s="150"/>
      <c r="N15" s="150"/>
      <c r="O15" s="150"/>
      <c r="P15" s="150"/>
      <c r="Q15" s="150"/>
    </row>
    <row r="16" spans="1:17" x14ac:dyDescent="0.3">
      <c r="A16" s="154"/>
      <c r="B16" s="92" t="s">
        <v>25</v>
      </c>
      <c r="C16" s="149">
        <f>'RC-D'!C16</f>
        <v>5741202152.7940006</v>
      </c>
      <c r="D16" s="149">
        <f>'RC-D'!D16</f>
        <v>5304973970.5731144</v>
      </c>
      <c r="E16" s="148">
        <f>'RC-D'!E16</f>
        <v>11046176123.367115</v>
      </c>
      <c r="F16" s="149">
        <f>'RC-D'!F16</f>
        <v>2602016252.6217999</v>
      </c>
      <c r="G16" s="149">
        <f>'RC-D'!G16</f>
        <v>1716247443.2340503</v>
      </c>
      <c r="H16" s="148">
        <f>'RC-D'!H16</f>
        <v>4318263695.8558502</v>
      </c>
      <c r="I16" s="149">
        <f>'RC-D'!I16</f>
        <v>3696520427.1059995</v>
      </c>
      <c r="J16" s="149">
        <f>'RC-D'!J16</f>
        <v>1003029161.7393546</v>
      </c>
      <c r="K16" s="148">
        <f>'RC-D'!K16</f>
        <v>4699549588.8453541</v>
      </c>
      <c r="L16" s="149">
        <f>'RC-D'!L16</f>
        <v>1385294672.5051</v>
      </c>
      <c r="M16" s="149">
        <f>'RC-D'!M16</f>
        <v>220613051.84174275</v>
      </c>
      <c r="N16" s="148">
        <f>'RC-D'!N16</f>
        <v>1605907724.3468428</v>
      </c>
      <c r="O16" s="148">
        <f>'RC-D'!O16</f>
        <v>13425033505.026899</v>
      </c>
      <c r="P16" s="148">
        <f>'RC-D'!P16</f>
        <v>8244863627.388258</v>
      </c>
      <c r="Q16" s="148">
        <f>'RC-D'!Q16</f>
        <v>21669897132.415157</v>
      </c>
    </row>
    <row r="17" spans="1:17" x14ac:dyDescent="0.3">
      <c r="A17" s="154"/>
      <c r="B17" s="98" t="s">
        <v>267</v>
      </c>
      <c r="C17" s="152">
        <f>'RC-D'!C17</f>
        <v>5650460514.7775002</v>
      </c>
      <c r="D17" s="152">
        <f>'RC-D'!D17</f>
        <v>4597904964.4242668</v>
      </c>
      <c r="E17" s="148">
        <f>'RC-D'!E17</f>
        <v>10248365479.201767</v>
      </c>
      <c r="F17" s="152">
        <f>'RC-D'!F17</f>
        <v>2597180088.4118004</v>
      </c>
      <c r="G17" s="152">
        <f>'RC-D'!G17</f>
        <v>1656612610.9261022</v>
      </c>
      <c r="H17" s="148">
        <f>'RC-D'!H17</f>
        <v>4253792699.3379025</v>
      </c>
      <c r="I17" s="152">
        <f>'RC-D'!I17</f>
        <v>3695129781.0960002</v>
      </c>
      <c r="J17" s="152">
        <f>'RC-D'!J17</f>
        <v>859869643.67693949</v>
      </c>
      <c r="K17" s="148">
        <f>'RC-D'!K17</f>
        <v>4554999424.7729397</v>
      </c>
      <c r="L17" s="152">
        <f>'RC-D'!L17</f>
        <v>1384604002.6350999</v>
      </c>
      <c r="M17" s="152">
        <f>'RC-D'!M17</f>
        <v>168846299.13678598</v>
      </c>
      <c r="N17" s="148">
        <f>'RC-D'!N17</f>
        <v>1553450301.7718859</v>
      </c>
      <c r="O17" s="148">
        <f>'RC-D'!O17</f>
        <v>13327374386.920399</v>
      </c>
      <c r="P17" s="148">
        <f>'RC-D'!P17</f>
        <v>7283233518.1640968</v>
      </c>
      <c r="Q17" s="148">
        <f>'RC-D'!Q17</f>
        <v>20610607905.084496</v>
      </c>
    </row>
    <row r="18" spans="1:17" x14ac:dyDescent="0.3">
      <c r="A18" s="154"/>
      <c r="B18" s="98" t="s">
        <v>268</v>
      </c>
      <c r="C18" s="152">
        <f>'RC-D'!C18</f>
        <v>90741638.016499996</v>
      </c>
      <c r="D18" s="152">
        <f>'RC-D'!D18</f>
        <v>707069006.1488378</v>
      </c>
      <c r="E18" s="148">
        <f>'RC-D'!E18</f>
        <v>797810644.1653378</v>
      </c>
      <c r="F18" s="152">
        <f>'RC-D'!F18</f>
        <v>4836164.21</v>
      </c>
      <c r="G18" s="152">
        <f>'RC-D'!G18</f>
        <v>59634832.307948001</v>
      </c>
      <c r="H18" s="148">
        <f>'RC-D'!H18</f>
        <v>64470996.517948002</v>
      </c>
      <c r="I18" s="152">
        <f>'RC-D'!I18</f>
        <v>1390646.01</v>
      </c>
      <c r="J18" s="152">
        <f>'RC-D'!J18</f>
        <v>143159518.06242177</v>
      </c>
      <c r="K18" s="148">
        <f>'RC-D'!K18</f>
        <v>144550164.07242176</v>
      </c>
      <c r="L18" s="152">
        <f>'RC-D'!L18</f>
        <v>690669.87</v>
      </c>
      <c r="M18" s="152">
        <f>'RC-D'!M18</f>
        <v>51766752.704957604</v>
      </c>
      <c r="N18" s="148">
        <f>'RC-D'!N18</f>
        <v>52457422.574957602</v>
      </c>
      <c r="O18" s="148">
        <f>'RC-D'!O18</f>
        <v>97659118.106500015</v>
      </c>
      <c r="P18" s="148">
        <f>'RC-D'!P18</f>
        <v>961630109.22416449</v>
      </c>
      <c r="Q18" s="148">
        <f>'RC-D'!Q18</f>
        <v>1059289227.3306645</v>
      </c>
    </row>
    <row r="19" spans="1:17" x14ac:dyDescent="0.3">
      <c r="A19" s="155"/>
      <c r="B19" s="92" t="s">
        <v>8</v>
      </c>
      <c r="C19" s="149">
        <f>'RC-D'!C19</f>
        <v>3086964500.4392929</v>
      </c>
      <c r="D19" s="149">
        <f>'RC-D'!D19</f>
        <v>6394278061.2310486</v>
      </c>
      <c r="E19" s="148">
        <f>'RC-D'!E19</f>
        <v>9481242561.6703415</v>
      </c>
      <c r="F19" s="149">
        <f>'RC-D'!F19</f>
        <v>792860733.38949966</v>
      </c>
      <c r="G19" s="149">
        <f>'RC-D'!G19</f>
        <v>3318374221.1410151</v>
      </c>
      <c r="H19" s="148">
        <f>'RC-D'!H19</f>
        <v>4111234954.5305147</v>
      </c>
      <c r="I19" s="149">
        <f>'RC-D'!I19</f>
        <v>4712209748.1497011</v>
      </c>
      <c r="J19" s="149">
        <f>'RC-D'!J19</f>
        <v>8032103504.7194395</v>
      </c>
      <c r="K19" s="148">
        <f>'RC-D'!K19</f>
        <v>12744313252.869141</v>
      </c>
      <c r="L19" s="149">
        <f>'RC-D'!L19</f>
        <v>1931739537.3579998</v>
      </c>
      <c r="M19" s="149">
        <f>'RC-D'!M19</f>
        <v>2068341288.7329168</v>
      </c>
      <c r="N19" s="148">
        <f>'RC-D'!N19</f>
        <v>4000080826.0909166</v>
      </c>
      <c r="O19" s="148">
        <f>'RC-D'!O19</f>
        <v>10523774519.336493</v>
      </c>
      <c r="P19" s="148">
        <f>'RC-D'!P19</f>
        <v>19813109186.238762</v>
      </c>
      <c r="Q19" s="148">
        <f>'RC-D'!Q19</f>
        <v>30336883705.575253</v>
      </c>
    </row>
    <row r="20" spans="1:17" x14ac:dyDescent="0.3">
      <c r="B20" s="98" t="s">
        <v>269</v>
      </c>
      <c r="C20" s="152">
        <f>'RC-D'!C20</f>
        <v>2748046567.2922926</v>
      </c>
      <c r="D20" s="152">
        <f>'RC-D'!D20</f>
        <v>2995500180.0986986</v>
      </c>
      <c r="E20" s="148">
        <f>'RC-D'!E20</f>
        <v>5743546747.3909912</v>
      </c>
      <c r="F20" s="152">
        <f>'RC-D'!F20</f>
        <v>705694990.06949973</v>
      </c>
      <c r="G20" s="152">
        <f>'RC-D'!G20</f>
        <v>2407316083.7295418</v>
      </c>
      <c r="H20" s="148">
        <f>'RC-D'!H20</f>
        <v>3113011073.7990417</v>
      </c>
      <c r="I20" s="152">
        <f>'RC-D'!I20</f>
        <v>4006156288.4237008</v>
      </c>
      <c r="J20" s="152">
        <f>'RC-D'!J20</f>
        <v>5985787276.1012955</v>
      </c>
      <c r="K20" s="148">
        <f>'RC-D'!K20</f>
        <v>9991943564.5249958</v>
      </c>
      <c r="L20" s="152">
        <f>'RC-D'!L20</f>
        <v>1547992692.0951996</v>
      </c>
      <c r="M20" s="152">
        <f>'RC-D'!M20</f>
        <v>1341932037.4321642</v>
      </c>
      <c r="N20" s="148">
        <f>'RC-D'!N20</f>
        <v>2889924729.5273638</v>
      </c>
      <c r="O20" s="148">
        <f>'RC-D'!O20</f>
        <v>9007890537.8806915</v>
      </c>
      <c r="P20" s="148">
        <f>'RC-D'!P20</f>
        <v>12730535577.361702</v>
      </c>
      <c r="Q20" s="148">
        <f>'RC-D'!Q20</f>
        <v>21738426115.242393</v>
      </c>
    </row>
    <row r="21" spans="1:17" x14ac:dyDescent="0.3">
      <c r="B21" s="98" t="s">
        <v>270</v>
      </c>
      <c r="C21" s="152">
        <f>'RC-D'!C21</f>
        <v>338917933.1469987</v>
      </c>
      <c r="D21" s="152">
        <f>'RC-D'!D21</f>
        <v>3398777881.1323509</v>
      </c>
      <c r="E21" s="148">
        <f>'RC-D'!E21</f>
        <v>3737695814.2793498</v>
      </c>
      <c r="F21" s="152">
        <f>'RC-D'!F21</f>
        <v>87165743.319999993</v>
      </c>
      <c r="G21" s="152">
        <f>'RC-D'!G21</f>
        <v>911058137.41147614</v>
      </c>
      <c r="H21" s="148">
        <f>'RC-D'!H21</f>
        <v>998223880.73147607</v>
      </c>
      <c r="I21" s="152">
        <f>'RC-D'!I21</f>
        <v>706053459.72600067</v>
      </c>
      <c r="J21" s="152">
        <f>'RC-D'!J21</f>
        <v>2046316228.6181488</v>
      </c>
      <c r="K21" s="148">
        <f>'RC-D'!K21</f>
        <v>2752369688.3441496</v>
      </c>
      <c r="L21" s="152">
        <f>'RC-D'!L21</f>
        <v>383746845.26279998</v>
      </c>
      <c r="M21" s="152">
        <f>'RC-D'!M21</f>
        <v>726409251.30075312</v>
      </c>
      <c r="N21" s="148">
        <f>'RC-D'!N21</f>
        <v>1110156096.5635531</v>
      </c>
      <c r="O21" s="148">
        <f>'RC-D'!O21</f>
        <v>1515883981.4557993</v>
      </c>
      <c r="P21" s="148">
        <f>'RC-D'!P21</f>
        <v>7082573608.8770294</v>
      </c>
      <c r="Q21" s="148">
        <f>'RC-D'!Q21</f>
        <v>8598457590.3328285</v>
      </c>
    </row>
    <row r="22" spans="1:17" x14ac:dyDescent="0.3">
      <c r="B22" s="99" t="s">
        <v>271</v>
      </c>
      <c r="C22" s="153">
        <f>'RC-D'!C22</f>
        <v>8828166653.2332935</v>
      </c>
      <c r="D22" s="153">
        <f>'RC-D'!D22</f>
        <v>11699252031.804148</v>
      </c>
      <c r="E22" s="148">
        <f>'RC-D'!E22</f>
        <v>20527418685.037441</v>
      </c>
      <c r="F22" s="153">
        <f>'RC-D'!F22</f>
        <v>3394876986.0112996</v>
      </c>
      <c r="G22" s="153">
        <f>'RC-D'!G22</f>
        <v>5034621664.3750648</v>
      </c>
      <c r="H22" s="148">
        <f>'RC-D'!H22</f>
        <v>8429498650.3863649</v>
      </c>
      <c r="I22" s="153">
        <f>'RC-D'!I22</f>
        <v>8408730175.2556992</v>
      </c>
      <c r="J22" s="153">
        <f>'RC-D'!J22</f>
        <v>9035132666.4588051</v>
      </c>
      <c r="K22" s="148">
        <f>'RC-D'!K22</f>
        <v>17443862841.714504</v>
      </c>
      <c r="L22" s="153">
        <f>'RC-D'!L22</f>
        <v>3317034209.8631001</v>
      </c>
      <c r="M22" s="153">
        <f>'RC-D'!M22</f>
        <v>2288954340.5746584</v>
      </c>
      <c r="N22" s="148">
        <f>'RC-D'!N22</f>
        <v>5605988550.4377584</v>
      </c>
      <c r="O22" s="148">
        <f>'RC-D'!O22</f>
        <v>23948808024.363392</v>
      </c>
      <c r="P22" s="148">
        <f>'RC-D'!P22</f>
        <v>28057972813.627026</v>
      </c>
      <c r="Q22" s="148">
        <f>'RC-D'!Q22</f>
        <v>52006780837.990417</v>
      </c>
    </row>
    <row r="23" spans="1:17" x14ac:dyDescent="0.3">
      <c r="B23" s="156" t="s">
        <v>26</v>
      </c>
      <c r="C23" s="157">
        <f>'RC-D'!C23</f>
        <v>9359260133.7597923</v>
      </c>
      <c r="D23" s="157">
        <f>'RC-D'!D23</f>
        <v>13241282056.575493</v>
      </c>
      <c r="E23" s="157">
        <f>'RC-D'!E23</f>
        <v>22600542190.335285</v>
      </c>
      <c r="F23" s="157">
        <f>'RC-D'!F23</f>
        <v>3518364333.2812996</v>
      </c>
      <c r="G23" s="157">
        <f>'RC-D'!G23</f>
        <v>5167455115.5695019</v>
      </c>
      <c r="H23" s="157">
        <f>'RC-D'!H23</f>
        <v>8685819448.8508015</v>
      </c>
      <c r="I23" s="157">
        <f>'RC-D'!I23</f>
        <v>9173564838.9249039</v>
      </c>
      <c r="J23" s="157">
        <f>'RC-D'!J23</f>
        <v>9854496619.3970337</v>
      </c>
      <c r="K23" s="157">
        <f>'RC-D'!K23</f>
        <v>19028061458.321938</v>
      </c>
      <c r="L23" s="157">
        <f>'RC-D'!L23</f>
        <v>6763584863.4960012</v>
      </c>
      <c r="M23" s="157">
        <f>'RC-D'!M23</f>
        <v>2393350972.7500772</v>
      </c>
      <c r="N23" s="157">
        <f>'RC-D'!N23</f>
        <v>9156935836.2460785</v>
      </c>
      <c r="O23" s="157">
        <f>'RC-D'!O23</f>
        <v>28814774169.462002</v>
      </c>
      <c r="P23" s="157">
        <f>'RC-D'!P23</f>
        <v>30656596874.706425</v>
      </c>
      <c r="Q23" s="157">
        <f>'RC-D'!Q23</f>
        <v>59471371044.168427</v>
      </c>
    </row>
  </sheetData>
  <mergeCells count="7">
    <mergeCell ref="O4:Q4"/>
    <mergeCell ref="A4:A5"/>
    <mergeCell ref="B4:B5"/>
    <mergeCell ref="C4:E4"/>
    <mergeCell ref="F4:H4"/>
    <mergeCell ref="I4:K4"/>
    <mergeCell ref="L4:N4"/>
  </mergeCells>
  <pageMargins left="0.25" right="0.25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AB53"/>
  <sheetViews>
    <sheetView view="pageBreakPreview" zoomScale="93" zoomScaleNormal="115" zoomScaleSheetLayoutView="130" workbookViewId="0">
      <selection activeCell="A3" sqref="A3"/>
    </sheetView>
  </sheetViews>
  <sheetFormatPr defaultColWidth="8.7265625" defaultRowHeight="13" x14ac:dyDescent="0.3"/>
  <cols>
    <col min="1" max="1" width="59.7265625" style="107" customWidth="1"/>
    <col min="2" max="2" width="18.08984375" style="107" bestFit="1" customWidth="1"/>
    <col min="3" max="4" width="9.81640625" style="107" bestFit="1" customWidth="1"/>
    <col min="5" max="7" width="8.81640625" style="107" bestFit="1" customWidth="1"/>
    <col min="8" max="13" width="8.7265625" style="107"/>
    <col min="14" max="16" width="8.81640625" style="107" bestFit="1" customWidth="1"/>
    <col min="17" max="19" width="9.81640625" style="107" bestFit="1" customWidth="1"/>
    <col min="20" max="28" width="8.81640625" style="107" bestFit="1" customWidth="1"/>
    <col min="29" max="16384" width="8.7265625" style="107"/>
  </cols>
  <sheetData>
    <row r="1" spans="1:28" x14ac:dyDescent="0.3">
      <c r="A1" s="110" t="s">
        <v>221</v>
      </c>
    </row>
    <row r="2" spans="1:28" x14ac:dyDescent="0.3">
      <c r="A2" s="68"/>
    </row>
    <row r="3" spans="1:28" x14ac:dyDescent="0.3">
      <c r="A3" s="68">
        <f>BS!B3</f>
        <v>45596</v>
      </c>
    </row>
    <row r="4" spans="1:28" x14ac:dyDescent="0.3">
      <c r="A4" s="166" t="s">
        <v>272</v>
      </c>
    </row>
    <row r="5" spans="1:28" ht="87" customHeight="1" x14ac:dyDescent="0.3">
      <c r="A5" s="204" t="s">
        <v>220</v>
      </c>
      <c r="B5" s="205" t="s">
        <v>193</v>
      </c>
      <c r="C5" s="205"/>
      <c r="D5" s="205"/>
      <c r="E5" s="205" t="s">
        <v>194</v>
      </c>
      <c r="F5" s="205"/>
      <c r="G5" s="205"/>
      <c r="H5" s="205" t="s">
        <v>195</v>
      </c>
      <c r="I5" s="205"/>
      <c r="J5" s="205"/>
      <c r="K5" s="205" t="s">
        <v>196</v>
      </c>
      <c r="L5" s="205"/>
      <c r="M5" s="205"/>
      <c r="N5" s="205" t="s">
        <v>197</v>
      </c>
      <c r="O5" s="205"/>
      <c r="P5" s="205"/>
      <c r="Q5" s="203" t="s">
        <v>198</v>
      </c>
      <c r="R5" s="203"/>
      <c r="S5" s="203"/>
      <c r="T5" s="203" t="s">
        <v>199</v>
      </c>
      <c r="U5" s="203"/>
      <c r="V5" s="203"/>
      <c r="W5" s="203" t="s">
        <v>200</v>
      </c>
      <c r="X5" s="203"/>
      <c r="Y5" s="203"/>
      <c r="Z5" s="203" t="s">
        <v>201</v>
      </c>
      <c r="AA5" s="203"/>
      <c r="AB5" s="203"/>
    </row>
    <row r="6" spans="1:28" x14ac:dyDescent="0.3">
      <c r="A6" s="204"/>
      <c r="B6" s="108" t="s">
        <v>22</v>
      </c>
      <c r="C6" s="108" t="s">
        <v>23</v>
      </c>
      <c r="D6" s="108" t="s">
        <v>72</v>
      </c>
      <c r="E6" s="108" t="s">
        <v>22</v>
      </c>
      <c r="F6" s="108" t="s">
        <v>23</v>
      </c>
      <c r="G6" s="108" t="s">
        <v>72</v>
      </c>
      <c r="H6" s="108" t="s">
        <v>22</v>
      </c>
      <c r="I6" s="108" t="s">
        <v>23</v>
      </c>
      <c r="J6" s="108" t="s">
        <v>72</v>
      </c>
      <c r="K6" s="108" t="s">
        <v>22</v>
      </c>
      <c r="L6" s="108" t="s">
        <v>23</v>
      </c>
      <c r="M6" s="108" t="s">
        <v>72</v>
      </c>
      <c r="N6" s="108" t="s">
        <v>22</v>
      </c>
      <c r="O6" s="108" t="s">
        <v>23</v>
      </c>
      <c r="P6" s="108" t="s">
        <v>72</v>
      </c>
      <c r="Q6" s="108" t="s">
        <v>22</v>
      </c>
      <c r="R6" s="108" t="s">
        <v>23</v>
      </c>
      <c r="S6" s="108" t="s">
        <v>72</v>
      </c>
      <c r="T6" s="108" t="s">
        <v>22</v>
      </c>
      <c r="U6" s="108" t="s">
        <v>23</v>
      </c>
      <c r="V6" s="108" t="s">
        <v>72</v>
      </c>
      <c r="W6" s="108" t="s">
        <v>22</v>
      </c>
      <c r="X6" s="108" t="s">
        <v>23</v>
      </c>
      <c r="Y6" s="108" t="s">
        <v>72</v>
      </c>
      <c r="Z6" s="108" t="s">
        <v>22</v>
      </c>
      <c r="AA6" s="108" t="s">
        <v>23</v>
      </c>
      <c r="AB6" s="108" t="s">
        <v>72</v>
      </c>
    </row>
    <row r="7" spans="1:28" x14ac:dyDescent="0.3">
      <c r="A7" s="103" t="s">
        <v>275</v>
      </c>
      <c r="B7" s="158">
        <v>44917572.030000001</v>
      </c>
      <c r="C7" s="158">
        <v>968151.436628</v>
      </c>
      <c r="D7" s="158">
        <v>45885723.466628008</v>
      </c>
      <c r="E7" s="159">
        <v>156690.81865709001</v>
      </c>
      <c r="F7" s="159">
        <v>2015.73254305</v>
      </c>
      <c r="G7" s="159">
        <v>158706.55120014001</v>
      </c>
      <c r="H7" s="109">
        <v>9.2499999999999999E-2</v>
      </c>
      <c r="I7" s="105">
        <v>8.3978700000000003E-2</v>
      </c>
      <c r="J7" s="109">
        <v>9.2317899999999994E-2</v>
      </c>
      <c r="K7" s="106">
        <v>3</v>
      </c>
      <c r="L7" s="106">
        <v>10.619</v>
      </c>
      <c r="M7" s="106">
        <v>3.1628599999999998</v>
      </c>
      <c r="N7" s="162">
        <v>0</v>
      </c>
      <c r="O7" s="162">
        <v>0</v>
      </c>
      <c r="P7" s="162">
        <v>0</v>
      </c>
      <c r="Q7" s="162">
        <v>44917572.030000001</v>
      </c>
      <c r="R7" s="162">
        <v>968151.436628</v>
      </c>
      <c r="S7" s="162">
        <v>45885723.466628008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</row>
    <row r="8" spans="1:28" x14ac:dyDescent="0.3">
      <c r="A8" s="102" t="s">
        <v>92</v>
      </c>
      <c r="B8" s="158">
        <v>48051980.322799899</v>
      </c>
      <c r="C8" s="158">
        <v>35279964.294810839</v>
      </c>
      <c r="D8" s="158">
        <v>83331944.617610738</v>
      </c>
      <c r="E8" s="159">
        <v>290964.44009459997</v>
      </c>
      <c r="F8" s="159">
        <v>343778.47386999999</v>
      </c>
      <c r="G8" s="159">
        <v>634742.91396460007</v>
      </c>
      <c r="H8" s="109">
        <v>0.124449</v>
      </c>
      <c r="I8" s="105">
        <v>9.305327315743081E-2</v>
      </c>
      <c r="J8" s="109">
        <v>0.111071</v>
      </c>
      <c r="K8" s="106">
        <v>36.744999999999997</v>
      </c>
      <c r="L8" s="106">
        <v>43.925572062508806</v>
      </c>
      <c r="M8" s="106">
        <v>39.805300000000003</v>
      </c>
      <c r="N8" s="162">
        <v>214014.58000000002</v>
      </c>
      <c r="O8" s="162">
        <v>0</v>
      </c>
      <c r="P8" s="162">
        <v>214014.58000000002</v>
      </c>
      <c r="Q8" s="162">
        <v>47535950.774499901</v>
      </c>
      <c r="R8" s="162">
        <v>35279916.293510839</v>
      </c>
      <c r="S8" s="162">
        <v>82815867.068010747</v>
      </c>
      <c r="T8" s="162">
        <v>290716.7683</v>
      </c>
      <c r="U8" s="162">
        <v>0</v>
      </c>
      <c r="V8" s="162">
        <v>290716.7683</v>
      </c>
      <c r="W8" s="162">
        <v>225312.78</v>
      </c>
      <c r="X8" s="162">
        <v>48.001300000000001</v>
      </c>
      <c r="Y8" s="162">
        <v>225360.7813</v>
      </c>
      <c r="Z8" s="162">
        <v>0</v>
      </c>
      <c r="AA8" s="162">
        <v>0</v>
      </c>
      <c r="AB8" s="162">
        <v>0</v>
      </c>
    </row>
    <row r="9" spans="1:28" x14ac:dyDescent="0.3">
      <c r="A9" s="102" t="s">
        <v>93</v>
      </c>
      <c r="B9" s="158">
        <v>721116728.48651004</v>
      </c>
      <c r="C9" s="158">
        <v>74212889.124699995</v>
      </c>
      <c r="D9" s="158">
        <v>795329617.61131012</v>
      </c>
      <c r="E9" s="159">
        <v>3184415.8865837296</v>
      </c>
      <c r="F9" s="159">
        <v>396190.47371506994</v>
      </c>
      <c r="G9" s="159">
        <v>3580606.3603988094</v>
      </c>
      <c r="H9" s="109">
        <v>0.126638</v>
      </c>
      <c r="I9" s="105">
        <v>8.3022982796292957E-2</v>
      </c>
      <c r="J9" s="109">
        <v>0.122568</v>
      </c>
      <c r="K9" s="106">
        <v>28.994599999999998</v>
      </c>
      <c r="L9" s="106">
        <v>26.713691671173127</v>
      </c>
      <c r="M9" s="106">
        <v>28.781199999999998</v>
      </c>
      <c r="N9" s="162">
        <v>1441835.37</v>
      </c>
      <c r="O9" s="162">
        <v>392357.53</v>
      </c>
      <c r="P9" s="162">
        <v>1834192.9</v>
      </c>
      <c r="Q9" s="162">
        <v>719111201.25781</v>
      </c>
      <c r="R9" s="162">
        <v>73561704.875999987</v>
      </c>
      <c r="S9" s="162">
        <v>792672906.13391018</v>
      </c>
      <c r="T9" s="162">
        <v>225426.08809999999</v>
      </c>
      <c r="U9" s="162">
        <v>148605.31349999999</v>
      </c>
      <c r="V9" s="162">
        <v>374031.40159999998</v>
      </c>
      <c r="W9" s="162">
        <v>1445250.58</v>
      </c>
      <c r="X9" s="162">
        <v>442061.20520000003</v>
      </c>
      <c r="Y9" s="162">
        <v>1887311.7852</v>
      </c>
      <c r="Z9" s="162">
        <v>334850.56060000003</v>
      </c>
      <c r="AA9" s="162">
        <v>60517.73</v>
      </c>
      <c r="AB9" s="162">
        <v>395368.29060000001</v>
      </c>
    </row>
    <row r="10" spans="1:28" x14ac:dyDescent="0.3">
      <c r="A10" s="102" t="s">
        <v>202</v>
      </c>
      <c r="B10" s="158">
        <v>208459078.8317</v>
      </c>
      <c r="C10" s="158">
        <v>2048814.0580000002</v>
      </c>
      <c r="D10" s="158">
        <v>210507892.8897</v>
      </c>
      <c r="E10" s="159">
        <v>965081.27886364004</v>
      </c>
      <c r="F10" s="159">
        <v>5729.3356000000003</v>
      </c>
      <c r="G10" s="159">
        <v>970810.61446363991</v>
      </c>
      <c r="H10" s="109">
        <v>0.14235300000000001</v>
      </c>
      <c r="I10" s="105">
        <v>0.106305</v>
      </c>
      <c r="J10" s="109">
        <v>0.142037</v>
      </c>
      <c r="K10" s="106">
        <v>22.476700000000001</v>
      </c>
      <c r="L10" s="106">
        <v>57.601100000000002</v>
      </c>
      <c r="M10" s="106">
        <v>22.819400000000002</v>
      </c>
      <c r="N10" s="162">
        <v>0</v>
      </c>
      <c r="O10" s="162">
        <v>0</v>
      </c>
      <c r="P10" s="162">
        <v>0</v>
      </c>
      <c r="Q10" s="162">
        <v>208418253.9517</v>
      </c>
      <c r="R10" s="162">
        <v>2048814.0580000002</v>
      </c>
      <c r="S10" s="162">
        <v>210467068.0097</v>
      </c>
      <c r="T10" s="162">
        <v>0</v>
      </c>
      <c r="U10" s="162">
        <v>0</v>
      </c>
      <c r="V10" s="162">
        <v>0</v>
      </c>
      <c r="W10" s="162">
        <v>40824.879999999997</v>
      </c>
      <c r="X10" s="162">
        <v>0</v>
      </c>
      <c r="Y10" s="162">
        <v>40824.879999999997</v>
      </c>
      <c r="Z10" s="162">
        <v>0</v>
      </c>
      <c r="AA10" s="162">
        <v>0</v>
      </c>
      <c r="AB10" s="162">
        <v>0</v>
      </c>
    </row>
    <row r="11" spans="1:28" x14ac:dyDescent="0.3">
      <c r="A11" s="102" t="s">
        <v>94</v>
      </c>
      <c r="B11" s="158">
        <v>320677586.0361439</v>
      </c>
      <c r="C11" s="158">
        <v>3475232586.57832</v>
      </c>
      <c r="D11" s="158">
        <v>3795910172.6145644</v>
      </c>
      <c r="E11" s="159">
        <v>11152219.823313283</v>
      </c>
      <c r="F11" s="159">
        <v>25585888.774453372</v>
      </c>
      <c r="G11" s="159">
        <v>36738108.597766653</v>
      </c>
      <c r="H11" s="109">
        <v>0.121681</v>
      </c>
      <c r="I11" s="105">
        <v>0.10484337579732929</v>
      </c>
      <c r="J11" s="109">
        <v>0.106234</v>
      </c>
      <c r="K11" s="106">
        <v>42.985799999999998</v>
      </c>
      <c r="L11" s="106">
        <v>38.842717569951326</v>
      </c>
      <c r="M11" s="106">
        <v>39.185499999999998</v>
      </c>
      <c r="N11" s="162">
        <v>15612678.226300001</v>
      </c>
      <c r="O11" s="162">
        <v>65589961.093343996</v>
      </c>
      <c r="P11" s="162">
        <v>81202639.319643989</v>
      </c>
      <c r="Q11" s="162">
        <v>279967242.42897201</v>
      </c>
      <c r="R11" s="162">
        <v>3208617026.9190545</v>
      </c>
      <c r="S11" s="162">
        <v>3488584269.3481269</v>
      </c>
      <c r="T11" s="162">
        <v>16347900.50016599</v>
      </c>
      <c r="U11" s="162">
        <v>192494736.16810638</v>
      </c>
      <c r="V11" s="162">
        <v>208842636.66827238</v>
      </c>
      <c r="W11" s="162">
        <v>24362443.107005898</v>
      </c>
      <c r="X11" s="162">
        <v>67886770.730259001</v>
      </c>
      <c r="Y11" s="162">
        <v>92249213.837264881</v>
      </c>
      <c r="Z11" s="162">
        <v>0</v>
      </c>
      <c r="AA11" s="162">
        <v>6234052.7609000001</v>
      </c>
      <c r="AB11" s="162">
        <v>6234052.7609000001</v>
      </c>
    </row>
    <row r="12" spans="1:28" x14ac:dyDescent="0.3">
      <c r="A12" s="102" t="s">
        <v>95</v>
      </c>
      <c r="B12" s="158">
        <v>652719667.70252013</v>
      </c>
      <c r="C12" s="158">
        <v>2452053553.0474963</v>
      </c>
      <c r="D12" s="158">
        <v>3104773220.7500162</v>
      </c>
      <c r="E12" s="159">
        <v>8236359.3684106199</v>
      </c>
      <c r="F12" s="159">
        <v>21488054.779730409</v>
      </c>
      <c r="G12" s="159">
        <v>29724414.148141034</v>
      </c>
      <c r="H12" s="109">
        <v>0.12259</v>
      </c>
      <c r="I12" s="105">
        <v>8.6549312276292978E-2</v>
      </c>
      <c r="J12" s="109">
        <v>9.4076000000000007E-2</v>
      </c>
      <c r="K12" s="106">
        <v>96.599699999999999</v>
      </c>
      <c r="L12" s="106">
        <v>119.25875092995088</v>
      </c>
      <c r="M12" s="106">
        <v>114.535</v>
      </c>
      <c r="N12" s="162">
        <v>10160951.1193</v>
      </c>
      <c r="O12" s="162">
        <v>48501609.417166002</v>
      </c>
      <c r="P12" s="162">
        <v>58662560.536565989</v>
      </c>
      <c r="Q12" s="162">
        <v>601549816.36557996</v>
      </c>
      <c r="R12" s="162">
        <v>2244725309.4182158</v>
      </c>
      <c r="S12" s="162">
        <v>2846275125.7837949</v>
      </c>
      <c r="T12" s="162">
        <v>28663360.228540242</v>
      </c>
      <c r="U12" s="162">
        <v>139242317.00100109</v>
      </c>
      <c r="V12" s="162">
        <v>167905677.22954136</v>
      </c>
      <c r="W12" s="162">
        <v>22506491.108399995</v>
      </c>
      <c r="X12" s="162">
        <v>66807643.734779991</v>
      </c>
      <c r="Y12" s="162">
        <v>89314134.843180001</v>
      </c>
      <c r="Z12" s="162">
        <v>0</v>
      </c>
      <c r="AA12" s="162">
        <v>1278282.8935</v>
      </c>
      <c r="AB12" s="162">
        <v>1278282.8935</v>
      </c>
    </row>
    <row r="13" spans="1:28" x14ac:dyDescent="0.3">
      <c r="A13" s="102" t="s">
        <v>96</v>
      </c>
      <c r="B13" s="158">
        <v>523170229.34980029</v>
      </c>
      <c r="C13" s="158">
        <v>468340275.66843677</v>
      </c>
      <c r="D13" s="158">
        <v>991510505.01823688</v>
      </c>
      <c r="E13" s="159">
        <v>14767671.019337609</v>
      </c>
      <c r="F13" s="159">
        <v>4862700.6292935796</v>
      </c>
      <c r="G13" s="159">
        <v>19630371.648531191</v>
      </c>
      <c r="H13" s="109">
        <v>0.13485900000000001</v>
      </c>
      <c r="I13" s="105">
        <v>9.4253697559325347E-2</v>
      </c>
      <c r="J13" s="109">
        <v>0.11544500000000001</v>
      </c>
      <c r="K13" s="106">
        <v>38.779200000000003</v>
      </c>
      <c r="L13" s="106">
        <v>52.194580901289747</v>
      </c>
      <c r="M13" s="106">
        <v>45.184600000000003</v>
      </c>
      <c r="N13" s="162">
        <v>20783748.2038</v>
      </c>
      <c r="O13" s="162">
        <v>12396306.50489999</v>
      </c>
      <c r="P13" s="162">
        <v>33180054.70869999</v>
      </c>
      <c r="Q13" s="162">
        <v>449313953.24840027</v>
      </c>
      <c r="R13" s="162">
        <v>426542550.56044787</v>
      </c>
      <c r="S13" s="162">
        <v>875856503.80884802</v>
      </c>
      <c r="T13" s="162">
        <v>41453187.827999994</v>
      </c>
      <c r="U13" s="162">
        <v>25407754.202586867</v>
      </c>
      <c r="V13" s="162">
        <v>66860942.030586869</v>
      </c>
      <c r="W13" s="162">
        <v>32375168.888</v>
      </c>
      <c r="X13" s="162">
        <v>16389970.90540199</v>
      </c>
      <c r="Y13" s="162">
        <v>48765139.793401986</v>
      </c>
      <c r="Z13" s="162">
        <v>27919.385399999999</v>
      </c>
      <c r="AA13" s="162">
        <v>0</v>
      </c>
      <c r="AB13" s="162">
        <v>27919.385399999999</v>
      </c>
    </row>
    <row r="14" spans="1:28" x14ac:dyDescent="0.3">
      <c r="A14" s="102" t="s">
        <v>97</v>
      </c>
      <c r="B14" s="158">
        <v>711651589.31560004</v>
      </c>
      <c r="C14" s="158">
        <v>1358436887.2668641</v>
      </c>
      <c r="D14" s="158">
        <v>2070088476.5825641</v>
      </c>
      <c r="E14" s="159">
        <v>12483619.54554845</v>
      </c>
      <c r="F14" s="159">
        <v>11971689.327662559</v>
      </c>
      <c r="G14" s="159">
        <v>24455308.87321103</v>
      </c>
      <c r="H14" s="109">
        <v>0.12696199999999999</v>
      </c>
      <c r="I14" s="105">
        <v>0.10428205595477977</v>
      </c>
      <c r="J14" s="109">
        <v>0.11206099999999999</v>
      </c>
      <c r="K14" s="106">
        <v>59.634799999999998</v>
      </c>
      <c r="L14" s="106">
        <v>73.310751355729195</v>
      </c>
      <c r="M14" s="106">
        <v>68.617800000000003</v>
      </c>
      <c r="N14" s="162">
        <v>9471613.8095999975</v>
      </c>
      <c r="O14" s="162">
        <v>27312200.547611997</v>
      </c>
      <c r="P14" s="162">
        <v>36783814.357111998</v>
      </c>
      <c r="Q14" s="162">
        <v>593253673.50330007</v>
      </c>
      <c r="R14" s="162">
        <v>1297638095.8396912</v>
      </c>
      <c r="S14" s="162">
        <v>1890891769.3429911</v>
      </c>
      <c r="T14" s="162">
        <v>101954469.82119998</v>
      </c>
      <c r="U14" s="162">
        <v>17589572.50276082</v>
      </c>
      <c r="V14" s="162">
        <v>119544042.32406081</v>
      </c>
      <c r="W14" s="162">
        <v>16443445.991099998</v>
      </c>
      <c r="X14" s="162">
        <v>43209218.924411997</v>
      </c>
      <c r="Y14" s="162">
        <v>59652664.915511996</v>
      </c>
      <c r="Z14" s="162">
        <v>0</v>
      </c>
      <c r="AA14" s="162">
        <v>0</v>
      </c>
      <c r="AB14" s="162">
        <v>0</v>
      </c>
    </row>
    <row r="15" spans="1:28" x14ac:dyDescent="0.3">
      <c r="A15" s="102" t="s">
        <v>203</v>
      </c>
      <c r="B15" s="158">
        <v>1321882999.9731202</v>
      </c>
      <c r="C15" s="158">
        <v>720145240.40106273</v>
      </c>
      <c r="D15" s="158">
        <v>2042028240.3741825</v>
      </c>
      <c r="E15" s="159">
        <v>15476086.60360392</v>
      </c>
      <c r="F15" s="159">
        <v>5916492.0811100593</v>
      </c>
      <c r="G15" s="159">
        <v>21392578.684813991</v>
      </c>
      <c r="H15" s="109">
        <v>0.12501000000000001</v>
      </c>
      <c r="I15" s="105">
        <v>8.2861358177093086E-2</v>
      </c>
      <c r="J15" s="109">
        <v>0.110712</v>
      </c>
      <c r="K15" s="106">
        <v>57.464399999999998</v>
      </c>
      <c r="L15" s="106">
        <v>70.292550040486603</v>
      </c>
      <c r="M15" s="106">
        <v>61.878100000000003</v>
      </c>
      <c r="N15" s="162">
        <v>18167900.972899999</v>
      </c>
      <c r="O15" s="162">
        <v>35857165.220576987</v>
      </c>
      <c r="P15" s="162">
        <v>54025066.19347699</v>
      </c>
      <c r="Q15" s="162">
        <v>1278609341.0327201</v>
      </c>
      <c r="R15" s="162">
        <v>693140836.16528583</v>
      </c>
      <c r="S15" s="162">
        <v>1971750177.1980052</v>
      </c>
      <c r="T15" s="162">
        <v>28497702.488600001</v>
      </c>
      <c r="U15" s="162">
        <v>14343249.469700001</v>
      </c>
      <c r="V15" s="162">
        <v>42840951.958300009</v>
      </c>
      <c r="W15" s="162">
        <v>14064686.812200001</v>
      </c>
      <c r="X15" s="162">
        <v>12287714.037976991</v>
      </c>
      <c r="Y15" s="162">
        <v>26352400.850176997</v>
      </c>
      <c r="Z15" s="162">
        <v>711269.63959999999</v>
      </c>
      <c r="AA15" s="162">
        <v>373440.72809999995</v>
      </c>
      <c r="AB15" s="162">
        <v>1084710.3677000001</v>
      </c>
    </row>
    <row r="16" spans="1:28" x14ac:dyDescent="0.3">
      <c r="A16" s="102" t="s">
        <v>98</v>
      </c>
      <c r="B16" s="158">
        <v>1101607221.6563964</v>
      </c>
      <c r="C16" s="158">
        <v>756687724.08721018</v>
      </c>
      <c r="D16" s="158">
        <v>1858294945.7435067</v>
      </c>
      <c r="E16" s="159">
        <v>14585900.283060411</v>
      </c>
      <c r="F16" s="159">
        <v>37195268.786661565</v>
      </c>
      <c r="G16" s="159">
        <v>51781169.069821998</v>
      </c>
      <c r="H16" s="109">
        <v>0.12501599999999999</v>
      </c>
      <c r="I16" s="105">
        <v>9.2111789137308012E-2</v>
      </c>
      <c r="J16" s="109">
        <v>0.11174000000000001</v>
      </c>
      <c r="K16" s="106">
        <v>57.220500000000001</v>
      </c>
      <c r="L16" s="106">
        <v>82.259466888021237</v>
      </c>
      <c r="M16" s="106">
        <v>67.349100000000007</v>
      </c>
      <c r="N16" s="162">
        <v>10175952.9857</v>
      </c>
      <c r="O16" s="162">
        <v>18887495.760766178</v>
      </c>
      <c r="P16" s="162">
        <v>29063448.74636618</v>
      </c>
      <c r="Q16" s="162">
        <v>1033309825.9670924</v>
      </c>
      <c r="R16" s="162">
        <v>558097572.3242321</v>
      </c>
      <c r="S16" s="162">
        <v>1591407398.2913244</v>
      </c>
      <c r="T16" s="162">
        <v>49434968.086200006</v>
      </c>
      <c r="U16" s="162">
        <v>170331864.94111192</v>
      </c>
      <c r="V16" s="162">
        <v>219766833.02731195</v>
      </c>
      <c r="W16" s="162">
        <v>18819728.307204016</v>
      </c>
      <c r="X16" s="162">
        <v>28258286.821866181</v>
      </c>
      <c r="Y16" s="162">
        <v>47078015.128970198</v>
      </c>
      <c r="Z16" s="162">
        <v>42699.295899999997</v>
      </c>
      <c r="AA16" s="162">
        <v>0</v>
      </c>
      <c r="AB16" s="162">
        <v>42699.295899999997</v>
      </c>
    </row>
    <row r="17" spans="1:28" x14ac:dyDescent="0.3">
      <c r="A17" s="102" t="s">
        <v>204</v>
      </c>
      <c r="B17" s="158">
        <v>317841213.52739996</v>
      </c>
      <c r="C17" s="158">
        <v>345233863.38628697</v>
      </c>
      <c r="D17" s="158">
        <v>663075076.91368699</v>
      </c>
      <c r="E17" s="159">
        <v>3047117.9322619294</v>
      </c>
      <c r="F17" s="159">
        <v>2400996.51432729</v>
      </c>
      <c r="G17" s="159">
        <v>5448114.4465892296</v>
      </c>
      <c r="H17" s="109">
        <v>0.124061</v>
      </c>
      <c r="I17" s="105">
        <v>7.8624145919946306E-2</v>
      </c>
      <c r="J17" s="109">
        <v>0.100441</v>
      </c>
      <c r="K17" s="106">
        <v>55.991799999999998</v>
      </c>
      <c r="L17" s="106">
        <v>62.780251847614679</v>
      </c>
      <c r="M17" s="106">
        <v>59.527900000000002</v>
      </c>
      <c r="N17" s="162">
        <v>3107685.3615999995</v>
      </c>
      <c r="O17" s="162">
        <v>2577183.8799000001</v>
      </c>
      <c r="P17" s="162">
        <v>5684869.2415000005</v>
      </c>
      <c r="Q17" s="162">
        <v>306643772.68719995</v>
      </c>
      <c r="R17" s="162">
        <v>331265845.13638699</v>
      </c>
      <c r="S17" s="162">
        <v>637909617.82358706</v>
      </c>
      <c r="T17" s="162">
        <v>6958430.7407</v>
      </c>
      <c r="U17" s="162">
        <v>9029582.4627</v>
      </c>
      <c r="V17" s="162">
        <v>15988013.203400001</v>
      </c>
      <c r="W17" s="162">
        <v>4226213.26</v>
      </c>
      <c r="X17" s="162">
        <v>4938435.7872000001</v>
      </c>
      <c r="Y17" s="162">
        <v>9164649.0471999999</v>
      </c>
      <c r="Z17" s="162">
        <v>12796.8395</v>
      </c>
      <c r="AA17" s="162">
        <v>0</v>
      </c>
      <c r="AB17" s="162">
        <v>12796.8395</v>
      </c>
    </row>
    <row r="18" spans="1:28" x14ac:dyDescent="0.3">
      <c r="A18" s="102" t="s">
        <v>205</v>
      </c>
      <c r="B18" s="158">
        <v>239850490.10737002</v>
      </c>
      <c r="C18" s="158">
        <v>363740855.27559793</v>
      </c>
      <c r="D18" s="158">
        <v>603591345.38286817</v>
      </c>
      <c r="E18" s="159">
        <v>3897720.91920627</v>
      </c>
      <c r="F18" s="159">
        <v>3098303.7131811697</v>
      </c>
      <c r="G18" s="159">
        <v>6996024.6324874396</v>
      </c>
      <c r="H18" s="109">
        <v>0.138733</v>
      </c>
      <c r="I18" s="105">
        <v>8.2625720063510225E-2</v>
      </c>
      <c r="J18" s="109">
        <v>0.105007</v>
      </c>
      <c r="K18" s="106">
        <v>51.296500000000002</v>
      </c>
      <c r="L18" s="106">
        <v>53.271419708522664</v>
      </c>
      <c r="M18" s="106">
        <v>52.484900000000003</v>
      </c>
      <c r="N18" s="162">
        <v>1614889.1640999999</v>
      </c>
      <c r="O18" s="162">
        <v>7014955.4602000006</v>
      </c>
      <c r="P18" s="162">
        <v>8629844.6242999993</v>
      </c>
      <c r="Q18" s="162">
        <v>219042609.50767004</v>
      </c>
      <c r="R18" s="162">
        <v>345634275.0059979</v>
      </c>
      <c r="S18" s="162">
        <v>564676884.51346815</v>
      </c>
      <c r="T18" s="162">
        <v>18448225.204300001</v>
      </c>
      <c r="U18" s="162">
        <v>10719587.3237</v>
      </c>
      <c r="V18" s="162">
        <v>29167812.528100006</v>
      </c>
      <c r="W18" s="162">
        <v>2340674.3075999999</v>
      </c>
      <c r="X18" s="162">
        <v>7166913.5192</v>
      </c>
      <c r="Y18" s="162">
        <v>9507587.8267999981</v>
      </c>
      <c r="Z18" s="162">
        <v>18981.087800000001</v>
      </c>
      <c r="AA18" s="162">
        <v>220079.42670000001</v>
      </c>
      <c r="AB18" s="162">
        <v>239060.51449999999</v>
      </c>
    </row>
    <row r="19" spans="1:28" x14ac:dyDescent="0.3">
      <c r="A19" s="102" t="s">
        <v>99</v>
      </c>
      <c r="B19" s="158">
        <v>1008470349.2620699</v>
      </c>
      <c r="C19" s="158">
        <v>1169467094.251075</v>
      </c>
      <c r="D19" s="158">
        <v>2177937443.513145</v>
      </c>
      <c r="E19" s="159">
        <v>21066631.144342225</v>
      </c>
      <c r="F19" s="159">
        <v>20172838.048943929</v>
      </c>
      <c r="G19" s="159">
        <v>41239469.193286166</v>
      </c>
      <c r="H19" s="109">
        <v>0.131796</v>
      </c>
      <c r="I19" s="105">
        <v>8.0337361645375471E-2</v>
      </c>
      <c r="J19" s="109">
        <v>0.104101</v>
      </c>
      <c r="K19" s="106">
        <v>58.096299999999999</v>
      </c>
      <c r="L19" s="106">
        <v>70.389702292396947</v>
      </c>
      <c r="M19" s="106">
        <v>64.69</v>
      </c>
      <c r="N19" s="162">
        <v>19704704.9463</v>
      </c>
      <c r="O19" s="162">
        <v>46886444.544170901</v>
      </c>
      <c r="P19" s="162">
        <v>66591149.490470894</v>
      </c>
      <c r="Q19" s="162">
        <v>939596928.44396996</v>
      </c>
      <c r="R19" s="162">
        <v>1073889886.910578</v>
      </c>
      <c r="S19" s="162">
        <v>2013486815.3544481</v>
      </c>
      <c r="T19" s="162">
        <v>39378739.470599994</v>
      </c>
      <c r="U19" s="162">
        <v>37186648.467769995</v>
      </c>
      <c r="V19" s="162">
        <v>76565387.938470006</v>
      </c>
      <c r="W19" s="162">
        <v>29361131.769500006</v>
      </c>
      <c r="X19" s="162">
        <v>57083024.633226901</v>
      </c>
      <c r="Y19" s="162">
        <v>86444156.402726889</v>
      </c>
      <c r="Z19" s="162">
        <v>133549.57800000001</v>
      </c>
      <c r="AA19" s="162">
        <v>1307534.2394999999</v>
      </c>
      <c r="AB19" s="162">
        <v>1441083.8174999999</v>
      </c>
    </row>
    <row r="20" spans="1:28" x14ac:dyDescent="0.3">
      <c r="A20" s="102" t="s">
        <v>100</v>
      </c>
      <c r="B20" s="158">
        <v>436847042.02468151</v>
      </c>
      <c r="C20" s="158">
        <v>322885822.75854629</v>
      </c>
      <c r="D20" s="158">
        <v>759732864.78322768</v>
      </c>
      <c r="E20" s="159">
        <v>9650036.3310893271</v>
      </c>
      <c r="F20" s="159">
        <v>4166811.14866762</v>
      </c>
      <c r="G20" s="159">
        <v>13816847.479756959</v>
      </c>
      <c r="H20" s="109">
        <v>0.12614600000000001</v>
      </c>
      <c r="I20" s="105">
        <v>8.1038818870360088E-2</v>
      </c>
      <c r="J20" s="109">
        <v>0.107053</v>
      </c>
      <c r="K20" s="106">
        <v>73.114099999999993</v>
      </c>
      <c r="L20" s="106">
        <v>72.440363177496323</v>
      </c>
      <c r="M20" s="106">
        <v>72.829599999999999</v>
      </c>
      <c r="N20" s="162">
        <v>5173487.9975140197</v>
      </c>
      <c r="O20" s="162">
        <v>7055127.7791446596</v>
      </c>
      <c r="P20" s="162">
        <v>12228615.77665868</v>
      </c>
      <c r="Q20" s="162">
        <v>394219294.03386188</v>
      </c>
      <c r="R20" s="162">
        <v>285857905.44985163</v>
      </c>
      <c r="S20" s="162">
        <v>680077199.48381341</v>
      </c>
      <c r="T20" s="162">
        <v>19973303.1624</v>
      </c>
      <c r="U20" s="162">
        <v>23505563.585579999</v>
      </c>
      <c r="V20" s="162">
        <v>43478866.747879997</v>
      </c>
      <c r="W20" s="162">
        <v>22652915.974119633</v>
      </c>
      <c r="X20" s="162">
        <v>13522353.723114658</v>
      </c>
      <c r="Y20" s="162">
        <v>36175269.697234288</v>
      </c>
      <c r="Z20" s="162">
        <v>1528.8543</v>
      </c>
      <c r="AA20" s="162">
        <v>0</v>
      </c>
      <c r="AB20" s="162">
        <v>1528.8543</v>
      </c>
    </row>
    <row r="21" spans="1:28" x14ac:dyDescent="0.3">
      <c r="A21" s="102" t="s">
        <v>101</v>
      </c>
      <c r="B21" s="158">
        <v>773550913.72117484</v>
      </c>
      <c r="C21" s="158">
        <v>2315187504.1509333</v>
      </c>
      <c r="D21" s="158">
        <v>3088738417.872108</v>
      </c>
      <c r="E21" s="159">
        <v>11781264.937436998</v>
      </c>
      <c r="F21" s="159">
        <v>22691039.957964309</v>
      </c>
      <c r="G21" s="159">
        <v>34472304.895401306</v>
      </c>
      <c r="H21" s="109">
        <v>0.13069800000000001</v>
      </c>
      <c r="I21" s="105">
        <v>8.8098141833473073E-2</v>
      </c>
      <c r="J21" s="109">
        <v>9.8463099999999998E-2</v>
      </c>
      <c r="K21" s="106">
        <v>112.372</v>
      </c>
      <c r="L21" s="106">
        <v>125.48541893496478</v>
      </c>
      <c r="M21" s="106">
        <v>122.277</v>
      </c>
      <c r="N21" s="162">
        <v>19030919.434100002</v>
      </c>
      <c r="O21" s="162">
        <v>59493371.811833166</v>
      </c>
      <c r="P21" s="162">
        <v>78524291.245933175</v>
      </c>
      <c r="Q21" s="162">
        <v>705049940.23667479</v>
      </c>
      <c r="R21" s="162">
        <v>2022379893.6212595</v>
      </c>
      <c r="S21" s="162">
        <v>2727429833.8579335</v>
      </c>
      <c r="T21" s="162">
        <v>46196394.729599997</v>
      </c>
      <c r="U21" s="162">
        <v>176699239.45585275</v>
      </c>
      <c r="V21" s="162">
        <v>222895634.18545273</v>
      </c>
      <c r="W21" s="162">
        <v>21768136.479400001</v>
      </c>
      <c r="X21" s="162">
        <v>115138760.3494492</v>
      </c>
      <c r="Y21" s="162">
        <v>136906896.82884923</v>
      </c>
      <c r="Z21" s="162">
        <v>536442.27549999999</v>
      </c>
      <c r="AA21" s="162">
        <v>969610.72437199997</v>
      </c>
      <c r="AB21" s="162">
        <v>1506052.999872</v>
      </c>
    </row>
    <row r="22" spans="1:28" x14ac:dyDescent="0.3">
      <c r="A22" s="102" t="s">
        <v>102</v>
      </c>
      <c r="B22" s="158">
        <v>337087075.25235999</v>
      </c>
      <c r="C22" s="158">
        <v>496489492.96992654</v>
      </c>
      <c r="D22" s="158">
        <v>833576568.22218645</v>
      </c>
      <c r="E22" s="159">
        <v>4842005.4127037805</v>
      </c>
      <c r="F22" s="159">
        <v>6524731.05264067</v>
      </c>
      <c r="G22" s="159">
        <v>11366736.465344438</v>
      </c>
      <c r="H22" s="109">
        <v>0.125387</v>
      </c>
      <c r="I22" s="105">
        <v>8.0842418399495616E-2</v>
      </c>
      <c r="J22" s="109">
        <v>9.8839499999999997E-2</v>
      </c>
      <c r="K22" s="106">
        <v>86.797899999999998</v>
      </c>
      <c r="L22" s="106">
        <v>111.60528406859366</v>
      </c>
      <c r="M22" s="106">
        <v>101.553</v>
      </c>
      <c r="N22" s="162">
        <v>10326118.701499999</v>
      </c>
      <c r="O22" s="162">
        <v>26716955.653468002</v>
      </c>
      <c r="P22" s="162">
        <v>37043074.354967996</v>
      </c>
      <c r="Q22" s="162">
        <v>303552429.31725997</v>
      </c>
      <c r="R22" s="162">
        <v>438094193.57682854</v>
      </c>
      <c r="S22" s="162">
        <v>741646622.89398837</v>
      </c>
      <c r="T22" s="162">
        <v>18464513.4089</v>
      </c>
      <c r="U22" s="162">
        <v>23923360.584789999</v>
      </c>
      <c r="V22" s="162">
        <v>42387873.993689999</v>
      </c>
      <c r="W22" s="162">
        <v>15049695.406200003</v>
      </c>
      <c r="X22" s="162">
        <v>32991356.583307996</v>
      </c>
      <c r="Y22" s="162">
        <v>48041051.989508003</v>
      </c>
      <c r="Z22" s="162">
        <v>20437.12</v>
      </c>
      <c r="AA22" s="162">
        <v>1480582.2250000001</v>
      </c>
      <c r="AB22" s="162">
        <v>1501019.345</v>
      </c>
    </row>
    <row r="23" spans="1:28" x14ac:dyDescent="0.3">
      <c r="A23" s="102" t="s">
        <v>103</v>
      </c>
      <c r="B23" s="158">
        <v>153934822.69705468</v>
      </c>
      <c r="C23" s="158">
        <v>800125847.18803477</v>
      </c>
      <c r="D23" s="158">
        <v>954060669.88508952</v>
      </c>
      <c r="E23" s="159">
        <v>2580606.6249229098</v>
      </c>
      <c r="F23" s="159">
        <v>10982034.697364403</v>
      </c>
      <c r="G23" s="159">
        <v>13562641.322287301</v>
      </c>
      <c r="H23" s="109">
        <v>0.12853999999999999</v>
      </c>
      <c r="I23" s="105">
        <v>9.7956729901038958E-2</v>
      </c>
      <c r="J23" s="109">
        <v>0.10281899999999999</v>
      </c>
      <c r="K23" s="106">
        <v>47.912700000000001</v>
      </c>
      <c r="L23" s="106">
        <v>66.675718232602108</v>
      </c>
      <c r="M23" s="106">
        <v>63.6813</v>
      </c>
      <c r="N23" s="162">
        <v>5790870.6602999996</v>
      </c>
      <c r="O23" s="162">
        <v>12997919.202</v>
      </c>
      <c r="P23" s="162">
        <v>18788789.862300001</v>
      </c>
      <c r="Q23" s="162">
        <v>111281710.72765468</v>
      </c>
      <c r="R23" s="162">
        <v>534140207.84331477</v>
      </c>
      <c r="S23" s="162">
        <v>645421918.57096946</v>
      </c>
      <c r="T23" s="162">
        <v>34352925.986400001</v>
      </c>
      <c r="U23" s="162">
        <v>252957694.73632002</v>
      </c>
      <c r="V23" s="162">
        <v>287310620.72272003</v>
      </c>
      <c r="W23" s="162">
        <v>8300185.983</v>
      </c>
      <c r="X23" s="162">
        <v>13027944.6084</v>
      </c>
      <c r="Y23" s="162">
        <v>21328130.591399997</v>
      </c>
      <c r="Z23" s="162">
        <v>0</v>
      </c>
      <c r="AA23" s="162">
        <v>0</v>
      </c>
      <c r="AB23" s="162">
        <v>0</v>
      </c>
    </row>
    <row r="24" spans="1:28" x14ac:dyDescent="0.3">
      <c r="A24" s="102" t="s">
        <v>206</v>
      </c>
      <c r="B24" s="158">
        <v>151319265.11330003</v>
      </c>
      <c r="C24" s="158">
        <v>354874816.66320139</v>
      </c>
      <c r="D24" s="158">
        <v>506194081.77640134</v>
      </c>
      <c r="E24" s="159">
        <v>4150544.7589744804</v>
      </c>
      <c r="F24" s="159">
        <v>3569960.2032684898</v>
      </c>
      <c r="G24" s="159">
        <v>7720504.9622429693</v>
      </c>
      <c r="H24" s="109">
        <v>0.128302</v>
      </c>
      <c r="I24" s="105">
        <v>9.3546616747542985E-2</v>
      </c>
      <c r="J24" s="109">
        <v>0.104284</v>
      </c>
      <c r="K24" s="106">
        <v>25.997</v>
      </c>
      <c r="L24" s="106">
        <v>47.231501430993866</v>
      </c>
      <c r="M24" s="106">
        <v>40.670400000000001</v>
      </c>
      <c r="N24" s="162">
        <v>1905059.781</v>
      </c>
      <c r="O24" s="162">
        <v>10127082.512399999</v>
      </c>
      <c r="P24" s="162">
        <v>12032142.293399999</v>
      </c>
      <c r="Q24" s="162">
        <v>130691714.29830001</v>
      </c>
      <c r="R24" s="162">
        <v>342918852.37260139</v>
      </c>
      <c r="S24" s="162">
        <v>473610566.67080134</v>
      </c>
      <c r="T24" s="162">
        <v>16531260.493600002</v>
      </c>
      <c r="U24" s="162">
        <v>4919041.7911999999</v>
      </c>
      <c r="V24" s="162">
        <v>21450302.284799997</v>
      </c>
      <c r="W24" s="162">
        <v>4096290.3213999998</v>
      </c>
      <c r="X24" s="162">
        <v>6863035.7665999997</v>
      </c>
      <c r="Y24" s="162">
        <v>10959326.088</v>
      </c>
      <c r="Z24" s="162">
        <v>0</v>
      </c>
      <c r="AA24" s="162">
        <v>173886.7328</v>
      </c>
      <c r="AB24" s="162">
        <v>173886.7328</v>
      </c>
    </row>
    <row r="25" spans="1:28" x14ac:dyDescent="0.3">
      <c r="A25" s="102" t="s">
        <v>104</v>
      </c>
      <c r="B25" s="158">
        <v>693853396.05009997</v>
      </c>
      <c r="C25" s="158">
        <v>1805758487.5826635</v>
      </c>
      <c r="D25" s="158">
        <v>2499611883.6327634</v>
      </c>
      <c r="E25" s="159">
        <v>845954.91001473996</v>
      </c>
      <c r="F25" s="159">
        <v>7248473.3843352497</v>
      </c>
      <c r="G25" s="159">
        <v>8094428.2942499882</v>
      </c>
      <c r="H25" s="109">
        <v>0.12739400000000001</v>
      </c>
      <c r="I25" s="105">
        <v>0.10182658146656498</v>
      </c>
      <c r="J25" s="109">
        <v>0.108976</v>
      </c>
      <c r="K25" s="106">
        <v>31.3401</v>
      </c>
      <c r="L25" s="106">
        <v>140.76066155036295</v>
      </c>
      <c r="M25" s="106">
        <v>110.16200000000001</v>
      </c>
      <c r="N25" s="162">
        <v>199.36</v>
      </c>
      <c r="O25" s="162">
        <v>3493365.0776279997</v>
      </c>
      <c r="P25" s="162">
        <v>3493564.4376279996</v>
      </c>
      <c r="Q25" s="162">
        <v>693648343.0582999</v>
      </c>
      <c r="R25" s="162">
        <v>1789320376.3583355</v>
      </c>
      <c r="S25" s="162">
        <v>2482968719.4167352</v>
      </c>
      <c r="T25" s="162">
        <v>200906.47719999999</v>
      </c>
      <c r="U25" s="162">
        <v>10674771.0255</v>
      </c>
      <c r="V25" s="162">
        <v>10875677.502599999</v>
      </c>
      <c r="W25" s="162">
        <v>4146.5146000000004</v>
      </c>
      <c r="X25" s="162">
        <v>5763340.1988280006</v>
      </c>
      <c r="Y25" s="162">
        <v>5767486.713428</v>
      </c>
      <c r="Z25" s="162">
        <v>0</v>
      </c>
      <c r="AA25" s="162">
        <v>0</v>
      </c>
      <c r="AB25" s="162">
        <v>0</v>
      </c>
    </row>
    <row r="26" spans="1:28" x14ac:dyDescent="0.3">
      <c r="A26" s="102" t="s">
        <v>105</v>
      </c>
      <c r="B26" s="158">
        <v>74979580.749600008</v>
      </c>
      <c r="C26" s="158">
        <v>173060067.20486692</v>
      </c>
      <c r="D26" s="158">
        <v>248039647.9545669</v>
      </c>
      <c r="E26" s="159">
        <v>901176.49626200006</v>
      </c>
      <c r="F26" s="159">
        <v>624359.26901222009</v>
      </c>
      <c r="G26" s="159">
        <v>1525535.7651742199</v>
      </c>
      <c r="H26" s="109">
        <v>0.13020200000000001</v>
      </c>
      <c r="I26" s="105">
        <v>0.10051635565543816</v>
      </c>
      <c r="J26" s="109">
        <v>0.109539</v>
      </c>
      <c r="K26" s="106">
        <v>34.652900000000002</v>
      </c>
      <c r="L26" s="106">
        <v>39.547798791613552</v>
      </c>
      <c r="M26" s="106">
        <v>38.067399999999999</v>
      </c>
      <c r="N26" s="162">
        <v>365892.16620000004</v>
      </c>
      <c r="O26" s="162">
        <v>172154.34406</v>
      </c>
      <c r="P26" s="162">
        <v>538046.51026000001</v>
      </c>
      <c r="Q26" s="162">
        <v>72622184.156800002</v>
      </c>
      <c r="R26" s="162">
        <v>172177323.61120692</v>
      </c>
      <c r="S26" s="162">
        <v>244799507.76820689</v>
      </c>
      <c r="T26" s="162">
        <v>1708476.0788000003</v>
      </c>
      <c r="U26" s="162">
        <v>709523.42169999995</v>
      </c>
      <c r="V26" s="162">
        <v>2417999.5004999996</v>
      </c>
      <c r="W26" s="162">
        <v>648920.51399999997</v>
      </c>
      <c r="X26" s="162">
        <v>173220.17195999998</v>
      </c>
      <c r="Y26" s="162">
        <v>822140.68585999997</v>
      </c>
      <c r="Z26" s="162">
        <v>0</v>
      </c>
      <c r="AA26" s="162">
        <v>0</v>
      </c>
      <c r="AB26" s="162">
        <v>0</v>
      </c>
    </row>
    <row r="27" spans="1:28" x14ac:dyDescent="0.3">
      <c r="A27" s="102" t="s">
        <v>106</v>
      </c>
      <c r="B27" s="158">
        <v>799095055.06839991</v>
      </c>
      <c r="C27" s="158">
        <v>510720624.84898472</v>
      </c>
      <c r="D27" s="158">
        <v>1309815679.9172847</v>
      </c>
      <c r="E27" s="159">
        <v>9232619.9816667587</v>
      </c>
      <c r="F27" s="159">
        <v>20153260.361966752</v>
      </c>
      <c r="G27" s="159">
        <v>29385880.343633514</v>
      </c>
      <c r="H27" s="109">
        <v>0.119338</v>
      </c>
      <c r="I27" s="105">
        <v>8.1767060909045647E-2</v>
      </c>
      <c r="J27" s="109">
        <v>0.104658</v>
      </c>
      <c r="K27" s="106">
        <v>77.489900000000006</v>
      </c>
      <c r="L27" s="106">
        <v>101.51852188690421</v>
      </c>
      <c r="M27" s="106">
        <v>86.876000000000005</v>
      </c>
      <c r="N27" s="162">
        <v>5719641.9057</v>
      </c>
      <c r="O27" s="162">
        <v>15044167.398800001</v>
      </c>
      <c r="P27" s="162">
        <v>20763809.304499999</v>
      </c>
      <c r="Q27" s="162">
        <v>752535503.17619991</v>
      </c>
      <c r="R27" s="162">
        <v>427895253.78414166</v>
      </c>
      <c r="S27" s="162">
        <v>1180430756.9602416</v>
      </c>
      <c r="T27" s="162">
        <v>19105773.5768</v>
      </c>
      <c r="U27" s="162">
        <v>42920193.455943048</v>
      </c>
      <c r="V27" s="162">
        <v>62025967.032743096</v>
      </c>
      <c r="W27" s="162">
        <v>26633819.496799998</v>
      </c>
      <c r="X27" s="162">
        <v>29779643.6765</v>
      </c>
      <c r="Y27" s="162">
        <v>56413463.173299998</v>
      </c>
      <c r="Z27" s="162">
        <v>819958.8186</v>
      </c>
      <c r="AA27" s="162">
        <v>10125533.932400001</v>
      </c>
      <c r="AB27" s="162">
        <v>10945492.751</v>
      </c>
    </row>
    <row r="28" spans="1:28" x14ac:dyDescent="0.3">
      <c r="A28" s="102" t="s">
        <v>107</v>
      </c>
      <c r="B28" s="158">
        <v>98071336.224199995</v>
      </c>
      <c r="C28" s="158">
        <v>70490240.392190993</v>
      </c>
      <c r="D28" s="158">
        <v>168561576.61629099</v>
      </c>
      <c r="E28" s="159">
        <v>660298.73961207003</v>
      </c>
      <c r="F28" s="159">
        <v>252120.06485504998</v>
      </c>
      <c r="G28" s="159">
        <v>912418.80446712009</v>
      </c>
      <c r="H28" s="109">
        <v>0.12282</v>
      </c>
      <c r="I28" s="105">
        <v>8.1138496344245609E-2</v>
      </c>
      <c r="J28" s="109">
        <v>0.105381</v>
      </c>
      <c r="K28" s="106">
        <v>60.059199999999997</v>
      </c>
      <c r="L28" s="106">
        <v>84.44379925876521</v>
      </c>
      <c r="M28" s="106">
        <v>70.281000000000006</v>
      </c>
      <c r="N28" s="162">
        <v>234231.75</v>
      </c>
      <c r="O28" s="162">
        <v>0</v>
      </c>
      <c r="P28" s="162">
        <v>234231.75</v>
      </c>
      <c r="Q28" s="162">
        <v>96093418.523299992</v>
      </c>
      <c r="R28" s="162">
        <v>67732981.236990988</v>
      </c>
      <c r="S28" s="162">
        <v>163826399.76019099</v>
      </c>
      <c r="T28" s="162">
        <v>1257780.6248999999</v>
      </c>
      <c r="U28" s="162">
        <v>1902120.6434000002</v>
      </c>
      <c r="V28" s="162">
        <v>3159901.2682999996</v>
      </c>
      <c r="W28" s="162">
        <v>720137.076</v>
      </c>
      <c r="X28" s="162">
        <v>855138.51179999998</v>
      </c>
      <c r="Y28" s="162">
        <v>1575275.5878000001</v>
      </c>
      <c r="Z28" s="162">
        <v>0</v>
      </c>
      <c r="AA28" s="162">
        <v>0</v>
      </c>
      <c r="AB28" s="162">
        <v>0</v>
      </c>
    </row>
    <row r="29" spans="1:28" x14ac:dyDescent="0.3">
      <c r="A29" s="102" t="s">
        <v>108</v>
      </c>
      <c r="B29" s="158">
        <v>99142404.720604703</v>
      </c>
      <c r="C29" s="158">
        <v>146473840.70530292</v>
      </c>
      <c r="D29" s="158">
        <v>245616245.42590761</v>
      </c>
      <c r="E29" s="159">
        <v>17342821.458565637</v>
      </c>
      <c r="F29" s="159">
        <v>497598.83059253002</v>
      </c>
      <c r="G29" s="159">
        <v>17840420.289158143</v>
      </c>
      <c r="H29" s="109">
        <v>0.123012</v>
      </c>
      <c r="I29" s="105">
        <v>0.10818249954095173</v>
      </c>
      <c r="J29" s="109">
        <v>0.11360099999999999</v>
      </c>
      <c r="K29" s="106">
        <v>63.151499999999999</v>
      </c>
      <c r="L29" s="106">
        <v>66.675898744352224</v>
      </c>
      <c r="M29" s="106">
        <v>65.391000000000005</v>
      </c>
      <c r="N29" s="162">
        <v>84046.21</v>
      </c>
      <c r="O29" s="162">
        <v>0</v>
      </c>
      <c r="P29" s="162">
        <v>84046.21</v>
      </c>
      <c r="Q29" s="162">
        <v>80637370.702883705</v>
      </c>
      <c r="R29" s="162">
        <v>144841674.38628447</v>
      </c>
      <c r="S29" s="162">
        <v>225479045.08926809</v>
      </c>
      <c r="T29" s="162">
        <v>120141.74619999999</v>
      </c>
      <c r="U29" s="162">
        <v>703959.33970000001</v>
      </c>
      <c r="V29" s="162">
        <v>824101.08589999995</v>
      </c>
      <c r="W29" s="162">
        <v>18384892.271520998</v>
      </c>
      <c r="X29" s="162">
        <v>928206.97931844997</v>
      </c>
      <c r="Y29" s="162">
        <v>19313099.2507395</v>
      </c>
      <c r="Z29" s="162">
        <v>0</v>
      </c>
      <c r="AA29" s="162">
        <v>0</v>
      </c>
      <c r="AB29" s="162">
        <v>0</v>
      </c>
    </row>
    <row r="30" spans="1:28" x14ac:dyDescent="0.3">
      <c r="A30" s="102" t="s">
        <v>109</v>
      </c>
      <c r="B30" s="158">
        <v>1465093619.6818609</v>
      </c>
      <c r="C30" s="158">
        <v>1996576086.1113434</v>
      </c>
      <c r="D30" s="158">
        <v>3461669705.7931042</v>
      </c>
      <c r="E30" s="159">
        <v>32520680.552457593</v>
      </c>
      <c r="F30" s="159">
        <v>21138964.155723952</v>
      </c>
      <c r="G30" s="159">
        <v>53659644.708281547</v>
      </c>
      <c r="H30" s="109">
        <v>0.14106099999999999</v>
      </c>
      <c r="I30" s="105">
        <v>8.6336438253465819E-2</v>
      </c>
      <c r="J30" s="109">
        <v>0.10965</v>
      </c>
      <c r="K30" s="106">
        <v>70.426400000000001</v>
      </c>
      <c r="L30" s="106">
        <v>90.225045376857011</v>
      </c>
      <c r="M30" s="106">
        <v>81.830299999999994</v>
      </c>
      <c r="N30" s="162">
        <v>23704123.083700001</v>
      </c>
      <c r="O30" s="162">
        <v>37104206.237856001</v>
      </c>
      <c r="P30" s="162">
        <v>60808329.321556002</v>
      </c>
      <c r="Q30" s="162">
        <v>1364761058.8666611</v>
      </c>
      <c r="R30" s="162">
        <v>1867688789.1150672</v>
      </c>
      <c r="S30" s="162">
        <v>3232449847.9816279</v>
      </c>
      <c r="T30" s="162">
        <v>64706856.772100002</v>
      </c>
      <c r="U30" s="162">
        <v>74078969.822846428</v>
      </c>
      <c r="V30" s="162">
        <v>138785826.59494644</v>
      </c>
      <c r="W30" s="162">
        <v>35249089.218199991</v>
      </c>
      <c r="X30" s="162">
        <v>50013362.87005984</v>
      </c>
      <c r="Y30" s="162">
        <v>85262452.088259831</v>
      </c>
      <c r="Z30" s="162">
        <v>376614.82490000001</v>
      </c>
      <c r="AA30" s="162">
        <v>4794964.3033699999</v>
      </c>
      <c r="AB30" s="162">
        <v>5171579.1282700002</v>
      </c>
    </row>
    <row r="31" spans="1:28" x14ac:dyDescent="0.3">
      <c r="A31" s="102" t="s">
        <v>110</v>
      </c>
      <c r="B31" s="158">
        <v>2900119597.7695293</v>
      </c>
      <c r="C31" s="158">
        <v>389921356.29074907</v>
      </c>
      <c r="D31" s="158">
        <v>3290040954.0602779</v>
      </c>
      <c r="E31" s="159">
        <v>80871404.984542415</v>
      </c>
      <c r="F31" s="159">
        <v>9955919.3307384402</v>
      </c>
      <c r="G31" s="159">
        <v>90827324.31528084</v>
      </c>
      <c r="H31" s="109">
        <v>0.14730199999999999</v>
      </c>
      <c r="I31" s="105">
        <v>8.7612013169043448E-2</v>
      </c>
      <c r="J31" s="109">
        <v>0.140539</v>
      </c>
      <c r="K31" s="106">
        <v>60.239899999999999</v>
      </c>
      <c r="L31" s="106">
        <v>81.285746754765171</v>
      </c>
      <c r="M31" s="106">
        <v>62.755499999999998</v>
      </c>
      <c r="N31" s="162">
        <v>75341993.685199991</v>
      </c>
      <c r="O31" s="162">
        <v>21546112.266855996</v>
      </c>
      <c r="P31" s="162">
        <v>96888105.952055991</v>
      </c>
      <c r="Q31" s="162">
        <v>2674268802.5380516</v>
      </c>
      <c r="R31" s="162">
        <v>341743019.72259706</v>
      </c>
      <c r="S31" s="162">
        <v>3016011822.260848</v>
      </c>
      <c r="T31" s="162">
        <v>123769352.18117759</v>
      </c>
      <c r="U31" s="162">
        <v>23435375.235256001</v>
      </c>
      <c r="V31" s="162">
        <v>147204727.41633359</v>
      </c>
      <c r="W31" s="162">
        <v>99059390.306499988</v>
      </c>
      <c r="X31" s="162">
        <v>22708819.406936001</v>
      </c>
      <c r="Y31" s="162">
        <v>121768209.71333599</v>
      </c>
      <c r="Z31" s="162">
        <v>3022052.7437999994</v>
      </c>
      <c r="AA31" s="162">
        <v>2034141.9259600001</v>
      </c>
      <c r="AB31" s="162">
        <v>5056194.66976</v>
      </c>
    </row>
    <row r="32" spans="1:28" x14ac:dyDescent="0.3">
      <c r="A32" s="102" t="s">
        <v>176</v>
      </c>
      <c r="B32" s="158">
        <v>135123089.00266999</v>
      </c>
      <c r="C32" s="158">
        <v>216646470.30074492</v>
      </c>
      <c r="D32" s="158">
        <v>351769559.30351496</v>
      </c>
      <c r="E32" s="159">
        <v>3852068.88092703</v>
      </c>
      <c r="F32" s="159">
        <v>2925815.9539832701</v>
      </c>
      <c r="G32" s="159">
        <v>6777884.8349103006</v>
      </c>
      <c r="H32" s="109">
        <v>0.156556</v>
      </c>
      <c r="I32" s="105">
        <v>8.6705766362940973E-2</v>
      </c>
      <c r="J32" s="109">
        <v>0.113454</v>
      </c>
      <c r="K32" s="106">
        <v>63.735700000000001</v>
      </c>
      <c r="L32" s="106">
        <v>60.918481862183299</v>
      </c>
      <c r="M32" s="106">
        <v>61.997500000000002</v>
      </c>
      <c r="N32" s="162">
        <v>4017424.3988999999</v>
      </c>
      <c r="O32" s="162">
        <v>6649287.0374200009</v>
      </c>
      <c r="P32" s="162">
        <v>10666711.436319999</v>
      </c>
      <c r="Q32" s="162">
        <v>123365111.26856999</v>
      </c>
      <c r="R32" s="162">
        <v>204655712.76915693</v>
      </c>
      <c r="S32" s="162">
        <v>328020824.03792691</v>
      </c>
      <c r="T32" s="162">
        <v>6419140.9130999995</v>
      </c>
      <c r="U32" s="162">
        <v>2048378.8149000001</v>
      </c>
      <c r="V32" s="162">
        <v>8467519.7279000003</v>
      </c>
      <c r="W32" s="162">
        <v>5329749.2210000008</v>
      </c>
      <c r="X32" s="162">
        <v>9205178.4652479999</v>
      </c>
      <c r="Y32" s="162">
        <v>14534927.686248001</v>
      </c>
      <c r="Z32" s="162">
        <v>9087.6</v>
      </c>
      <c r="AA32" s="162">
        <v>737200.25144000002</v>
      </c>
      <c r="AB32" s="162">
        <v>746287.85144</v>
      </c>
    </row>
    <row r="33" spans="1:28" x14ac:dyDescent="0.3">
      <c r="A33" s="102" t="s">
        <v>207</v>
      </c>
      <c r="B33" s="158">
        <v>219899076.9642202</v>
      </c>
      <c r="C33" s="158">
        <v>465180013.23322213</v>
      </c>
      <c r="D33" s="158">
        <v>685079090.19744265</v>
      </c>
      <c r="E33" s="159">
        <v>4204101.6986098802</v>
      </c>
      <c r="F33" s="159">
        <v>19585594.949753199</v>
      </c>
      <c r="G33" s="159">
        <v>23789696.648363084</v>
      </c>
      <c r="H33" s="109">
        <v>0.12507299999999999</v>
      </c>
      <c r="I33" s="105">
        <v>9.2032247898022099E-2</v>
      </c>
      <c r="J33" s="109">
        <v>0.10263700000000001</v>
      </c>
      <c r="K33" s="106">
        <v>49.894399999999997</v>
      </c>
      <c r="L33" s="106">
        <v>73.73694933556358</v>
      </c>
      <c r="M33" s="106">
        <v>66.040999999999997</v>
      </c>
      <c r="N33" s="162">
        <v>2537593.36</v>
      </c>
      <c r="O33" s="162">
        <v>19550795.858399998</v>
      </c>
      <c r="P33" s="162">
        <v>22088389.218400002</v>
      </c>
      <c r="Q33" s="162">
        <v>186346521.49952021</v>
      </c>
      <c r="R33" s="162">
        <v>347013123.58132213</v>
      </c>
      <c r="S33" s="162">
        <v>533359645.08084267</v>
      </c>
      <c r="T33" s="162">
        <v>28893571.039999995</v>
      </c>
      <c r="U33" s="162">
        <v>97130484.221100003</v>
      </c>
      <c r="V33" s="162">
        <v>126024055.26109999</v>
      </c>
      <c r="W33" s="162">
        <v>4658984.4246999994</v>
      </c>
      <c r="X33" s="162">
        <v>20057892.200800002</v>
      </c>
      <c r="Y33" s="162">
        <v>24716876.625500001</v>
      </c>
      <c r="Z33" s="162">
        <v>0</v>
      </c>
      <c r="AA33" s="162">
        <v>978513.23</v>
      </c>
      <c r="AB33" s="162">
        <v>978513.23</v>
      </c>
    </row>
    <row r="34" spans="1:28" x14ac:dyDescent="0.3">
      <c r="A34" s="103" t="s">
        <v>111</v>
      </c>
      <c r="B34" s="158">
        <v>19429144842.001106</v>
      </c>
      <c r="C34" s="158">
        <v>5596752730.7449236</v>
      </c>
      <c r="D34" s="158">
        <v>25025897572.746025</v>
      </c>
      <c r="E34" s="159">
        <v>455612712.88872784</v>
      </c>
      <c r="F34" s="159">
        <v>43935099.974532224</v>
      </c>
      <c r="G34" s="159">
        <v>499547812.86325991</v>
      </c>
      <c r="H34" s="109">
        <v>0.15163699999999999</v>
      </c>
      <c r="I34" s="105">
        <v>7.182754977334023E-2</v>
      </c>
      <c r="J34" s="109">
        <v>0.134244</v>
      </c>
      <c r="K34" s="106">
        <v>94.333200000000005</v>
      </c>
      <c r="L34" s="106">
        <v>137.51989147783149</v>
      </c>
      <c r="M34" s="106">
        <v>103.83799999999999</v>
      </c>
      <c r="N34" s="162">
        <v>235749947.89781311</v>
      </c>
      <c r="O34" s="162">
        <v>60723791.558835998</v>
      </c>
      <c r="P34" s="162">
        <v>296473739.45664918</v>
      </c>
      <c r="Q34" s="162">
        <v>18105122051.801266</v>
      </c>
      <c r="R34" s="162">
        <v>5185922669.7302361</v>
      </c>
      <c r="S34" s="162">
        <v>23291044721.531399</v>
      </c>
      <c r="T34" s="162">
        <v>905976180.67896485</v>
      </c>
      <c r="U34" s="162">
        <v>289573159.35138083</v>
      </c>
      <c r="V34" s="162">
        <v>1195549340.0304458</v>
      </c>
      <c r="W34" s="162">
        <v>358151450.9588719</v>
      </c>
      <c r="X34" s="162">
        <v>97780131.75350745</v>
      </c>
      <c r="Y34" s="162">
        <v>455931582.71237946</v>
      </c>
      <c r="Z34" s="162">
        <v>59895158.561999999</v>
      </c>
      <c r="AA34" s="162">
        <v>23476769.9098</v>
      </c>
      <c r="AB34" s="162">
        <v>83371928.471800014</v>
      </c>
    </row>
    <row r="35" spans="1:28" x14ac:dyDescent="0.3">
      <c r="A35" s="102" t="s">
        <v>208</v>
      </c>
      <c r="B35" s="158">
        <v>140575582.3619279</v>
      </c>
      <c r="C35" s="158">
        <v>58818028.332335711</v>
      </c>
      <c r="D35" s="158">
        <v>199393610.69426361</v>
      </c>
      <c r="E35" s="159">
        <v>3300706.5652551297</v>
      </c>
      <c r="F35" s="159">
        <v>1603444.9155649599</v>
      </c>
      <c r="G35" s="159">
        <v>4904151.4808200905</v>
      </c>
      <c r="H35" s="109">
        <v>0.15526599999999999</v>
      </c>
      <c r="I35" s="105">
        <v>8.7462094524024037E-2</v>
      </c>
      <c r="J35" s="109">
        <v>0.13541</v>
      </c>
      <c r="K35" s="106">
        <v>56.3247</v>
      </c>
      <c r="L35" s="106">
        <v>58.903401539708106</v>
      </c>
      <c r="M35" s="106">
        <v>57.081099999999999</v>
      </c>
      <c r="N35" s="162">
        <v>1564715.2163999998</v>
      </c>
      <c r="O35" s="162">
        <v>1200238.7392</v>
      </c>
      <c r="P35" s="162">
        <v>2764953.9556</v>
      </c>
      <c r="Q35" s="162">
        <v>132791068.48339999</v>
      </c>
      <c r="R35" s="162">
        <v>55324470.373935707</v>
      </c>
      <c r="S35" s="162">
        <v>188115538.85723573</v>
      </c>
      <c r="T35" s="162">
        <v>5782827.8934000004</v>
      </c>
      <c r="U35" s="162">
        <v>1972688.6142000002</v>
      </c>
      <c r="V35" s="162">
        <v>7755516.5077</v>
      </c>
      <c r="W35" s="162">
        <v>1976971.9251279</v>
      </c>
      <c r="X35" s="162">
        <v>1417360.9242</v>
      </c>
      <c r="Y35" s="162">
        <v>3394332.8493279004</v>
      </c>
      <c r="Z35" s="162">
        <v>24714.06</v>
      </c>
      <c r="AA35" s="162">
        <v>103508.42</v>
      </c>
      <c r="AB35" s="162">
        <v>128222.48</v>
      </c>
    </row>
    <row r="36" spans="1:28" x14ac:dyDescent="0.3">
      <c r="A36" s="102" t="s">
        <v>209</v>
      </c>
      <c r="B36" s="158">
        <v>10272691544.816088</v>
      </c>
      <c r="C36" s="158">
        <v>1323529165.8049772</v>
      </c>
      <c r="D36" s="158">
        <v>11596220710.621166</v>
      </c>
      <c r="E36" s="159">
        <v>350493752.55529422</v>
      </c>
      <c r="F36" s="159">
        <v>8326650.5823184503</v>
      </c>
      <c r="G36" s="159">
        <v>358820403.13751262</v>
      </c>
      <c r="H36" s="109">
        <v>0.16896</v>
      </c>
      <c r="I36" s="105">
        <v>6.9529577686106431E-2</v>
      </c>
      <c r="J36" s="109">
        <v>0.157995</v>
      </c>
      <c r="K36" s="106">
        <v>62.752699999999997</v>
      </c>
      <c r="L36" s="106">
        <v>77.018865893086911</v>
      </c>
      <c r="M36" s="106">
        <v>64.358199999999997</v>
      </c>
      <c r="N36" s="162">
        <v>155278244.38741305</v>
      </c>
      <c r="O36" s="162">
        <v>8779350.4354800005</v>
      </c>
      <c r="P36" s="162">
        <v>164057594.82289305</v>
      </c>
      <c r="Q36" s="162">
        <v>9532332487.2768116</v>
      </c>
      <c r="R36" s="162">
        <v>1264738070.9826338</v>
      </c>
      <c r="S36" s="162">
        <v>10797070558.259548</v>
      </c>
      <c r="T36" s="162">
        <v>481799537.04373145</v>
      </c>
      <c r="U36" s="162">
        <v>37871549.460610002</v>
      </c>
      <c r="V36" s="162">
        <v>519671086.50434142</v>
      </c>
      <c r="W36" s="162">
        <v>234571700.70314404</v>
      </c>
      <c r="X36" s="162">
        <v>16475477.163833449</v>
      </c>
      <c r="Y36" s="162">
        <v>251047177.86697745</v>
      </c>
      <c r="Z36" s="162">
        <v>23987819.792399999</v>
      </c>
      <c r="AA36" s="162">
        <v>4444068.197900001</v>
      </c>
      <c r="AB36" s="162">
        <v>28431887.9903</v>
      </c>
    </row>
    <row r="37" spans="1:28" x14ac:dyDescent="0.3">
      <c r="A37" s="102" t="s">
        <v>210</v>
      </c>
      <c r="B37" s="158">
        <v>198112.7702</v>
      </c>
      <c r="C37" s="158">
        <v>0</v>
      </c>
      <c r="D37" s="158">
        <v>198112.7702</v>
      </c>
      <c r="E37" s="159">
        <v>50502.042609230004</v>
      </c>
      <c r="F37" s="159">
        <v>0</v>
      </c>
      <c r="G37" s="159">
        <v>50502.042609230004</v>
      </c>
      <c r="H37" s="109">
        <v>0.28950599999999999</v>
      </c>
      <c r="I37" s="105" t="s">
        <v>279</v>
      </c>
      <c r="J37" s="109">
        <v>0.28950599999999999</v>
      </c>
      <c r="K37" s="106">
        <v>41.251399999999997</v>
      </c>
      <c r="L37" s="106" t="s">
        <v>279</v>
      </c>
      <c r="M37" s="106">
        <v>41.251399999999997</v>
      </c>
      <c r="N37" s="162">
        <v>13852.483700000001</v>
      </c>
      <c r="O37" s="162">
        <v>0</v>
      </c>
      <c r="P37" s="162">
        <v>13852.483700000001</v>
      </c>
      <c r="Q37" s="162">
        <v>87516.467999999979</v>
      </c>
      <c r="R37" s="162">
        <v>0</v>
      </c>
      <c r="S37" s="162">
        <v>87516.467999999979</v>
      </c>
      <c r="T37" s="162">
        <v>61122.5095</v>
      </c>
      <c r="U37" s="162">
        <v>0</v>
      </c>
      <c r="V37" s="162">
        <v>61122.5095</v>
      </c>
      <c r="W37" s="162">
        <v>47076.8122</v>
      </c>
      <c r="X37" s="162">
        <v>0</v>
      </c>
      <c r="Y37" s="162">
        <v>47076.8122</v>
      </c>
      <c r="Z37" s="162">
        <v>2396.9805000000001</v>
      </c>
      <c r="AA37" s="162">
        <v>0</v>
      </c>
      <c r="AB37" s="162">
        <v>2396.9805000000001</v>
      </c>
    </row>
    <row r="38" spans="1:28" x14ac:dyDescent="0.3">
      <c r="A38" s="102" t="s">
        <v>112</v>
      </c>
      <c r="B38" s="158">
        <v>427211829.89116418</v>
      </c>
      <c r="C38" s="158">
        <v>14.97</v>
      </c>
      <c r="D38" s="158">
        <v>427211844.86116421</v>
      </c>
      <c r="E38" s="159">
        <v>16140891.647116151</v>
      </c>
      <c r="F38" s="159">
        <v>0</v>
      </c>
      <c r="G38" s="159">
        <v>16140891.647116151</v>
      </c>
      <c r="H38" s="109">
        <v>0.127002</v>
      </c>
      <c r="I38" s="105" t="s">
        <v>279</v>
      </c>
      <c r="J38" s="109">
        <v>0.127002</v>
      </c>
      <c r="K38" s="106">
        <v>17.697900000000001</v>
      </c>
      <c r="L38" s="106" t="s">
        <v>279</v>
      </c>
      <c r="M38" s="106">
        <v>17.697900000000001</v>
      </c>
      <c r="N38" s="162">
        <v>6720824.3270999994</v>
      </c>
      <c r="O38" s="162">
        <v>0</v>
      </c>
      <c r="P38" s="162">
        <v>6720824.3270999994</v>
      </c>
      <c r="Q38" s="162">
        <v>408698151.54326415</v>
      </c>
      <c r="R38" s="162">
        <v>14.97</v>
      </c>
      <c r="S38" s="162">
        <v>408698166.51326418</v>
      </c>
      <c r="T38" s="162">
        <v>10803057.734299999</v>
      </c>
      <c r="U38" s="162">
        <v>0</v>
      </c>
      <c r="V38" s="162">
        <v>10803057.734299999</v>
      </c>
      <c r="W38" s="162">
        <v>7710620.6136000007</v>
      </c>
      <c r="X38" s="162">
        <v>0</v>
      </c>
      <c r="Y38" s="162">
        <v>7710620.6136000007</v>
      </c>
      <c r="Z38" s="162">
        <v>0</v>
      </c>
      <c r="AA38" s="162">
        <v>0</v>
      </c>
      <c r="AB38" s="162">
        <v>0</v>
      </c>
    </row>
    <row r="39" spans="1:28" x14ac:dyDescent="0.3">
      <c r="A39" s="102" t="s">
        <v>113</v>
      </c>
      <c r="B39" s="158">
        <v>71861959.9023</v>
      </c>
      <c r="C39" s="158">
        <v>9084639.7918139994</v>
      </c>
      <c r="D39" s="158">
        <v>80946599.694013983</v>
      </c>
      <c r="E39" s="159">
        <v>10922589.232143424</v>
      </c>
      <c r="F39" s="159">
        <v>4587071.3863142598</v>
      </c>
      <c r="G39" s="159">
        <v>15509660.618457682</v>
      </c>
      <c r="H39" s="109">
        <v>0.15035699999999999</v>
      </c>
      <c r="I39" s="105">
        <v>9.8409589784000481E-2</v>
      </c>
      <c r="J39" s="109">
        <v>0.145402</v>
      </c>
      <c r="K39" s="106">
        <v>213.995</v>
      </c>
      <c r="L39" s="106">
        <v>65.231041572400613</v>
      </c>
      <c r="M39" s="106">
        <v>199.786</v>
      </c>
      <c r="N39" s="162">
        <v>3098268.3873999994</v>
      </c>
      <c r="O39" s="162">
        <v>2453881.4712499999</v>
      </c>
      <c r="P39" s="162">
        <v>5552149.8586500017</v>
      </c>
      <c r="Q39" s="162">
        <v>56388035.434299998</v>
      </c>
      <c r="R39" s="162">
        <v>4216607.2219539993</v>
      </c>
      <c r="S39" s="162">
        <v>60604642.656153977</v>
      </c>
      <c r="T39" s="162">
        <v>6198383.6606000001</v>
      </c>
      <c r="U39" s="162">
        <v>352210.53600000002</v>
      </c>
      <c r="V39" s="162">
        <v>6550594.1966000004</v>
      </c>
      <c r="W39" s="162">
        <v>9275540.8074000012</v>
      </c>
      <c r="X39" s="162">
        <v>4515822.0338599999</v>
      </c>
      <c r="Y39" s="162">
        <v>13791362.841260001</v>
      </c>
      <c r="Z39" s="162">
        <v>0</v>
      </c>
      <c r="AA39" s="162">
        <v>0</v>
      </c>
      <c r="AB39" s="162">
        <v>0</v>
      </c>
    </row>
    <row r="40" spans="1:28" x14ac:dyDescent="0.3">
      <c r="A40" s="102" t="s">
        <v>114</v>
      </c>
      <c r="B40" s="158">
        <v>466851613.3755132</v>
      </c>
      <c r="C40" s="158">
        <v>5165562.0955530005</v>
      </c>
      <c r="D40" s="158">
        <v>472017175.47106624</v>
      </c>
      <c r="E40" s="159">
        <v>24826064.358515553</v>
      </c>
      <c r="F40" s="159">
        <v>1382870.1656597301</v>
      </c>
      <c r="G40" s="159">
        <v>26208934.524075281</v>
      </c>
      <c r="H40" s="109">
        <v>0.329233</v>
      </c>
      <c r="I40" s="105">
        <v>0.34892426399858462</v>
      </c>
      <c r="J40" s="109">
        <v>0.32945000000000002</v>
      </c>
      <c r="K40" s="106">
        <v>208.85599999999999</v>
      </c>
      <c r="L40" s="106">
        <v>95.205597049578515</v>
      </c>
      <c r="M40" s="106">
        <v>207.62</v>
      </c>
      <c r="N40" s="162">
        <v>12857539.297</v>
      </c>
      <c r="O40" s="162">
        <v>1306815.1746999999</v>
      </c>
      <c r="P40" s="162">
        <v>14164354.4717</v>
      </c>
      <c r="Q40" s="162">
        <v>421992634.65171319</v>
      </c>
      <c r="R40" s="162">
        <v>3642149.4996530004</v>
      </c>
      <c r="S40" s="162">
        <v>425634784.15136629</v>
      </c>
      <c r="T40" s="162">
        <v>29886644.93</v>
      </c>
      <c r="U40" s="162">
        <v>202671.07779999997</v>
      </c>
      <c r="V40" s="162">
        <v>30089316.007800002</v>
      </c>
      <c r="W40" s="162">
        <v>13235010.833799999</v>
      </c>
      <c r="X40" s="162">
        <v>1320741.5180999998</v>
      </c>
      <c r="Y40" s="162">
        <v>14555752.3519</v>
      </c>
      <c r="Z40" s="162">
        <v>1737322.96</v>
      </c>
      <c r="AA40" s="162">
        <v>0</v>
      </c>
      <c r="AB40" s="162">
        <v>1737322.96</v>
      </c>
    </row>
    <row r="41" spans="1:28" x14ac:dyDescent="0.3">
      <c r="A41" s="102" t="s">
        <v>115</v>
      </c>
      <c r="B41" s="158">
        <v>7705650864.1707106</v>
      </c>
      <c r="C41" s="158">
        <v>4199082472.7539434</v>
      </c>
      <c r="D41" s="158">
        <v>11904733336.924656</v>
      </c>
      <c r="E41" s="159">
        <v>47938731.533205375</v>
      </c>
      <c r="F41" s="159">
        <v>27971193.94657483</v>
      </c>
      <c r="G41" s="159">
        <v>75909925.479780212</v>
      </c>
      <c r="H41" s="109">
        <v>0.116981</v>
      </c>
      <c r="I41" s="105">
        <v>7.1923998462392974E-2</v>
      </c>
      <c r="J41" s="109">
        <v>0.101142</v>
      </c>
      <c r="K41" s="106">
        <v>137.31800000000001</v>
      </c>
      <c r="L41" s="106">
        <v>158.13482359618916</v>
      </c>
      <c r="M41" s="106">
        <v>144.57400000000001</v>
      </c>
      <c r="N41" s="162">
        <v>52157966.895799987</v>
      </c>
      <c r="O41" s="162">
        <v>46913008.884865999</v>
      </c>
      <c r="P41" s="162">
        <v>99070975.780665994</v>
      </c>
      <c r="Q41" s="162">
        <v>7220915080.0708771</v>
      </c>
      <c r="R41" s="162">
        <v>3857016972.4524989</v>
      </c>
      <c r="S41" s="162">
        <v>11077932052.523275</v>
      </c>
      <c r="T41" s="162">
        <v>364871565.69183344</v>
      </c>
      <c r="U41" s="162">
        <v>249157904.15527081</v>
      </c>
      <c r="V41" s="162">
        <v>614029469.84710431</v>
      </c>
      <c r="W41" s="162">
        <v>85721313.638899982</v>
      </c>
      <c r="X41" s="162">
        <v>73978402.854274005</v>
      </c>
      <c r="Y41" s="162">
        <v>159699716.49327403</v>
      </c>
      <c r="Z41" s="162">
        <v>34142904.769100003</v>
      </c>
      <c r="AA41" s="162">
        <v>18929193.291900001</v>
      </c>
      <c r="AB41" s="162">
        <v>53072098.061000004</v>
      </c>
    </row>
    <row r="42" spans="1:28" s="115" customFormat="1" x14ac:dyDescent="0.3">
      <c r="A42" s="111" t="s">
        <v>211</v>
      </c>
      <c r="B42" s="160">
        <v>5724443501.1927929</v>
      </c>
      <c r="C42" s="160">
        <v>3468386793.7207665</v>
      </c>
      <c r="D42" s="160">
        <v>9192830294.9133606</v>
      </c>
      <c r="E42" s="161">
        <v>39948532.414342441</v>
      </c>
      <c r="F42" s="161">
        <v>24078157.281135246</v>
      </c>
      <c r="G42" s="161">
        <v>64026689.695477717</v>
      </c>
      <c r="H42" s="112">
        <v>0.115587</v>
      </c>
      <c r="I42" s="113">
        <v>7.196730709494753E-2</v>
      </c>
      <c r="J42" s="112">
        <v>9.9370600000000003E-2</v>
      </c>
      <c r="K42" s="114">
        <v>140.214</v>
      </c>
      <c r="L42" s="114">
        <v>160.25465335259091</v>
      </c>
      <c r="M42" s="114">
        <v>147.691</v>
      </c>
      <c r="N42" s="163">
        <v>44011034.800700001</v>
      </c>
      <c r="O42" s="163">
        <v>39767670.189666003</v>
      </c>
      <c r="P42" s="163">
        <v>83778704.99026598</v>
      </c>
      <c r="Q42" s="163">
        <v>5338273982.6440916</v>
      </c>
      <c r="R42" s="163">
        <v>3174183756.5551457</v>
      </c>
      <c r="S42" s="163">
        <v>8512457739.1990414</v>
      </c>
      <c r="T42" s="163">
        <v>279156361.01020002</v>
      </c>
      <c r="U42" s="163">
        <v>211560684.24189848</v>
      </c>
      <c r="V42" s="163">
        <v>490717045.25209838</v>
      </c>
      <c r="W42" s="163">
        <v>73293267.209600002</v>
      </c>
      <c r="X42" s="163">
        <v>65933138.677822009</v>
      </c>
      <c r="Y42" s="163">
        <v>139226405.88742197</v>
      </c>
      <c r="Z42" s="163">
        <v>33719890.328900002</v>
      </c>
      <c r="AA42" s="163">
        <v>16709214.245900001</v>
      </c>
      <c r="AB42" s="163">
        <v>50429104.5748</v>
      </c>
    </row>
    <row r="43" spans="1:28" s="115" customFormat="1" x14ac:dyDescent="0.3">
      <c r="A43" s="111" t="s">
        <v>212</v>
      </c>
      <c r="B43" s="160">
        <v>1274463061.4671998</v>
      </c>
      <c r="C43" s="160">
        <v>511352142.32911807</v>
      </c>
      <c r="D43" s="160">
        <v>1785815203.7962179</v>
      </c>
      <c r="E43" s="161">
        <v>3793901.08915606</v>
      </c>
      <c r="F43" s="161">
        <v>2421423.6256640698</v>
      </c>
      <c r="G43" s="161">
        <v>6215324.7148201289</v>
      </c>
      <c r="H43" s="112">
        <v>0.114417</v>
      </c>
      <c r="I43" s="113">
        <v>7.1827981664585122E-2</v>
      </c>
      <c r="J43" s="112">
        <v>0.102386</v>
      </c>
      <c r="K43" s="114">
        <v>139.11600000000001</v>
      </c>
      <c r="L43" s="114">
        <v>140.83895229379843</v>
      </c>
      <c r="M43" s="114">
        <v>139.60300000000001</v>
      </c>
      <c r="N43" s="163">
        <v>4059785.7834999999</v>
      </c>
      <c r="O43" s="163">
        <v>6160553.9624000005</v>
      </c>
      <c r="P43" s="163">
        <v>10220339.745900001</v>
      </c>
      <c r="Q43" s="163">
        <v>1216053199.7994998</v>
      </c>
      <c r="R43" s="163">
        <v>487242212.13359374</v>
      </c>
      <c r="S43" s="163">
        <v>1703295411.9329934</v>
      </c>
      <c r="T43" s="163">
        <v>51655848.668200009</v>
      </c>
      <c r="U43" s="163">
        <v>16039501.286672371</v>
      </c>
      <c r="V43" s="163">
        <v>67695349.95487237</v>
      </c>
      <c r="W43" s="163">
        <v>6495841.0412000008</v>
      </c>
      <c r="X43" s="163">
        <v>5850449.8628519997</v>
      </c>
      <c r="Y43" s="163">
        <v>12346290.904052</v>
      </c>
      <c r="Z43" s="163">
        <v>258171.9583</v>
      </c>
      <c r="AA43" s="163">
        <v>2219979.0460000001</v>
      </c>
      <c r="AB43" s="163">
        <v>2478151.0043000001</v>
      </c>
    </row>
    <row r="44" spans="1:28" s="115" customFormat="1" x14ac:dyDescent="0.3">
      <c r="A44" s="111" t="s">
        <v>213</v>
      </c>
      <c r="B44" s="160">
        <v>706744301.51081681</v>
      </c>
      <c r="C44" s="160">
        <v>219343536.70435998</v>
      </c>
      <c r="D44" s="160">
        <v>926087838.21517682</v>
      </c>
      <c r="E44" s="161">
        <v>4196298.0297068702</v>
      </c>
      <c r="F44" s="161">
        <v>1471613.0398754999</v>
      </c>
      <c r="G44" s="161">
        <v>5667911.0695823701</v>
      </c>
      <c r="H44" s="112">
        <v>0.131055</v>
      </c>
      <c r="I44" s="113">
        <v>7.116497002574125E-2</v>
      </c>
      <c r="J44" s="112">
        <v>0.117218</v>
      </c>
      <c r="K44" s="114">
        <v>110.63800000000001</v>
      </c>
      <c r="L44" s="114">
        <v>164.98701982113835</v>
      </c>
      <c r="M44" s="114">
        <v>123.29300000000001</v>
      </c>
      <c r="N44" s="163">
        <v>4087146.3115999997</v>
      </c>
      <c r="O44" s="163">
        <v>984784.73289999994</v>
      </c>
      <c r="P44" s="163">
        <v>5071931.0445000008</v>
      </c>
      <c r="Q44" s="163">
        <v>666587897.62738335</v>
      </c>
      <c r="R44" s="163">
        <v>195591003.76405999</v>
      </c>
      <c r="S44" s="163">
        <v>862178901.39144337</v>
      </c>
      <c r="T44" s="163">
        <v>34059356.013433479</v>
      </c>
      <c r="U44" s="163">
        <v>21557718.626600001</v>
      </c>
      <c r="V44" s="163">
        <v>55617074.640033484</v>
      </c>
      <c r="W44" s="163">
        <v>5932205.3880999992</v>
      </c>
      <c r="X44" s="163">
        <v>2194814.3136999998</v>
      </c>
      <c r="Y44" s="163">
        <v>8127019.7017999999</v>
      </c>
      <c r="Z44" s="163">
        <v>164842.48190000001</v>
      </c>
      <c r="AA44" s="163">
        <v>0</v>
      </c>
      <c r="AB44" s="163">
        <v>164842.48190000001</v>
      </c>
    </row>
    <row r="45" spans="1:28" x14ac:dyDescent="0.3">
      <c r="A45" s="102" t="s">
        <v>214</v>
      </c>
      <c r="B45" s="158">
        <v>336210218.35690004</v>
      </c>
      <c r="C45" s="158">
        <v>1040530.2204</v>
      </c>
      <c r="D45" s="158">
        <v>337250748.57729995</v>
      </c>
      <c r="E45" s="159">
        <v>1810108.318</v>
      </c>
      <c r="F45" s="159">
        <v>63789.043099999995</v>
      </c>
      <c r="G45" s="159">
        <v>1873897.3610999999</v>
      </c>
      <c r="H45" s="109">
        <v>0.198849</v>
      </c>
      <c r="I45" s="105">
        <v>0.195461</v>
      </c>
      <c r="J45" s="109">
        <v>0.19884499999999999</v>
      </c>
      <c r="K45" s="106">
        <v>16.526399999999999</v>
      </c>
      <c r="L45" s="106">
        <v>131.03700000000001</v>
      </c>
      <c r="M45" s="106">
        <v>16.875299999999999</v>
      </c>
      <c r="N45" s="162">
        <v>4042866.1930000004</v>
      </c>
      <c r="O45" s="162">
        <v>70496.853239999997</v>
      </c>
      <c r="P45" s="162">
        <v>4113363.0462400001</v>
      </c>
      <c r="Q45" s="162">
        <v>324098477.28660005</v>
      </c>
      <c r="R45" s="162">
        <v>952067.44365999999</v>
      </c>
      <c r="S45" s="162">
        <v>325050544.73025995</v>
      </c>
      <c r="T45" s="162">
        <v>6527588.5356000001</v>
      </c>
      <c r="U45" s="162">
        <v>16135.517499999998</v>
      </c>
      <c r="V45" s="162">
        <v>6543724.0531000001</v>
      </c>
      <c r="W45" s="162">
        <v>5584152.5347000007</v>
      </c>
      <c r="X45" s="162">
        <v>72327.259239999999</v>
      </c>
      <c r="Y45" s="162">
        <v>5656479.7939400002</v>
      </c>
      <c r="Z45" s="162">
        <v>0</v>
      </c>
      <c r="AA45" s="162">
        <v>0</v>
      </c>
      <c r="AB45" s="162">
        <v>0</v>
      </c>
    </row>
    <row r="46" spans="1:28" x14ac:dyDescent="0.3">
      <c r="A46" s="102" t="s">
        <v>215</v>
      </c>
      <c r="B46" s="158">
        <v>7868294.2164000003</v>
      </c>
      <c r="C46" s="158">
        <v>32316.775699999998</v>
      </c>
      <c r="D46" s="158">
        <v>7900610.9921000004</v>
      </c>
      <c r="E46" s="159">
        <v>129366.63678878</v>
      </c>
      <c r="F46" s="159">
        <v>79.934700000000007</v>
      </c>
      <c r="G46" s="159">
        <v>129446.57148878</v>
      </c>
      <c r="H46" s="109">
        <v>4.3276599999999998E-2</v>
      </c>
      <c r="I46" s="105">
        <v>7.0000000000000007E-2</v>
      </c>
      <c r="J46" s="109">
        <v>4.3262799999999997E-2</v>
      </c>
      <c r="K46" s="106">
        <v>61.466700000000003</v>
      </c>
      <c r="L46" s="106">
        <v>121.733</v>
      </c>
      <c r="M46" s="106">
        <v>61.719900000000003</v>
      </c>
      <c r="N46" s="162">
        <v>15670.7</v>
      </c>
      <c r="O46" s="162">
        <v>0</v>
      </c>
      <c r="P46" s="162">
        <v>15670.7</v>
      </c>
      <c r="Q46" s="162">
        <v>7793778.4564000005</v>
      </c>
      <c r="R46" s="162">
        <v>32316.775699999998</v>
      </c>
      <c r="S46" s="162">
        <v>7826095.2321000006</v>
      </c>
      <c r="T46" s="162">
        <v>45452.68</v>
      </c>
      <c r="U46" s="162">
        <v>0</v>
      </c>
      <c r="V46" s="162">
        <v>45452.68</v>
      </c>
      <c r="W46" s="162">
        <v>29063.079999999998</v>
      </c>
      <c r="X46" s="162">
        <v>0</v>
      </c>
      <c r="Y46" s="162">
        <v>29063.079999999998</v>
      </c>
      <c r="Z46" s="162">
        <v>0</v>
      </c>
      <c r="AA46" s="162">
        <v>0</v>
      </c>
      <c r="AB46" s="162">
        <v>0</v>
      </c>
    </row>
    <row r="47" spans="1:28" x14ac:dyDescent="0.3">
      <c r="A47" s="103" t="s">
        <v>276</v>
      </c>
      <c r="B47" s="158">
        <v>34722861174.648277</v>
      </c>
      <c r="C47" s="158">
        <v>26416843135.351875</v>
      </c>
      <c r="D47" s="158">
        <v>61139704310.000145</v>
      </c>
      <c r="E47" s="159">
        <v>743997985.20263028</v>
      </c>
      <c r="F47" s="159">
        <v>288104119.32439417</v>
      </c>
      <c r="G47" s="159">
        <v>1032102104.5270245</v>
      </c>
      <c r="H47" s="109">
        <v>0.14509900000000001</v>
      </c>
      <c r="I47" s="105">
        <v>9.0427742616963763E-2</v>
      </c>
      <c r="J47" s="109">
        <v>0.119661</v>
      </c>
      <c r="K47" s="106">
        <v>79.875399999999999</v>
      </c>
      <c r="L47" s="106">
        <v>96.565576287671931</v>
      </c>
      <c r="M47" s="106">
        <v>87.056899999999999</v>
      </c>
      <c r="N47" s="162">
        <v>497899931.77162707</v>
      </c>
      <c r="O47" s="162">
        <v>526539220.83893788</v>
      </c>
      <c r="P47" s="162">
        <v>1024439152.610465</v>
      </c>
      <c r="Q47" s="162">
        <v>32284201501.875206</v>
      </c>
      <c r="R47" s="162">
        <v>24115810687.084877</v>
      </c>
      <c r="S47" s="162">
        <v>56400012188.960175</v>
      </c>
      <c r="T47" s="162">
        <v>1590436134.0548489</v>
      </c>
      <c r="U47" s="162">
        <v>1544545269.1174061</v>
      </c>
      <c r="V47" s="162">
        <v>3134981403.1721549</v>
      </c>
      <c r="W47" s="162">
        <v>782260191.53232253</v>
      </c>
      <c r="X47" s="162">
        <v>703220581.3657527</v>
      </c>
      <c r="Y47" s="162">
        <v>1485480772.8980751</v>
      </c>
      <c r="Z47" s="162">
        <v>65963347.185899995</v>
      </c>
      <c r="AA47" s="162">
        <v>53266597.783841997</v>
      </c>
      <c r="AB47" s="162">
        <v>119229944.969742</v>
      </c>
    </row>
    <row r="48" spans="1:28" x14ac:dyDescent="0.3">
      <c r="A48" s="104" t="s">
        <v>216</v>
      </c>
      <c r="B48" s="158">
        <v>7107357074.6843872</v>
      </c>
      <c r="C48" s="158">
        <v>14169361014.306917</v>
      </c>
      <c r="D48" s="158">
        <v>21276718088.991306</v>
      </c>
      <c r="E48" s="159">
        <v>87588408.618332684</v>
      </c>
      <c r="F48" s="159">
        <v>129914932.45318981</v>
      </c>
      <c r="G48" s="159">
        <v>217503341.07152241</v>
      </c>
      <c r="H48" s="109">
        <v>0.124112</v>
      </c>
      <c r="I48" s="105">
        <v>9.7705932984243141E-2</v>
      </c>
      <c r="J48" s="109">
        <v>0.106492</v>
      </c>
      <c r="K48" s="106">
        <v>59.390799999999999</v>
      </c>
      <c r="L48" s="106">
        <v>82.583778507506295</v>
      </c>
      <c r="M48" s="106">
        <v>74.860200000000006</v>
      </c>
      <c r="N48" s="162">
        <v>70929429.539799988</v>
      </c>
      <c r="O48" s="162">
        <v>214453495.23694399</v>
      </c>
      <c r="P48" s="162">
        <v>285382924.77674407</v>
      </c>
      <c r="Q48" s="162">
        <v>6656057879.5422945</v>
      </c>
      <c r="R48" s="162">
        <v>13009392512.342703</v>
      </c>
      <c r="S48" s="162">
        <v>19665450391.884899</v>
      </c>
      <c r="T48" s="162">
        <v>311913802.38716602</v>
      </c>
      <c r="U48" s="162">
        <v>921949375.72334957</v>
      </c>
      <c r="V48" s="162">
        <v>1233863178.1106155</v>
      </c>
      <c r="W48" s="162">
        <v>139385392.75492689</v>
      </c>
      <c r="X48" s="162">
        <v>224400740.72456551</v>
      </c>
      <c r="Y48" s="162">
        <v>363786133.47949243</v>
      </c>
      <c r="Z48" s="162">
        <v>0</v>
      </c>
      <c r="AA48" s="162">
        <v>13618385.5163</v>
      </c>
      <c r="AB48" s="162">
        <v>13618385.5163</v>
      </c>
    </row>
    <row r="49" spans="1:28" x14ac:dyDescent="0.3">
      <c r="A49" s="104" t="s">
        <v>217</v>
      </c>
      <c r="B49" s="158">
        <v>3888375693.1529307</v>
      </c>
      <c r="C49" s="158">
        <v>5969093765.6271505</v>
      </c>
      <c r="D49" s="158">
        <v>9857469458.7801819</v>
      </c>
      <c r="E49" s="159">
        <v>80521269.548056155</v>
      </c>
      <c r="F49" s="159">
        <v>100887309.68617348</v>
      </c>
      <c r="G49" s="159">
        <v>181408579.23422965</v>
      </c>
      <c r="H49" s="109">
        <v>0.127248</v>
      </c>
      <c r="I49" s="105">
        <v>8.0372013208446322E-2</v>
      </c>
      <c r="J49" s="109">
        <v>9.9031999999999995E-2</v>
      </c>
      <c r="K49" s="106">
        <v>72.052700000000002</v>
      </c>
      <c r="L49" s="106">
        <v>90.106058889613166</v>
      </c>
      <c r="M49" s="106">
        <v>83.011399999999995</v>
      </c>
      <c r="N49" s="162">
        <v>94123665.89281401</v>
      </c>
      <c r="O49" s="162">
        <v>231263996.41487786</v>
      </c>
      <c r="P49" s="162">
        <v>325387662.30769187</v>
      </c>
      <c r="Q49" s="162">
        <v>3579103234.5107894</v>
      </c>
      <c r="R49" s="162">
        <v>5317057736.031642</v>
      </c>
      <c r="S49" s="162">
        <v>8896160970.5424347</v>
      </c>
      <c r="T49" s="162">
        <v>145780435.52171776</v>
      </c>
      <c r="U49" s="162">
        <v>284548255.40548563</v>
      </c>
      <c r="V49" s="162">
        <v>430328690.92730337</v>
      </c>
      <c r="W49" s="162">
        <v>159282511.1640237</v>
      </c>
      <c r="X49" s="162">
        <v>351129074.67567974</v>
      </c>
      <c r="Y49" s="162">
        <v>510411585.83970344</v>
      </c>
      <c r="Z49" s="162">
        <v>4209511.9564000005</v>
      </c>
      <c r="AA49" s="162">
        <v>16358699.514342003</v>
      </c>
      <c r="AB49" s="162">
        <v>20568211.470741998</v>
      </c>
    </row>
    <row r="50" spans="1:28" x14ac:dyDescent="0.3">
      <c r="A50" s="104" t="s">
        <v>218</v>
      </c>
      <c r="B50" s="158">
        <v>6603109147.5174007</v>
      </c>
      <c r="C50" s="158">
        <v>1352334137.9616399</v>
      </c>
      <c r="D50" s="158">
        <v>7955443285.4789419</v>
      </c>
      <c r="E50" s="159">
        <v>177973201.22873154</v>
      </c>
      <c r="F50" s="159">
        <v>17880573.344964106</v>
      </c>
      <c r="G50" s="159">
        <v>195853774.5736956</v>
      </c>
      <c r="H50" s="109">
        <v>0.160581</v>
      </c>
      <c r="I50" s="105">
        <v>7.8963344335453323E-2</v>
      </c>
      <c r="J50" s="109">
        <v>0.14687800000000001</v>
      </c>
      <c r="K50" s="106">
        <v>61.4876</v>
      </c>
      <c r="L50" s="106">
        <v>100.91657992802391</v>
      </c>
      <c r="M50" s="106">
        <v>68.207700000000003</v>
      </c>
      <c r="N50" s="162">
        <v>130294826.5608</v>
      </c>
      <c r="O50" s="162">
        <v>23216029.458199997</v>
      </c>
      <c r="P50" s="162">
        <v>153510856.01899999</v>
      </c>
      <c r="Q50" s="162">
        <v>6111041038.1817999</v>
      </c>
      <c r="R50" s="162">
        <v>1232747693.8583398</v>
      </c>
      <c r="S50" s="162">
        <v>7343788732.0400429</v>
      </c>
      <c r="T50" s="162">
        <v>322617843.8351</v>
      </c>
      <c r="U50" s="162">
        <v>84157250.441399992</v>
      </c>
      <c r="V50" s="162">
        <v>406775094.27650005</v>
      </c>
      <c r="W50" s="162">
        <v>167201371.9533</v>
      </c>
      <c r="X50" s="162">
        <v>34582226.538100004</v>
      </c>
      <c r="Y50" s="162">
        <v>201783598.4914</v>
      </c>
      <c r="Z50" s="162">
        <v>2248893.5471999999</v>
      </c>
      <c r="AA50" s="162">
        <v>846967.12379999994</v>
      </c>
      <c r="AB50" s="162">
        <v>3095860.6710000001</v>
      </c>
    </row>
    <row r="51" spans="1:28" x14ac:dyDescent="0.3">
      <c r="A51" s="104" t="s">
        <v>219</v>
      </c>
      <c r="B51" s="158">
        <v>17124019259.293446</v>
      </c>
      <c r="C51" s="158">
        <v>4926054217.4564667</v>
      </c>
      <c r="D51" s="158">
        <v>22050073476.749714</v>
      </c>
      <c r="E51" s="159">
        <v>397915105.80740988</v>
      </c>
      <c r="F51" s="159">
        <v>39421303.839466766</v>
      </c>
      <c r="G51" s="159">
        <v>437336409.64687663</v>
      </c>
      <c r="H51" s="109">
        <v>0.14844499999999999</v>
      </c>
      <c r="I51" s="105">
        <v>7.239057450197782E-2</v>
      </c>
      <c r="J51" s="109">
        <v>0.131714</v>
      </c>
      <c r="K51" s="106">
        <v>97.071700000000007</v>
      </c>
      <c r="L51" s="106">
        <v>143.99698033348733</v>
      </c>
      <c r="M51" s="106">
        <v>107.384</v>
      </c>
      <c r="N51" s="162">
        <v>202552009.77821311</v>
      </c>
      <c r="O51" s="162">
        <v>57605699.728915997</v>
      </c>
      <c r="P51" s="162">
        <v>260157709.50712913</v>
      </c>
      <c r="Q51" s="162">
        <v>15937999349.660208</v>
      </c>
      <c r="R51" s="162">
        <v>4556612744.8727884</v>
      </c>
      <c r="S51" s="162">
        <v>20494612094.532898</v>
      </c>
      <c r="T51" s="162">
        <v>810124052.27076507</v>
      </c>
      <c r="U51" s="162">
        <v>253890387.5269708</v>
      </c>
      <c r="V51" s="162">
        <v>1064014439.7977357</v>
      </c>
      <c r="W51" s="162">
        <v>316390915.68017185</v>
      </c>
      <c r="X51" s="162">
        <v>93108539.427307442</v>
      </c>
      <c r="Y51" s="162">
        <v>409499455.10737938</v>
      </c>
      <c r="Z51" s="162">
        <v>59504941.682300001</v>
      </c>
      <c r="AA51" s="162">
        <v>22442545.6294</v>
      </c>
      <c r="AB51" s="162">
        <v>81947487.311700001</v>
      </c>
    </row>
    <row r="53" spans="1:28" x14ac:dyDescent="0.3">
      <c r="B53" s="167">
        <f>D7+D47-BS!E29</f>
        <v>23075.974899291992</v>
      </c>
    </row>
  </sheetData>
  <mergeCells count="10">
    <mergeCell ref="Q5:S5"/>
    <mergeCell ref="T5:V5"/>
    <mergeCell ref="W5:Y5"/>
    <mergeCell ref="Z5:AB5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  <pageSetup scale="2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AB51"/>
  <sheetViews>
    <sheetView topLeftCell="A19" zoomScaleNormal="100" workbookViewId="0">
      <selection activeCell="A3" sqref="A3"/>
    </sheetView>
  </sheetViews>
  <sheetFormatPr defaultColWidth="8.7265625" defaultRowHeight="13" x14ac:dyDescent="0.3"/>
  <cols>
    <col min="1" max="1" width="75" style="107" bestFit="1" customWidth="1"/>
    <col min="2" max="2" width="14.7265625" style="107" customWidth="1"/>
    <col min="3" max="4" width="9.81640625" style="107" bestFit="1" customWidth="1"/>
    <col min="5" max="16" width="8.7265625" style="107"/>
    <col min="17" max="19" width="9.81640625" style="107" bestFit="1" customWidth="1"/>
    <col min="20" max="16384" width="8.7265625" style="107"/>
  </cols>
  <sheetData>
    <row r="1" spans="1:28" x14ac:dyDescent="0.3">
      <c r="A1" s="110" t="s">
        <v>116</v>
      </c>
    </row>
    <row r="2" spans="1:28" x14ac:dyDescent="0.3">
      <c r="A2" s="68"/>
    </row>
    <row r="3" spans="1:28" x14ac:dyDescent="0.3">
      <c r="A3" s="77">
        <f>BS!B3</f>
        <v>45596</v>
      </c>
    </row>
    <row r="4" spans="1:28" x14ac:dyDescent="0.3">
      <c r="A4" s="166" t="s">
        <v>284</v>
      </c>
    </row>
    <row r="5" spans="1:28" ht="55" customHeight="1" x14ac:dyDescent="0.3">
      <c r="A5" s="204" t="s">
        <v>222</v>
      </c>
      <c r="B5" s="205" t="s">
        <v>235</v>
      </c>
      <c r="C5" s="205"/>
      <c r="D5" s="205"/>
      <c r="E5" s="205" t="s">
        <v>234</v>
      </c>
      <c r="F5" s="205"/>
      <c r="G5" s="205"/>
      <c r="H5" s="205" t="s">
        <v>236</v>
      </c>
      <c r="I5" s="205"/>
      <c r="J5" s="205"/>
      <c r="K5" s="205" t="s">
        <v>237</v>
      </c>
      <c r="L5" s="205"/>
      <c r="M5" s="205"/>
      <c r="N5" s="205" t="s">
        <v>238</v>
      </c>
      <c r="O5" s="205"/>
      <c r="P5" s="205"/>
      <c r="Q5" s="205" t="s">
        <v>239</v>
      </c>
      <c r="R5" s="205"/>
      <c r="S5" s="205"/>
      <c r="T5" s="205" t="s">
        <v>240</v>
      </c>
      <c r="U5" s="205"/>
      <c r="V5" s="205"/>
      <c r="W5" s="205" t="s">
        <v>241</v>
      </c>
      <c r="X5" s="205"/>
      <c r="Y5" s="205"/>
      <c r="Z5" s="205" t="s">
        <v>242</v>
      </c>
      <c r="AA5" s="205"/>
      <c r="AB5" s="205"/>
    </row>
    <row r="6" spans="1:28" x14ac:dyDescent="0.3">
      <c r="A6" s="204"/>
      <c r="B6" s="108" t="s">
        <v>22</v>
      </c>
      <c r="C6" s="108" t="s">
        <v>23</v>
      </c>
      <c r="D6" s="108" t="s">
        <v>13</v>
      </c>
      <c r="E6" s="108" t="s">
        <v>22</v>
      </c>
      <c r="F6" s="108" t="s">
        <v>23</v>
      </c>
      <c r="G6" s="108" t="s">
        <v>13</v>
      </c>
      <c r="H6" s="108" t="s">
        <v>22</v>
      </c>
      <c r="I6" s="108" t="s">
        <v>23</v>
      </c>
      <c r="J6" s="108" t="s">
        <v>13</v>
      </c>
      <c r="K6" s="108" t="s">
        <v>22</v>
      </c>
      <c r="L6" s="108" t="s">
        <v>23</v>
      </c>
      <c r="M6" s="108" t="s">
        <v>13</v>
      </c>
      <c r="N6" s="108" t="s">
        <v>22</v>
      </c>
      <c r="O6" s="108" t="s">
        <v>23</v>
      </c>
      <c r="P6" s="108" t="s">
        <v>13</v>
      </c>
      <c r="Q6" s="108" t="s">
        <v>22</v>
      </c>
      <c r="R6" s="108" t="s">
        <v>23</v>
      </c>
      <c r="S6" s="108" t="s">
        <v>13</v>
      </c>
      <c r="T6" s="108" t="s">
        <v>22</v>
      </c>
      <c r="U6" s="108" t="s">
        <v>23</v>
      </c>
      <c r="V6" s="108" t="s">
        <v>13</v>
      </c>
      <c r="W6" s="108" t="s">
        <v>22</v>
      </c>
      <c r="X6" s="108" t="s">
        <v>23</v>
      </c>
      <c r="Y6" s="108" t="s">
        <v>13</v>
      </c>
      <c r="Z6" s="108" t="s">
        <v>22</v>
      </c>
      <c r="AA6" s="108" t="s">
        <v>23</v>
      </c>
      <c r="AB6" s="108" t="s">
        <v>13</v>
      </c>
    </row>
    <row r="7" spans="1:28" x14ac:dyDescent="0.3">
      <c r="A7" s="103" t="s">
        <v>274</v>
      </c>
      <c r="B7" s="158">
        <f>Sectors_I!B7</f>
        <v>44917572.030000001</v>
      </c>
      <c r="C7" s="158">
        <f>Sectors_I!C7</f>
        <v>968151.436628</v>
      </c>
      <c r="D7" s="158">
        <f>Sectors_I!D7</f>
        <v>45885723.466628008</v>
      </c>
      <c r="E7" s="159">
        <f>Sectors_I!E7</f>
        <v>156690.81865709001</v>
      </c>
      <c r="F7" s="159">
        <f>Sectors_I!F7</f>
        <v>2015.73254305</v>
      </c>
      <c r="G7" s="159">
        <f>Sectors_I!G7</f>
        <v>158706.55120014001</v>
      </c>
      <c r="H7" s="109">
        <f>Sectors_I!H7</f>
        <v>9.2499999999999999E-2</v>
      </c>
      <c r="I7" s="105">
        <f>Sectors_I!I7</f>
        <v>8.3978700000000003E-2</v>
      </c>
      <c r="J7" s="109">
        <f>Sectors_I!J7</f>
        <v>9.2317899999999994E-2</v>
      </c>
      <c r="K7" s="106">
        <f>Sectors_I!K7</f>
        <v>3</v>
      </c>
      <c r="L7" s="106">
        <f>Sectors_I!L7</f>
        <v>10.619</v>
      </c>
      <c r="M7" s="106">
        <f>Sectors_I!M7</f>
        <v>3.1628599999999998</v>
      </c>
      <c r="N7" s="162">
        <f>Sectors_I!N7</f>
        <v>0</v>
      </c>
      <c r="O7" s="162">
        <f>Sectors_I!O7</f>
        <v>0</v>
      </c>
      <c r="P7" s="162">
        <f>Sectors_I!P7</f>
        <v>0</v>
      </c>
      <c r="Q7" s="162">
        <f>Sectors_I!Q7</f>
        <v>44917572.030000001</v>
      </c>
      <c r="R7" s="162">
        <f>Sectors_I!R7</f>
        <v>968151.436628</v>
      </c>
      <c r="S7" s="162">
        <f>Sectors_I!S7</f>
        <v>45885723.466628008</v>
      </c>
      <c r="T7" s="162">
        <f>Sectors_I!T7</f>
        <v>0</v>
      </c>
      <c r="U7" s="162">
        <f>Sectors_I!U7</f>
        <v>0</v>
      </c>
      <c r="V7" s="162">
        <f>Sectors_I!V7</f>
        <v>0</v>
      </c>
      <c r="W7" s="162">
        <f>Sectors_I!W7</f>
        <v>0</v>
      </c>
      <c r="X7" s="162">
        <f>Sectors_I!X7</f>
        <v>0</v>
      </c>
      <c r="Y7" s="162">
        <f>Sectors_I!Y7</f>
        <v>0</v>
      </c>
      <c r="Z7" s="162">
        <f>Sectors_I!Z7</f>
        <v>0</v>
      </c>
      <c r="AA7" s="162">
        <f>Sectors_I!AA7</f>
        <v>0</v>
      </c>
      <c r="AB7" s="162">
        <f>Sectors_I!AB7</f>
        <v>0</v>
      </c>
    </row>
    <row r="8" spans="1:28" x14ac:dyDescent="0.3">
      <c r="A8" s="102" t="s">
        <v>117</v>
      </c>
      <c r="B8" s="158">
        <f>Sectors_I!B8</f>
        <v>48051980.322799899</v>
      </c>
      <c r="C8" s="158">
        <f>Sectors_I!C8</f>
        <v>35279964.294810839</v>
      </c>
      <c r="D8" s="158">
        <f>Sectors_I!D8</f>
        <v>83331944.617610738</v>
      </c>
      <c r="E8" s="159">
        <f>Sectors_I!E8</f>
        <v>290964.44009459997</v>
      </c>
      <c r="F8" s="159">
        <f>Sectors_I!F8</f>
        <v>343778.47386999999</v>
      </c>
      <c r="G8" s="159">
        <f>Sectors_I!G8</f>
        <v>634742.91396460007</v>
      </c>
      <c r="H8" s="109">
        <f>Sectors_I!H8</f>
        <v>0.124449</v>
      </c>
      <c r="I8" s="105">
        <f>Sectors_I!I8</f>
        <v>9.305327315743081E-2</v>
      </c>
      <c r="J8" s="109">
        <f>Sectors_I!J8</f>
        <v>0.111071</v>
      </c>
      <c r="K8" s="106">
        <f>Sectors_I!K8</f>
        <v>36.744999999999997</v>
      </c>
      <c r="L8" s="106">
        <f>Sectors_I!L8</f>
        <v>43.925572062508806</v>
      </c>
      <c r="M8" s="106">
        <f>Sectors_I!M8</f>
        <v>39.805300000000003</v>
      </c>
      <c r="N8" s="162">
        <f>Sectors_I!N8</f>
        <v>214014.58000000002</v>
      </c>
      <c r="O8" s="162">
        <f>Sectors_I!O8</f>
        <v>0</v>
      </c>
      <c r="P8" s="162">
        <f>Sectors_I!P8</f>
        <v>214014.58000000002</v>
      </c>
      <c r="Q8" s="162">
        <f>Sectors_I!Q8</f>
        <v>47535950.774499901</v>
      </c>
      <c r="R8" s="162">
        <f>Sectors_I!R8</f>
        <v>35279916.293510839</v>
      </c>
      <c r="S8" s="162">
        <f>Sectors_I!S8</f>
        <v>82815867.068010747</v>
      </c>
      <c r="T8" s="162">
        <f>Sectors_I!T8</f>
        <v>290716.7683</v>
      </c>
      <c r="U8" s="162">
        <f>Sectors_I!U8</f>
        <v>0</v>
      </c>
      <c r="V8" s="162">
        <f>Sectors_I!V8</f>
        <v>290716.7683</v>
      </c>
      <c r="W8" s="162">
        <f>Sectors_I!W8</f>
        <v>225312.78</v>
      </c>
      <c r="X8" s="162">
        <f>Sectors_I!X8</f>
        <v>48.001300000000001</v>
      </c>
      <c r="Y8" s="162">
        <f>Sectors_I!Y8</f>
        <v>225360.7813</v>
      </c>
      <c r="Z8" s="162">
        <f>Sectors_I!Z8</f>
        <v>0</v>
      </c>
      <c r="AA8" s="162">
        <f>Sectors_I!AA8</f>
        <v>0</v>
      </c>
      <c r="AB8" s="162">
        <f>Sectors_I!AB8</f>
        <v>0</v>
      </c>
    </row>
    <row r="9" spans="1:28" x14ac:dyDescent="0.3">
      <c r="A9" s="102" t="s">
        <v>118</v>
      </c>
      <c r="B9" s="158">
        <f>Sectors_I!B9</f>
        <v>721116728.48651004</v>
      </c>
      <c r="C9" s="158">
        <f>Sectors_I!C9</f>
        <v>74212889.124699995</v>
      </c>
      <c r="D9" s="158">
        <f>Sectors_I!D9</f>
        <v>795329617.61131012</v>
      </c>
      <c r="E9" s="159">
        <f>Sectors_I!E9</f>
        <v>3184415.8865837296</v>
      </c>
      <c r="F9" s="159">
        <f>Sectors_I!F9</f>
        <v>396190.47371506994</v>
      </c>
      <c r="G9" s="159">
        <f>Sectors_I!G9</f>
        <v>3580606.3603988094</v>
      </c>
      <c r="H9" s="109">
        <f>Sectors_I!H9</f>
        <v>0.126638</v>
      </c>
      <c r="I9" s="105">
        <f>Sectors_I!I9</f>
        <v>8.3022982796292957E-2</v>
      </c>
      <c r="J9" s="109">
        <f>Sectors_I!J9</f>
        <v>0.122568</v>
      </c>
      <c r="K9" s="106">
        <f>Sectors_I!K9</f>
        <v>28.994599999999998</v>
      </c>
      <c r="L9" s="106">
        <f>Sectors_I!L9</f>
        <v>26.713691671173127</v>
      </c>
      <c r="M9" s="106">
        <f>Sectors_I!M9</f>
        <v>28.781199999999998</v>
      </c>
      <c r="N9" s="162">
        <f>Sectors_I!N9</f>
        <v>1441835.37</v>
      </c>
      <c r="O9" s="162">
        <f>Sectors_I!O9</f>
        <v>392357.53</v>
      </c>
      <c r="P9" s="162">
        <f>Sectors_I!P9</f>
        <v>1834192.9</v>
      </c>
      <c r="Q9" s="162">
        <f>Sectors_I!Q9</f>
        <v>719111201.25781</v>
      </c>
      <c r="R9" s="162">
        <f>Sectors_I!R9</f>
        <v>73561704.875999987</v>
      </c>
      <c r="S9" s="162">
        <f>Sectors_I!S9</f>
        <v>792672906.13391018</v>
      </c>
      <c r="T9" s="162">
        <f>Sectors_I!T9</f>
        <v>225426.08809999999</v>
      </c>
      <c r="U9" s="162">
        <f>Sectors_I!U9</f>
        <v>148605.31349999999</v>
      </c>
      <c r="V9" s="162">
        <f>Sectors_I!V9</f>
        <v>374031.40159999998</v>
      </c>
      <c r="W9" s="162">
        <f>Sectors_I!W9</f>
        <v>1445250.58</v>
      </c>
      <c r="X9" s="162">
        <f>Sectors_I!X9</f>
        <v>442061.20520000003</v>
      </c>
      <c r="Y9" s="162">
        <f>Sectors_I!Y9</f>
        <v>1887311.7852</v>
      </c>
      <c r="Z9" s="162">
        <f>Sectors_I!Z9</f>
        <v>334850.56060000003</v>
      </c>
      <c r="AA9" s="162">
        <f>Sectors_I!AA9</f>
        <v>60517.73</v>
      </c>
      <c r="AB9" s="162">
        <f>Sectors_I!AB9</f>
        <v>395368.29060000001</v>
      </c>
    </row>
    <row r="10" spans="1:28" x14ac:dyDescent="0.3">
      <c r="A10" s="102" t="s">
        <v>229</v>
      </c>
      <c r="B10" s="158">
        <f>Sectors_I!B10</f>
        <v>208459078.8317</v>
      </c>
      <c r="C10" s="158">
        <f>Sectors_I!C10</f>
        <v>2048814.0580000002</v>
      </c>
      <c r="D10" s="158">
        <f>Sectors_I!D10</f>
        <v>210507892.8897</v>
      </c>
      <c r="E10" s="159">
        <f>Sectors_I!E10</f>
        <v>965081.27886364004</v>
      </c>
      <c r="F10" s="159">
        <f>Sectors_I!F10</f>
        <v>5729.3356000000003</v>
      </c>
      <c r="G10" s="159">
        <f>Sectors_I!G10</f>
        <v>970810.61446363991</v>
      </c>
      <c r="H10" s="109">
        <f>Sectors_I!H10</f>
        <v>0.14235300000000001</v>
      </c>
      <c r="I10" s="105">
        <f>Sectors_I!I10</f>
        <v>0.106305</v>
      </c>
      <c r="J10" s="109">
        <f>Sectors_I!J10</f>
        <v>0.142037</v>
      </c>
      <c r="K10" s="106">
        <f>Sectors_I!K10</f>
        <v>22.476700000000001</v>
      </c>
      <c r="L10" s="106">
        <f>Sectors_I!L10</f>
        <v>57.601100000000002</v>
      </c>
      <c r="M10" s="106">
        <f>Sectors_I!M10</f>
        <v>22.819400000000002</v>
      </c>
      <c r="N10" s="162">
        <f>Sectors_I!N10</f>
        <v>0</v>
      </c>
      <c r="O10" s="162">
        <f>Sectors_I!O10</f>
        <v>0</v>
      </c>
      <c r="P10" s="162">
        <f>Sectors_I!P10</f>
        <v>0</v>
      </c>
      <c r="Q10" s="162">
        <f>Sectors_I!Q10</f>
        <v>208418253.9517</v>
      </c>
      <c r="R10" s="162">
        <f>Sectors_I!R10</f>
        <v>2048814.0580000002</v>
      </c>
      <c r="S10" s="162">
        <f>Sectors_I!S10</f>
        <v>210467068.0097</v>
      </c>
      <c r="T10" s="162">
        <f>Sectors_I!T10</f>
        <v>0</v>
      </c>
      <c r="U10" s="162">
        <f>Sectors_I!U10</f>
        <v>0</v>
      </c>
      <c r="V10" s="162">
        <f>Sectors_I!V10</f>
        <v>0</v>
      </c>
      <c r="W10" s="162">
        <f>Sectors_I!W10</f>
        <v>40824.879999999997</v>
      </c>
      <c r="X10" s="162">
        <f>Sectors_I!X10</f>
        <v>0</v>
      </c>
      <c r="Y10" s="162">
        <f>Sectors_I!Y10</f>
        <v>40824.879999999997</v>
      </c>
      <c r="Z10" s="162">
        <f>Sectors_I!Z10</f>
        <v>0</v>
      </c>
      <c r="AA10" s="162">
        <f>Sectors_I!AA10</f>
        <v>0</v>
      </c>
      <c r="AB10" s="162">
        <f>Sectors_I!AB10</f>
        <v>0</v>
      </c>
    </row>
    <row r="11" spans="1:28" x14ac:dyDescent="0.3">
      <c r="A11" s="102" t="s">
        <v>243</v>
      </c>
      <c r="B11" s="158">
        <f>Sectors_I!B11</f>
        <v>320677586.0361439</v>
      </c>
      <c r="C11" s="158">
        <f>Sectors_I!C11</f>
        <v>3475232586.57832</v>
      </c>
      <c r="D11" s="158">
        <f>Sectors_I!D11</f>
        <v>3795910172.6145644</v>
      </c>
      <c r="E11" s="159">
        <f>Sectors_I!E11</f>
        <v>11152219.823313283</v>
      </c>
      <c r="F11" s="159">
        <f>Sectors_I!F11</f>
        <v>25585888.774453372</v>
      </c>
      <c r="G11" s="159">
        <f>Sectors_I!G11</f>
        <v>36738108.597766653</v>
      </c>
      <c r="H11" s="109">
        <f>Sectors_I!H11</f>
        <v>0.121681</v>
      </c>
      <c r="I11" s="105">
        <f>Sectors_I!I11</f>
        <v>0.10484337579732929</v>
      </c>
      <c r="J11" s="109">
        <f>Sectors_I!J11</f>
        <v>0.106234</v>
      </c>
      <c r="K11" s="106">
        <f>Sectors_I!K11</f>
        <v>42.985799999999998</v>
      </c>
      <c r="L11" s="106">
        <f>Sectors_I!L11</f>
        <v>38.842717569951326</v>
      </c>
      <c r="M11" s="106">
        <f>Sectors_I!M11</f>
        <v>39.185499999999998</v>
      </c>
      <c r="N11" s="162">
        <f>Sectors_I!N11</f>
        <v>15612678.226300001</v>
      </c>
      <c r="O11" s="162">
        <f>Sectors_I!O11</f>
        <v>65589961.093343996</v>
      </c>
      <c r="P11" s="162">
        <f>Sectors_I!P11</f>
        <v>81202639.319643989</v>
      </c>
      <c r="Q11" s="162">
        <f>Sectors_I!Q11</f>
        <v>279967242.42897201</v>
      </c>
      <c r="R11" s="162">
        <f>Sectors_I!R11</f>
        <v>3208617026.9190545</v>
      </c>
      <c r="S11" s="162">
        <f>Sectors_I!S11</f>
        <v>3488584269.3481269</v>
      </c>
      <c r="T11" s="162">
        <f>Sectors_I!T11</f>
        <v>16347900.50016599</v>
      </c>
      <c r="U11" s="162">
        <f>Sectors_I!U11</f>
        <v>192494736.16810638</v>
      </c>
      <c r="V11" s="162">
        <f>Sectors_I!V11</f>
        <v>208842636.66827238</v>
      </c>
      <c r="W11" s="162">
        <f>Sectors_I!W11</f>
        <v>24362443.107005898</v>
      </c>
      <c r="X11" s="162">
        <f>Sectors_I!X11</f>
        <v>67886770.730259001</v>
      </c>
      <c r="Y11" s="162">
        <f>Sectors_I!Y11</f>
        <v>92249213.837264881</v>
      </c>
      <c r="Z11" s="162">
        <f>Sectors_I!Z11</f>
        <v>0</v>
      </c>
      <c r="AA11" s="162">
        <f>Sectors_I!AA11</f>
        <v>6234052.7609000001</v>
      </c>
      <c r="AB11" s="162">
        <f>Sectors_I!AB11</f>
        <v>6234052.7609000001</v>
      </c>
    </row>
    <row r="12" spans="1:28" x14ac:dyDescent="0.3">
      <c r="A12" s="102" t="s">
        <v>119</v>
      </c>
      <c r="B12" s="158">
        <f>Sectors_I!B12</f>
        <v>652719667.70252013</v>
      </c>
      <c r="C12" s="158">
        <f>Sectors_I!C12</f>
        <v>2452053553.0474963</v>
      </c>
      <c r="D12" s="158">
        <f>Sectors_I!D12</f>
        <v>3104773220.7500162</v>
      </c>
      <c r="E12" s="159">
        <f>Sectors_I!E12</f>
        <v>8236359.3684106199</v>
      </c>
      <c r="F12" s="159">
        <f>Sectors_I!F12</f>
        <v>21488054.779730409</v>
      </c>
      <c r="G12" s="159">
        <f>Sectors_I!G12</f>
        <v>29724414.148141034</v>
      </c>
      <c r="H12" s="109">
        <f>Sectors_I!H12</f>
        <v>0.12259</v>
      </c>
      <c r="I12" s="105">
        <f>Sectors_I!I12</f>
        <v>8.6549312276292978E-2</v>
      </c>
      <c r="J12" s="109">
        <f>Sectors_I!J12</f>
        <v>9.4076000000000007E-2</v>
      </c>
      <c r="K12" s="106">
        <f>Sectors_I!K12</f>
        <v>96.599699999999999</v>
      </c>
      <c r="L12" s="106">
        <f>Sectors_I!L12</f>
        <v>119.25875092995088</v>
      </c>
      <c r="M12" s="106">
        <f>Sectors_I!M12</f>
        <v>114.535</v>
      </c>
      <c r="N12" s="162">
        <f>Sectors_I!N12</f>
        <v>10160951.1193</v>
      </c>
      <c r="O12" s="162">
        <f>Sectors_I!O12</f>
        <v>48501609.417166002</v>
      </c>
      <c r="P12" s="162">
        <f>Sectors_I!P12</f>
        <v>58662560.536565989</v>
      </c>
      <c r="Q12" s="162">
        <f>Sectors_I!Q12</f>
        <v>601549816.36557996</v>
      </c>
      <c r="R12" s="162">
        <f>Sectors_I!R12</f>
        <v>2244725309.4182158</v>
      </c>
      <c r="S12" s="162">
        <f>Sectors_I!S12</f>
        <v>2846275125.7837949</v>
      </c>
      <c r="T12" s="162">
        <f>Sectors_I!T12</f>
        <v>28663360.228540242</v>
      </c>
      <c r="U12" s="162">
        <f>Sectors_I!U12</f>
        <v>139242317.00100109</v>
      </c>
      <c r="V12" s="162">
        <f>Sectors_I!V12</f>
        <v>167905677.22954136</v>
      </c>
      <c r="W12" s="162">
        <f>Sectors_I!W12</f>
        <v>22506491.108399995</v>
      </c>
      <c r="X12" s="162">
        <f>Sectors_I!X12</f>
        <v>66807643.734779991</v>
      </c>
      <c r="Y12" s="162">
        <f>Sectors_I!Y12</f>
        <v>89314134.843180001</v>
      </c>
      <c r="Z12" s="162">
        <f>Sectors_I!Z12</f>
        <v>0</v>
      </c>
      <c r="AA12" s="162">
        <f>Sectors_I!AA12</f>
        <v>1278282.8935</v>
      </c>
      <c r="AB12" s="162">
        <f>Sectors_I!AB12</f>
        <v>1278282.8935</v>
      </c>
    </row>
    <row r="13" spans="1:28" x14ac:dyDescent="0.3">
      <c r="A13" s="102" t="s">
        <v>120</v>
      </c>
      <c r="B13" s="158">
        <f>Sectors_I!B13</f>
        <v>523170229.34980029</v>
      </c>
      <c r="C13" s="158">
        <f>Sectors_I!C13</f>
        <v>468340275.66843677</v>
      </c>
      <c r="D13" s="158">
        <f>Sectors_I!D13</f>
        <v>991510505.01823688</v>
      </c>
      <c r="E13" s="159">
        <f>Sectors_I!E13</f>
        <v>14767671.019337609</v>
      </c>
      <c r="F13" s="159">
        <f>Sectors_I!F13</f>
        <v>4862700.6292935796</v>
      </c>
      <c r="G13" s="159">
        <f>Sectors_I!G13</f>
        <v>19630371.648531191</v>
      </c>
      <c r="H13" s="109">
        <f>Sectors_I!H13</f>
        <v>0.13485900000000001</v>
      </c>
      <c r="I13" s="105">
        <f>Sectors_I!I13</f>
        <v>9.4253697559325347E-2</v>
      </c>
      <c r="J13" s="109">
        <f>Sectors_I!J13</f>
        <v>0.11544500000000001</v>
      </c>
      <c r="K13" s="106">
        <f>Sectors_I!K13</f>
        <v>38.779200000000003</v>
      </c>
      <c r="L13" s="106">
        <f>Sectors_I!L13</f>
        <v>52.194580901289747</v>
      </c>
      <c r="M13" s="106">
        <f>Sectors_I!M13</f>
        <v>45.184600000000003</v>
      </c>
      <c r="N13" s="162">
        <f>Sectors_I!N13</f>
        <v>20783748.2038</v>
      </c>
      <c r="O13" s="162">
        <f>Sectors_I!O13</f>
        <v>12396306.50489999</v>
      </c>
      <c r="P13" s="162">
        <f>Sectors_I!P13</f>
        <v>33180054.70869999</v>
      </c>
      <c r="Q13" s="162">
        <f>Sectors_I!Q13</f>
        <v>449313953.24840027</v>
      </c>
      <c r="R13" s="162">
        <f>Sectors_I!R13</f>
        <v>426542550.56044787</v>
      </c>
      <c r="S13" s="162">
        <f>Sectors_I!S13</f>
        <v>875856503.80884802</v>
      </c>
      <c r="T13" s="162">
        <f>Sectors_I!T13</f>
        <v>41453187.827999994</v>
      </c>
      <c r="U13" s="162">
        <f>Sectors_I!U13</f>
        <v>25407754.202586867</v>
      </c>
      <c r="V13" s="162">
        <f>Sectors_I!V13</f>
        <v>66860942.030586869</v>
      </c>
      <c r="W13" s="162">
        <f>Sectors_I!W13</f>
        <v>32375168.888</v>
      </c>
      <c r="X13" s="162">
        <f>Sectors_I!X13</f>
        <v>16389970.90540199</v>
      </c>
      <c r="Y13" s="162">
        <f>Sectors_I!Y13</f>
        <v>48765139.793401986</v>
      </c>
      <c r="Z13" s="162">
        <f>Sectors_I!Z13</f>
        <v>27919.385399999999</v>
      </c>
      <c r="AA13" s="162">
        <f>Sectors_I!AA13</f>
        <v>0</v>
      </c>
      <c r="AB13" s="162">
        <f>Sectors_I!AB13</f>
        <v>27919.385399999999</v>
      </c>
    </row>
    <row r="14" spans="1:28" x14ac:dyDescent="0.3">
      <c r="A14" s="102" t="s">
        <v>121</v>
      </c>
      <c r="B14" s="158">
        <f>Sectors_I!B14</f>
        <v>711651589.31560004</v>
      </c>
      <c r="C14" s="158">
        <f>Sectors_I!C14</f>
        <v>1358436887.2668641</v>
      </c>
      <c r="D14" s="158">
        <f>Sectors_I!D14</f>
        <v>2070088476.5825641</v>
      </c>
      <c r="E14" s="159">
        <f>Sectors_I!E14</f>
        <v>12483619.54554845</v>
      </c>
      <c r="F14" s="159">
        <f>Sectors_I!F14</f>
        <v>11971689.327662559</v>
      </c>
      <c r="G14" s="159">
        <f>Sectors_I!G14</f>
        <v>24455308.87321103</v>
      </c>
      <c r="H14" s="109">
        <f>Sectors_I!H14</f>
        <v>0.12696199999999999</v>
      </c>
      <c r="I14" s="105">
        <f>Sectors_I!I14</f>
        <v>0.10428205595477977</v>
      </c>
      <c r="J14" s="109">
        <f>Sectors_I!J14</f>
        <v>0.11206099999999999</v>
      </c>
      <c r="K14" s="106">
        <f>Sectors_I!K14</f>
        <v>59.634799999999998</v>
      </c>
      <c r="L14" s="106">
        <f>Sectors_I!L14</f>
        <v>73.310751355729195</v>
      </c>
      <c r="M14" s="106">
        <f>Sectors_I!M14</f>
        <v>68.617800000000003</v>
      </c>
      <c r="N14" s="162">
        <f>Sectors_I!N14</f>
        <v>9471613.8095999975</v>
      </c>
      <c r="O14" s="162">
        <f>Sectors_I!O14</f>
        <v>27312200.547611997</v>
      </c>
      <c r="P14" s="162">
        <f>Sectors_I!P14</f>
        <v>36783814.357111998</v>
      </c>
      <c r="Q14" s="162">
        <f>Sectors_I!Q14</f>
        <v>593253673.50330007</v>
      </c>
      <c r="R14" s="162">
        <f>Sectors_I!R14</f>
        <v>1297638095.8396912</v>
      </c>
      <c r="S14" s="162">
        <f>Sectors_I!S14</f>
        <v>1890891769.3429911</v>
      </c>
      <c r="T14" s="162">
        <f>Sectors_I!T14</f>
        <v>101954469.82119998</v>
      </c>
      <c r="U14" s="162">
        <f>Sectors_I!U14</f>
        <v>17589572.50276082</v>
      </c>
      <c r="V14" s="162">
        <f>Sectors_I!V14</f>
        <v>119544042.32406081</v>
      </c>
      <c r="W14" s="162">
        <f>Sectors_I!W14</f>
        <v>16443445.991099998</v>
      </c>
      <c r="X14" s="162">
        <f>Sectors_I!X14</f>
        <v>43209218.924411997</v>
      </c>
      <c r="Y14" s="162">
        <f>Sectors_I!Y14</f>
        <v>59652664.915511996</v>
      </c>
      <c r="Z14" s="162">
        <f>Sectors_I!Z14</f>
        <v>0</v>
      </c>
      <c r="AA14" s="162">
        <f>Sectors_I!AA14</f>
        <v>0</v>
      </c>
      <c r="AB14" s="162">
        <f>Sectors_I!AB14</f>
        <v>0</v>
      </c>
    </row>
    <row r="15" spans="1:28" x14ac:dyDescent="0.3">
      <c r="A15" s="102" t="s">
        <v>122</v>
      </c>
      <c r="B15" s="158">
        <f>Sectors_I!B15</f>
        <v>1321882999.9731202</v>
      </c>
      <c r="C15" s="158">
        <f>Sectors_I!C15</f>
        <v>720145240.40106273</v>
      </c>
      <c r="D15" s="158">
        <f>Sectors_I!D15</f>
        <v>2042028240.3741825</v>
      </c>
      <c r="E15" s="159">
        <f>Sectors_I!E15</f>
        <v>15476086.60360392</v>
      </c>
      <c r="F15" s="159">
        <f>Sectors_I!F15</f>
        <v>5916492.0811100593</v>
      </c>
      <c r="G15" s="159">
        <f>Sectors_I!G15</f>
        <v>21392578.684813991</v>
      </c>
      <c r="H15" s="109">
        <f>Sectors_I!H15</f>
        <v>0.12501000000000001</v>
      </c>
      <c r="I15" s="105">
        <f>Sectors_I!I15</f>
        <v>8.2861358177093086E-2</v>
      </c>
      <c r="J15" s="109">
        <f>Sectors_I!J15</f>
        <v>0.110712</v>
      </c>
      <c r="K15" s="106">
        <f>Sectors_I!K15</f>
        <v>57.464399999999998</v>
      </c>
      <c r="L15" s="106">
        <f>Sectors_I!L15</f>
        <v>70.292550040486603</v>
      </c>
      <c r="M15" s="106">
        <f>Sectors_I!M15</f>
        <v>61.878100000000003</v>
      </c>
      <c r="N15" s="162">
        <f>Sectors_I!N15</f>
        <v>18167900.972899999</v>
      </c>
      <c r="O15" s="162">
        <f>Sectors_I!O15</f>
        <v>35857165.220576987</v>
      </c>
      <c r="P15" s="162">
        <f>Sectors_I!P15</f>
        <v>54025066.19347699</v>
      </c>
      <c r="Q15" s="162">
        <f>Sectors_I!Q15</f>
        <v>1278609341.0327201</v>
      </c>
      <c r="R15" s="162">
        <f>Sectors_I!R15</f>
        <v>693140836.16528583</v>
      </c>
      <c r="S15" s="162">
        <f>Sectors_I!S15</f>
        <v>1971750177.1980052</v>
      </c>
      <c r="T15" s="162">
        <f>Sectors_I!T15</f>
        <v>28497702.488600001</v>
      </c>
      <c r="U15" s="162">
        <f>Sectors_I!U15</f>
        <v>14343249.469700001</v>
      </c>
      <c r="V15" s="162">
        <f>Sectors_I!V15</f>
        <v>42840951.958300009</v>
      </c>
      <c r="W15" s="162">
        <f>Sectors_I!W15</f>
        <v>14064686.812200001</v>
      </c>
      <c r="X15" s="162">
        <f>Sectors_I!X15</f>
        <v>12287714.037976991</v>
      </c>
      <c r="Y15" s="162">
        <f>Sectors_I!Y15</f>
        <v>26352400.850176997</v>
      </c>
      <c r="Z15" s="162">
        <f>Sectors_I!Z15</f>
        <v>711269.63959999999</v>
      </c>
      <c r="AA15" s="162">
        <f>Sectors_I!AA15</f>
        <v>373440.72809999995</v>
      </c>
      <c r="AB15" s="162">
        <f>Sectors_I!AB15</f>
        <v>1084710.3677000001</v>
      </c>
    </row>
    <row r="16" spans="1:28" x14ac:dyDescent="0.3">
      <c r="A16" s="102" t="s">
        <v>123</v>
      </c>
      <c r="B16" s="158">
        <f>Sectors_I!B16</f>
        <v>1101607221.6563964</v>
      </c>
      <c r="C16" s="158">
        <f>Sectors_I!C16</f>
        <v>756687724.08721018</v>
      </c>
      <c r="D16" s="158">
        <f>Sectors_I!D16</f>
        <v>1858294945.7435067</v>
      </c>
      <c r="E16" s="159">
        <f>Sectors_I!E16</f>
        <v>14585900.283060411</v>
      </c>
      <c r="F16" s="159">
        <f>Sectors_I!F16</f>
        <v>37195268.786661565</v>
      </c>
      <c r="G16" s="159">
        <f>Sectors_I!G16</f>
        <v>51781169.069821998</v>
      </c>
      <c r="H16" s="109">
        <f>Sectors_I!H16</f>
        <v>0.12501599999999999</v>
      </c>
      <c r="I16" s="105">
        <f>Sectors_I!I16</f>
        <v>9.2111789137308012E-2</v>
      </c>
      <c r="J16" s="109">
        <f>Sectors_I!J16</f>
        <v>0.11174000000000001</v>
      </c>
      <c r="K16" s="106">
        <f>Sectors_I!K16</f>
        <v>57.220500000000001</v>
      </c>
      <c r="L16" s="106">
        <f>Sectors_I!L16</f>
        <v>82.259466888021237</v>
      </c>
      <c r="M16" s="106">
        <f>Sectors_I!M16</f>
        <v>67.349100000000007</v>
      </c>
      <c r="N16" s="162">
        <f>Sectors_I!N16</f>
        <v>10175952.9857</v>
      </c>
      <c r="O16" s="162">
        <f>Sectors_I!O16</f>
        <v>18887495.760766178</v>
      </c>
      <c r="P16" s="162">
        <f>Sectors_I!P16</f>
        <v>29063448.74636618</v>
      </c>
      <c r="Q16" s="162">
        <f>Sectors_I!Q16</f>
        <v>1033309825.9670924</v>
      </c>
      <c r="R16" s="162">
        <f>Sectors_I!R16</f>
        <v>558097572.3242321</v>
      </c>
      <c r="S16" s="162">
        <f>Sectors_I!S16</f>
        <v>1591407398.2913244</v>
      </c>
      <c r="T16" s="162">
        <f>Sectors_I!T16</f>
        <v>49434968.086200006</v>
      </c>
      <c r="U16" s="162">
        <f>Sectors_I!U16</f>
        <v>170331864.94111192</v>
      </c>
      <c r="V16" s="162">
        <f>Sectors_I!V16</f>
        <v>219766833.02731195</v>
      </c>
      <c r="W16" s="162">
        <f>Sectors_I!W16</f>
        <v>18819728.307204016</v>
      </c>
      <c r="X16" s="162">
        <f>Sectors_I!X16</f>
        <v>28258286.821866181</v>
      </c>
      <c r="Y16" s="162">
        <f>Sectors_I!Y16</f>
        <v>47078015.128970198</v>
      </c>
      <c r="Z16" s="162">
        <f>Sectors_I!Z16</f>
        <v>42699.295899999997</v>
      </c>
      <c r="AA16" s="162">
        <f>Sectors_I!AA16</f>
        <v>0</v>
      </c>
      <c r="AB16" s="162">
        <f>Sectors_I!AB16</f>
        <v>42699.295899999997</v>
      </c>
    </row>
    <row r="17" spans="1:28" x14ac:dyDescent="0.3">
      <c r="A17" s="102" t="s">
        <v>124</v>
      </c>
      <c r="B17" s="158">
        <f>Sectors_I!B17</f>
        <v>317841213.52739996</v>
      </c>
      <c r="C17" s="158">
        <f>Sectors_I!C17</f>
        <v>345233863.38628697</v>
      </c>
      <c r="D17" s="158">
        <f>Sectors_I!D17</f>
        <v>663075076.91368699</v>
      </c>
      <c r="E17" s="159">
        <f>Sectors_I!E17</f>
        <v>3047117.9322619294</v>
      </c>
      <c r="F17" s="159">
        <f>Sectors_I!F17</f>
        <v>2400996.51432729</v>
      </c>
      <c r="G17" s="159">
        <f>Sectors_I!G17</f>
        <v>5448114.4465892296</v>
      </c>
      <c r="H17" s="109">
        <f>Sectors_I!H17</f>
        <v>0.124061</v>
      </c>
      <c r="I17" s="105">
        <f>Sectors_I!I17</f>
        <v>7.8624145919946306E-2</v>
      </c>
      <c r="J17" s="109">
        <f>Sectors_I!J17</f>
        <v>0.100441</v>
      </c>
      <c r="K17" s="106">
        <f>Sectors_I!K17</f>
        <v>55.991799999999998</v>
      </c>
      <c r="L17" s="106">
        <f>Sectors_I!L17</f>
        <v>62.780251847614679</v>
      </c>
      <c r="M17" s="106">
        <f>Sectors_I!M17</f>
        <v>59.527900000000002</v>
      </c>
      <c r="N17" s="162">
        <f>Sectors_I!N17</f>
        <v>3107685.3615999995</v>
      </c>
      <c r="O17" s="162">
        <f>Sectors_I!O17</f>
        <v>2577183.8799000001</v>
      </c>
      <c r="P17" s="162">
        <f>Sectors_I!P17</f>
        <v>5684869.2415000005</v>
      </c>
      <c r="Q17" s="162">
        <f>Sectors_I!Q17</f>
        <v>306643772.68719995</v>
      </c>
      <c r="R17" s="162">
        <f>Sectors_I!R17</f>
        <v>331265845.13638699</v>
      </c>
      <c r="S17" s="162">
        <f>Sectors_I!S17</f>
        <v>637909617.82358706</v>
      </c>
      <c r="T17" s="162">
        <f>Sectors_I!T17</f>
        <v>6958430.7407</v>
      </c>
      <c r="U17" s="162">
        <f>Sectors_I!U17</f>
        <v>9029582.4627</v>
      </c>
      <c r="V17" s="162">
        <f>Sectors_I!V17</f>
        <v>15988013.203400001</v>
      </c>
      <c r="W17" s="162">
        <f>Sectors_I!W17</f>
        <v>4226213.26</v>
      </c>
      <c r="X17" s="162">
        <f>Sectors_I!X17</f>
        <v>4938435.7872000001</v>
      </c>
      <c r="Y17" s="162">
        <f>Sectors_I!Y17</f>
        <v>9164649.0471999999</v>
      </c>
      <c r="Z17" s="162">
        <f>Sectors_I!Z17</f>
        <v>12796.8395</v>
      </c>
      <c r="AA17" s="162">
        <f>Sectors_I!AA17</f>
        <v>0</v>
      </c>
      <c r="AB17" s="162">
        <f>Sectors_I!AB17</f>
        <v>12796.8395</v>
      </c>
    </row>
    <row r="18" spans="1:28" x14ac:dyDescent="0.3">
      <c r="A18" s="102" t="s">
        <v>125</v>
      </c>
      <c r="B18" s="158">
        <f>Sectors_I!B18</f>
        <v>239850490.10737002</v>
      </c>
      <c r="C18" s="158">
        <f>Sectors_I!C18</f>
        <v>363740855.27559793</v>
      </c>
      <c r="D18" s="158">
        <f>Sectors_I!D18</f>
        <v>603591345.38286817</v>
      </c>
      <c r="E18" s="159">
        <f>Sectors_I!E18</f>
        <v>3897720.91920627</v>
      </c>
      <c r="F18" s="159">
        <f>Sectors_I!F18</f>
        <v>3098303.7131811697</v>
      </c>
      <c r="G18" s="159">
        <f>Sectors_I!G18</f>
        <v>6996024.6324874396</v>
      </c>
      <c r="H18" s="109">
        <f>Sectors_I!H18</f>
        <v>0.138733</v>
      </c>
      <c r="I18" s="105">
        <f>Sectors_I!I18</f>
        <v>8.2625720063510225E-2</v>
      </c>
      <c r="J18" s="109">
        <f>Sectors_I!J18</f>
        <v>0.105007</v>
      </c>
      <c r="K18" s="106">
        <f>Sectors_I!K18</f>
        <v>51.296500000000002</v>
      </c>
      <c r="L18" s="106">
        <f>Sectors_I!L18</f>
        <v>53.271419708522664</v>
      </c>
      <c r="M18" s="106">
        <f>Sectors_I!M18</f>
        <v>52.484900000000003</v>
      </c>
      <c r="N18" s="162">
        <f>Sectors_I!N18</f>
        <v>1614889.1640999999</v>
      </c>
      <c r="O18" s="162">
        <f>Sectors_I!O18</f>
        <v>7014955.4602000006</v>
      </c>
      <c r="P18" s="162">
        <f>Sectors_I!P18</f>
        <v>8629844.6242999993</v>
      </c>
      <c r="Q18" s="162">
        <f>Sectors_I!Q18</f>
        <v>219042609.50767004</v>
      </c>
      <c r="R18" s="162">
        <f>Sectors_I!R18</f>
        <v>345634275.0059979</v>
      </c>
      <c r="S18" s="162">
        <f>Sectors_I!S18</f>
        <v>564676884.51346815</v>
      </c>
      <c r="T18" s="162">
        <f>Sectors_I!T18</f>
        <v>18448225.204300001</v>
      </c>
      <c r="U18" s="162">
        <f>Sectors_I!U18</f>
        <v>10719587.3237</v>
      </c>
      <c r="V18" s="162">
        <f>Sectors_I!V18</f>
        <v>29167812.528100006</v>
      </c>
      <c r="W18" s="162">
        <f>Sectors_I!W18</f>
        <v>2340674.3075999999</v>
      </c>
      <c r="X18" s="162">
        <f>Sectors_I!X18</f>
        <v>7166913.5192</v>
      </c>
      <c r="Y18" s="162">
        <f>Sectors_I!Y18</f>
        <v>9507587.8267999981</v>
      </c>
      <c r="Z18" s="162">
        <f>Sectors_I!Z18</f>
        <v>18981.087800000001</v>
      </c>
      <c r="AA18" s="162">
        <f>Sectors_I!AA18</f>
        <v>220079.42670000001</v>
      </c>
      <c r="AB18" s="162">
        <f>Sectors_I!AB18</f>
        <v>239060.51449999999</v>
      </c>
    </row>
    <row r="19" spans="1:28" x14ac:dyDescent="0.3">
      <c r="A19" s="102" t="s">
        <v>126</v>
      </c>
      <c r="B19" s="158">
        <f>Sectors_I!B19</f>
        <v>1008470349.2620699</v>
      </c>
      <c r="C19" s="158">
        <f>Sectors_I!C19</f>
        <v>1169467094.251075</v>
      </c>
      <c r="D19" s="158">
        <f>Sectors_I!D19</f>
        <v>2177937443.513145</v>
      </c>
      <c r="E19" s="159">
        <f>Sectors_I!E19</f>
        <v>21066631.144342225</v>
      </c>
      <c r="F19" s="159">
        <f>Sectors_I!F19</f>
        <v>20172838.048943929</v>
      </c>
      <c r="G19" s="159">
        <f>Sectors_I!G19</f>
        <v>41239469.193286166</v>
      </c>
      <c r="H19" s="109">
        <f>Sectors_I!H19</f>
        <v>0.131796</v>
      </c>
      <c r="I19" s="105">
        <f>Sectors_I!I19</f>
        <v>8.0337361645375471E-2</v>
      </c>
      <c r="J19" s="109">
        <f>Sectors_I!J19</f>
        <v>0.104101</v>
      </c>
      <c r="K19" s="106">
        <f>Sectors_I!K19</f>
        <v>58.096299999999999</v>
      </c>
      <c r="L19" s="106">
        <f>Sectors_I!L19</f>
        <v>70.389702292396947</v>
      </c>
      <c r="M19" s="106">
        <f>Sectors_I!M19</f>
        <v>64.69</v>
      </c>
      <c r="N19" s="162">
        <f>Sectors_I!N19</f>
        <v>19704704.9463</v>
      </c>
      <c r="O19" s="162">
        <f>Sectors_I!O19</f>
        <v>46886444.544170901</v>
      </c>
      <c r="P19" s="162">
        <f>Sectors_I!P19</f>
        <v>66591149.490470894</v>
      </c>
      <c r="Q19" s="162">
        <f>Sectors_I!Q19</f>
        <v>939596928.44396996</v>
      </c>
      <c r="R19" s="162">
        <f>Sectors_I!R19</f>
        <v>1073889886.910578</v>
      </c>
      <c r="S19" s="162">
        <f>Sectors_I!S19</f>
        <v>2013486815.3544481</v>
      </c>
      <c r="T19" s="162">
        <f>Sectors_I!T19</f>
        <v>39378739.470599994</v>
      </c>
      <c r="U19" s="162">
        <f>Sectors_I!U19</f>
        <v>37186648.467769995</v>
      </c>
      <c r="V19" s="162">
        <f>Sectors_I!V19</f>
        <v>76565387.938470006</v>
      </c>
      <c r="W19" s="162">
        <f>Sectors_I!W19</f>
        <v>29361131.769500006</v>
      </c>
      <c r="X19" s="162">
        <f>Sectors_I!X19</f>
        <v>57083024.633226901</v>
      </c>
      <c r="Y19" s="162">
        <f>Sectors_I!Y19</f>
        <v>86444156.402726889</v>
      </c>
      <c r="Z19" s="162">
        <f>Sectors_I!Z19</f>
        <v>133549.57800000001</v>
      </c>
      <c r="AA19" s="162">
        <f>Sectors_I!AA19</f>
        <v>1307534.2394999999</v>
      </c>
      <c r="AB19" s="162">
        <f>Sectors_I!AB19</f>
        <v>1441083.8174999999</v>
      </c>
    </row>
    <row r="20" spans="1:28" x14ac:dyDescent="0.3">
      <c r="A20" s="102" t="s">
        <v>127</v>
      </c>
      <c r="B20" s="158">
        <f>Sectors_I!B20</f>
        <v>436847042.02468151</v>
      </c>
      <c r="C20" s="158">
        <f>Sectors_I!C20</f>
        <v>322885822.75854629</v>
      </c>
      <c r="D20" s="158">
        <f>Sectors_I!D20</f>
        <v>759732864.78322768</v>
      </c>
      <c r="E20" s="159">
        <f>Sectors_I!E20</f>
        <v>9650036.3310893271</v>
      </c>
      <c r="F20" s="159">
        <f>Sectors_I!F20</f>
        <v>4166811.14866762</v>
      </c>
      <c r="G20" s="159">
        <f>Sectors_I!G20</f>
        <v>13816847.479756959</v>
      </c>
      <c r="H20" s="109">
        <f>Sectors_I!H20</f>
        <v>0.12614600000000001</v>
      </c>
      <c r="I20" s="105">
        <f>Sectors_I!I20</f>
        <v>8.1038818870360088E-2</v>
      </c>
      <c r="J20" s="109">
        <f>Sectors_I!J20</f>
        <v>0.107053</v>
      </c>
      <c r="K20" s="106">
        <f>Sectors_I!K20</f>
        <v>73.114099999999993</v>
      </c>
      <c r="L20" s="106">
        <f>Sectors_I!L20</f>
        <v>72.440363177496323</v>
      </c>
      <c r="M20" s="106">
        <f>Sectors_I!M20</f>
        <v>72.829599999999999</v>
      </c>
      <c r="N20" s="162">
        <f>Sectors_I!N20</f>
        <v>5173487.9975140197</v>
      </c>
      <c r="O20" s="162">
        <f>Sectors_I!O20</f>
        <v>7055127.7791446596</v>
      </c>
      <c r="P20" s="162">
        <f>Sectors_I!P20</f>
        <v>12228615.77665868</v>
      </c>
      <c r="Q20" s="162">
        <f>Sectors_I!Q20</f>
        <v>394219294.03386188</v>
      </c>
      <c r="R20" s="162">
        <f>Sectors_I!R20</f>
        <v>285857905.44985163</v>
      </c>
      <c r="S20" s="162">
        <f>Sectors_I!S20</f>
        <v>680077199.48381341</v>
      </c>
      <c r="T20" s="162">
        <f>Sectors_I!T20</f>
        <v>19973303.1624</v>
      </c>
      <c r="U20" s="162">
        <f>Sectors_I!U20</f>
        <v>23505563.585579999</v>
      </c>
      <c r="V20" s="162">
        <f>Sectors_I!V20</f>
        <v>43478866.747879997</v>
      </c>
      <c r="W20" s="162">
        <f>Sectors_I!W20</f>
        <v>22652915.974119633</v>
      </c>
      <c r="X20" s="162">
        <f>Sectors_I!X20</f>
        <v>13522353.723114658</v>
      </c>
      <c r="Y20" s="162">
        <f>Sectors_I!Y20</f>
        <v>36175269.697234288</v>
      </c>
      <c r="Z20" s="162">
        <f>Sectors_I!Z20</f>
        <v>1528.8543</v>
      </c>
      <c r="AA20" s="162">
        <f>Sectors_I!AA20</f>
        <v>0</v>
      </c>
      <c r="AB20" s="162">
        <f>Sectors_I!AB20</f>
        <v>1528.8543</v>
      </c>
    </row>
    <row r="21" spans="1:28" x14ac:dyDescent="0.3">
      <c r="A21" s="102" t="s">
        <v>128</v>
      </c>
      <c r="B21" s="158">
        <f>Sectors_I!B21</f>
        <v>773550913.72117484</v>
      </c>
      <c r="C21" s="158">
        <f>Sectors_I!C21</f>
        <v>2315187504.1509333</v>
      </c>
      <c r="D21" s="158">
        <f>Sectors_I!D21</f>
        <v>3088738417.872108</v>
      </c>
      <c r="E21" s="159">
        <f>Sectors_I!E21</f>
        <v>11781264.937436998</v>
      </c>
      <c r="F21" s="159">
        <f>Sectors_I!F21</f>
        <v>22691039.957964309</v>
      </c>
      <c r="G21" s="159">
        <f>Sectors_I!G21</f>
        <v>34472304.895401306</v>
      </c>
      <c r="H21" s="109">
        <f>Sectors_I!H21</f>
        <v>0.13069800000000001</v>
      </c>
      <c r="I21" s="105">
        <f>Sectors_I!I21</f>
        <v>8.8098141833473073E-2</v>
      </c>
      <c r="J21" s="109">
        <f>Sectors_I!J21</f>
        <v>9.8463099999999998E-2</v>
      </c>
      <c r="K21" s="106">
        <f>Sectors_I!K21</f>
        <v>112.372</v>
      </c>
      <c r="L21" s="106">
        <f>Sectors_I!L21</f>
        <v>125.48541893496478</v>
      </c>
      <c r="M21" s="106">
        <f>Sectors_I!M21</f>
        <v>122.277</v>
      </c>
      <c r="N21" s="162">
        <f>Sectors_I!N21</f>
        <v>19030919.434100002</v>
      </c>
      <c r="O21" s="162">
        <f>Sectors_I!O21</f>
        <v>59493371.811833166</v>
      </c>
      <c r="P21" s="162">
        <f>Sectors_I!P21</f>
        <v>78524291.245933175</v>
      </c>
      <c r="Q21" s="162">
        <f>Sectors_I!Q21</f>
        <v>705049940.23667479</v>
      </c>
      <c r="R21" s="162">
        <f>Sectors_I!R21</f>
        <v>2022379893.6212595</v>
      </c>
      <c r="S21" s="162">
        <f>Sectors_I!S21</f>
        <v>2727429833.8579335</v>
      </c>
      <c r="T21" s="162">
        <f>Sectors_I!T21</f>
        <v>46196394.729599997</v>
      </c>
      <c r="U21" s="162">
        <f>Sectors_I!U21</f>
        <v>176699239.45585275</v>
      </c>
      <c r="V21" s="162">
        <f>Sectors_I!V21</f>
        <v>222895634.18545273</v>
      </c>
      <c r="W21" s="162">
        <f>Sectors_I!W21</f>
        <v>21768136.479400001</v>
      </c>
      <c r="X21" s="162">
        <f>Sectors_I!X21</f>
        <v>115138760.3494492</v>
      </c>
      <c r="Y21" s="162">
        <f>Sectors_I!Y21</f>
        <v>136906896.82884923</v>
      </c>
      <c r="Z21" s="162">
        <f>Sectors_I!Z21</f>
        <v>536442.27549999999</v>
      </c>
      <c r="AA21" s="162">
        <f>Sectors_I!AA21</f>
        <v>969610.72437199997</v>
      </c>
      <c r="AB21" s="162">
        <f>Sectors_I!AB21</f>
        <v>1506052.999872</v>
      </c>
    </row>
    <row r="22" spans="1:28" x14ac:dyDescent="0.3">
      <c r="A22" s="102" t="s">
        <v>129</v>
      </c>
      <c r="B22" s="158">
        <f>Sectors_I!B22</f>
        <v>337087075.25235999</v>
      </c>
      <c r="C22" s="158">
        <f>Sectors_I!C22</f>
        <v>496489492.96992654</v>
      </c>
      <c r="D22" s="158">
        <f>Sectors_I!D22</f>
        <v>833576568.22218645</v>
      </c>
      <c r="E22" s="159">
        <f>Sectors_I!E22</f>
        <v>4842005.4127037805</v>
      </c>
      <c r="F22" s="159">
        <f>Sectors_I!F22</f>
        <v>6524731.05264067</v>
      </c>
      <c r="G22" s="159">
        <f>Sectors_I!G22</f>
        <v>11366736.465344438</v>
      </c>
      <c r="H22" s="109">
        <f>Sectors_I!H22</f>
        <v>0.125387</v>
      </c>
      <c r="I22" s="105">
        <f>Sectors_I!I22</f>
        <v>8.0842418399495616E-2</v>
      </c>
      <c r="J22" s="109">
        <f>Sectors_I!J22</f>
        <v>9.8839499999999997E-2</v>
      </c>
      <c r="K22" s="106">
        <f>Sectors_I!K22</f>
        <v>86.797899999999998</v>
      </c>
      <c r="L22" s="106">
        <f>Sectors_I!L22</f>
        <v>111.60528406859366</v>
      </c>
      <c r="M22" s="106">
        <f>Sectors_I!M22</f>
        <v>101.553</v>
      </c>
      <c r="N22" s="162">
        <f>Sectors_I!N22</f>
        <v>10326118.701499999</v>
      </c>
      <c r="O22" s="162">
        <f>Sectors_I!O22</f>
        <v>26716955.653468002</v>
      </c>
      <c r="P22" s="162">
        <f>Sectors_I!P22</f>
        <v>37043074.354967996</v>
      </c>
      <c r="Q22" s="162">
        <f>Sectors_I!Q22</f>
        <v>303552429.31725997</v>
      </c>
      <c r="R22" s="162">
        <f>Sectors_I!R22</f>
        <v>438094193.57682854</v>
      </c>
      <c r="S22" s="162">
        <f>Sectors_I!S22</f>
        <v>741646622.89398837</v>
      </c>
      <c r="T22" s="162">
        <f>Sectors_I!T22</f>
        <v>18464513.4089</v>
      </c>
      <c r="U22" s="162">
        <f>Sectors_I!U22</f>
        <v>23923360.584789999</v>
      </c>
      <c r="V22" s="162">
        <f>Sectors_I!V22</f>
        <v>42387873.993689999</v>
      </c>
      <c r="W22" s="162">
        <f>Sectors_I!W22</f>
        <v>15049695.406200003</v>
      </c>
      <c r="X22" s="162">
        <f>Sectors_I!X22</f>
        <v>32991356.583307996</v>
      </c>
      <c r="Y22" s="162">
        <f>Sectors_I!Y22</f>
        <v>48041051.989508003</v>
      </c>
      <c r="Z22" s="162">
        <f>Sectors_I!Z22</f>
        <v>20437.12</v>
      </c>
      <c r="AA22" s="162">
        <f>Sectors_I!AA22</f>
        <v>1480582.2250000001</v>
      </c>
      <c r="AB22" s="162">
        <f>Sectors_I!AB22</f>
        <v>1501019.345</v>
      </c>
    </row>
    <row r="23" spans="1:28" x14ac:dyDescent="0.3">
      <c r="A23" s="102" t="s">
        <v>130</v>
      </c>
      <c r="B23" s="158">
        <f>Sectors_I!B23</f>
        <v>153934822.69705468</v>
      </c>
      <c r="C23" s="158">
        <f>Sectors_I!C23</f>
        <v>800125847.18803477</v>
      </c>
      <c r="D23" s="158">
        <f>Sectors_I!D23</f>
        <v>954060669.88508952</v>
      </c>
      <c r="E23" s="159">
        <f>Sectors_I!E23</f>
        <v>2580606.6249229098</v>
      </c>
      <c r="F23" s="159">
        <f>Sectors_I!F23</f>
        <v>10982034.697364403</v>
      </c>
      <c r="G23" s="159">
        <f>Sectors_I!G23</f>
        <v>13562641.322287301</v>
      </c>
      <c r="H23" s="109">
        <f>Sectors_I!H23</f>
        <v>0.12853999999999999</v>
      </c>
      <c r="I23" s="105">
        <f>Sectors_I!I23</f>
        <v>9.7956729901038958E-2</v>
      </c>
      <c r="J23" s="109">
        <f>Sectors_I!J23</f>
        <v>0.10281899999999999</v>
      </c>
      <c r="K23" s="106">
        <f>Sectors_I!K23</f>
        <v>47.912700000000001</v>
      </c>
      <c r="L23" s="106">
        <f>Sectors_I!L23</f>
        <v>66.675718232602108</v>
      </c>
      <c r="M23" s="106">
        <f>Sectors_I!M23</f>
        <v>63.6813</v>
      </c>
      <c r="N23" s="162">
        <f>Sectors_I!N23</f>
        <v>5790870.6602999996</v>
      </c>
      <c r="O23" s="162">
        <f>Sectors_I!O23</f>
        <v>12997919.202</v>
      </c>
      <c r="P23" s="162">
        <f>Sectors_I!P23</f>
        <v>18788789.862300001</v>
      </c>
      <c r="Q23" s="162">
        <f>Sectors_I!Q23</f>
        <v>111281710.72765468</v>
      </c>
      <c r="R23" s="162">
        <f>Sectors_I!R23</f>
        <v>534140207.84331477</v>
      </c>
      <c r="S23" s="162">
        <f>Sectors_I!S23</f>
        <v>645421918.57096946</v>
      </c>
      <c r="T23" s="162">
        <f>Sectors_I!T23</f>
        <v>34352925.986400001</v>
      </c>
      <c r="U23" s="162">
        <f>Sectors_I!U23</f>
        <v>252957694.73632002</v>
      </c>
      <c r="V23" s="162">
        <f>Sectors_I!V23</f>
        <v>287310620.72272003</v>
      </c>
      <c r="W23" s="162">
        <f>Sectors_I!W23</f>
        <v>8300185.983</v>
      </c>
      <c r="X23" s="162">
        <f>Sectors_I!X23</f>
        <v>13027944.6084</v>
      </c>
      <c r="Y23" s="162">
        <f>Sectors_I!Y23</f>
        <v>21328130.591399997</v>
      </c>
      <c r="Z23" s="162">
        <f>Sectors_I!Z23</f>
        <v>0</v>
      </c>
      <c r="AA23" s="162">
        <f>Sectors_I!AA23</f>
        <v>0</v>
      </c>
      <c r="AB23" s="162">
        <f>Sectors_I!AB23</f>
        <v>0</v>
      </c>
    </row>
    <row r="24" spans="1:28" x14ac:dyDescent="0.3">
      <c r="A24" s="102" t="s">
        <v>223</v>
      </c>
      <c r="B24" s="158">
        <f>Sectors_I!B24</f>
        <v>151319265.11330003</v>
      </c>
      <c r="C24" s="158">
        <f>Sectors_I!C24</f>
        <v>354874816.66320139</v>
      </c>
      <c r="D24" s="158">
        <f>Sectors_I!D24</f>
        <v>506194081.77640134</v>
      </c>
      <c r="E24" s="159">
        <f>Sectors_I!E24</f>
        <v>4150544.7589744804</v>
      </c>
      <c r="F24" s="159">
        <f>Sectors_I!F24</f>
        <v>3569960.2032684898</v>
      </c>
      <c r="G24" s="159">
        <f>Sectors_I!G24</f>
        <v>7720504.9622429693</v>
      </c>
      <c r="H24" s="109">
        <f>Sectors_I!H24</f>
        <v>0.128302</v>
      </c>
      <c r="I24" s="105">
        <f>Sectors_I!I24</f>
        <v>9.3546616747542985E-2</v>
      </c>
      <c r="J24" s="109">
        <f>Sectors_I!J24</f>
        <v>0.104284</v>
      </c>
      <c r="K24" s="106">
        <f>Sectors_I!K24</f>
        <v>25.997</v>
      </c>
      <c r="L24" s="106">
        <f>Sectors_I!L24</f>
        <v>47.231501430993866</v>
      </c>
      <c r="M24" s="106">
        <f>Sectors_I!M24</f>
        <v>40.670400000000001</v>
      </c>
      <c r="N24" s="162">
        <f>Sectors_I!N24</f>
        <v>1905059.781</v>
      </c>
      <c r="O24" s="162">
        <f>Sectors_I!O24</f>
        <v>10127082.512399999</v>
      </c>
      <c r="P24" s="162">
        <f>Sectors_I!P24</f>
        <v>12032142.293399999</v>
      </c>
      <c r="Q24" s="162">
        <f>Sectors_I!Q24</f>
        <v>130691714.29830001</v>
      </c>
      <c r="R24" s="162">
        <f>Sectors_I!R24</f>
        <v>342918852.37260139</v>
      </c>
      <c r="S24" s="162">
        <f>Sectors_I!S24</f>
        <v>473610566.67080134</v>
      </c>
      <c r="T24" s="162">
        <f>Sectors_I!T24</f>
        <v>16531260.493600002</v>
      </c>
      <c r="U24" s="162">
        <f>Sectors_I!U24</f>
        <v>4919041.7911999999</v>
      </c>
      <c r="V24" s="162">
        <f>Sectors_I!V24</f>
        <v>21450302.284799997</v>
      </c>
      <c r="W24" s="162">
        <f>Sectors_I!W24</f>
        <v>4096290.3213999998</v>
      </c>
      <c r="X24" s="162">
        <f>Sectors_I!X24</f>
        <v>6863035.7665999997</v>
      </c>
      <c r="Y24" s="162">
        <f>Sectors_I!Y24</f>
        <v>10959326.088</v>
      </c>
      <c r="Z24" s="162">
        <f>Sectors_I!Z24</f>
        <v>0</v>
      </c>
      <c r="AA24" s="162">
        <f>Sectors_I!AA24</f>
        <v>173886.7328</v>
      </c>
      <c r="AB24" s="162">
        <f>Sectors_I!AB24</f>
        <v>173886.7328</v>
      </c>
    </row>
    <row r="25" spans="1:28" x14ac:dyDescent="0.3">
      <c r="A25" s="102" t="s">
        <v>131</v>
      </c>
      <c r="B25" s="158">
        <f>Sectors_I!B25</f>
        <v>693853396.05009997</v>
      </c>
      <c r="C25" s="158">
        <f>Sectors_I!C25</f>
        <v>1805758487.5826635</v>
      </c>
      <c r="D25" s="158">
        <f>Sectors_I!D25</f>
        <v>2499611883.6327634</v>
      </c>
      <c r="E25" s="159">
        <f>Sectors_I!E25</f>
        <v>845954.91001473996</v>
      </c>
      <c r="F25" s="159">
        <f>Sectors_I!F25</f>
        <v>7248473.3843352497</v>
      </c>
      <c r="G25" s="159">
        <f>Sectors_I!G25</f>
        <v>8094428.2942499882</v>
      </c>
      <c r="H25" s="109">
        <f>Sectors_I!H25</f>
        <v>0.12739400000000001</v>
      </c>
      <c r="I25" s="105">
        <f>Sectors_I!I25</f>
        <v>0.10182658146656498</v>
      </c>
      <c r="J25" s="109">
        <f>Sectors_I!J25</f>
        <v>0.108976</v>
      </c>
      <c r="K25" s="106">
        <f>Sectors_I!K25</f>
        <v>31.3401</v>
      </c>
      <c r="L25" s="106">
        <f>Sectors_I!L25</f>
        <v>140.76066155036295</v>
      </c>
      <c r="M25" s="106">
        <f>Sectors_I!M25</f>
        <v>110.16200000000001</v>
      </c>
      <c r="N25" s="162">
        <f>Sectors_I!N25</f>
        <v>199.36</v>
      </c>
      <c r="O25" s="162">
        <f>Sectors_I!O25</f>
        <v>3493365.0776279997</v>
      </c>
      <c r="P25" s="162">
        <f>Sectors_I!P25</f>
        <v>3493564.4376279996</v>
      </c>
      <c r="Q25" s="162">
        <f>Sectors_I!Q25</f>
        <v>693648343.0582999</v>
      </c>
      <c r="R25" s="162">
        <f>Sectors_I!R25</f>
        <v>1789320376.3583355</v>
      </c>
      <c r="S25" s="162">
        <f>Sectors_I!S25</f>
        <v>2482968719.4167352</v>
      </c>
      <c r="T25" s="162">
        <f>Sectors_I!T25</f>
        <v>200906.47719999999</v>
      </c>
      <c r="U25" s="162">
        <f>Sectors_I!U25</f>
        <v>10674771.0255</v>
      </c>
      <c r="V25" s="162">
        <f>Sectors_I!V25</f>
        <v>10875677.502599999</v>
      </c>
      <c r="W25" s="162">
        <f>Sectors_I!W25</f>
        <v>4146.5146000000004</v>
      </c>
      <c r="X25" s="162">
        <f>Sectors_I!X25</f>
        <v>5763340.1988280006</v>
      </c>
      <c r="Y25" s="162">
        <f>Sectors_I!Y25</f>
        <v>5767486.713428</v>
      </c>
      <c r="Z25" s="162">
        <f>Sectors_I!Z25</f>
        <v>0</v>
      </c>
      <c r="AA25" s="162">
        <f>Sectors_I!AA25</f>
        <v>0</v>
      </c>
      <c r="AB25" s="162">
        <f>Sectors_I!AB25</f>
        <v>0</v>
      </c>
    </row>
    <row r="26" spans="1:28" x14ac:dyDescent="0.3">
      <c r="A26" s="102" t="s">
        <v>132</v>
      </c>
      <c r="B26" s="158">
        <f>Sectors_I!B26</f>
        <v>74979580.749600008</v>
      </c>
      <c r="C26" s="158">
        <f>Sectors_I!C26</f>
        <v>173060067.20486692</v>
      </c>
      <c r="D26" s="158">
        <f>Sectors_I!D26</f>
        <v>248039647.9545669</v>
      </c>
      <c r="E26" s="159">
        <f>Sectors_I!E26</f>
        <v>901176.49626200006</v>
      </c>
      <c r="F26" s="159">
        <f>Sectors_I!F26</f>
        <v>624359.26901222009</v>
      </c>
      <c r="G26" s="159">
        <f>Sectors_I!G26</f>
        <v>1525535.7651742199</v>
      </c>
      <c r="H26" s="109">
        <f>Sectors_I!H26</f>
        <v>0.13020200000000001</v>
      </c>
      <c r="I26" s="105">
        <f>Sectors_I!I26</f>
        <v>0.10051635565543816</v>
      </c>
      <c r="J26" s="109">
        <f>Sectors_I!J26</f>
        <v>0.109539</v>
      </c>
      <c r="K26" s="106">
        <f>Sectors_I!K26</f>
        <v>34.652900000000002</v>
      </c>
      <c r="L26" s="106">
        <f>Sectors_I!L26</f>
        <v>39.547798791613552</v>
      </c>
      <c r="M26" s="106">
        <f>Sectors_I!M26</f>
        <v>38.067399999999999</v>
      </c>
      <c r="N26" s="162">
        <f>Sectors_I!N26</f>
        <v>365892.16620000004</v>
      </c>
      <c r="O26" s="162">
        <f>Sectors_I!O26</f>
        <v>172154.34406</v>
      </c>
      <c r="P26" s="162">
        <f>Sectors_I!P26</f>
        <v>538046.51026000001</v>
      </c>
      <c r="Q26" s="162">
        <f>Sectors_I!Q26</f>
        <v>72622184.156800002</v>
      </c>
      <c r="R26" s="162">
        <f>Sectors_I!R26</f>
        <v>172177323.61120692</v>
      </c>
      <c r="S26" s="162">
        <f>Sectors_I!S26</f>
        <v>244799507.76820689</v>
      </c>
      <c r="T26" s="162">
        <f>Sectors_I!T26</f>
        <v>1708476.0788000003</v>
      </c>
      <c r="U26" s="162">
        <f>Sectors_I!U26</f>
        <v>709523.42169999995</v>
      </c>
      <c r="V26" s="162">
        <f>Sectors_I!V26</f>
        <v>2417999.5004999996</v>
      </c>
      <c r="W26" s="162">
        <f>Sectors_I!W26</f>
        <v>648920.51399999997</v>
      </c>
      <c r="X26" s="162">
        <f>Sectors_I!X26</f>
        <v>173220.17195999998</v>
      </c>
      <c r="Y26" s="162">
        <f>Sectors_I!Y26</f>
        <v>822140.68585999997</v>
      </c>
      <c r="Z26" s="162">
        <f>Sectors_I!Z26</f>
        <v>0</v>
      </c>
      <c r="AA26" s="162">
        <f>Sectors_I!AA26</f>
        <v>0</v>
      </c>
      <c r="AB26" s="162">
        <f>Sectors_I!AB26</f>
        <v>0</v>
      </c>
    </row>
    <row r="27" spans="1:28" x14ac:dyDescent="0.3">
      <c r="A27" s="102" t="s">
        <v>133</v>
      </c>
      <c r="B27" s="158">
        <f>Sectors_I!B27</f>
        <v>799095055.06839991</v>
      </c>
      <c r="C27" s="158">
        <f>Sectors_I!C27</f>
        <v>510720624.84898472</v>
      </c>
      <c r="D27" s="158">
        <f>Sectors_I!D27</f>
        <v>1309815679.9172847</v>
      </c>
      <c r="E27" s="159">
        <f>Sectors_I!E27</f>
        <v>9232619.9816667587</v>
      </c>
      <c r="F27" s="159">
        <f>Sectors_I!F27</f>
        <v>20153260.361966752</v>
      </c>
      <c r="G27" s="159">
        <f>Sectors_I!G27</f>
        <v>29385880.343633514</v>
      </c>
      <c r="H27" s="109">
        <f>Sectors_I!H27</f>
        <v>0.119338</v>
      </c>
      <c r="I27" s="105">
        <f>Sectors_I!I27</f>
        <v>8.1767060909045647E-2</v>
      </c>
      <c r="J27" s="109">
        <f>Sectors_I!J27</f>
        <v>0.104658</v>
      </c>
      <c r="K27" s="106">
        <f>Sectors_I!K27</f>
        <v>77.489900000000006</v>
      </c>
      <c r="L27" s="106">
        <f>Sectors_I!L27</f>
        <v>101.51852188690421</v>
      </c>
      <c r="M27" s="106">
        <f>Sectors_I!M27</f>
        <v>86.876000000000005</v>
      </c>
      <c r="N27" s="162">
        <f>Sectors_I!N27</f>
        <v>5719641.9057</v>
      </c>
      <c r="O27" s="162">
        <f>Sectors_I!O27</f>
        <v>15044167.398800001</v>
      </c>
      <c r="P27" s="162">
        <f>Sectors_I!P27</f>
        <v>20763809.304499999</v>
      </c>
      <c r="Q27" s="162">
        <f>Sectors_I!Q27</f>
        <v>752535503.17619991</v>
      </c>
      <c r="R27" s="162">
        <f>Sectors_I!R27</f>
        <v>427895253.78414166</v>
      </c>
      <c r="S27" s="162">
        <f>Sectors_I!S27</f>
        <v>1180430756.9602416</v>
      </c>
      <c r="T27" s="162">
        <f>Sectors_I!T27</f>
        <v>19105773.5768</v>
      </c>
      <c r="U27" s="162">
        <f>Sectors_I!U27</f>
        <v>42920193.455943048</v>
      </c>
      <c r="V27" s="162">
        <f>Sectors_I!V27</f>
        <v>62025967.032743096</v>
      </c>
      <c r="W27" s="162">
        <f>Sectors_I!W27</f>
        <v>26633819.496799998</v>
      </c>
      <c r="X27" s="162">
        <f>Sectors_I!X27</f>
        <v>29779643.6765</v>
      </c>
      <c r="Y27" s="162">
        <f>Sectors_I!Y27</f>
        <v>56413463.173299998</v>
      </c>
      <c r="Z27" s="162">
        <f>Sectors_I!Z27</f>
        <v>819958.8186</v>
      </c>
      <c r="AA27" s="162">
        <f>Sectors_I!AA27</f>
        <v>10125533.932400001</v>
      </c>
      <c r="AB27" s="162">
        <f>Sectors_I!AB27</f>
        <v>10945492.751</v>
      </c>
    </row>
    <row r="28" spans="1:28" x14ac:dyDescent="0.3">
      <c r="A28" s="102" t="s">
        <v>134</v>
      </c>
      <c r="B28" s="158">
        <f>Sectors_I!B28</f>
        <v>98071336.224199995</v>
      </c>
      <c r="C28" s="158">
        <f>Sectors_I!C28</f>
        <v>70490240.392190993</v>
      </c>
      <c r="D28" s="158">
        <f>Sectors_I!D28</f>
        <v>168561576.61629099</v>
      </c>
      <c r="E28" s="159">
        <f>Sectors_I!E28</f>
        <v>660298.73961207003</v>
      </c>
      <c r="F28" s="159">
        <f>Sectors_I!F28</f>
        <v>252120.06485504998</v>
      </c>
      <c r="G28" s="159">
        <f>Sectors_I!G28</f>
        <v>912418.80446712009</v>
      </c>
      <c r="H28" s="109">
        <f>Sectors_I!H28</f>
        <v>0.12282</v>
      </c>
      <c r="I28" s="105">
        <f>Sectors_I!I28</f>
        <v>8.1138496344245609E-2</v>
      </c>
      <c r="J28" s="109">
        <f>Sectors_I!J28</f>
        <v>0.105381</v>
      </c>
      <c r="K28" s="106">
        <f>Sectors_I!K28</f>
        <v>60.059199999999997</v>
      </c>
      <c r="L28" s="106">
        <f>Sectors_I!L28</f>
        <v>84.44379925876521</v>
      </c>
      <c r="M28" s="106">
        <f>Sectors_I!M28</f>
        <v>70.281000000000006</v>
      </c>
      <c r="N28" s="162">
        <f>Sectors_I!N28</f>
        <v>234231.75</v>
      </c>
      <c r="O28" s="162">
        <f>Sectors_I!O28</f>
        <v>0</v>
      </c>
      <c r="P28" s="162">
        <f>Sectors_I!P28</f>
        <v>234231.75</v>
      </c>
      <c r="Q28" s="162">
        <f>Sectors_I!Q28</f>
        <v>96093418.523299992</v>
      </c>
      <c r="R28" s="162">
        <f>Sectors_I!R28</f>
        <v>67732981.236990988</v>
      </c>
      <c r="S28" s="162">
        <f>Sectors_I!S28</f>
        <v>163826399.76019099</v>
      </c>
      <c r="T28" s="162">
        <f>Sectors_I!T28</f>
        <v>1257780.6248999999</v>
      </c>
      <c r="U28" s="162">
        <f>Sectors_I!U28</f>
        <v>1902120.6434000002</v>
      </c>
      <c r="V28" s="162">
        <f>Sectors_I!V28</f>
        <v>3159901.2682999996</v>
      </c>
      <c r="W28" s="162">
        <f>Sectors_I!W28</f>
        <v>720137.076</v>
      </c>
      <c r="X28" s="162">
        <f>Sectors_I!X28</f>
        <v>855138.51179999998</v>
      </c>
      <c r="Y28" s="162">
        <f>Sectors_I!Y28</f>
        <v>1575275.5878000001</v>
      </c>
      <c r="Z28" s="162">
        <f>Sectors_I!Z28</f>
        <v>0</v>
      </c>
      <c r="AA28" s="162">
        <f>Sectors_I!AA28</f>
        <v>0</v>
      </c>
      <c r="AB28" s="162">
        <f>Sectors_I!AB28</f>
        <v>0</v>
      </c>
    </row>
    <row r="29" spans="1:28" x14ac:dyDescent="0.3">
      <c r="A29" s="102" t="s">
        <v>135</v>
      </c>
      <c r="B29" s="158">
        <f>Sectors_I!B29</f>
        <v>99142404.720604703</v>
      </c>
      <c r="C29" s="158">
        <f>Sectors_I!C29</f>
        <v>146473840.70530292</v>
      </c>
      <c r="D29" s="158">
        <f>Sectors_I!D29</f>
        <v>245616245.42590761</v>
      </c>
      <c r="E29" s="159">
        <f>Sectors_I!E29</f>
        <v>17342821.458565637</v>
      </c>
      <c r="F29" s="159">
        <f>Sectors_I!F29</f>
        <v>497598.83059253002</v>
      </c>
      <c r="G29" s="159">
        <f>Sectors_I!G29</f>
        <v>17840420.289158143</v>
      </c>
      <c r="H29" s="109">
        <f>Sectors_I!H29</f>
        <v>0.123012</v>
      </c>
      <c r="I29" s="105">
        <f>Sectors_I!I29</f>
        <v>0.10818249954095173</v>
      </c>
      <c r="J29" s="109">
        <f>Sectors_I!J29</f>
        <v>0.11360099999999999</v>
      </c>
      <c r="K29" s="106">
        <f>Sectors_I!K29</f>
        <v>63.151499999999999</v>
      </c>
      <c r="L29" s="106">
        <f>Sectors_I!L29</f>
        <v>66.675898744352224</v>
      </c>
      <c r="M29" s="106">
        <f>Sectors_I!M29</f>
        <v>65.391000000000005</v>
      </c>
      <c r="N29" s="162">
        <f>Sectors_I!N29</f>
        <v>84046.21</v>
      </c>
      <c r="O29" s="162">
        <f>Sectors_I!O29</f>
        <v>0</v>
      </c>
      <c r="P29" s="162">
        <f>Sectors_I!P29</f>
        <v>84046.21</v>
      </c>
      <c r="Q29" s="162">
        <f>Sectors_I!Q29</f>
        <v>80637370.702883705</v>
      </c>
      <c r="R29" s="162">
        <f>Sectors_I!R29</f>
        <v>144841674.38628447</v>
      </c>
      <c r="S29" s="162">
        <f>Sectors_I!S29</f>
        <v>225479045.08926809</v>
      </c>
      <c r="T29" s="162">
        <f>Sectors_I!T29</f>
        <v>120141.74619999999</v>
      </c>
      <c r="U29" s="162">
        <f>Sectors_I!U29</f>
        <v>703959.33970000001</v>
      </c>
      <c r="V29" s="162">
        <f>Sectors_I!V29</f>
        <v>824101.08589999995</v>
      </c>
      <c r="W29" s="162">
        <f>Sectors_I!W29</f>
        <v>18384892.271520998</v>
      </c>
      <c r="X29" s="162">
        <f>Sectors_I!X29</f>
        <v>928206.97931844997</v>
      </c>
      <c r="Y29" s="162">
        <f>Sectors_I!Y29</f>
        <v>19313099.2507395</v>
      </c>
      <c r="Z29" s="162">
        <f>Sectors_I!Z29</f>
        <v>0</v>
      </c>
      <c r="AA29" s="162">
        <f>Sectors_I!AA29</f>
        <v>0</v>
      </c>
      <c r="AB29" s="162">
        <f>Sectors_I!AB29</f>
        <v>0</v>
      </c>
    </row>
    <row r="30" spans="1:28" x14ac:dyDescent="0.3">
      <c r="A30" s="102" t="s">
        <v>136</v>
      </c>
      <c r="B30" s="158">
        <f>Sectors_I!B30</f>
        <v>1465093619.6818609</v>
      </c>
      <c r="C30" s="158">
        <f>Sectors_I!C30</f>
        <v>1996576086.1113434</v>
      </c>
      <c r="D30" s="158">
        <f>Sectors_I!D30</f>
        <v>3461669705.7931042</v>
      </c>
      <c r="E30" s="159">
        <f>Sectors_I!E30</f>
        <v>32520680.552457593</v>
      </c>
      <c r="F30" s="159">
        <f>Sectors_I!F30</f>
        <v>21138964.155723952</v>
      </c>
      <c r="G30" s="159">
        <f>Sectors_I!G30</f>
        <v>53659644.708281547</v>
      </c>
      <c r="H30" s="109">
        <f>Sectors_I!H30</f>
        <v>0.14106099999999999</v>
      </c>
      <c r="I30" s="105">
        <f>Sectors_I!I30</f>
        <v>8.6336438253465819E-2</v>
      </c>
      <c r="J30" s="109">
        <f>Sectors_I!J30</f>
        <v>0.10965</v>
      </c>
      <c r="K30" s="106">
        <f>Sectors_I!K30</f>
        <v>70.426400000000001</v>
      </c>
      <c r="L30" s="106">
        <f>Sectors_I!L30</f>
        <v>90.225045376857011</v>
      </c>
      <c r="M30" s="106">
        <f>Sectors_I!M30</f>
        <v>81.830299999999994</v>
      </c>
      <c r="N30" s="162">
        <f>Sectors_I!N30</f>
        <v>23704123.083700001</v>
      </c>
      <c r="O30" s="162">
        <f>Sectors_I!O30</f>
        <v>37104206.237856001</v>
      </c>
      <c r="P30" s="162">
        <f>Sectors_I!P30</f>
        <v>60808329.321556002</v>
      </c>
      <c r="Q30" s="162">
        <f>Sectors_I!Q30</f>
        <v>1364761058.8666611</v>
      </c>
      <c r="R30" s="162">
        <f>Sectors_I!R30</f>
        <v>1867688789.1150672</v>
      </c>
      <c r="S30" s="162">
        <f>Sectors_I!S30</f>
        <v>3232449847.9816279</v>
      </c>
      <c r="T30" s="162">
        <f>Sectors_I!T30</f>
        <v>64706856.772100002</v>
      </c>
      <c r="U30" s="162">
        <f>Sectors_I!U30</f>
        <v>74078969.822846428</v>
      </c>
      <c r="V30" s="162">
        <f>Sectors_I!V30</f>
        <v>138785826.59494644</v>
      </c>
      <c r="W30" s="162">
        <f>Sectors_I!W30</f>
        <v>35249089.218199991</v>
      </c>
      <c r="X30" s="162">
        <f>Sectors_I!X30</f>
        <v>50013362.87005984</v>
      </c>
      <c r="Y30" s="162">
        <f>Sectors_I!Y30</f>
        <v>85262452.088259831</v>
      </c>
      <c r="Z30" s="162">
        <f>Sectors_I!Z30</f>
        <v>376614.82490000001</v>
      </c>
      <c r="AA30" s="162">
        <f>Sectors_I!AA30</f>
        <v>4794964.3033699999</v>
      </c>
      <c r="AB30" s="162">
        <f>Sectors_I!AB30</f>
        <v>5171579.1282700002</v>
      </c>
    </row>
    <row r="31" spans="1:28" x14ac:dyDescent="0.3">
      <c r="A31" s="102" t="s">
        <v>137</v>
      </c>
      <c r="B31" s="158">
        <f>Sectors_I!B31</f>
        <v>2900119597.7695293</v>
      </c>
      <c r="C31" s="158">
        <f>Sectors_I!C31</f>
        <v>389921356.29074907</v>
      </c>
      <c r="D31" s="158">
        <f>Sectors_I!D31</f>
        <v>3290040954.0602779</v>
      </c>
      <c r="E31" s="159">
        <f>Sectors_I!E31</f>
        <v>80871404.984542415</v>
      </c>
      <c r="F31" s="159">
        <f>Sectors_I!F31</f>
        <v>9955919.3307384402</v>
      </c>
      <c r="G31" s="159">
        <f>Sectors_I!G31</f>
        <v>90827324.31528084</v>
      </c>
      <c r="H31" s="109">
        <f>Sectors_I!H31</f>
        <v>0.14730199999999999</v>
      </c>
      <c r="I31" s="105">
        <f>Sectors_I!I31</f>
        <v>8.7612013169043448E-2</v>
      </c>
      <c r="J31" s="109">
        <f>Sectors_I!J31</f>
        <v>0.140539</v>
      </c>
      <c r="K31" s="106">
        <f>Sectors_I!K31</f>
        <v>60.239899999999999</v>
      </c>
      <c r="L31" s="106">
        <f>Sectors_I!L31</f>
        <v>81.285746754765171</v>
      </c>
      <c r="M31" s="106">
        <f>Sectors_I!M31</f>
        <v>62.755499999999998</v>
      </c>
      <c r="N31" s="162">
        <f>Sectors_I!N31</f>
        <v>75341993.685199991</v>
      </c>
      <c r="O31" s="162">
        <f>Sectors_I!O31</f>
        <v>21546112.266855996</v>
      </c>
      <c r="P31" s="162">
        <f>Sectors_I!P31</f>
        <v>96888105.952055991</v>
      </c>
      <c r="Q31" s="162">
        <f>Sectors_I!Q31</f>
        <v>2674268802.5380516</v>
      </c>
      <c r="R31" s="162">
        <f>Sectors_I!R31</f>
        <v>341743019.72259706</v>
      </c>
      <c r="S31" s="162">
        <f>Sectors_I!S31</f>
        <v>3016011822.260848</v>
      </c>
      <c r="T31" s="162">
        <f>Sectors_I!T31</f>
        <v>123769352.18117759</v>
      </c>
      <c r="U31" s="162">
        <f>Sectors_I!U31</f>
        <v>23435375.235256001</v>
      </c>
      <c r="V31" s="162">
        <f>Sectors_I!V31</f>
        <v>147204727.41633359</v>
      </c>
      <c r="W31" s="162">
        <f>Sectors_I!W31</f>
        <v>99059390.306499988</v>
      </c>
      <c r="X31" s="162">
        <f>Sectors_I!X31</f>
        <v>22708819.406936001</v>
      </c>
      <c r="Y31" s="162">
        <f>Sectors_I!Y31</f>
        <v>121768209.71333599</v>
      </c>
      <c r="Z31" s="162">
        <f>Sectors_I!Z31</f>
        <v>3022052.7437999994</v>
      </c>
      <c r="AA31" s="162">
        <f>Sectors_I!AA31</f>
        <v>2034141.9259600001</v>
      </c>
      <c r="AB31" s="162">
        <f>Sectors_I!AB31</f>
        <v>5056194.66976</v>
      </c>
    </row>
    <row r="32" spans="1:28" x14ac:dyDescent="0.3">
      <c r="A32" s="102" t="s">
        <v>192</v>
      </c>
      <c r="B32" s="158">
        <f>Sectors_I!B32</f>
        <v>135123089.00266999</v>
      </c>
      <c r="C32" s="158">
        <f>Sectors_I!C32</f>
        <v>216646470.30074492</v>
      </c>
      <c r="D32" s="158">
        <f>Sectors_I!D32</f>
        <v>351769559.30351496</v>
      </c>
      <c r="E32" s="159">
        <f>Sectors_I!E32</f>
        <v>3852068.88092703</v>
      </c>
      <c r="F32" s="159">
        <f>Sectors_I!F32</f>
        <v>2925815.9539832701</v>
      </c>
      <c r="G32" s="159">
        <f>Sectors_I!G32</f>
        <v>6777884.8349103006</v>
      </c>
      <c r="H32" s="109">
        <f>Sectors_I!H32</f>
        <v>0.156556</v>
      </c>
      <c r="I32" s="105">
        <f>Sectors_I!I32</f>
        <v>8.6705766362940973E-2</v>
      </c>
      <c r="J32" s="109">
        <f>Sectors_I!J32</f>
        <v>0.113454</v>
      </c>
      <c r="K32" s="106">
        <f>Sectors_I!K32</f>
        <v>63.735700000000001</v>
      </c>
      <c r="L32" s="106">
        <f>Sectors_I!L32</f>
        <v>60.918481862183299</v>
      </c>
      <c r="M32" s="106">
        <f>Sectors_I!M32</f>
        <v>61.997500000000002</v>
      </c>
      <c r="N32" s="162">
        <f>Sectors_I!N32</f>
        <v>4017424.3988999999</v>
      </c>
      <c r="O32" s="162">
        <f>Sectors_I!O32</f>
        <v>6649287.0374200009</v>
      </c>
      <c r="P32" s="162">
        <f>Sectors_I!P32</f>
        <v>10666711.436319999</v>
      </c>
      <c r="Q32" s="162">
        <f>Sectors_I!Q32</f>
        <v>123365111.26856999</v>
      </c>
      <c r="R32" s="162">
        <f>Sectors_I!R32</f>
        <v>204655712.76915693</v>
      </c>
      <c r="S32" s="162">
        <f>Sectors_I!S32</f>
        <v>328020824.03792691</v>
      </c>
      <c r="T32" s="162">
        <f>Sectors_I!T32</f>
        <v>6419140.9130999995</v>
      </c>
      <c r="U32" s="162">
        <f>Sectors_I!U32</f>
        <v>2048378.8149000001</v>
      </c>
      <c r="V32" s="162">
        <f>Sectors_I!V32</f>
        <v>8467519.7279000003</v>
      </c>
      <c r="W32" s="162">
        <f>Sectors_I!W32</f>
        <v>5329749.2210000008</v>
      </c>
      <c r="X32" s="162">
        <f>Sectors_I!X32</f>
        <v>9205178.4652479999</v>
      </c>
      <c r="Y32" s="162">
        <f>Sectors_I!Y32</f>
        <v>14534927.686248001</v>
      </c>
      <c r="Z32" s="162">
        <f>Sectors_I!Z32</f>
        <v>9087.6</v>
      </c>
      <c r="AA32" s="162">
        <f>Sectors_I!AA32</f>
        <v>737200.25144000002</v>
      </c>
      <c r="AB32" s="162">
        <f>Sectors_I!AB32</f>
        <v>746287.85144</v>
      </c>
    </row>
    <row r="33" spans="1:28" x14ac:dyDescent="0.3">
      <c r="A33" s="111" t="s">
        <v>224</v>
      </c>
      <c r="B33" s="158">
        <f>Sectors_I!B33</f>
        <v>219899076.9642202</v>
      </c>
      <c r="C33" s="158">
        <f>Sectors_I!C33</f>
        <v>465180013.23322213</v>
      </c>
      <c r="D33" s="158">
        <f>Sectors_I!D33</f>
        <v>685079090.19744265</v>
      </c>
      <c r="E33" s="159">
        <f>Sectors_I!E33</f>
        <v>4204101.6986098802</v>
      </c>
      <c r="F33" s="159">
        <f>Sectors_I!F33</f>
        <v>19585594.949753199</v>
      </c>
      <c r="G33" s="159">
        <f>Sectors_I!G33</f>
        <v>23789696.648363084</v>
      </c>
      <c r="H33" s="109">
        <f>Sectors_I!H33</f>
        <v>0.12507299999999999</v>
      </c>
      <c r="I33" s="105">
        <f>Sectors_I!I33</f>
        <v>9.2032247898022099E-2</v>
      </c>
      <c r="J33" s="109">
        <f>Sectors_I!J33</f>
        <v>0.10263700000000001</v>
      </c>
      <c r="K33" s="106">
        <f>Sectors_I!K33</f>
        <v>49.894399999999997</v>
      </c>
      <c r="L33" s="106">
        <f>Sectors_I!L33</f>
        <v>73.73694933556358</v>
      </c>
      <c r="M33" s="106">
        <f>Sectors_I!M33</f>
        <v>66.040999999999997</v>
      </c>
      <c r="N33" s="162">
        <f>Sectors_I!N33</f>
        <v>2537593.36</v>
      </c>
      <c r="O33" s="162">
        <f>Sectors_I!O33</f>
        <v>19550795.858399998</v>
      </c>
      <c r="P33" s="162">
        <f>Sectors_I!P33</f>
        <v>22088389.218400002</v>
      </c>
      <c r="Q33" s="162">
        <f>Sectors_I!Q33</f>
        <v>186346521.49952021</v>
      </c>
      <c r="R33" s="162">
        <f>Sectors_I!R33</f>
        <v>347013123.58132213</v>
      </c>
      <c r="S33" s="162">
        <f>Sectors_I!S33</f>
        <v>533359645.08084267</v>
      </c>
      <c r="T33" s="162">
        <f>Sectors_I!T33</f>
        <v>28893571.039999995</v>
      </c>
      <c r="U33" s="162">
        <f>Sectors_I!U33</f>
        <v>97130484.221100003</v>
      </c>
      <c r="V33" s="162">
        <f>Sectors_I!V33</f>
        <v>126024055.26109999</v>
      </c>
      <c r="W33" s="162">
        <f>Sectors_I!W33</f>
        <v>4658984.4246999994</v>
      </c>
      <c r="X33" s="162">
        <f>Sectors_I!X33</f>
        <v>20057892.200800002</v>
      </c>
      <c r="Y33" s="162">
        <f>Sectors_I!Y33</f>
        <v>24716876.625500001</v>
      </c>
      <c r="Z33" s="162">
        <f>Sectors_I!Z33</f>
        <v>0</v>
      </c>
      <c r="AA33" s="162">
        <f>Sectors_I!AA33</f>
        <v>978513.23</v>
      </c>
      <c r="AB33" s="162">
        <f>Sectors_I!AB33</f>
        <v>978513.23</v>
      </c>
    </row>
    <row r="34" spans="1:28" x14ac:dyDescent="0.3">
      <c r="A34" s="103" t="s">
        <v>138</v>
      </c>
      <c r="B34" s="158">
        <f>Sectors_I!B34</f>
        <v>19429144842.001106</v>
      </c>
      <c r="C34" s="158">
        <f>Sectors_I!C34</f>
        <v>5596752730.7449236</v>
      </c>
      <c r="D34" s="158">
        <f>Sectors_I!D34</f>
        <v>25025897572.746025</v>
      </c>
      <c r="E34" s="159">
        <f>Sectors_I!E34</f>
        <v>455612712.88872784</v>
      </c>
      <c r="F34" s="159">
        <f>Sectors_I!F34</f>
        <v>43935099.974532224</v>
      </c>
      <c r="G34" s="159">
        <f>Sectors_I!G34</f>
        <v>499547812.86325991</v>
      </c>
      <c r="H34" s="109">
        <f>Sectors_I!H34</f>
        <v>0.15163699999999999</v>
      </c>
      <c r="I34" s="105">
        <f>Sectors_I!I34</f>
        <v>7.182754977334023E-2</v>
      </c>
      <c r="J34" s="109">
        <f>Sectors_I!J34</f>
        <v>0.134244</v>
      </c>
      <c r="K34" s="106">
        <f>Sectors_I!K34</f>
        <v>94.333200000000005</v>
      </c>
      <c r="L34" s="106">
        <f>Sectors_I!L34</f>
        <v>137.51989147783149</v>
      </c>
      <c r="M34" s="106">
        <f>Sectors_I!M34</f>
        <v>103.83799999999999</v>
      </c>
      <c r="N34" s="162">
        <f>Sectors_I!N34</f>
        <v>235749947.89781311</v>
      </c>
      <c r="O34" s="162">
        <f>Sectors_I!O34</f>
        <v>60723791.558835998</v>
      </c>
      <c r="P34" s="162">
        <f>Sectors_I!P34</f>
        <v>296473739.45664918</v>
      </c>
      <c r="Q34" s="162">
        <f>Sectors_I!Q34</f>
        <v>18105122051.801266</v>
      </c>
      <c r="R34" s="162">
        <f>Sectors_I!R34</f>
        <v>5185922669.7302361</v>
      </c>
      <c r="S34" s="162">
        <f>Sectors_I!S34</f>
        <v>23291044721.531399</v>
      </c>
      <c r="T34" s="162">
        <f>Sectors_I!T34</f>
        <v>905976180.67896485</v>
      </c>
      <c r="U34" s="162">
        <f>Sectors_I!U34</f>
        <v>289573159.35138083</v>
      </c>
      <c r="V34" s="162">
        <f>Sectors_I!V34</f>
        <v>1195549340.0304458</v>
      </c>
      <c r="W34" s="162">
        <f>Sectors_I!W34</f>
        <v>358151450.9588719</v>
      </c>
      <c r="X34" s="162">
        <f>Sectors_I!X34</f>
        <v>97780131.75350745</v>
      </c>
      <c r="Y34" s="162">
        <f>Sectors_I!Y34</f>
        <v>455931582.71237946</v>
      </c>
      <c r="Z34" s="162">
        <f>Sectors_I!Z34</f>
        <v>59895158.561999999</v>
      </c>
      <c r="AA34" s="162">
        <f>Sectors_I!AA34</f>
        <v>23476769.9098</v>
      </c>
      <c r="AB34" s="162">
        <f>Sectors_I!AB34</f>
        <v>83371928.471800014</v>
      </c>
    </row>
    <row r="35" spans="1:28" x14ac:dyDescent="0.3">
      <c r="A35" s="102" t="s">
        <v>139</v>
      </c>
      <c r="B35" s="158">
        <f>Sectors_I!B35</f>
        <v>140575582.3619279</v>
      </c>
      <c r="C35" s="158">
        <f>Sectors_I!C35</f>
        <v>58818028.332335711</v>
      </c>
      <c r="D35" s="158">
        <f>Sectors_I!D35</f>
        <v>199393610.69426361</v>
      </c>
      <c r="E35" s="159">
        <f>Sectors_I!E35</f>
        <v>3300706.5652551297</v>
      </c>
      <c r="F35" s="159">
        <f>Sectors_I!F35</f>
        <v>1603444.9155649599</v>
      </c>
      <c r="G35" s="159">
        <f>Sectors_I!G35</f>
        <v>4904151.4808200905</v>
      </c>
      <c r="H35" s="109">
        <f>Sectors_I!H35</f>
        <v>0.15526599999999999</v>
      </c>
      <c r="I35" s="105">
        <f>Sectors_I!I35</f>
        <v>8.7462094524024037E-2</v>
      </c>
      <c r="J35" s="109">
        <f>Sectors_I!J35</f>
        <v>0.13541</v>
      </c>
      <c r="K35" s="106">
        <f>Sectors_I!K35</f>
        <v>56.3247</v>
      </c>
      <c r="L35" s="106">
        <f>Sectors_I!L35</f>
        <v>58.903401539708106</v>
      </c>
      <c r="M35" s="106">
        <f>Sectors_I!M35</f>
        <v>57.081099999999999</v>
      </c>
      <c r="N35" s="162">
        <f>Sectors_I!N35</f>
        <v>1564715.2163999998</v>
      </c>
      <c r="O35" s="162">
        <f>Sectors_I!O35</f>
        <v>1200238.7392</v>
      </c>
      <c r="P35" s="162">
        <f>Sectors_I!P35</f>
        <v>2764953.9556</v>
      </c>
      <c r="Q35" s="162">
        <f>Sectors_I!Q35</f>
        <v>132791068.48339999</v>
      </c>
      <c r="R35" s="162">
        <f>Sectors_I!R35</f>
        <v>55324470.373935707</v>
      </c>
      <c r="S35" s="162">
        <f>Sectors_I!S35</f>
        <v>188115538.85723573</v>
      </c>
      <c r="T35" s="162">
        <f>Sectors_I!T35</f>
        <v>5782827.8934000004</v>
      </c>
      <c r="U35" s="162">
        <f>Sectors_I!U35</f>
        <v>1972688.6142000002</v>
      </c>
      <c r="V35" s="162">
        <f>Sectors_I!V35</f>
        <v>7755516.5077</v>
      </c>
      <c r="W35" s="162">
        <f>Sectors_I!W35</f>
        <v>1976971.9251279</v>
      </c>
      <c r="X35" s="162">
        <f>Sectors_I!X35</f>
        <v>1417360.9242</v>
      </c>
      <c r="Y35" s="162">
        <f>Sectors_I!Y35</f>
        <v>3394332.8493279004</v>
      </c>
      <c r="Z35" s="162">
        <f>Sectors_I!Z35</f>
        <v>24714.06</v>
      </c>
      <c r="AA35" s="162">
        <f>Sectors_I!AA35</f>
        <v>103508.42</v>
      </c>
      <c r="AB35" s="162">
        <f>Sectors_I!AB35</f>
        <v>128222.48</v>
      </c>
    </row>
    <row r="36" spans="1:28" x14ac:dyDescent="0.3">
      <c r="A36" s="102" t="s">
        <v>140</v>
      </c>
      <c r="B36" s="158">
        <f>Sectors_I!B36</f>
        <v>10272691544.816088</v>
      </c>
      <c r="C36" s="158">
        <f>Sectors_I!C36</f>
        <v>1323529165.8049772</v>
      </c>
      <c r="D36" s="158">
        <f>Sectors_I!D36</f>
        <v>11596220710.621166</v>
      </c>
      <c r="E36" s="159">
        <f>Sectors_I!E36</f>
        <v>350493752.55529422</v>
      </c>
      <c r="F36" s="159">
        <f>Sectors_I!F36</f>
        <v>8326650.5823184503</v>
      </c>
      <c r="G36" s="159">
        <f>Sectors_I!G36</f>
        <v>358820403.13751262</v>
      </c>
      <c r="H36" s="109">
        <f>Sectors_I!H36</f>
        <v>0.16896</v>
      </c>
      <c r="I36" s="105">
        <f>Sectors_I!I36</f>
        <v>6.9529577686106431E-2</v>
      </c>
      <c r="J36" s="109">
        <f>Sectors_I!J36</f>
        <v>0.157995</v>
      </c>
      <c r="K36" s="106">
        <f>Sectors_I!K36</f>
        <v>62.752699999999997</v>
      </c>
      <c r="L36" s="106">
        <f>Sectors_I!L36</f>
        <v>77.018865893086911</v>
      </c>
      <c r="M36" s="106">
        <f>Sectors_I!M36</f>
        <v>64.358199999999997</v>
      </c>
      <c r="N36" s="162">
        <f>Sectors_I!N36</f>
        <v>155278244.38741305</v>
      </c>
      <c r="O36" s="162">
        <f>Sectors_I!O36</f>
        <v>8779350.4354800005</v>
      </c>
      <c r="P36" s="162">
        <f>Sectors_I!P36</f>
        <v>164057594.82289305</v>
      </c>
      <c r="Q36" s="162">
        <f>Sectors_I!Q36</f>
        <v>9532332487.2768116</v>
      </c>
      <c r="R36" s="162">
        <f>Sectors_I!R36</f>
        <v>1264738070.9826338</v>
      </c>
      <c r="S36" s="162">
        <f>Sectors_I!S36</f>
        <v>10797070558.259548</v>
      </c>
      <c r="T36" s="162">
        <f>Sectors_I!T36</f>
        <v>481799537.04373145</v>
      </c>
      <c r="U36" s="162">
        <f>Sectors_I!U36</f>
        <v>37871549.460610002</v>
      </c>
      <c r="V36" s="162">
        <f>Sectors_I!V36</f>
        <v>519671086.50434142</v>
      </c>
      <c r="W36" s="162">
        <f>Sectors_I!W36</f>
        <v>234571700.70314404</v>
      </c>
      <c r="X36" s="162">
        <f>Sectors_I!X36</f>
        <v>16475477.163833449</v>
      </c>
      <c r="Y36" s="162">
        <f>Sectors_I!Y36</f>
        <v>251047177.86697745</v>
      </c>
      <c r="Z36" s="162">
        <f>Sectors_I!Z36</f>
        <v>23987819.792399999</v>
      </c>
      <c r="AA36" s="162">
        <f>Sectors_I!AA36</f>
        <v>4444068.197900001</v>
      </c>
      <c r="AB36" s="162">
        <f>Sectors_I!AB36</f>
        <v>28431887.9903</v>
      </c>
    </row>
    <row r="37" spans="1:28" x14ac:dyDescent="0.3">
      <c r="A37" s="102" t="s">
        <v>225</v>
      </c>
      <c r="B37" s="158">
        <f>Sectors_I!B37</f>
        <v>198112.7702</v>
      </c>
      <c r="C37" s="158">
        <f>Sectors_I!C37</f>
        <v>0</v>
      </c>
      <c r="D37" s="158">
        <f>Sectors_I!D37</f>
        <v>198112.7702</v>
      </c>
      <c r="E37" s="159">
        <f>Sectors_I!E37</f>
        <v>50502.042609230004</v>
      </c>
      <c r="F37" s="159">
        <f>Sectors_I!F37</f>
        <v>0</v>
      </c>
      <c r="G37" s="159">
        <f>Sectors_I!G37</f>
        <v>50502.042609230004</v>
      </c>
      <c r="H37" s="109">
        <f>Sectors_I!H37</f>
        <v>0.28950599999999999</v>
      </c>
      <c r="I37" s="105" t="str">
        <f>Sectors_I!I37</f>
        <v/>
      </c>
      <c r="J37" s="109">
        <f>Sectors_I!J37</f>
        <v>0.28950599999999999</v>
      </c>
      <c r="K37" s="106">
        <f>Sectors_I!K37</f>
        <v>41.251399999999997</v>
      </c>
      <c r="L37" s="106" t="str">
        <f>Sectors_I!L37</f>
        <v/>
      </c>
      <c r="M37" s="106">
        <f>Sectors_I!M37</f>
        <v>41.251399999999997</v>
      </c>
      <c r="N37" s="162">
        <f>Sectors_I!N37</f>
        <v>13852.483700000001</v>
      </c>
      <c r="O37" s="162">
        <f>Sectors_I!O37</f>
        <v>0</v>
      </c>
      <c r="P37" s="162">
        <f>Sectors_I!P37</f>
        <v>13852.483700000001</v>
      </c>
      <c r="Q37" s="162">
        <f>Sectors_I!Q37</f>
        <v>87516.467999999979</v>
      </c>
      <c r="R37" s="162">
        <f>Sectors_I!R37</f>
        <v>0</v>
      </c>
      <c r="S37" s="162">
        <f>Sectors_I!S37</f>
        <v>87516.467999999979</v>
      </c>
      <c r="T37" s="162">
        <f>Sectors_I!T37</f>
        <v>61122.5095</v>
      </c>
      <c r="U37" s="162">
        <f>Sectors_I!U37</f>
        <v>0</v>
      </c>
      <c r="V37" s="162">
        <f>Sectors_I!V37</f>
        <v>61122.5095</v>
      </c>
      <c r="W37" s="162">
        <f>Sectors_I!W37</f>
        <v>47076.8122</v>
      </c>
      <c r="X37" s="162">
        <f>Sectors_I!X37</f>
        <v>0</v>
      </c>
      <c r="Y37" s="162">
        <f>Sectors_I!Y37</f>
        <v>47076.8122</v>
      </c>
      <c r="Z37" s="162">
        <f>Sectors_I!Z37</f>
        <v>2396.9805000000001</v>
      </c>
      <c r="AA37" s="162">
        <f>Sectors_I!AA37</f>
        <v>0</v>
      </c>
      <c r="AB37" s="162">
        <f>Sectors_I!AB37</f>
        <v>2396.9805000000001</v>
      </c>
    </row>
    <row r="38" spans="1:28" x14ac:dyDescent="0.3">
      <c r="A38" s="102" t="s">
        <v>141</v>
      </c>
      <c r="B38" s="158">
        <f>Sectors_I!B38</f>
        <v>427211829.89116418</v>
      </c>
      <c r="C38" s="158">
        <f>Sectors_I!C38</f>
        <v>14.97</v>
      </c>
      <c r="D38" s="158">
        <f>Sectors_I!D38</f>
        <v>427211844.86116421</v>
      </c>
      <c r="E38" s="159">
        <f>Sectors_I!E38</f>
        <v>16140891.647116151</v>
      </c>
      <c r="F38" s="159">
        <f>Sectors_I!F38</f>
        <v>0</v>
      </c>
      <c r="G38" s="159">
        <f>Sectors_I!G38</f>
        <v>16140891.647116151</v>
      </c>
      <c r="H38" s="109">
        <f>Sectors_I!H38</f>
        <v>0.127002</v>
      </c>
      <c r="I38" s="105" t="str">
        <f>Sectors_I!I38</f>
        <v/>
      </c>
      <c r="J38" s="109">
        <f>Sectors_I!J38</f>
        <v>0.127002</v>
      </c>
      <c r="K38" s="106">
        <f>Sectors_I!K38</f>
        <v>17.697900000000001</v>
      </c>
      <c r="L38" s="106" t="str">
        <f>Sectors_I!L38</f>
        <v/>
      </c>
      <c r="M38" s="106">
        <f>Sectors_I!M38</f>
        <v>17.697900000000001</v>
      </c>
      <c r="N38" s="162">
        <f>Sectors_I!N38</f>
        <v>6720824.3270999994</v>
      </c>
      <c r="O38" s="162">
        <f>Sectors_I!O38</f>
        <v>0</v>
      </c>
      <c r="P38" s="162">
        <f>Sectors_I!P38</f>
        <v>6720824.3270999994</v>
      </c>
      <c r="Q38" s="162">
        <f>Sectors_I!Q38</f>
        <v>408698151.54326415</v>
      </c>
      <c r="R38" s="162">
        <f>Sectors_I!R38</f>
        <v>14.97</v>
      </c>
      <c r="S38" s="162">
        <f>Sectors_I!S38</f>
        <v>408698166.51326418</v>
      </c>
      <c r="T38" s="162">
        <f>Sectors_I!T38</f>
        <v>10803057.734299999</v>
      </c>
      <c r="U38" s="162">
        <f>Sectors_I!U38</f>
        <v>0</v>
      </c>
      <c r="V38" s="162">
        <f>Sectors_I!V38</f>
        <v>10803057.734299999</v>
      </c>
      <c r="W38" s="162">
        <f>Sectors_I!W38</f>
        <v>7710620.6136000007</v>
      </c>
      <c r="X38" s="162">
        <f>Sectors_I!X38</f>
        <v>0</v>
      </c>
      <c r="Y38" s="162">
        <f>Sectors_I!Y38</f>
        <v>7710620.6136000007</v>
      </c>
      <c r="Z38" s="162">
        <f>Sectors_I!Z38</f>
        <v>0</v>
      </c>
      <c r="AA38" s="162">
        <f>Sectors_I!AA38</f>
        <v>0</v>
      </c>
      <c r="AB38" s="162">
        <f>Sectors_I!AB38</f>
        <v>0</v>
      </c>
    </row>
    <row r="39" spans="1:28" x14ac:dyDescent="0.3">
      <c r="A39" s="102" t="s">
        <v>142</v>
      </c>
      <c r="B39" s="158">
        <f>Sectors_I!B39</f>
        <v>71861959.9023</v>
      </c>
      <c r="C39" s="158">
        <f>Sectors_I!C39</f>
        <v>9084639.7918139994</v>
      </c>
      <c r="D39" s="158">
        <f>Sectors_I!D39</f>
        <v>80946599.694013983</v>
      </c>
      <c r="E39" s="159">
        <f>Sectors_I!E39</f>
        <v>10922589.232143424</v>
      </c>
      <c r="F39" s="159">
        <f>Sectors_I!F39</f>
        <v>4587071.3863142598</v>
      </c>
      <c r="G39" s="159">
        <f>Sectors_I!G39</f>
        <v>15509660.618457682</v>
      </c>
      <c r="H39" s="109">
        <f>Sectors_I!H39</f>
        <v>0.15035699999999999</v>
      </c>
      <c r="I39" s="105">
        <f>Sectors_I!I39</f>
        <v>9.8409589784000481E-2</v>
      </c>
      <c r="J39" s="109">
        <f>Sectors_I!J39</f>
        <v>0.145402</v>
      </c>
      <c r="K39" s="106">
        <f>Sectors_I!K39</f>
        <v>213.995</v>
      </c>
      <c r="L39" s="106">
        <f>Sectors_I!L39</f>
        <v>65.231041572400613</v>
      </c>
      <c r="M39" s="106">
        <f>Sectors_I!M39</f>
        <v>199.786</v>
      </c>
      <c r="N39" s="162">
        <f>Sectors_I!N39</f>
        <v>3098268.3873999994</v>
      </c>
      <c r="O39" s="162">
        <f>Sectors_I!O39</f>
        <v>2453881.4712499999</v>
      </c>
      <c r="P39" s="162">
        <f>Sectors_I!P39</f>
        <v>5552149.8586500017</v>
      </c>
      <c r="Q39" s="162">
        <f>Sectors_I!Q39</f>
        <v>56388035.434299998</v>
      </c>
      <c r="R39" s="162">
        <f>Sectors_I!R39</f>
        <v>4216607.2219539993</v>
      </c>
      <c r="S39" s="162">
        <f>Sectors_I!S39</f>
        <v>60604642.656153977</v>
      </c>
      <c r="T39" s="162">
        <f>Sectors_I!T39</f>
        <v>6198383.6606000001</v>
      </c>
      <c r="U39" s="162">
        <f>Sectors_I!U39</f>
        <v>352210.53600000002</v>
      </c>
      <c r="V39" s="162">
        <f>Sectors_I!V39</f>
        <v>6550594.1966000004</v>
      </c>
      <c r="W39" s="162">
        <f>Sectors_I!W39</f>
        <v>9275540.8074000012</v>
      </c>
      <c r="X39" s="162">
        <f>Sectors_I!X39</f>
        <v>4515822.0338599999</v>
      </c>
      <c r="Y39" s="162">
        <f>Sectors_I!Y39</f>
        <v>13791362.841260001</v>
      </c>
      <c r="Z39" s="162">
        <f>Sectors_I!Z39</f>
        <v>0</v>
      </c>
      <c r="AA39" s="162">
        <f>Sectors_I!AA39</f>
        <v>0</v>
      </c>
      <c r="AB39" s="162">
        <f>Sectors_I!AB39</f>
        <v>0</v>
      </c>
    </row>
    <row r="40" spans="1:28" x14ac:dyDescent="0.3">
      <c r="A40" s="102" t="s">
        <v>143</v>
      </c>
      <c r="B40" s="158">
        <f>Sectors_I!B40</f>
        <v>466851613.3755132</v>
      </c>
      <c r="C40" s="158">
        <f>Sectors_I!C40</f>
        <v>5165562.0955530005</v>
      </c>
      <c r="D40" s="158">
        <f>Sectors_I!D40</f>
        <v>472017175.47106624</v>
      </c>
      <c r="E40" s="159">
        <f>Sectors_I!E40</f>
        <v>24826064.358515553</v>
      </c>
      <c r="F40" s="159">
        <f>Sectors_I!F40</f>
        <v>1382870.1656597301</v>
      </c>
      <c r="G40" s="159">
        <f>Sectors_I!G40</f>
        <v>26208934.524075281</v>
      </c>
      <c r="H40" s="109">
        <f>Sectors_I!H40</f>
        <v>0.329233</v>
      </c>
      <c r="I40" s="105">
        <f>Sectors_I!I40</f>
        <v>0.34892426399858462</v>
      </c>
      <c r="J40" s="109">
        <f>Sectors_I!J40</f>
        <v>0.32945000000000002</v>
      </c>
      <c r="K40" s="106">
        <f>Sectors_I!K40</f>
        <v>208.85599999999999</v>
      </c>
      <c r="L40" s="106">
        <f>Sectors_I!L40</f>
        <v>95.205597049578515</v>
      </c>
      <c r="M40" s="106">
        <f>Sectors_I!M40</f>
        <v>207.62</v>
      </c>
      <c r="N40" s="162">
        <f>Sectors_I!N40</f>
        <v>12857539.297</v>
      </c>
      <c r="O40" s="162">
        <f>Sectors_I!O40</f>
        <v>1306815.1746999999</v>
      </c>
      <c r="P40" s="162">
        <f>Sectors_I!P40</f>
        <v>14164354.4717</v>
      </c>
      <c r="Q40" s="162">
        <f>Sectors_I!Q40</f>
        <v>421992634.65171319</v>
      </c>
      <c r="R40" s="162">
        <f>Sectors_I!R40</f>
        <v>3642149.4996530004</v>
      </c>
      <c r="S40" s="162">
        <f>Sectors_I!S40</f>
        <v>425634784.15136629</v>
      </c>
      <c r="T40" s="162">
        <f>Sectors_I!T40</f>
        <v>29886644.93</v>
      </c>
      <c r="U40" s="162">
        <f>Sectors_I!U40</f>
        <v>202671.07779999997</v>
      </c>
      <c r="V40" s="162">
        <f>Sectors_I!V40</f>
        <v>30089316.007800002</v>
      </c>
      <c r="W40" s="162">
        <f>Sectors_I!W40</f>
        <v>13235010.833799999</v>
      </c>
      <c r="X40" s="162">
        <f>Sectors_I!X40</f>
        <v>1320741.5180999998</v>
      </c>
      <c r="Y40" s="162">
        <f>Sectors_I!Y40</f>
        <v>14555752.3519</v>
      </c>
      <c r="Z40" s="162">
        <f>Sectors_I!Z40</f>
        <v>1737322.96</v>
      </c>
      <c r="AA40" s="162">
        <f>Sectors_I!AA40</f>
        <v>0</v>
      </c>
      <c r="AB40" s="162">
        <f>Sectors_I!AB40</f>
        <v>1737322.96</v>
      </c>
    </row>
    <row r="41" spans="1:28" x14ac:dyDescent="0.3">
      <c r="A41" s="102" t="s">
        <v>144</v>
      </c>
      <c r="B41" s="158">
        <f>Sectors_I!B41</f>
        <v>7705650864.1707106</v>
      </c>
      <c r="C41" s="158">
        <f>Sectors_I!C41</f>
        <v>4199082472.7539434</v>
      </c>
      <c r="D41" s="158">
        <f>Sectors_I!D41</f>
        <v>11904733336.924656</v>
      </c>
      <c r="E41" s="159">
        <f>Sectors_I!E41</f>
        <v>47938731.533205375</v>
      </c>
      <c r="F41" s="159">
        <f>Sectors_I!F41</f>
        <v>27971193.94657483</v>
      </c>
      <c r="G41" s="159">
        <f>Sectors_I!G41</f>
        <v>75909925.479780212</v>
      </c>
      <c r="H41" s="109">
        <f>Sectors_I!H41</f>
        <v>0.116981</v>
      </c>
      <c r="I41" s="105">
        <f>Sectors_I!I41</f>
        <v>7.1923998462392974E-2</v>
      </c>
      <c r="J41" s="109">
        <f>Sectors_I!J41</f>
        <v>0.101142</v>
      </c>
      <c r="K41" s="106">
        <f>Sectors_I!K41</f>
        <v>137.31800000000001</v>
      </c>
      <c r="L41" s="106">
        <f>Sectors_I!L41</f>
        <v>158.13482359618916</v>
      </c>
      <c r="M41" s="106">
        <f>Sectors_I!M41</f>
        <v>144.57400000000001</v>
      </c>
      <c r="N41" s="162">
        <f>Sectors_I!N41</f>
        <v>52157966.895799987</v>
      </c>
      <c r="O41" s="162">
        <f>Sectors_I!O41</f>
        <v>46913008.884865999</v>
      </c>
      <c r="P41" s="162">
        <f>Sectors_I!P41</f>
        <v>99070975.780665994</v>
      </c>
      <c r="Q41" s="162">
        <f>Sectors_I!Q41</f>
        <v>7220915080.0708771</v>
      </c>
      <c r="R41" s="162">
        <f>Sectors_I!R41</f>
        <v>3857016972.4524989</v>
      </c>
      <c r="S41" s="162">
        <f>Sectors_I!S41</f>
        <v>11077932052.523275</v>
      </c>
      <c r="T41" s="162">
        <f>Sectors_I!T41</f>
        <v>364871565.69183344</v>
      </c>
      <c r="U41" s="162">
        <f>Sectors_I!U41</f>
        <v>249157904.15527081</v>
      </c>
      <c r="V41" s="162">
        <f>Sectors_I!V41</f>
        <v>614029469.84710431</v>
      </c>
      <c r="W41" s="162">
        <f>Sectors_I!W41</f>
        <v>85721313.638899982</v>
      </c>
      <c r="X41" s="162">
        <f>Sectors_I!X41</f>
        <v>73978402.854274005</v>
      </c>
      <c r="Y41" s="162">
        <f>Sectors_I!Y41</f>
        <v>159699716.49327403</v>
      </c>
      <c r="Z41" s="162">
        <f>Sectors_I!Z41</f>
        <v>34142904.769100003</v>
      </c>
      <c r="AA41" s="162">
        <f>Sectors_I!AA41</f>
        <v>18929193.291900001</v>
      </c>
      <c r="AB41" s="162">
        <f>Sectors_I!AB41</f>
        <v>53072098.061000004</v>
      </c>
    </row>
    <row r="42" spans="1:28" s="115" customFormat="1" x14ac:dyDescent="0.3">
      <c r="A42" s="111" t="s">
        <v>145</v>
      </c>
      <c r="B42" s="160">
        <f>Sectors_I!B42</f>
        <v>5724443501.1927929</v>
      </c>
      <c r="C42" s="160">
        <f>Sectors_I!C42</f>
        <v>3468386793.7207665</v>
      </c>
      <c r="D42" s="160">
        <f>Sectors_I!D42</f>
        <v>9192830294.9133606</v>
      </c>
      <c r="E42" s="161">
        <f>Sectors_I!E42</f>
        <v>39948532.414342441</v>
      </c>
      <c r="F42" s="161">
        <f>Sectors_I!F42</f>
        <v>24078157.281135246</v>
      </c>
      <c r="G42" s="161">
        <f>Sectors_I!G42</f>
        <v>64026689.695477717</v>
      </c>
      <c r="H42" s="112">
        <f>Sectors_I!H42</f>
        <v>0.115587</v>
      </c>
      <c r="I42" s="113">
        <f>Sectors_I!I42</f>
        <v>7.196730709494753E-2</v>
      </c>
      <c r="J42" s="112">
        <f>Sectors_I!J42</f>
        <v>9.9370600000000003E-2</v>
      </c>
      <c r="K42" s="114">
        <f>Sectors_I!K42</f>
        <v>140.214</v>
      </c>
      <c r="L42" s="114">
        <f>Sectors_I!L42</f>
        <v>160.25465335259091</v>
      </c>
      <c r="M42" s="114">
        <f>Sectors_I!M42</f>
        <v>147.691</v>
      </c>
      <c r="N42" s="163">
        <f>Sectors_I!N42</f>
        <v>44011034.800700001</v>
      </c>
      <c r="O42" s="163">
        <f>Sectors_I!O42</f>
        <v>39767670.189666003</v>
      </c>
      <c r="P42" s="163">
        <f>Sectors_I!P42</f>
        <v>83778704.99026598</v>
      </c>
      <c r="Q42" s="163">
        <f>Sectors_I!Q42</f>
        <v>5338273982.6440916</v>
      </c>
      <c r="R42" s="163">
        <f>Sectors_I!R42</f>
        <v>3174183756.5551457</v>
      </c>
      <c r="S42" s="163">
        <f>Sectors_I!S42</f>
        <v>8512457739.1990414</v>
      </c>
      <c r="T42" s="163">
        <f>Sectors_I!T42</f>
        <v>279156361.01020002</v>
      </c>
      <c r="U42" s="163">
        <f>Sectors_I!U42</f>
        <v>211560684.24189848</v>
      </c>
      <c r="V42" s="163">
        <f>Sectors_I!V42</f>
        <v>490717045.25209838</v>
      </c>
      <c r="W42" s="163">
        <f>Sectors_I!W42</f>
        <v>73293267.209600002</v>
      </c>
      <c r="X42" s="163">
        <f>Sectors_I!X42</f>
        <v>65933138.677822009</v>
      </c>
      <c r="Y42" s="163">
        <f>Sectors_I!Y42</f>
        <v>139226405.88742197</v>
      </c>
      <c r="Z42" s="163">
        <f>Sectors_I!Z42</f>
        <v>33719890.328900002</v>
      </c>
      <c r="AA42" s="163">
        <f>Sectors_I!AA42</f>
        <v>16709214.245900001</v>
      </c>
      <c r="AB42" s="163">
        <f>Sectors_I!AB42</f>
        <v>50429104.5748</v>
      </c>
    </row>
    <row r="43" spans="1:28" s="115" customFormat="1" x14ac:dyDescent="0.3">
      <c r="A43" s="111" t="s">
        <v>146</v>
      </c>
      <c r="B43" s="160">
        <f>Sectors_I!B43</f>
        <v>1274463061.4671998</v>
      </c>
      <c r="C43" s="160">
        <f>Sectors_I!C43</f>
        <v>511352142.32911807</v>
      </c>
      <c r="D43" s="160">
        <f>Sectors_I!D43</f>
        <v>1785815203.7962179</v>
      </c>
      <c r="E43" s="161">
        <f>Sectors_I!E43</f>
        <v>3793901.08915606</v>
      </c>
      <c r="F43" s="161">
        <f>Sectors_I!F43</f>
        <v>2421423.6256640698</v>
      </c>
      <c r="G43" s="161">
        <f>Sectors_I!G43</f>
        <v>6215324.7148201289</v>
      </c>
      <c r="H43" s="112">
        <f>Sectors_I!H43</f>
        <v>0.114417</v>
      </c>
      <c r="I43" s="113">
        <f>Sectors_I!I43</f>
        <v>7.1827981664585122E-2</v>
      </c>
      <c r="J43" s="112">
        <f>Sectors_I!J43</f>
        <v>0.102386</v>
      </c>
      <c r="K43" s="114">
        <f>Sectors_I!K43</f>
        <v>139.11600000000001</v>
      </c>
      <c r="L43" s="114">
        <f>Sectors_I!L43</f>
        <v>140.83895229379843</v>
      </c>
      <c r="M43" s="114">
        <f>Sectors_I!M43</f>
        <v>139.60300000000001</v>
      </c>
      <c r="N43" s="163">
        <f>Sectors_I!N43</f>
        <v>4059785.7834999999</v>
      </c>
      <c r="O43" s="163">
        <f>Sectors_I!O43</f>
        <v>6160553.9624000005</v>
      </c>
      <c r="P43" s="163">
        <f>Sectors_I!P43</f>
        <v>10220339.745900001</v>
      </c>
      <c r="Q43" s="163">
        <f>Sectors_I!Q43</f>
        <v>1216053199.7994998</v>
      </c>
      <c r="R43" s="163">
        <f>Sectors_I!R43</f>
        <v>487242212.13359374</v>
      </c>
      <c r="S43" s="163">
        <f>Sectors_I!S43</f>
        <v>1703295411.9329934</v>
      </c>
      <c r="T43" s="163">
        <f>Sectors_I!T43</f>
        <v>51655848.668200009</v>
      </c>
      <c r="U43" s="163">
        <f>Sectors_I!U43</f>
        <v>16039501.286672371</v>
      </c>
      <c r="V43" s="163">
        <f>Sectors_I!V43</f>
        <v>67695349.95487237</v>
      </c>
      <c r="W43" s="163">
        <f>Sectors_I!W43</f>
        <v>6495841.0412000008</v>
      </c>
      <c r="X43" s="163">
        <f>Sectors_I!X43</f>
        <v>5850449.8628519997</v>
      </c>
      <c r="Y43" s="163">
        <f>Sectors_I!Y43</f>
        <v>12346290.904052</v>
      </c>
      <c r="Z43" s="163">
        <f>Sectors_I!Z43</f>
        <v>258171.9583</v>
      </c>
      <c r="AA43" s="163">
        <f>Sectors_I!AA43</f>
        <v>2219979.0460000001</v>
      </c>
      <c r="AB43" s="163">
        <f>Sectors_I!AB43</f>
        <v>2478151.0043000001</v>
      </c>
    </row>
    <row r="44" spans="1:28" s="115" customFormat="1" x14ac:dyDescent="0.3">
      <c r="A44" s="111" t="s">
        <v>226</v>
      </c>
      <c r="B44" s="160">
        <f>Sectors_I!B44</f>
        <v>706744301.51081681</v>
      </c>
      <c r="C44" s="160">
        <f>Sectors_I!C44</f>
        <v>219343536.70435998</v>
      </c>
      <c r="D44" s="160">
        <f>Sectors_I!D44</f>
        <v>926087838.21517682</v>
      </c>
      <c r="E44" s="161">
        <f>Sectors_I!E44</f>
        <v>4196298.0297068702</v>
      </c>
      <c r="F44" s="161">
        <f>Sectors_I!F44</f>
        <v>1471613.0398754999</v>
      </c>
      <c r="G44" s="161">
        <f>Sectors_I!G44</f>
        <v>5667911.0695823701</v>
      </c>
      <c r="H44" s="112">
        <f>Sectors_I!H44</f>
        <v>0.131055</v>
      </c>
      <c r="I44" s="113">
        <f>Sectors_I!I44</f>
        <v>7.116497002574125E-2</v>
      </c>
      <c r="J44" s="112">
        <f>Sectors_I!J44</f>
        <v>0.117218</v>
      </c>
      <c r="K44" s="114">
        <f>Sectors_I!K44</f>
        <v>110.63800000000001</v>
      </c>
      <c r="L44" s="114">
        <f>Sectors_I!L44</f>
        <v>164.98701982113835</v>
      </c>
      <c r="M44" s="114">
        <f>Sectors_I!M44</f>
        <v>123.29300000000001</v>
      </c>
      <c r="N44" s="163">
        <f>Sectors_I!N44</f>
        <v>4087146.3115999997</v>
      </c>
      <c r="O44" s="163">
        <f>Sectors_I!O44</f>
        <v>984784.73289999994</v>
      </c>
      <c r="P44" s="163">
        <f>Sectors_I!P44</f>
        <v>5071931.0445000008</v>
      </c>
      <c r="Q44" s="163">
        <f>Sectors_I!Q44</f>
        <v>666587897.62738335</v>
      </c>
      <c r="R44" s="163">
        <f>Sectors_I!R44</f>
        <v>195591003.76405999</v>
      </c>
      <c r="S44" s="163">
        <f>Sectors_I!S44</f>
        <v>862178901.39144337</v>
      </c>
      <c r="T44" s="163">
        <f>Sectors_I!T44</f>
        <v>34059356.013433479</v>
      </c>
      <c r="U44" s="163">
        <f>Sectors_I!U44</f>
        <v>21557718.626600001</v>
      </c>
      <c r="V44" s="163">
        <f>Sectors_I!V44</f>
        <v>55617074.640033484</v>
      </c>
      <c r="W44" s="163">
        <f>Sectors_I!W44</f>
        <v>5932205.3880999992</v>
      </c>
      <c r="X44" s="163">
        <f>Sectors_I!X44</f>
        <v>2194814.3136999998</v>
      </c>
      <c r="Y44" s="163">
        <f>Sectors_I!Y44</f>
        <v>8127019.7017999999</v>
      </c>
      <c r="Z44" s="163">
        <f>Sectors_I!Z44</f>
        <v>164842.48190000001</v>
      </c>
      <c r="AA44" s="163">
        <f>Sectors_I!AA44</f>
        <v>0</v>
      </c>
      <c r="AB44" s="163">
        <f>Sectors_I!AB44</f>
        <v>164842.48190000001</v>
      </c>
    </row>
    <row r="45" spans="1:28" x14ac:dyDescent="0.3">
      <c r="A45" s="102" t="s">
        <v>228</v>
      </c>
      <c r="B45" s="158">
        <f>Sectors_I!B45</f>
        <v>336210218.35690004</v>
      </c>
      <c r="C45" s="158">
        <f>Sectors_I!C45</f>
        <v>1040530.2204</v>
      </c>
      <c r="D45" s="158">
        <f>Sectors_I!D45</f>
        <v>337250748.57729995</v>
      </c>
      <c r="E45" s="159">
        <f>Sectors_I!E45</f>
        <v>1810108.318</v>
      </c>
      <c r="F45" s="159">
        <f>Sectors_I!F45</f>
        <v>63789.043099999995</v>
      </c>
      <c r="G45" s="159">
        <f>Sectors_I!G45</f>
        <v>1873897.3610999999</v>
      </c>
      <c r="H45" s="109">
        <f>Sectors_I!H45</f>
        <v>0.198849</v>
      </c>
      <c r="I45" s="105">
        <f>Sectors_I!I45</f>
        <v>0.195461</v>
      </c>
      <c r="J45" s="109">
        <f>Sectors_I!J45</f>
        <v>0.19884499999999999</v>
      </c>
      <c r="K45" s="106">
        <f>Sectors_I!K45</f>
        <v>16.526399999999999</v>
      </c>
      <c r="L45" s="106">
        <f>Sectors_I!L45</f>
        <v>131.03700000000001</v>
      </c>
      <c r="M45" s="106">
        <f>Sectors_I!M45</f>
        <v>16.875299999999999</v>
      </c>
      <c r="N45" s="162">
        <f>Sectors_I!N45</f>
        <v>4042866.1930000004</v>
      </c>
      <c r="O45" s="162">
        <f>Sectors_I!O45</f>
        <v>70496.853239999997</v>
      </c>
      <c r="P45" s="162">
        <f>Sectors_I!P45</f>
        <v>4113363.0462400001</v>
      </c>
      <c r="Q45" s="162">
        <f>Sectors_I!Q45</f>
        <v>324098477.28660005</v>
      </c>
      <c r="R45" s="162">
        <f>Sectors_I!R45</f>
        <v>952067.44365999999</v>
      </c>
      <c r="S45" s="162">
        <f>Sectors_I!S45</f>
        <v>325050544.73025995</v>
      </c>
      <c r="T45" s="162">
        <f>Sectors_I!T45</f>
        <v>6527588.5356000001</v>
      </c>
      <c r="U45" s="162">
        <f>Sectors_I!U45</f>
        <v>16135.517499999998</v>
      </c>
      <c r="V45" s="162">
        <f>Sectors_I!V45</f>
        <v>6543724.0531000001</v>
      </c>
      <c r="W45" s="162">
        <f>Sectors_I!W45</f>
        <v>5584152.5347000007</v>
      </c>
      <c r="X45" s="162">
        <f>Sectors_I!X45</f>
        <v>72327.259239999999</v>
      </c>
      <c r="Y45" s="162">
        <f>Sectors_I!Y45</f>
        <v>5656479.7939400002</v>
      </c>
      <c r="Z45" s="162">
        <f>Sectors_I!Z45</f>
        <v>0</v>
      </c>
      <c r="AA45" s="162">
        <f>Sectors_I!AA45</f>
        <v>0</v>
      </c>
      <c r="AB45" s="162">
        <f>Sectors_I!AB45</f>
        <v>0</v>
      </c>
    </row>
    <row r="46" spans="1:28" x14ac:dyDescent="0.3">
      <c r="A46" s="102" t="s">
        <v>227</v>
      </c>
      <c r="B46" s="158">
        <f>Sectors_I!B46</f>
        <v>7868294.2164000003</v>
      </c>
      <c r="C46" s="158">
        <f>Sectors_I!C46</f>
        <v>32316.775699999998</v>
      </c>
      <c r="D46" s="158">
        <f>Sectors_I!D46</f>
        <v>7900610.9921000004</v>
      </c>
      <c r="E46" s="159">
        <f>Sectors_I!E46</f>
        <v>129366.63678878</v>
      </c>
      <c r="F46" s="159">
        <f>Sectors_I!F46</f>
        <v>79.934700000000007</v>
      </c>
      <c r="G46" s="159">
        <f>Sectors_I!G46</f>
        <v>129446.57148878</v>
      </c>
      <c r="H46" s="109">
        <f>Sectors_I!H46</f>
        <v>4.3276599999999998E-2</v>
      </c>
      <c r="I46" s="105">
        <f>Sectors_I!I46</f>
        <v>7.0000000000000007E-2</v>
      </c>
      <c r="J46" s="109">
        <f>Sectors_I!J46</f>
        <v>4.3262799999999997E-2</v>
      </c>
      <c r="K46" s="106">
        <f>Sectors_I!K46</f>
        <v>61.466700000000003</v>
      </c>
      <c r="L46" s="106">
        <f>Sectors_I!L46</f>
        <v>121.733</v>
      </c>
      <c r="M46" s="106">
        <f>Sectors_I!M46</f>
        <v>61.719900000000003</v>
      </c>
      <c r="N46" s="162">
        <f>Sectors_I!N46</f>
        <v>15670.7</v>
      </c>
      <c r="O46" s="162">
        <f>Sectors_I!O46</f>
        <v>0</v>
      </c>
      <c r="P46" s="162">
        <f>Sectors_I!P46</f>
        <v>15670.7</v>
      </c>
      <c r="Q46" s="162">
        <f>Sectors_I!Q46</f>
        <v>7793778.4564000005</v>
      </c>
      <c r="R46" s="162">
        <f>Sectors_I!R46</f>
        <v>32316.775699999998</v>
      </c>
      <c r="S46" s="162">
        <f>Sectors_I!S46</f>
        <v>7826095.2321000006</v>
      </c>
      <c r="T46" s="162">
        <f>Sectors_I!T46</f>
        <v>45452.68</v>
      </c>
      <c r="U46" s="162">
        <f>Sectors_I!U46</f>
        <v>0</v>
      </c>
      <c r="V46" s="162">
        <f>Sectors_I!V46</f>
        <v>45452.68</v>
      </c>
      <c r="W46" s="162">
        <f>Sectors_I!W46</f>
        <v>29063.079999999998</v>
      </c>
      <c r="X46" s="162">
        <f>Sectors_I!X46</f>
        <v>0</v>
      </c>
      <c r="Y46" s="162">
        <f>Sectors_I!Y46</f>
        <v>29063.079999999998</v>
      </c>
      <c r="Z46" s="162">
        <f>Sectors_I!Z46</f>
        <v>0</v>
      </c>
      <c r="AA46" s="162">
        <f>Sectors_I!AA46</f>
        <v>0</v>
      </c>
      <c r="AB46" s="162">
        <f>Sectors_I!AB46</f>
        <v>0</v>
      </c>
    </row>
    <row r="47" spans="1:28" x14ac:dyDescent="0.3">
      <c r="A47" s="103" t="s">
        <v>277</v>
      </c>
      <c r="B47" s="158">
        <f>Sectors_I!B47</f>
        <v>34722861174.648277</v>
      </c>
      <c r="C47" s="158">
        <f>Sectors_I!C47</f>
        <v>26416843135.351875</v>
      </c>
      <c r="D47" s="158">
        <f>Sectors_I!D47</f>
        <v>61139704310.000145</v>
      </c>
      <c r="E47" s="159">
        <f>Sectors_I!E47</f>
        <v>743997985.20263028</v>
      </c>
      <c r="F47" s="159">
        <f>Sectors_I!F47</f>
        <v>288104119.32439417</v>
      </c>
      <c r="G47" s="159">
        <f>Sectors_I!G47</f>
        <v>1032102104.5270245</v>
      </c>
      <c r="H47" s="109">
        <f>Sectors_I!H47</f>
        <v>0.14509900000000001</v>
      </c>
      <c r="I47" s="105">
        <f>Sectors_I!I47</f>
        <v>9.0427742616963763E-2</v>
      </c>
      <c r="J47" s="109">
        <f>Sectors_I!J47</f>
        <v>0.119661</v>
      </c>
      <c r="K47" s="106">
        <f>Sectors_I!K47</f>
        <v>79.875399999999999</v>
      </c>
      <c r="L47" s="106">
        <f>Sectors_I!L47</f>
        <v>96.565576287671931</v>
      </c>
      <c r="M47" s="106">
        <f>Sectors_I!M47</f>
        <v>87.056899999999999</v>
      </c>
      <c r="N47" s="162">
        <f>Sectors_I!N47</f>
        <v>497899931.77162707</v>
      </c>
      <c r="O47" s="162">
        <f>Sectors_I!O47</f>
        <v>526539220.83893788</v>
      </c>
      <c r="P47" s="162">
        <f>Sectors_I!P47</f>
        <v>1024439152.610465</v>
      </c>
      <c r="Q47" s="162">
        <f>Sectors_I!Q47</f>
        <v>32284201501.875206</v>
      </c>
      <c r="R47" s="162">
        <f>Sectors_I!R47</f>
        <v>24115810687.084877</v>
      </c>
      <c r="S47" s="162">
        <f>Sectors_I!S47</f>
        <v>56400012188.960175</v>
      </c>
      <c r="T47" s="162">
        <f>Sectors_I!T47</f>
        <v>1590436134.0548489</v>
      </c>
      <c r="U47" s="162">
        <f>Sectors_I!U47</f>
        <v>1544545269.1174061</v>
      </c>
      <c r="V47" s="162">
        <f>Sectors_I!V47</f>
        <v>3134981403.1721549</v>
      </c>
      <c r="W47" s="162">
        <f>Sectors_I!W47</f>
        <v>782260191.53232253</v>
      </c>
      <c r="X47" s="162">
        <f>Sectors_I!X47</f>
        <v>703220581.3657527</v>
      </c>
      <c r="Y47" s="162">
        <f>Sectors_I!Y47</f>
        <v>1485480772.8980751</v>
      </c>
      <c r="Z47" s="162">
        <f>Sectors_I!Z47</f>
        <v>65963347.185899995</v>
      </c>
      <c r="AA47" s="162">
        <f>Sectors_I!AA47</f>
        <v>53266597.783841997</v>
      </c>
      <c r="AB47" s="162">
        <f>Sectors_I!AB47</f>
        <v>119229944.969742</v>
      </c>
    </row>
    <row r="48" spans="1:28" x14ac:dyDescent="0.3">
      <c r="A48" s="104" t="s">
        <v>230</v>
      </c>
      <c r="B48" s="158">
        <f>Sectors_I!B48</f>
        <v>7107357074.6843872</v>
      </c>
      <c r="C48" s="158">
        <f>Sectors_I!C48</f>
        <v>14169361014.306917</v>
      </c>
      <c r="D48" s="158">
        <f>Sectors_I!D48</f>
        <v>21276718088.991306</v>
      </c>
      <c r="E48" s="159">
        <f>Sectors_I!E48</f>
        <v>87588408.618332684</v>
      </c>
      <c r="F48" s="159">
        <f>Sectors_I!F48</f>
        <v>129914932.45318981</v>
      </c>
      <c r="G48" s="159">
        <f>Sectors_I!G48</f>
        <v>217503341.07152241</v>
      </c>
      <c r="H48" s="109">
        <f>Sectors_I!H48</f>
        <v>0.124112</v>
      </c>
      <c r="I48" s="105">
        <f>Sectors_I!I48</f>
        <v>9.7705932984243141E-2</v>
      </c>
      <c r="J48" s="109">
        <f>Sectors_I!J48</f>
        <v>0.106492</v>
      </c>
      <c r="K48" s="106">
        <f>Sectors_I!K48</f>
        <v>59.390799999999999</v>
      </c>
      <c r="L48" s="106">
        <f>Sectors_I!L48</f>
        <v>82.583778507506295</v>
      </c>
      <c r="M48" s="106">
        <f>Sectors_I!M48</f>
        <v>74.860200000000006</v>
      </c>
      <c r="N48" s="162">
        <f>Sectors_I!N48</f>
        <v>70929429.539799988</v>
      </c>
      <c r="O48" s="162">
        <f>Sectors_I!O48</f>
        <v>214453495.23694399</v>
      </c>
      <c r="P48" s="162">
        <f>Sectors_I!P48</f>
        <v>285382924.77674407</v>
      </c>
      <c r="Q48" s="162">
        <f>Sectors_I!Q48</f>
        <v>6656057879.5422945</v>
      </c>
      <c r="R48" s="162">
        <f>Sectors_I!R48</f>
        <v>13009392512.342703</v>
      </c>
      <c r="S48" s="162">
        <f>Sectors_I!S48</f>
        <v>19665450391.884899</v>
      </c>
      <c r="T48" s="162">
        <f>Sectors_I!T48</f>
        <v>311913802.38716602</v>
      </c>
      <c r="U48" s="162">
        <f>Sectors_I!U48</f>
        <v>921949375.72334957</v>
      </c>
      <c r="V48" s="162">
        <f>Sectors_I!V48</f>
        <v>1233863178.1106155</v>
      </c>
      <c r="W48" s="162">
        <f>Sectors_I!W48</f>
        <v>139385392.75492689</v>
      </c>
      <c r="X48" s="162">
        <f>Sectors_I!X48</f>
        <v>224400740.72456551</v>
      </c>
      <c r="Y48" s="162">
        <f>Sectors_I!Y48</f>
        <v>363786133.47949243</v>
      </c>
      <c r="Z48" s="162">
        <f>Sectors_I!Z48</f>
        <v>0</v>
      </c>
      <c r="AA48" s="162">
        <f>Sectors_I!AA48</f>
        <v>13618385.5163</v>
      </c>
      <c r="AB48" s="162">
        <f>Sectors_I!AB48</f>
        <v>13618385.5163</v>
      </c>
    </row>
    <row r="49" spans="1:28" x14ac:dyDescent="0.3">
      <c r="A49" s="104" t="s">
        <v>231</v>
      </c>
      <c r="B49" s="158">
        <f>Sectors_I!B49</f>
        <v>3888375693.1529307</v>
      </c>
      <c r="C49" s="158">
        <f>Sectors_I!C49</f>
        <v>5969093765.6271505</v>
      </c>
      <c r="D49" s="158">
        <f>Sectors_I!D49</f>
        <v>9857469458.7801819</v>
      </c>
      <c r="E49" s="159">
        <f>Sectors_I!E49</f>
        <v>80521269.548056155</v>
      </c>
      <c r="F49" s="159">
        <f>Sectors_I!F49</f>
        <v>100887309.68617348</v>
      </c>
      <c r="G49" s="159">
        <f>Sectors_I!G49</f>
        <v>181408579.23422965</v>
      </c>
      <c r="H49" s="109">
        <f>Sectors_I!H49</f>
        <v>0.127248</v>
      </c>
      <c r="I49" s="105">
        <f>Sectors_I!I49</f>
        <v>8.0372013208446322E-2</v>
      </c>
      <c r="J49" s="109">
        <f>Sectors_I!J49</f>
        <v>9.9031999999999995E-2</v>
      </c>
      <c r="K49" s="106">
        <f>Sectors_I!K49</f>
        <v>72.052700000000002</v>
      </c>
      <c r="L49" s="106">
        <f>Sectors_I!L49</f>
        <v>90.106058889613166</v>
      </c>
      <c r="M49" s="106">
        <f>Sectors_I!M49</f>
        <v>83.011399999999995</v>
      </c>
      <c r="N49" s="162">
        <f>Sectors_I!N49</f>
        <v>94123665.89281401</v>
      </c>
      <c r="O49" s="162">
        <f>Sectors_I!O49</f>
        <v>231263996.41487786</v>
      </c>
      <c r="P49" s="162">
        <f>Sectors_I!P49</f>
        <v>325387662.30769187</v>
      </c>
      <c r="Q49" s="162">
        <f>Sectors_I!Q49</f>
        <v>3579103234.5107894</v>
      </c>
      <c r="R49" s="162">
        <f>Sectors_I!R49</f>
        <v>5317057736.031642</v>
      </c>
      <c r="S49" s="162">
        <f>Sectors_I!S49</f>
        <v>8896160970.5424347</v>
      </c>
      <c r="T49" s="162">
        <f>Sectors_I!T49</f>
        <v>145780435.52171776</v>
      </c>
      <c r="U49" s="162">
        <f>Sectors_I!U49</f>
        <v>284548255.40548563</v>
      </c>
      <c r="V49" s="162">
        <f>Sectors_I!V49</f>
        <v>430328690.92730337</v>
      </c>
      <c r="W49" s="162">
        <f>Sectors_I!W49</f>
        <v>159282511.1640237</v>
      </c>
      <c r="X49" s="162">
        <f>Sectors_I!X49</f>
        <v>351129074.67567974</v>
      </c>
      <c r="Y49" s="162">
        <f>Sectors_I!Y49</f>
        <v>510411585.83970344</v>
      </c>
      <c r="Z49" s="162">
        <f>Sectors_I!Z49</f>
        <v>4209511.9564000005</v>
      </c>
      <c r="AA49" s="162">
        <f>Sectors_I!AA49</f>
        <v>16358699.514342003</v>
      </c>
      <c r="AB49" s="162">
        <f>Sectors_I!AB49</f>
        <v>20568211.470741998</v>
      </c>
    </row>
    <row r="50" spans="1:28" x14ac:dyDescent="0.3">
      <c r="A50" s="104" t="s">
        <v>232</v>
      </c>
      <c r="B50" s="158">
        <f>Sectors_I!B50</f>
        <v>6603109147.5174007</v>
      </c>
      <c r="C50" s="158">
        <f>Sectors_I!C50</f>
        <v>1352334137.9616399</v>
      </c>
      <c r="D50" s="158">
        <f>Sectors_I!D50</f>
        <v>7955443285.4789419</v>
      </c>
      <c r="E50" s="159">
        <f>Sectors_I!E50</f>
        <v>177973201.22873154</v>
      </c>
      <c r="F50" s="159">
        <f>Sectors_I!F50</f>
        <v>17880573.344964106</v>
      </c>
      <c r="G50" s="159">
        <f>Sectors_I!G50</f>
        <v>195853774.5736956</v>
      </c>
      <c r="H50" s="109">
        <f>Sectors_I!H50</f>
        <v>0.160581</v>
      </c>
      <c r="I50" s="105">
        <f>Sectors_I!I50</f>
        <v>7.8963344335453323E-2</v>
      </c>
      <c r="J50" s="109">
        <f>Sectors_I!J50</f>
        <v>0.14687800000000001</v>
      </c>
      <c r="K50" s="106">
        <f>Sectors_I!K50</f>
        <v>61.4876</v>
      </c>
      <c r="L50" s="106">
        <f>Sectors_I!L50</f>
        <v>100.91657992802391</v>
      </c>
      <c r="M50" s="106">
        <f>Sectors_I!M50</f>
        <v>68.207700000000003</v>
      </c>
      <c r="N50" s="162">
        <f>Sectors_I!N50</f>
        <v>130294826.5608</v>
      </c>
      <c r="O50" s="162">
        <f>Sectors_I!O50</f>
        <v>23216029.458199997</v>
      </c>
      <c r="P50" s="162">
        <f>Sectors_I!P50</f>
        <v>153510856.01899999</v>
      </c>
      <c r="Q50" s="162">
        <f>Sectors_I!Q50</f>
        <v>6111041038.1817999</v>
      </c>
      <c r="R50" s="162">
        <f>Sectors_I!R50</f>
        <v>1232747693.8583398</v>
      </c>
      <c r="S50" s="162">
        <f>Sectors_I!S50</f>
        <v>7343788732.0400429</v>
      </c>
      <c r="T50" s="162">
        <f>Sectors_I!T50</f>
        <v>322617843.8351</v>
      </c>
      <c r="U50" s="162">
        <f>Sectors_I!U50</f>
        <v>84157250.441399992</v>
      </c>
      <c r="V50" s="162">
        <f>Sectors_I!V50</f>
        <v>406775094.27650005</v>
      </c>
      <c r="W50" s="162">
        <f>Sectors_I!W50</f>
        <v>167201371.9533</v>
      </c>
      <c r="X50" s="162">
        <f>Sectors_I!X50</f>
        <v>34582226.538100004</v>
      </c>
      <c r="Y50" s="162">
        <f>Sectors_I!Y50</f>
        <v>201783598.4914</v>
      </c>
      <c r="Z50" s="162">
        <f>Sectors_I!Z50</f>
        <v>2248893.5471999999</v>
      </c>
      <c r="AA50" s="162">
        <f>Sectors_I!AA50</f>
        <v>846967.12379999994</v>
      </c>
      <c r="AB50" s="162">
        <f>Sectors_I!AB50</f>
        <v>3095860.6710000001</v>
      </c>
    </row>
    <row r="51" spans="1:28" x14ac:dyDescent="0.3">
      <c r="A51" s="104" t="s">
        <v>233</v>
      </c>
      <c r="B51" s="158">
        <f>Sectors_I!B51</f>
        <v>17124019259.293446</v>
      </c>
      <c r="C51" s="158">
        <f>Sectors_I!C51</f>
        <v>4926054217.4564667</v>
      </c>
      <c r="D51" s="158">
        <f>Sectors_I!D51</f>
        <v>22050073476.749714</v>
      </c>
      <c r="E51" s="159">
        <f>Sectors_I!E51</f>
        <v>397915105.80740988</v>
      </c>
      <c r="F51" s="159">
        <f>Sectors_I!F51</f>
        <v>39421303.839466766</v>
      </c>
      <c r="G51" s="159">
        <f>Sectors_I!G51</f>
        <v>437336409.64687663</v>
      </c>
      <c r="H51" s="109">
        <f>Sectors_I!H51</f>
        <v>0.14844499999999999</v>
      </c>
      <c r="I51" s="105">
        <f>Sectors_I!I51</f>
        <v>7.239057450197782E-2</v>
      </c>
      <c r="J51" s="109">
        <f>Sectors_I!J51</f>
        <v>0.131714</v>
      </c>
      <c r="K51" s="106">
        <f>Sectors_I!K51</f>
        <v>97.071700000000007</v>
      </c>
      <c r="L51" s="106">
        <f>Sectors_I!L51</f>
        <v>143.99698033348733</v>
      </c>
      <c r="M51" s="106">
        <f>Sectors_I!M51</f>
        <v>107.384</v>
      </c>
      <c r="N51" s="162">
        <f>Sectors_I!N51</f>
        <v>202552009.77821311</v>
      </c>
      <c r="O51" s="162">
        <f>Sectors_I!O51</f>
        <v>57605699.728915997</v>
      </c>
      <c r="P51" s="162">
        <f>Sectors_I!P51</f>
        <v>260157709.50712913</v>
      </c>
      <c r="Q51" s="162">
        <f>Sectors_I!Q51</f>
        <v>15937999349.660208</v>
      </c>
      <c r="R51" s="162">
        <f>Sectors_I!R51</f>
        <v>4556612744.8727884</v>
      </c>
      <c r="S51" s="162">
        <f>Sectors_I!S51</f>
        <v>20494612094.532898</v>
      </c>
      <c r="T51" s="162">
        <f>Sectors_I!T51</f>
        <v>810124052.27076507</v>
      </c>
      <c r="U51" s="162">
        <f>Sectors_I!U51</f>
        <v>253890387.5269708</v>
      </c>
      <c r="V51" s="162">
        <f>Sectors_I!V51</f>
        <v>1064014439.7977357</v>
      </c>
      <c r="W51" s="162">
        <f>Sectors_I!W51</f>
        <v>316390915.68017185</v>
      </c>
      <c r="X51" s="162">
        <f>Sectors_I!X51</f>
        <v>93108539.427307442</v>
      </c>
      <c r="Y51" s="162">
        <f>Sectors_I!Y51</f>
        <v>409499455.10737938</v>
      </c>
      <c r="Z51" s="162">
        <f>Sectors_I!Z51</f>
        <v>59504941.682300001</v>
      </c>
      <c r="AA51" s="162">
        <f>Sectors_I!AA51</f>
        <v>22442545.6294</v>
      </c>
      <c r="AB51" s="162">
        <f>Sectors_I!AB51</f>
        <v>81947487.311700001</v>
      </c>
    </row>
  </sheetData>
  <mergeCells count="10">
    <mergeCell ref="Q5:S5"/>
    <mergeCell ref="T5:V5"/>
    <mergeCell ref="W5:Y5"/>
    <mergeCell ref="Z5:AB5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2hnb2dpY2hhc2h2aWxpPC9Vc2VyTmFtZT48RGF0ZVRpbWU+My8xOC8yMDIyIDk6NDg6NDMgQU08L0RhdGVUaW1lPjxMYWJlbFN0cmluZz5UaGlzIGl0ZW0gaGFzIG5vIGNsYXNzaWZpY2F0aW9u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F1C9FA9D-944A-4CE2-9387-591728EE552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B3A4AA6-E212-4E42-8116-D82ABDFAEDD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BS</vt:lpstr>
      <vt:lpstr>BS-E</vt:lpstr>
      <vt:lpstr>IS</vt:lpstr>
      <vt:lpstr>IS-E</vt:lpstr>
      <vt:lpstr>RC-D</vt:lpstr>
      <vt:lpstr>RC-D-E</vt:lpstr>
      <vt:lpstr>Sectors_I</vt:lpstr>
      <vt:lpstr>Sectors_I-E</vt:lpstr>
      <vt:lpstr>'RC-D'!Print_Area</vt:lpstr>
      <vt:lpstr>'RC-D-E'!Print_Area</vt:lpstr>
      <vt:lpstr>Sectors_I!Print_Area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Khvicha Gogichashvili</dc:creator>
  <cp:lastModifiedBy>Nutsa Dapkviashvili</cp:lastModifiedBy>
  <cp:lastPrinted>2019-02-14T08:17:15Z</cp:lastPrinted>
  <dcterms:created xsi:type="dcterms:W3CDTF">2009-07-14T01:33:30Z</dcterms:created>
  <dcterms:modified xsi:type="dcterms:W3CDTF">2024-11-21T07:58:03Z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ab3a3765-3674-4866-8fa1-b844816e5512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YiSZA/+naU2N4UcnvRmdv93tWQmOTiVU</vt:lpwstr>
  </property>
  <property fmtid="{D5CDD505-2E9C-101B-9397-08002B2CF9AE}" pid="5" name="bjClsUserRVM">
    <vt:lpwstr>[]</vt:lpwstr>
  </property>
  <property fmtid="{D5CDD505-2E9C-101B-9397-08002B2CF9AE}" pid="6" name="bjLabelHistoryID">
    <vt:lpwstr>{F1C9FA9D-944A-4CE2-9387-591728EE5527}</vt:lpwstr>
  </property>
</Properties>
</file>