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hare\NBG\Private\Confidential\FSTD\STDP\ThirdParties\09-2024\"/>
    </mc:Choice>
  </mc:AlternateContent>
  <bookViews>
    <workbookView xWindow="15" yWindow="345" windowWidth="19125" windowHeight="10770" tabRatio="932"/>
  </bookViews>
  <sheets>
    <sheet name="BS" sheetId="14" r:id="rId1"/>
    <sheet name="BS-E" sheetId="15" r:id="rId2"/>
    <sheet name="IS" sheetId="16" r:id="rId3"/>
    <sheet name="IS-E" sheetId="17" r:id="rId4"/>
    <sheet name="RC-D" sheetId="45" r:id="rId5"/>
    <sheet name="RC-D-E" sheetId="46" r:id="rId6"/>
    <sheet name="Sectors_I" sheetId="43" r:id="rId7"/>
    <sheet name="Sectors_I-E" sheetId="44" r:id="rId8"/>
  </sheets>
  <externalReferences>
    <externalReference r:id="rId9"/>
    <externalReference r:id="rId10"/>
  </externalReferences>
  <definedNames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Parse_In" localSheetId="7" hidden="1">#REF!</definedName>
    <definedName name="_Parse_In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aaaaaaa" localSheetId="7" hidden="1">#REF!</definedName>
    <definedName name="aaaaaaaaa" hidden="1">#REF!</definedName>
    <definedName name="acctype">[1]Validation!$C$8:$C$16</definedName>
    <definedName name="ana" localSheetId="7" hidden="1">#REF!</definedName>
    <definedName name="ana" hidden="1">#REF!</definedName>
    <definedName name="AS2DocOpenMode" hidden="1">"AS2DocumentEdit"</definedName>
    <definedName name="AS2ReportLS" hidden="1">1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hidden="1">#REF!</definedName>
    <definedName name="AS2VersionLS" hidden="1">300</definedName>
    <definedName name="BA_Demand_Deposits_Res_Ind" localSheetId="7">#REF!</definedName>
    <definedName name="BA_Demand_Deposits_Res_Ind">#REF!</definedName>
    <definedName name="BALACC" localSheetId="7">#REF!</definedName>
    <definedName name="BALACC">#REF!</definedName>
    <definedName name="BG_Del" hidden="1">15</definedName>
    <definedName name="BG_Ins" hidden="1">4</definedName>
    <definedName name="BG_Mod" hidden="1">6</definedName>
    <definedName name="call">[1]Validation!$E$8:$E$9</definedName>
    <definedName name="convert">[1]Validation!$F$8:$F$10</definedName>
    <definedName name="Countries">[1]Countries!$A$3:$A$500</definedName>
    <definedName name="currencies">'[1]Currency Codes'!$A$3:$A$166</definedName>
    <definedName name="dependency">[1]Validation!$B$8:$B$11</definedName>
    <definedName name="dfgh" localSheetId="7" hidden="1">#REF!</definedName>
    <definedName name="dfgh" hidden="1">#REF!</definedName>
    <definedName name="fintype">[1]Validation!$C$8:$C$12</definedName>
    <definedName name="jgjhg" localSheetId="7" hidden="1">#REF!</definedName>
    <definedName name="jgjhg" hidden="1">#REF!</definedName>
    <definedName name="jgjhg1" localSheetId="7" hidden="1">#REF!</definedName>
    <definedName name="jgjhg1" hidden="1">#REF!</definedName>
    <definedName name="L_FORMULAS_GEO">[2]ListSheet!$W$2:$W$15</definedName>
    <definedName name="LDtype">[1]Validation!$A$8:$A$13</definedName>
    <definedName name="NDtype">[1]Validation!$A$3:$A$4</definedName>
    <definedName name="ÓÓÓÓÓÓÓÓ" localSheetId="7" hidden="1">#REF!</definedName>
    <definedName name="ÓÓÓÓÓÓÓÓ" hidden="1">#REF!</definedName>
    <definedName name="ÓÓÓÓÓÓÓÓÓÓÓÓÓÓÓ" localSheetId="7" hidden="1">#REF!</definedName>
    <definedName name="ÓÓÓÓÓÓÓÓÓÓÓÓÓÓÓ" hidden="1">#REF!</definedName>
    <definedName name="_xlnm.Print_Area" localSheetId="4">'RC-D'!$A$1:$Q$23</definedName>
    <definedName name="_xlnm.Print_Area" localSheetId="5">'RC-D-E'!$A$1:$Q$23</definedName>
    <definedName name="_xlnm.Print_Area" localSheetId="6">Sectors_I!$A$1:$AB$51</definedName>
    <definedName name="Q" localSheetId="7" hidden="1">#REF!</definedName>
    <definedName name="Q" hidden="1">#REF!</definedName>
    <definedName name="sdsss" localSheetId="7" hidden="1">#REF!</definedName>
    <definedName name="sdsss" hidden="1">#REF!</definedName>
    <definedName name="ss" localSheetId="7" hidden="1">#REF!</definedName>
    <definedName name="ss" hidden="1">#REF!</definedName>
    <definedName name="sub">[1]Validation!$D$8:$D$9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აა" localSheetId="7" hidden="1">#REF!</definedName>
    <definedName name="აა" hidden="1">#REF!</definedName>
    <definedName name="ს" localSheetId="7" hidden="1">#REF!</definedName>
    <definedName name="ს" hidden="1">#REF!</definedName>
    <definedName name="სსს" localSheetId="7" hidden="1">#REF!</definedName>
    <definedName name="სსს" hidden="1">#REF!</definedName>
  </definedNames>
  <calcPr calcId="162913"/>
</workbook>
</file>

<file path=xl/calcChain.xml><?xml version="1.0" encoding="utf-8"?>
<calcChain xmlns="http://schemas.openxmlformats.org/spreadsheetml/2006/main">
  <c r="B53" i="43" l="1"/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N46" i="17" l="1"/>
  <c r="M46" i="17"/>
  <c r="L46" i="17"/>
  <c r="K46" i="17"/>
  <c r="J46" i="17"/>
  <c r="I46" i="17"/>
  <c r="H46" i="17"/>
  <c r="G46" i="17"/>
  <c r="F46" i="17"/>
  <c r="E46" i="17"/>
  <c r="D46" i="17"/>
  <c r="C46" i="17"/>
  <c r="B46" i="17"/>
  <c r="B46" i="16"/>
  <c r="F23" i="16"/>
  <c r="F23" i="17" s="1"/>
  <c r="E23" i="16"/>
  <c r="E23" i="17" s="1"/>
  <c r="D23" i="16"/>
  <c r="D23" i="17" s="1"/>
  <c r="C23" i="16"/>
  <c r="C23" i="17" s="1"/>
  <c r="B23" i="17"/>
  <c r="C29" i="15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N30" i="15"/>
  <c r="C31" i="15"/>
  <c r="D31" i="15"/>
  <c r="E31" i="15"/>
  <c r="F31" i="15"/>
  <c r="G31" i="15"/>
  <c r="H31" i="15"/>
  <c r="I31" i="15"/>
  <c r="J31" i="15"/>
  <c r="K31" i="15"/>
  <c r="L31" i="15"/>
  <c r="N31" i="15"/>
  <c r="C32" i="15"/>
  <c r="D32" i="15"/>
  <c r="E32" i="15"/>
  <c r="F32" i="15"/>
  <c r="G32" i="15"/>
  <c r="H32" i="15"/>
  <c r="I32" i="15"/>
  <c r="J32" i="15"/>
  <c r="K32" i="15"/>
  <c r="L32" i="15"/>
  <c r="N32" i="15"/>
  <c r="C33" i="15"/>
  <c r="D33" i="15"/>
  <c r="E33" i="15"/>
  <c r="F33" i="15"/>
  <c r="G33" i="15"/>
  <c r="H33" i="15"/>
  <c r="I33" i="15"/>
  <c r="J33" i="15"/>
  <c r="K33" i="15"/>
  <c r="L33" i="15"/>
  <c r="N33" i="15"/>
  <c r="C34" i="15"/>
  <c r="D34" i="15"/>
  <c r="E34" i="15"/>
  <c r="F34" i="15"/>
  <c r="G34" i="15"/>
  <c r="H34" i="15"/>
  <c r="I34" i="15"/>
  <c r="J34" i="15"/>
  <c r="K34" i="15"/>
  <c r="L34" i="15"/>
  <c r="N34" i="15"/>
  <c r="C35" i="15"/>
  <c r="D35" i="15"/>
  <c r="E35" i="15"/>
  <c r="F35" i="15"/>
  <c r="G35" i="15"/>
  <c r="H35" i="15"/>
  <c r="I35" i="15"/>
  <c r="J35" i="15"/>
  <c r="K35" i="15"/>
  <c r="L35" i="15"/>
  <c r="N35" i="15"/>
  <c r="C36" i="15"/>
  <c r="D36" i="15"/>
  <c r="E36" i="15"/>
  <c r="F36" i="15"/>
  <c r="G36" i="15"/>
  <c r="H36" i="15"/>
  <c r="I36" i="15"/>
  <c r="J36" i="15"/>
  <c r="K36" i="15"/>
  <c r="L36" i="15"/>
  <c r="N36" i="15"/>
  <c r="C37" i="15"/>
  <c r="D37" i="15"/>
  <c r="E37" i="15"/>
  <c r="F37" i="15"/>
  <c r="G37" i="15"/>
  <c r="H37" i="15"/>
  <c r="I37" i="15"/>
  <c r="J37" i="15"/>
  <c r="K37" i="15"/>
  <c r="L37" i="15"/>
  <c r="N37" i="15"/>
  <c r="C38" i="15"/>
  <c r="D38" i="15"/>
  <c r="E38" i="15"/>
  <c r="F38" i="15"/>
  <c r="G38" i="15"/>
  <c r="H38" i="15"/>
  <c r="I38" i="15"/>
  <c r="J38" i="15"/>
  <c r="K38" i="15"/>
  <c r="L38" i="15"/>
  <c r="N38" i="15"/>
  <c r="C39" i="15"/>
  <c r="D39" i="15"/>
  <c r="E39" i="15"/>
  <c r="F39" i="15"/>
  <c r="G39" i="15"/>
  <c r="H39" i="15"/>
  <c r="I39" i="15"/>
  <c r="J39" i="15"/>
  <c r="K39" i="15"/>
  <c r="L39" i="15"/>
  <c r="N39" i="15"/>
  <c r="C40" i="15"/>
  <c r="D40" i="15"/>
  <c r="E40" i="15"/>
  <c r="F40" i="15"/>
  <c r="G40" i="15"/>
  <c r="H40" i="15"/>
  <c r="I40" i="15"/>
  <c r="J40" i="15"/>
  <c r="K40" i="15"/>
  <c r="L40" i="15"/>
  <c r="N40" i="15"/>
  <c r="C41" i="15"/>
  <c r="D41" i="15"/>
  <c r="E41" i="15"/>
  <c r="F41" i="15"/>
  <c r="G41" i="15"/>
  <c r="H41" i="15"/>
  <c r="I41" i="15"/>
  <c r="J41" i="15"/>
  <c r="K41" i="15"/>
  <c r="L41" i="15"/>
  <c r="N41" i="15"/>
  <c r="C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N43" i="15"/>
  <c r="C44" i="15"/>
  <c r="D44" i="15"/>
  <c r="E44" i="15"/>
  <c r="F44" i="15"/>
  <c r="G44" i="15"/>
  <c r="H44" i="15"/>
  <c r="I44" i="15"/>
  <c r="J44" i="15"/>
  <c r="K44" i="15"/>
  <c r="L44" i="15"/>
  <c r="N44" i="15"/>
  <c r="C45" i="15"/>
  <c r="D45" i="15"/>
  <c r="E45" i="15"/>
  <c r="F45" i="15"/>
  <c r="G45" i="15"/>
  <c r="H45" i="15"/>
  <c r="I45" i="15"/>
  <c r="J45" i="15"/>
  <c r="K45" i="15"/>
  <c r="L45" i="15"/>
  <c r="N45" i="15"/>
  <c r="C46" i="15"/>
  <c r="D46" i="15"/>
  <c r="E46" i="15"/>
  <c r="F46" i="15"/>
  <c r="G46" i="15"/>
  <c r="H46" i="15"/>
  <c r="I46" i="15"/>
  <c r="J46" i="15"/>
  <c r="K46" i="15"/>
  <c r="L46" i="15"/>
  <c r="N46" i="15"/>
  <c r="T46" i="15"/>
  <c r="S46" i="15"/>
  <c r="R46" i="15"/>
  <c r="Q46" i="15"/>
  <c r="P46" i="15"/>
  <c r="O46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J23" i="14"/>
  <c r="J23" i="15" s="1"/>
  <c r="I23" i="14"/>
  <c r="I23" i="15" s="1"/>
  <c r="H23" i="14"/>
  <c r="H23" i="15" s="1"/>
  <c r="G23" i="14"/>
  <c r="G23" i="15" s="1"/>
  <c r="F23" i="14"/>
  <c r="F23" i="15" s="1"/>
  <c r="E23" i="14"/>
  <c r="E23" i="15" s="1"/>
  <c r="D23" i="14"/>
  <c r="D23" i="15" s="1"/>
  <c r="C23" i="14"/>
  <c r="C23" i="15" s="1"/>
  <c r="B23" i="14"/>
  <c r="B23" i="16" s="1"/>
  <c r="J22" i="14"/>
  <c r="J22" i="15" s="1"/>
  <c r="I22" i="14"/>
  <c r="I22" i="15" s="1"/>
  <c r="H22" i="14"/>
  <c r="H22" i="15" s="1"/>
  <c r="G22" i="14"/>
  <c r="G22" i="15" s="1"/>
  <c r="F22" i="14"/>
  <c r="F22" i="15" s="1"/>
  <c r="E22" i="14"/>
  <c r="E22" i="15" s="1"/>
  <c r="D22" i="14"/>
  <c r="D22" i="15" s="1"/>
  <c r="C22" i="14"/>
  <c r="C22" i="15" s="1"/>
  <c r="B22" i="14"/>
  <c r="B22" i="16" s="1"/>
  <c r="B24" i="14"/>
  <c r="N45" i="17" l="1"/>
  <c r="M45" i="17"/>
  <c r="L45" i="17"/>
  <c r="K45" i="17"/>
  <c r="J45" i="17"/>
  <c r="I45" i="17"/>
  <c r="H45" i="17"/>
  <c r="G45" i="17"/>
  <c r="F45" i="17"/>
  <c r="E45" i="17"/>
  <c r="D45" i="17"/>
  <c r="C45" i="17"/>
  <c r="B45" i="17"/>
  <c r="B22" i="17"/>
  <c r="T45" i="15"/>
  <c r="S45" i="15"/>
  <c r="R45" i="15"/>
  <c r="Q45" i="15"/>
  <c r="P45" i="15"/>
  <c r="O45" i="15"/>
  <c r="F22" i="16" l="1"/>
  <c r="F22" i="17" s="1"/>
  <c r="E22" i="16"/>
  <c r="E22" i="17" s="1"/>
  <c r="D22" i="16"/>
  <c r="D22" i="17" s="1"/>
  <c r="C22" i="16"/>
  <c r="C22" i="17" s="1"/>
  <c r="B45" i="16"/>
  <c r="AB7" i="44" l="1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29" i="15" l="1"/>
  <c r="P29" i="15"/>
  <c r="Q29" i="15"/>
  <c r="R29" i="15"/>
  <c r="S29" i="15"/>
  <c r="T29" i="15"/>
  <c r="O30" i="15"/>
  <c r="P30" i="15"/>
  <c r="Q30" i="15"/>
  <c r="R30" i="15"/>
  <c r="S30" i="15"/>
  <c r="T30" i="15"/>
  <c r="O31" i="15"/>
  <c r="P31" i="15"/>
  <c r="Q31" i="15"/>
  <c r="R31" i="15"/>
  <c r="S31" i="15"/>
  <c r="T31" i="15"/>
  <c r="O32" i="15"/>
  <c r="P32" i="15"/>
  <c r="Q32" i="15"/>
  <c r="R32" i="15"/>
  <c r="S32" i="15"/>
  <c r="T32" i="15"/>
  <c r="O33" i="15"/>
  <c r="P33" i="15"/>
  <c r="Q33" i="15"/>
  <c r="R33" i="15"/>
  <c r="S33" i="15"/>
  <c r="T33" i="15"/>
  <c r="O34" i="15"/>
  <c r="P34" i="15"/>
  <c r="Q34" i="15"/>
  <c r="R34" i="15"/>
  <c r="S34" i="15"/>
  <c r="T34" i="15"/>
  <c r="O35" i="15"/>
  <c r="P35" i="15"/>
  <c r="Q35" i="15"/>
  <c r="R35" i="15"/>
  <c r="S35" i="15"/>
  <c r="T35" i="15"/>
  <c r="O36" i="15"/>
  <c r="P36" i="15"/>
  <c r="Q36" i="15"/>
  <c r="R36" i="15"/>
  <c r="S36" i="15"/>
  <c r="T36" i="15"/>
  <c r="O37" i="15"/>
  <c r="P37" i="15"/>
  <c r="Q37" i="15"/>
  <c r="R37" i="15"/>
  <c r="S37" i="15"/>
  <c r="T37" i="15"/>
  <c r="O38" i="15"/>
  <c r="P38" i="15"/>
  <c r="Q38" i="15"/>
  <c r="R38" i="15"/>
  <c r="S38" i="15"/>
  <c r="T38" i="15"/>
  <c r="O39" i="15"/>
  <c r="P39" i="15"/>
  <c r="Q39" i="15"/>
  <c r="R39" i="15"/>
  <c r="S39" i="15"/>
  <c r="T39" i="15"/>
  <c r="O40" i="15"/>
  <c r="P40" i="15"/>
  <c r="Q40" i="15"/>
  <c r="R40" i="15"/>
  <c r="S40" i="15"/>
  <c r="T40" i="15"/>
  <c r="O41" i="15"/>
  <c r="P41" i="15"/>
  <c r="Q41" i="15"/>
  <c r="R41" i="15"/>
  <c r="S41" i="15"/>
  <c r="T41" i="15"/>
  <c r="O42" i="15"/>
  <c r="P42" i="15"/>
  <c r="Q42" i="15"/>
  <c r="R42" i="15"/>
  <c r="S42" i="15"/>
  <c r="T42" i="15"/>
  <c r="O43" i="15"/>
  <c r="P43" i="15"/>
  <c r="Q43" i="15"/>
  <c r="R43" i="15"/>
  <c r="S43" i="15"/>
  <c r="T43" i="15"/>
  <c r="O44" i="15"/>
  <c r="P44" i="15"/>
  <c r="Q44" i="15"/>
  <c r="R44" i="15"/>
  <c r="S44" i="15"/>
  <c r="T44" i="15"/>
  <c r="Q24" i="45" l="1"/>
  <c r="A3" i="44" l="1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B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B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B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B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B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B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B25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B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B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B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B2" i="46" l="1"/>
  <c r="B2" i="45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Q22" i="46"/>
  <c r="P22" i="46"/>
  <c r="O22" i="46"/>
  <c r="N22" i="46"/>
  <c r="M22" i="46"/>
  <c r="L22" i="46"/>
  <c r="K22" i="46"/>
  <c r="J22" i="46"/>
  <c r="I22" i="46"/>
  <c r="H22" i="46"/>
  <c r="G22" i="46"/>
  <c r="F22" i="46"/>
  <c r="E22" i="46"/>
  <c r="D22" i="46"/>
  <c r="C22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Q20" i="46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Q19" i="46"/>
  <c r="P19" i="46"/>
  <c r="O19" i="46"/>
  <c r="N19" i="46"/>
  <c r="M19" i="46"/>
  <c r="L19" i="46"/>
  <c r="K19" i="46"/>
  <c r="J19" i="46"/>
  <c r="I19" i="46"/>
  <c r="H19" i="46"/>
  <c r="G19" i="46"/>
  <c r="F19" i="46"/>
  <c r="E19" i="46"/>
  <c r="D19" i="46"/>
  <c r="C19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Q16" i="46"/>
  <c r="P16" i="46"/>
  <c r="O16" i="46"/>
  <c r="N16" i="46"/>
  <c r="M16" i="46"/>
  <c r="L16" i="46"/>
  <c r="K16" i="46"/>
  <c r="J16" i="46"/>
  <c r="I16" i="46"/>
  <c r="H16" i="46"/>
  <c r="G16" i="46"/>
  <c r="F16" i="46"/>
  <c r="E16" i="46"/>
  <c r="D16" i="46"/>
  <c r="C16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Q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Q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D10" i="46"/>
  <c r="C10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N44" i="17" l="1"/>
  <c r="M44" i="17"/>
  <c r="L44" i="17"/>
  <c r="K44" i="17"/>
  <c r="J44" i="17"/>
  <c r="I44" i="17"/>
  <c r="H44" i="17"/>
  <c r="G44" i="17"/>
  <c r="F44" i="17"/>
  <c r="E44" i="17"/>
  <c r="D44" i="17"/>
  <c r="C44" i="17"/>
  <c r="B44" i="17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C7" i="14"/>
  <c r="D24" i="16" l="1"/>
  <c r="F24" i="16"/>
  <c r="C24" i="16"/>
  <c r="E24" i="16"/>
  <c r="A3" i="43"/>
  <c r="F21" i="17" l="1"/>
  <c r="E21" i="17"/>
  <c r="D21" i="17"/>
  <c r="C21" i="17"/>
  <c r="B21" i="17"/>
  <c r="J21" i="14"/>
  <c r="J21" i="15" s="1"/>
  <c r="I21" i="14"/>
  <c r="I21" i="15" s="1"/>
  <c r="H21" i="14"/>
  <c r="H21" i="15" s="1"/>
  <c r="G21" i="14"/>
  <c r="G21" i="15" s="1"/>
  <c r="F21" i="14"/>
  <c r="F21" i="15" s="1"/>
  <c r="E21" i="14"/>
  <c r="E21" i="15" s="1"/>
  <c r="D21" i="14"/>
  <c r="D21" i="15" s="1"/>
  <c r="C21" i="14"/>
  <c r="C21" i="15" s="1"/>
  <c r="B21" i="14"/>
  <c r="B21" i="16" s="1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B7" i="17" l="1"/>
  <c r="B10" i="17"/>
  <c r="B11" i="17"/>
  <c r="B13" i="17"/>
  <c r="B14" i="17"/>
  <c r="B15" i="17"/>
  <c r="B18" i="17"/>
  <c r="B19" i="17"/>
  <c r="I8" i="14"/>
  <c r="I9" i="14"/>
  <c r="I9" i="15" s="1"/>
  <c r="I10" i="14"/>
  <c r="I10" i="15" s="1"/>
  <c r="I11" i="14"/>
  <c r="I11" i="15" s="1"/>
  <c r="I12" i="14"/>
  <c r="I12" i="15" s="1"/>
  <c r="I13" i="14"/>
  <c r="I13" i="15" s="1"/>
  <c r="I14" i="14"/>
  <c r="I14" i="15" s="1"/>
  <c r="I15" i="14"/>
  <c r="I15" i="15" s="1"/>
  <c r="I16" i="14"/>
  <c r="I16" i="15" s="1"/>
  <c r="I17" i="14"/>
  <c r="I17" i="15" s="1"/>
  <c r="I18" i="14"/>
  <c r="I18" i="15" s="1"/>
  <c r="I19" i="14"/>
  <c r="I19" i="15" s="1"/>
  <c r="I20" i="14"/>
  <c r="I20" i="15" s="1"/>
  <c r="I7" i="14"/>
  <c r="B20" i="14"/>
  <c r="B20" i="16" s="1"/>
  <c r="B19" i="14"/>
  <c r="B19" i="16" s="1"/>
  <c r="B18" i="14"/>
  <c r="B18" i="16" s="1"/>
  <c r="B17" i="14"/>
  <c r="B17" i="16" s="1"/>
  <c r="B16" i="14"/>
  <c r="B16" i="16" s="1"/>
  <c r="B15" i="14"/>
  <c r="B15" i="16" s="1"/>
  <c r="B14" i="14"/>
  <c r="B14" i="16" s="1"/>
  <c r="B13" i="14"/>
  <c r="B13" i="16" s="1"/>
  <c r="B12" i="14"/>
  <c r="B12" i="16" s="1"/>
  <c r="B11" i="14"/>
  <c r="B11" i="16" s="1"/>
  <c r="B10" i="14"/>
  <c r="B10" i="16" s="1"/>
  <c r="B9" i="14"/>
  <c r="B9" i="16" s="1"/>
  <c r="B8" i="14"/>
  <c r="B8" i="16" s="1"/>
  <c r="B7" i="14"/>
  <c r="B7" i="16" s="1"/>
  <c r="C7" i="15"/>
  <c r="D7" i="14"/>
  <c r="E7" i="14"/>
  <c r="F7" i="14"/>
  <c r="G7" i="14"/>
  <c r="H7" i="14"/>
  <c r="J7" i="14"/>
  <c r="C8" i="14"/>
  <c r="D8" i="14"/>
  <c r="D8" i="15" s="1"/>
  <c r="E8" i="14"/>
  <c r="E8" i="15" s="1"/>
  <c r="F8" i="14"/>
  <c r="F8" i="15" s="1"/>
  <c r="G8" i="14"/>
  <c r="G8" i="15" s="1"/>
  <c r="H8" i="14"/>
  <c r="J8" i="14"/>
  <c r="J8" i="15" s="1"/>
  <c r="C9" i="14"/>
  <c r="C9" i="15" s="1"/>
  <c r="D9" i="14"/>
  <c r="D9" i="15" s="1"/>
  <c r="E9" i="14"/>
  <c r="E9" i="15" s="1"/>
  <c r="F9" i="14"/>
  <c r="F9" i="15" s="1"/>
  <c r="G9" i="14"/>
  <c r="G9" i="15" s="1"/>
  <c r="H9" i="14"/>
  <c r="H9" i="15" s="1"/>
  <c r="J9" i="14"/>
  <c r="J9" i="15" s="1"/>
  <c r="C10" i="14"/>
  <c r="C10" i="15" s="1"/>
  <c r="D10" i="14"/>
  <c r="D10" i="15" s="1"/>
  <c r="E10" i="14"/>
  <c r="E10" i="15" s="1"/>
  <c r="F10" i="14"/>
  <c r="F10" i="15" s="1"/>
  <c r="G10" i="14"/>
  <c r="G10" i="15" s="1"/>
  <c r="H10" i="14"/>
  <c r="H10" i="15" s="1"/>
  <c r="J10" i="14"/>
  <c r="J10" i="15" s="1"/>
  <c r="C11" i="14"/>
  <c r="C11" i="15" s="1"/>
  <c r="D11" i="14"/>
  <c r="D11" i="15" s="1"/>
  <c r="E11" i="14"/>
  <c r="E11" i="15" s="1"/>
  <c r="F11" i="14"/>
  <c r="F11" i="15" s="1"/>
  <c r="G11" i="14"/>
  <c r="G11" i="15" s="1"/>
  <c r="H11" i="14"/>
  <c r="H11" i="15" s="1"/>
  <c r="J11" i="14"/>
  <c r="J11" i="15" s="1"/>
  <c r="C12" i="14"/>
  <c r="C12" i="15" s="1"/>
  <c r="D12" i="14"/>
  <c r="D12" i="15" s="1"/>
  <c r="E12" i="14"/>
  <c r="E12" i="15" s="1"/>
  <c r="F12" i="14"/>
  <c r="F12" i="15" s="1"/>
  <c r="G12" i="14"/>
  <c r="G12" i="15" s="1"/>
  <c r="H12" i="14"/>
  <c r="H12" i="15" s="1"/>
  <c r="J12" i="14"/>
  <c r="J12" i="15" s="1"/>
  <c r="C13" i="14"/>
  <c r="C13" i="15" s="1"/>
  <c r="D13" i="14"/>
  <c r="D13" i="15" s="1"/>
  <c r="E13" i="14"/>
  <c r="E13" i="15" s="1"/>
  <c r="F13" i="14"/>
  <c r="F13" i="15" s="1"/>
  <c r="G13" i="14"/>
  <c r="G13" i="15" s="1"/>
  <c r="H13" i="14"/>
  <c r="H13" i="15" s="1"/>
  <c r="J13" i="14"/>
  <c r="J13" i="15" s="1"/>
  <c r="C14" i="14"/>
  <c r="C14" i="15" s="1"/>
  <c r="D14" i="14"/>
  <c r="D14" i="15" s="1"/>
  <c r="E14" i="14"/>
  <c r="E14" i="15" s="1"/>
  <c r="F14" i="14"/>
  <c r="F14" i="15" s="1"/>
  <c r="G14" i="14"/>
  <c r="G14" i="15" s="1"/>
  <c r="H14" i="14"/>
  <c r="H14" i="15" s="1"/>
  <c r="J14" i="14"/>
  <c r="J14" i="15" s="1"/>
  <c r="C15" i="14"/>
  <c r="C15" i="15" s="1"/>
  <c r="D15" i="14"/>
  <c r="D15" i="15" s="1"/>
  <c r="E15" i="14"/>
  <c r="E15" i="15" s="1"/>
  <c r="F15" i="14"/>
  <c r="F15" i="15" s="1"/>
  <c r="G15" i="14"/>
  <c r="G15" i="15" s="1"/>
  <c r="H15" i="14"/>
  <c r="H15" i="15" s="1"/>
  <c r="J15" i="14"/>
  <c r="J15" i="15" s="1"/>
  <c r="C16" i="14"/>
  <c r="C16" i="15" s="1"/>
  <c r="D16" i="14"/>
  <c r="D16" i="15" s="1"/>
  <c r="E16" i="14"/>
  <c r="E16" i="15" s="1"/>
  <c r="F16" i="14"/>
  <c r="F16" i="15" s="1"/>
  <c r="G16" i="14"/>
  <c r="G16" i="15" s="1"/>
  <c r="H16" i="14"/>
  <c r="H16" i="15" s="1"/>
  <c r="J16" i="14"/>
  <c r="J16" i="15" s="1"/>
  <c r="C17" i="14"/>
  <c r="C17" i="15" s="1"/>
  <c r="D17" i="14"/>
  <c r="D17" i="15" s="1"/>
  <c r="E17" i="14"/>
  <c r="E17" i="15" s="1"/>
  <c r="F17" i="14"/>
  <c r="F17" i="15" s="1"/>
  <c r="G17" i="14"/>
  <c r="G17" i="15" s="1"/>
  <c r="H17" i="14"/>
  <c r="H17" i="15" s="1"/>
  <c r="J17" i="14"/>
  <c r="J17" i="15" s="1"/>
  <c r="C18" i="14"/>
  <c r="C18" i="15" s="1"/>
  <c r="D18" i="14"/>
  <c r="D18" i="15" s="1"/>
  <c r="E18" i="14"/>
  <c r="E18" i="15" s="1"/>
  <c r="F18" i="14"/>
  <c r="F18" i="15" s="1"/>
  <c r="G18" i="14"/>
  <c r="G18" i="15" s="1"/>
  <c r="H18" i="14"/>
  <c r="H18" i="15" s="1"/>
  <c r="J18" i="14"/>
  <c r="J18" i="15" s="1"/>
  <c r="C19" i="14"/>
  <c r="C19" i="15" s="1"/>
  <c r="D19" i="14"/>
  <c r="D19" i="15" s="1"/>
  <c r="E19" i="14"/>
  <c r="E19" i="15" s="1"/>
  <c r="F19" i="14"/>
  <c r="F19" i="15" s="1"/>
  <c r="G19" i="14"/>
  <c r="G19" i="15" s="1"/>
  <c r="H19" i="14"/>
  <c r="H19" i="15" s="1"/>
  <c r="J19" i="14"/>
  <c r="J19" i="15" s="1"/>
  <c r="C20" i="14"/>
  <c r="C20" i="15" s="1"/>
  <c r="D20" i="14"/>
  <c r="D20" i="15" s="1"/>
  <c r="E20" i="14"/>
  <c r="E20" i="15" s="1"/>
  <c r="F20" i="14"/>
  <c r="F20" i="15" s="1"/>
  <c r="G20" i="14"/>
  <c r="G20" i="15" s="1"/>
  <c r="H20" i="14"/>
  <c r="H20" i="15" s="1"/>
  <c r="J20" i="14"/>
  <c r="J20" i="15" s="1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F10" i="17"/>
  <c r="D11" i="17"/>
  <c r="E11" i="17"/>
  <c r="F11" i="17"/>
  <c r="C12" i="17"/>
  <c r="D12" i="17"/>
  <c r="E12" i="17"/>
  <c r="F12" i="17"/>
  <c r="C13" i="17"/>
  <c r="D13" i="17"/>
  <c r="E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D19" i="17"/>
  <c r="E19" i="17"/>
  <c r="F19" i="17"/>
  <c r="C20" i="17"/>
  <c r="D20" i="17"/>
  <c r="E20" i="17"/>
  <c r="F20" i="17"/>
  <c r="B20" i="17"/>
  <c r="B17" i="17"/>
  <c r="B16" i="17"/>
  <c r="B12" i="17"/>
  <c r="B9" i="17"/>
  <c r="B8" i="17"/>
  <c r="R28" i="14"/>
  <c r="B3" i="16"/>
  <c r="N27" i="16" s="1"/>
  <c r="B3" i="15"/>
  <c r="R28" i="15" s="1"/>
  <c r="N27" i="17" s="1"/>
  <c r="B24" i="16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C19" i="17"/>
  <c r="F13" i="17"/>
  <c r="C11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4" i="17" l="1"/>
  <c r="F24" i="17"/>
  <c r="C8" i="15"/>
  <c r="C24" i="15" s="1"/>
  <c r="C24" i="14"/>
  <c r="F7" i="15"/>
  <c r="F24" i="15" s="1"/>
  <c r="F24" i="14"/>
  <c r="J7" i="15"/>
  <c r="J24" i="15" s="1"/>
  <c r="J24" i="14"/>
  <c r="E7" i="15"/>
  <c r="E24" i="15" s="1"/>
  <c r="E24" i="14"/>
  <c r="H7" i="15"/>
  <c r="H24" i="14"/>
  <c r="D7" i="15"/>
  <c r="D24" i="15" s="1"/>
  <c r="D24" i="14"/>
  <c r="I7" i="15"/>
  <c r="I24" i="14"/>
  <c r="G7" i="15"/>
  <c r="G24" i="15" s="1"/>
  <c r="G24" i="14"/>
  <c r="B3" i="17"/>
  <c r="C7" i="17"/>
  <c r="C24" i="17" s="1"/>
  <c r="E10" i="17"/>
  <c r="E24" i="17" s="1"/>
  <c r="H8" i="15"/>
  <c r="I8" i="15"/>
  <c r="I24" i="15" l="1"/>
  <c r="H24" i="15"/>
</calcChain>
</file>

<file path=xl/sharedStrings.xml><?xml version="1.0" encoding="utf-8"?>
<sst xmlns="http://schemas.openxmlformats.org/spreadsheetml/2006/main" count="410" uniqueCount="285">
  <si>
    <t>N</t>
  </si>
  <si>
    <t>Assets</t>
  </si>
  <si>
    <t>Liabilities</t>
  </si>
  <si>
    <t>Capital</t>
  </si>
  <si>
    <t>Profit</t>
  </si>
  <si>
    <t>Total Assets</t>
  </si>
  <si>
    <t>Loan Portfolio</t>
  </si>
  <si>
    <t>Total Liabilities</t>
  </si>
  <si>
    <t>Deposits of Individuals</t>
  </si>
  <si>
    <t>Loan Loss Reserves</t>
  </si>
  <si>
    <t>Shareholders' Equity</t>
  </si>
  <si>
    <t>Share Capital</t>
  </si>
  <si>
    <t>Regulatory Capital</t>
  </si>
  <si>
    <t>Total</t>
  </si>
  <si>
    <t>Provisions for Possible Losses</t>
  </si>
  <si>
    <t>Net Interest Income</t>
  </si>
  <si>
    <t>Net Fee and Commission Income</t>
  </si>
  <si>
    <t>Total Interest Income</t>
  </si>
  <si>
    <t>Interest Income from Loans</t>
  </si>
  <si>
    <t>Total Interest Expenses</t>
  </si>
  <si>
    <t>Interest Expenses on Deposits</t>
  </si>
  <si>
    <t>Gain (Loss) on Foreign Exchange Trade</t>
  </si>
  <si>
    <t>GEL</t>
  </si>
  <si>
    <t>FX</t>
  </si>
  <si>
    <t>Deposits' Structure of Banking Sector</t>
  </si>
  <si>
    <t>Deposits of Legal Entities</t>
  </si>
  <si>
    <t>Total Deposits</t>
  </si>
  <si>
    <t>წილი საბანკო სექტორში</t>
  </si>
  <si>
    <t>ბანკის დასახელება</t>
  </si>
  <si>
    <t>აქტივები</t>
  </si>
  <si>
    <t>საკრედიტო დაბანდება</t>
  </si>
  <si>
    <t>მთლიანი ვალდებულებები</t>
  </si>
  <si>
    <t>დეპოზიტები</t>
  </si>
  <si>
    <t>არასაბანკო იურიდიული და ფიზიკური პირების დეპოზიტები</t>
  </si>
  <si>
    <t>მ.შ. იურიდიულ პირთა დეპოზიტები</t>
  </si>
  <si>
    <t>მ.შ. ფიზიკურ პირთა დეპოზიტები</t>
  </si>
  <si>
    <t>სააქციო კაპიტალი</t>
  </si>
  <si>
    <t>ათას ლარებში</t>
  </si>
  <si>
    <t>ვალდებულებები</t>
  </si>
  <si>
    <t>კაპიტალი</t>
  </si>
  <si>
    <t>მოგება</t>
  </si>
  <si>
    <t>მთლიანი აქტივები</t>
  </si>
  <si>
    <t>ფულადი სახსრები</t>
  </si>
  <si>
    <t>სესხების შესაძლო დანაკარგების რეზერვი</t>
  </si>
  <si>
    <t>სულ დეპოზიტები</t>
  </si>
  <si>
    <t>ნასესხები სახსრები</t>
  </si>
  <si>
    <t>მ.შ.საწესდებო კაპიტალი</t>
  </si>
  <si>
    <t>საზედამხედველო კაპიტალი</t>
  </si>
  <si>
    <t>Market Share</t>
  </si>
  <si>
    <t>Name of The Bank</t>
  </si>
  <si>
    <t>Non Banking Deposits</t>
  </si>
  <si>
    <t>Total Banking Sector</t>
  </si>
  <si>
    <t>Cash Equivalents</t>
  </si>
  <si>
    <t>Borrowed Funds</t>
  </si>
  <si>
    <t>Thausands GEL</t>
  </si>
  <si>
    <t>წმინდა საპროცენტო შემოსავალი</t>
  </si>
  <si>
    <t>წმინდა საკომისიო შემოსავალი</t>
  </si>
  <si>
    <t>წმინდა მოგება</t>
  </si>
  <si>
    <t>მთლიანი აქტივების მოცულობა</t>
  </si>
  <si>
    <t>საპროცენტო შემოსავლები</t>
  </si>
  <si>
    <t>არასაპროცენტო შემოსავლები</t>
  </si>
  <si>
    <t>დანახარჯები აქტივების შესაძლო დანაკარგების მიხედვით</t>
  </si>
  <si>
    <t>მთლიანი საპროცენტო შემოსავალი</t>
  </si>
  <si>
    <t>მ.შ. საპროცენტო შემოსავლები სესხებიდან</t>
  </si>
  <si>
    <t>მთლიანი საპროცენტო ხარჯი</t>
  </si>
  <si>
    <t>მ.შ. დეპოზიტებზე გადახდილი პროცენტები</t>
  </si>
  <si>
    <t>წმინდა არასაპროცენტო შემოსავალი</t>
  </si>
  <si>
    <t>NET Interest Income</t>
  </si>
  <si>
    <t>Interest Income</t>
  </si>
  <si>
    <t>Non Interest Income</t>
  </si>
  <si>
    <t>NET Income</t>
  </si>
  <si>
    <t>Net Non-Interest Income</t>
  </si>
  <si>
    <t>სულ</t>
  </si>
  <si>
    <t>ლარი</t>
  </si>
  <si>
    <t>სებ–ის დეპოზიტები</t>
  </si>
  <si>
    <t>კომერციული ბანკების დეპოზიტები</t>
  </si>
  <si>
    <t>იურიდიული პირების დეპოზიტები</t>
  </si>
  <si>
    <t>რეზიდენტი იურიდიული პირების დეპოზიტები</t>
  </si>
  <si>
    <t>არარეზიდენტი იურიდიული პირების დეპოზიტები</t>
  </si>
  <si>
    <t>ფიზიკური პირების დეპოზიტები</t>
  </si>
  <si>
    <t>რეზიდენტი ფიზიკური პირების დეპოზიტები</t>
  </si>
  <si>
    <t>არარეზიდენტი ფიზიკური პირების დეპოზიტები</t>
  </si>
  <si>
    <t>ცხრილი N 1 – კომერციული ბანკების ფინანსური მონაცემები საბალანსო უწყისის მიხედვით</t>
  </si>
  <si>
    <t xml:space="preserve">ცხრილი N 2 – კომერციული ბანკების ფინანსური მონაცემები მოგება–ზარალის უწყისის მიხედვით </t>
  </si>
  <si>
    <t>Balance Sheet Financial Data of Commercial Banks Operating in Georgia</t>
  </si>
  <si>
    <t>ვადიანი დეპოზიტები</t>
  </si>
  <si>
    <t>მოგება აქტივებზე ROA, გაწლიურებული</t>
  </si>
  <si>
    <t>მოგება კაპიტალზე ROE, გაწლიურებული</t>
  </si>
  <si>
    <t>Return on Assets - ROA, Annualized</t>
  </si>
  <si>
    <t>Return on Equity - ROE, Annualized</t>
  </si>
  <si>
    <t>კონსოლიდირებული</t>
  </si>
  <si>
    <t>Income Statement Financial Data of Commercial Banks Operating in Georgia</t>
  </si>
  <si>
    <t>სახელმწიფო ორგანიზაციები</t>
  </si>
  <si>
    <t xml:space="preserve">საფინანსო ინსტიტუტები </t>
  </si>
  <si>
    <t>უძრავი ქონების დეველოპმენტი</t>
  </si>
  <si>
    <t>უძრავი ქონების მენეჯმენტი</t>
  </si>
  <si>
    <t>სამშენებლო კომპანიები (არა დეველოპერები)</t>
  </si>
  <si>
    <t>სამშენებლო მასალების მოპოვება, წარმოება და ვაჭრობა</t>
  </si>
  <si>
    <t>სამომხმარებლო საქონლის წარმოება</t>
  </si>
  <si>
    <t>ვაჭრობა (სხვა)</t>
  </si>
  <si>
    <t>წარმოება (სხვა)</t>
  </si>
  <si>
    <t>სასტუმროები და ტურიზმი</t>
  </si>
  <si>
    <t>რესტორნები, ბარები, კაფეები და სწრაფი კვების ობიექტები</t>
  </si>
  <si>
    <t>მძიმე მრეწველობა</t>
  </si>
  <si>
    <t>ენერგეტიკა</t>
  </si>
  <si>
    <t>ავტომობილების დილერები</t>
  </si>
  <si>
    <t>ჯანდაცვა</t>
  </si>
  <si>
    <t>ფარმაცევტიკა</t>
  </si>
  <si>
    <t>ტელეკომუნიკაცია</t>
  </si>
  <si>
    <t>სერვისი</t>
  </si>
  <si>
    <t>სოფლის მეურნეობის სექტორი</t>
  </si>
  <si>
    <t>საცალო პროდუქტები</t>
  </si>
  <si>
    <t>მომენტალური განვადება</t>
  </si>
  <si>
    <t>ოვერდრაფტები</t>
  </si>
  <si>
    <t>საკრედიტო ბარათები</t>
  </si>
  <si>
    <t>იპოთეკური სესხები</t>
  </si>
  <si>
    <t>Table N 7 - Credit portfolio by sectors</t>
  </si>
  <si>
    <t>State</t>
  </si>
  <si>
    <t>Financial Institutions</t>
  </si>
  <si>
    <t>Real Estate Management</t>
  </si>
  <si>
    <t>Construction Companies</t>
  </si>
  <si>
    <t>Production and Trade of Construction Materials</t>
  </si>
  <si>
    <t>Trade of Consumer Foods and Goods</t>
  </si>
  <si>
    <t>Production of Consumer Foods and Goods</t>
  </si>
  <si>
    <t>Production and Trade of Durable Goods</t>
  </si>
  <si>
    <t>Production and Trade of Clothes, Shoes and Textiles</t>
  </si>
  <si>
    <t>Trade (Other)</t>
  </si>
  <si>
    <t>Other Production</t>
  </si>
  <si>
    <t>Hotels, Tourism</t>
  </si>
  <si>
    <t>Restaurants</t>
  </si>
  <si>
    <t>Industry</t>
  </si>
  <si>
    <t>Energy</t>
  </si>
  <si>
    <t>Auto Dealers</t>
  </si>
  <si>
    <t>Health Care</t>
  </si>
  <si>
    <t>Pharmacy</t>
  </si>
  <si>
    <t>Telecommunication</t>
  </si>
  <si>
    <t>Service</t>
  </si>
  <si>
    <t>Agro</t>
  </si>
  <si>
    <t>Retail</t>
  </si>
  <si>
    <t>Car Loans</t>
  </si>
  <si>
    <t>Consumer Loans</t>
  </si>
  <si>
    <t>Momental Installments</t>
  </si>
  <si>
    <t>Payrolls (Overdrafts)</t>
  </si>
  <si>
    <t>Credit Cards</t>
  </si>
  <si>
    <t>Mortgages</t>
  </si>
  <si>
    <t>For Finished Property</t>
  </si>
  <si>
    <t>For in Progress Property</t>
  </si>
  <si>
    <t>საქართველოს ბანკი</t>
  </si>
  <si>
    <t>თი–ბი–სი ბანკი</t>
  </si>
  <si>
    <t>ლიბერთი ბანკი</t>
  </si>
  <si>
    <t>ვი–თი–ბი ბანკი</t>
  </si>
  <si>
    <t>პროკრედიტ ბანკი</t>
  </si>
  <si>
    <t>ბაზის ბანკი</t>
  </si>
  <si>
    <t>ქართუ ბანკი</t>
  </si>
  <si>
    <t>ტერა ბანკი</t>
  </si>
  <si>
    <t>კრედო ბანკი</t>
  </si>
  <si>
    <t>ხალიკ ბანკი</t>
  </si>
  <si>
    <t>ზირაათ ბანკი</t>
  </si>
  <si>
    <t>Bank of Georgia</t>
  </si>
  <si>
    <t>TBC Bank</t>
  </si>
  <si>
    <t>Liberty Bank</t>
  </si>
  <si>
    <t>VTB Bank Georgia</t>
  </si>
  <si>
    <t>ProCredit Bank</t>
  </si>
  <si>
    <t>Basis Bank</t>
  </si>
  <si>
    <t>Cartu Bank</t>
  </si>
  <si>
    <t>Tera bank</t>
  </si>
  <si>
    <t>Credo Bank</t>
  </si>
  <si>
    <t>HALYK Bank</t>
  </si>
  <si>
    <t>Pasha Bank</t>
  </si>
  <si>
    <t>Ziraat Bank</t>
  </si>
  <si>
    <t>Silk Bank</t>
  </si>
  <si>
    <t>სილქ ბანკი</t>
  </si>
  <si>
    <t xml:space="preserve">სახელმწიფო ინსტიტუტებისა და სახელმწიფო კონტროლს დაქვემდებარებულ ორგანიზაციებიდან მოზიდული უზრუნველყოფილი დეპოზიტები
</t>
  </si>
  <si>
    <t>Secured deposits of government institutions and government controlled entities</t>
  </si>
  <si>
    <t>პეისერა</t>
  </si>
  <si>
    <t>Paysera</t>
  </si>
  <si>
    <t>სხვა</t>
  </si>
  <si>
    <t>მოთხოვნამდე დეპოზიტები</t>
  </si>
  <si>
    <t>მიმდინარე დეპოზიტები</t>
  </si>
  <si>
    <t>სადეპოზიტო სერტიფიკატები (CD)</t>
  </si>
  <si>
    <t>ყველა სახის დეპოზიტები</t>
  </si>
  <si>
    <t>ფინანსური სექტორის დეპოზიტები</t>
  </si>
  <si>
    <t>რეზიდენტი კომერციული ბანკების დეპოზიტები</t>
  </si>
  <si>
    <t>არარეზიდენტი კომერციული ბანკების დეპოზიტები</t>
  </si>
  <si>
    <t>არასაბანკო ფინანსური ინსტიტუტების დეპოზიტები</t>
  </si>
  <si>
    <t>რეზიდენტი არასაბანკო ფინანსური ინსტიტუტების დეპოზიტები</t>
  </si>
  <si>
    <t>არარეზიდენტი არასაბანკო ფინანსური ინსტიტუტების დეპოზიტები</t>
  </si>
  <si>
    <t>სულ ფინანსური სექტორის დეპოზიტები</t>
  </si>
  <si>
    <t>არაფინანსური სექტორის დეპოზიტები</t>
  </si>
  <si>
    <t>სულ არასაბანკო იურიდიული და ფიზიკური პირების დეპოზიტები</t>
  </si>
  <si>
    <t>მოგება–ზარალი ვალუტის ყიდვა–გაყიდვის ოპერაციებიდან</t>
  </si>
  <si>
    <t>ცხრილი N5 – დეპოზიტების სტრუქტურა საბანკო სექტორში</t>
  </si>
  <si>
    <t>Other</t>
  </si>
  <si>
    <t>ფინანსური ინსტრუმენტის ამორტიზირებული ღირებულება</t>
  </si>
  <si>
    <t>ფინანსური ინსტრუმენტის მოსალოდნელი საკრედიტო ზარალი (BANK)</t>
  </si>
  <si>
    <t>სესხის ძირი თანხით შეწონილი საპროცენტო განაკვეთი</t>
  </si>
  <si>
    <t>სესხის ძირი თანხით შეწონილი საშუალო საკონტრაქტო ვადიანობა სტოკზე (თვე)</t>
  </si>
  <si>
    <t>91 და მეტი დღით ვადაგადაცილებული  ფინანსური ინსტრუმენტების ამორტიზებული ღირებულება</t>
  </si>
  <si>
    <t>1-ი დონის (BANK) საკრედიტო რისკი ფინანსური ინსტრუმენტების ამორტიზირებული ღირებულება</t>
  </si>
  <si>
    <t>მე-2 დონის (BANK) საკრედიტო რისკი ფინანსური ინსტრუმენტების ამორტიზირებული ღირებულება</t>
  </si>
  <si>
    <t>მე-3 დონის (BANK)  საკრედიტო რისკი ფინანსური ინსტრუმენტების ამორტიზირებული ღირებულება</t>
  </si>
  <si>
    <t>შეძენილი ან გამოშვებული, გაუფასურებული (POCI) (BANK)  ფინანსური ინსტრუმენტების ამორტიზირებული ღირებულება</t>
  </si>
  <si>
    <t>საბითუმო ლომბარდი</t>
  </si>
  <si>
    <t>სამომხმარებლო საქონლით ვაჭრობა</t>
  </si>
  <si>
    <t>ხანგრძლივი მოხმარების სამომხმარებლო საქონლის წარმოება და ვაჭრობა</t>
  </si>
  <si>
    <t>ფეხსაცმლის, ტანსაცმლისა და ტექსტილის წარმოება და ვაჭრობა</t>
  </si>
  <si>
    <t>ბენზინგასამართი სადგურები და ბენზინის იმპორტიორები</t>
  </si>
  <si>
    <t>მათ შორის: ექსპორტიორები</t>
  </si>
  <si>
    <t>სატრანსპორტო სესხები</t>
  </si>
  <si>
    <t>სამომხმარებლო სესხები</t>
  </si>
  <si>
    <t>სწრაფი სესხები (Pay Day Loans)</t>
  </si>
  <si>
    <t>იპოთეკური სესხები - დასრულებული უძრავი ქონების შეძენა</t>
  </si>
  <si>
    <t>იპოთეკური სესხები - მშენებლობა, მშენებლობის პროცესში მყოფი უძრავი ქონების შეძენა</t>
  </si>
  <si>
    <t>იპოთეკური სესხები - უძრავი ქონების რემონტისათვის</t>
  </si>
  <si>
    <t>საცალო ლომბარდული სესხები</t>
  </si>
  <si>
    <t>სტუდენტური სესხები</t>
  </si>
  <si>
    <t xml:space="preserve">კორპორატიული სეგმენტი </t>
  </si>
  <si>
    <t xml:space="preserve">მცირე და საშუალო სეგმენტი </t>
  </si>
  <si>
    <t>მიკრო სეგმენტი</t>
  </si>
  <si>
    <t xml:space="preserve">საცალო სეგმენტი </t>
  </si>
  <si>
    <t>სექტორები, საცალო პროდუქტები</t>
  </si>
  <si>
    <t>ცხრილი N6 - სასესხო პორტფელი სექტორების მიხედვით</t>
  </si>
  <si>
    <t>Sectors, retail products</t>
  </si>
  <si>
    <t>Oil Importers and Retailers</t>
  </si>
  <si>
    <t>i.a. Exporters</t>
  </si>
  <si>
    <t>Pay Day Loans</t>
  </si>
  <si>
    <t>For Housing Rennovations</t>
  </si>
  <si>
    <t>Student Loans</t>
  </si>
  <si>
    <t>Retail Pawn Shop Loans</t>
  </si>
  <si>
    <t>Wholesale Pawn Shop</t>
  </si>
  <si>
    <t>Corporate Segment</t>
  </si>
  <si>
    <t>SME Segment</t>
  </si>
  <si>
    <t>Micro Segment</t>
  </si>
  <si>
    <t>Retail Segment</t>
  </si>
  <si>
    <t>ECL (BANK)</t>
  </si>
  <si>
    <t>Amortised Cost</t>
  </si>
  <si>
    <t>Interest rate weighted by loan principal</t>
  </si>
  <si>
    <t>Average contract maturity on stock weighted by loan principal (month)</t>
  </si>
  <si>
    <t>Amortised cost of financial instruments overdue by 91 days and more</t>
  </si>
  <si>
    <t>Amortised cost of Stage 1 (BANK) financial instruments</t>
  </si>
  <si>
    <t>Amortised cost of Stage 2 (BANK) financial isntruments</t>
  </si>
  <si>
    <t>Amortised cost of Stage 3 (BANK) financial instruments</t>
  </si>
  <si>
    <t>Amortised cost of purchased or originated, credit-impaired (POCI) (BANK) financial instruments</t>
  </si>
  <si>
    <t>Real Estate Development</t>
  </si>
  <si>
    <t>წმინდა საკომისიო შემოსავალი მომსახურების მიხედვით</t>
  </si>
  <si>
    <t>მოგება გადასახადის გადახდამდე</t>
  </si>
  <si>
    <t>Net Fee and Commission Income from Services</t>
  </si>
  <si>
    <t>Net Income Before Taxes</t>
  </si>
  <si>
    <t>პაშაბანკი</t>
  </si>
  <si>
    <t>იშ ბანკ</t>
  </si>
  <si>
    <t>IS Bank</t>
  </si>
  <si>
    <t>უცხ. ვალუტა</t>
  </si>
  <si>
    <t>Current (Accounts) Deposits</t>
  </si>
  <si>
    <t>Demand Deposits</t>
  </si>
  <si>
    <t>Time Deposits</t>
  </si>
  <si>
    <t>Certificates of Deposit (CD)</t>
  </si>
  <si>
    <t>All Deposits</t>
  </si>
  <si>
    <t>Financial Sector Deposits</t>
  </si>
  <si>
    <t>NBG Deposits</t>
  </si>
  <si>
    <t>Commercial Banks Deposits</t>
  </si>
  <si>
    <t>Resident banks</t>
  </si>
  <si>
    <t>Non-resident banks</t>
  </si>
  <si>
    <t>Nonbank Financial Institutions Deposits</t>
  </si>
  <si>
    <t>Resident nonbank financial institutes</t>
  </si>
  <si>
    <t>Non-resident nonbank financial institutes</t>
  </si>
  <si>
    <t>Total Financial Sector Deposits</t>
  </si>
  <si>
    <t>Non-financial Sector Deposits</t>
  </si>
  <si>
    <t>Resident legal entitites</t>
  </si>
  <si>
    <t>Non-resident legal entities</t>
  </si>
  <si>
    <t>Resident individuals</t>
  </si>
  <si>
    <t>Non-resident individuals</t>
  </si>
  <si>
    <t>Total Non-financial Sector Deposits</t>
  </si>
  <si>
    <t>ათასი ლარი</t>
  </si>
  <si>
    <t>Consolidated</t>
  </si>
  <si>
    <t>Interbank Financial Instruments</t>
  </si>
  <si>
    <t>ბანკთაშორისი ფინანსური ინსტრუმენტები</t>
  </si>
  <si>
    <t>საკრედიტო პორტფელი (ბანკთაშორისი სესხების გარდა)</t>
  </si>
  <si>
    <t>Credit Portfolio (w/o Interbank financial instruments)</t>
  </si>
  <si>
    <t>Deposits of non-bank financial institutions</t>
  </si>
  <si>
    <t/>
  </si>
  <si>
    <t>პეივბანკი</t>
  </si>
  <si>
    <t>PaveBank</t>
  </si>
  <si>
    <t>ჰეშბანკი</t>
  </si>
  <si>
    <t>HashBank</t>
  </si>
  <si>
    <t>in 1000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</si>
</sst>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$_-;\-* #,##0.00_$_-;_-* &quot;-&quot;??_$_-;_-@_-"/>
    <numFmt numFmtId="165" formatCode="_(* #,##0_);_(* \(#,##0\);_(* &quot;-&quot;??_);_(@_)"/>
    <numFmt numFmtId="166" formatCode="#,##0,"/>
    <numFmt numFmtId="167" formatCode="dd\/mm\/yyyy\ \მ\დ\გ\ო\მ\ა\რ\ე\ო\ბ\ი\თ"/>
    <numFmt numFmtId="168" formatCode="&quot;as on &quot;\ mmmm\ dd\,\ yyyy"/>
    <numFmt numFmtId="169" formatCode="&quot;as of &quot;\ mmmm\ dd\,\ yyyy"/>
    <numFmt numFmtId="170" formatCode="_(* #,##0.0_);_(* \(#,##0.0\);_(* &quot;-&quot;??_);_(@_)"/>
  </numFmts>
  <fonts count="21" x14ac:knownFonts="1"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2" fillId="0" borderId="0" xfId="0" applyFont="1" applyProtection="1"/>
    <xf numFmtId="16" fontId="12" fillId="0" borderId="0" xfId="0" applyNumberFormat="1" applyFont="1" applyProtection="1"/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12" fillId="0" borderId="5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wrapText="1"/>
    </xf>
    <xf numFmtId="10" fontId="10" fillId="2" borderId="6" xfId="2" applyNumberFormat="1" applyFont="1" applyFill="1" applyBorder="1" applyAlignment="1" applyProtection="1">
      <alignment horizontal="left"/>
    </xf>
    <xf numFmtId="10" fontId="13" fillId="2" borderId="7" xfId="3" applyNumberFormat="1" applyFont="1" applyFill="1" applyBorder="1" applyAlignment="1" applyProtection="1">
      <alignment horizontal="right"/>
    </xf>
    <xf numFmtId="10" fontId="13" fillId="2" borderId="2" xfId="3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left"/>
    </xf>
    <xf numFmtId="10" fontId="13" fillId="0" borderId="7" xfId="3" applyNumberFormat="1" applyFont="1" applyFill="1" applyBorder="1" applyAlignment="1" applyProtection="1">
      <alignment horizontal="right"/>
    </xf>
    <xf numFmtId="10" fontId="13" fillId="0" borderId="2" xfId="3" applyNumberFormat="1" applyFont="1" applyFill="1" applyBorder="1" applyAlignment="1" applyProtection="1">
      <alignment horizontal="right"/>
    </xf>
    <xf numFmtId="1" fontId="9" fillId="0" borderId="8" xfId="2" applyNumberFormat="1" applyFont="1" applyFill="1" applyBorder="1" applyAlignment="1" applyProtection="1">
      <alignment horizontal="center" vertical="center"/>
    </xf>
    <xf numFmtId="10" fontId="9" fillId="0" borderId="9" xfId="2" applyNumberFormat="1" applyFont="1" applyFill="1" applyBorder="1" applyAlignment="1" applyProtection="1">
      <alignment horizontal="left"/>
    </xf>
    <xf numFmtId="10" fontId="14" fillId="0" borderId="8" xfId="3" applyNumberFormat="1" applyFont="1" applyFill="1" applyBorder="1" applyAlignment="1" applyProtection="1">
      <alignment horizontal="right"/>
    </xf>
    <xf numFmtId="10" fontId="14" fillId="0" borderId="10" xfId="3" applyNumberFormat="1" applyFont="1" applyFill="1" applyBorder="1" applyAlignment="1" applyProtection="1">
      <alignment horizontal="right"/>
    </xf>
    <xf numFmtId="10" fontId="14" fillId="0" borderId="9" xfId="3" applyNumberFormat="1" applyFont="1" applyFill="1" applyBorder="1" applyAlignment="1" applyProtection="1">
      <alignment horizontal="right"/>
    </xf>
    <xf numFmtId="165" fontId="7" fillId="0" borderId="0" xfId="1" applyNumberFormat="1" applyFont="1" applyProtection="1"/>
    <xf numFmtId="166" fontId="10" fillId="2" borderId="7" xfId="0" applyNumberFormat="1" applyFont="1" applyFill="1" applyBorder="1" applyAlignment="1" applyProtection="1">
      <alignment horizontal="right"/>
    </xf>
    <xf numFmtId="166" fontId="10" fillId="2" borderId="2" xfId="0" applyNumberFormat="1" applyFont="1" applyFill="1" applyBorder="1" applyAlignment="1" applyProtection="1">
      <alignment horizontal="right"/>
    </xf>
    <xf numFmtId="166" fontId="10" fillId="2" borderId="6" xfId="0" applyNumberFormat="1" applyFont="1" applyFill="1" applyBorder="1" applyAlignment="1" applyProtection="1">
      <alignment horizontal="right"/>
    </xf>
    <xf numFmtId="166" fontId="10" fillId="0" borderId="7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 applyProtection="1">
      <alignment horizontal="right"/>
    </xf>
    <xf numFmtId="166" fontId="10" fillId="0" borderId="6" xfId="0" applyNumberFormat="1" applyFont="1" applyFill="1" applyBorder="1" applyAlignment="1" applyProtection="1">
      <alignment horizontal="right"/>
    </xf>
    <xf numFmtId="10" fontId="15" fillId="0" borderId="0" xfId="2" applyNumberFormat="1" applyFont="1" applyProtection="1"/>
    <xf numFmtId="10" fontId="10" fillId="2" borderId="7" xfId="2" applyNumberFormat="1" applyFont="1" applyFill="1" applyBorder="1" applyAlignment="1" applyProtection="1">
      <alignment horizontal="right"/>
    </xf>
    <xf numFmtId="10" fontId="10" fillId="2" borderId="2" xfId="2" applyNumberFormat="1" applyFont="1" applyFill="1" applyBorder="1" applyAlignment="1" applyProtection="1">
      <alignment horizontal="right"/>
    </xf>
    <xf numFmtId="10" fontId="10" fillId="2" borderId="6" xfId="2" applyNumberFormat="1" applyFont="1" applyFill="1" applyBorder="1" applyAlignment="1" applyProtection="1">
      <alignment horizontal="right"/>
    </xf>
    <xf numFmtId="10" fontId="10" fillId="0" borderId="7" xfId="2" applyNumberFormat="1" applyFont="1" applyFill="1" applyBorder="1" applyAlignment="1" applyProtection="1">
      <alignment horizontal="right"/>
    </xf>
    <xf numFmtId="10" fontId="10" fillId="0" borderId="2" xfId="2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1" fillId="0" borderId="0" xfId="0" applyFont="1" applyProtection="1"/>
    <xf numFmtId="0" fontId="10" fillId="0" borderId="4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166" fontId="10" fillId="2" borderId="13" xfId="0" applyNumberFormat="1" applyFont="1" applyFill="1" applyBorder="1" applyAlignment="1" applyProtection="1">
      <alignment horizontal="right"/>
    </xf>
    <xf numFmtId="166" fontId="10" fillId="2" borderId="4" xfId="0" applyNumberFormat="1" applyFont="1" applyFill="1" applyBorder="1" applyAlignment="1" applyProtection="1">
      <alignment horizontal="right"/>
    </xf>
    <xf numFmtId="166" fontId="10" fillId="2" borderId="3" xfId="0" applyNumberFormat="1" applyFont="1" applyFill="1" applyBorder="1" applyAlignment="1" applyProtection="1">
      <alignment horizontal="right"/>
    </xf>
    <xf numFmtId="166" fontId="10" fillId="2" borderId="5" xfId="0" applyNumberFormat="1" applyFont="1" applyFill="1" applyBorder="1" applyAlignment="1" applyProtection="1">
      <alignment horizontal="right"/>
    </xf>
    <xf numFmtId="166" fontId="10" fillId="0" borderId="13" xfId="0" applyNumberFormat="1" applyFont="1" applyFill="1" applyBorder="1" applyAlignment="1" applyProtection="1">
      <alignment horizontal="right"/>
    </xf>
    <xf numFmtId="166" fontId="10" fillId="0" borderId="4" xfId="0" applyNumberFormat="1" applyFont="1" applyFill="1" applyBorder="1" applyAlignment="1" applyProtection="1">
      <alignment horizontal="right"/>
    </xf>
    <xf numFmtId="166" fontId="10" fillId="0" borderId="3" xfId="0" applyNumberFormat="1" applyFont="1" applyFill="1" applyBorder="1" applyAlignment="1" applyProtection="1">
      <alignment horizontal="right"/>
    </xf>
    <xf numFmtId="166" fontId="10" fillId="0" borderId="5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Protection="1"/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10" fillId="2" borderId="7" xfId="1" applyNumberFormat="1" applyFont="1" applyFill="1" applyBorder="1" applyAlignment="1" applyProtection="1">
      <alignment horizontal="center" vertical="center"/>
    </xf>
    <xf numFmtId="165" fontId="10" fillId="0" borderId="7" xfId="1" applyNumberFormat="1" applyFont="1" applyFill="1" applyBorder="1" applyAlignment="1" applyProtection="1">
      <alignment horizontal="center" vertical="center"/>
    </xf>
    <xf numFmtId="10" fontId="10" fillId="2" borderId="7" xfId="3" applyNumberFormat="1" applyFont="1" applyFill="1" applyBorder="1" applyAlignment="1" applyProtection="1">
      <alignment horizontal="right"/>
    </xf>
    <xf numFmtId="10" fontId="10" fillId="2" borderId="2" xfId="3" applyNumberFormat="1" applyFont="1" applyFill="1" applyBorder="1" applyAlignment="1" applyProtection="1">
      <alignment horizontal="right"/>
    </xf>
    <xf numFmtId="10" fontId="10" fillId="2" borderId="6" xfId="3" applyNumberFormat="1" applyFont="1" applyFill="1" applyBorder="1" applyAlignment="1" applyProtection="1">
      <alignment horizontal="right"/>
    </xf>
    <xf numFmtId="10" fontId="10" fillId="0" borderId="7" xfId="3" applyNumberFormat="1" applyFont="1" applyFill="1" applyBorder="1" applyAlignment="1" applyProtection="1">
      <alignment horizontal="right"/>
    </xf>
    <xf numFmtId="10" fontId="10" fillId="0" borderId="2" xfId="3" applyNumberFormat="1" applyFont="1" applyFill="1" applyBorder="1" applyAlignment="1" applyProtection="1">
      <alignment horizontal="right"/>
    </xf>
    <xf numFmtId="166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5" fontId="12" fillId="0" borderId="0" xfId="0" applyNumberFormat="1" applyFont="1" applyProtection="1"/>
    <xf numFmtId="167" fontId="12" fillId="0" borderId="0" xfId="0" applyNumberFormat="1" applyFont="1" applyProtection="1"/>
    <xf numFmtId="168" fontId="12" fillId="0" borderId="0" xfId="0" applyNumberFormat="1" applyFont="1" applyProtection="1"/>
    <xf numFmtId="167" fontId="12" fillId="3" borderId="0" xfId="0" applyNumberFormat="1" applyFont="1" applyFill="1" applyProtection="1"/>
    <xf numFmtId="167" fontId="16" fillId="0" borderId="0" xfId="0" applyNumberFormat="1" applyFont="1" applyProtection="1"/>
    <xf numFmtId="166" fontId="10" fillId="0" borderId="25" xfId="0" applyNumberFormat="1" applyFont="1" applyFill="1" applyBorder="1" applyAlignment="1" applyProtection="1">
      <alignment horizontal="right"/>
    </xf>
    <xf numFmtId="166" fontId="10" fillId="2" borderId="25" xfId="0" applyNumberFormat="1" applyFont="1" applyFill="1" applyBorder="1" applyAlignment="1" applyProtection="1">
      <alignment horizontal="right"/>
    </xf>
    <xf numFmtId="10" fontId="12" fillId="0" borderId="2" xfId="2" applyNumberFormat="1" applyFont="1" applyBorder="1" applyProtection="1"/>
    <xf numFmtId="10" fontId="12" fillId="0" borderId="6" xfId="2" applyNumberFormat="1" applyFont="1" applyBorder="1" applyProtection="1"/>
    <xf numFmtId="10" fontId="12" fillId="2" borderId="2" xfId="2" applyNumberFormat="1" applyFont="1" applyFill="1" applyBorder="1" applyProtection="1"/>
    <xf numFmtId="10" fontId="12" fillId="2" borderId="6" xfId="2" applyNumberFormat="1" applyFont="1" applyFill="1" applyBorder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 indent="4"/>
    </xf>
    <xf numFmtId="169" fontId="16" fillId="0" borderId="0" xfId="0" applyNumberFormat="1" applyFont="1" applyProtection="1"/>
    <xf numFmtId="169" fontId="12" fillId="0" borderId="0" xfId="0" applyNumberFormat="1" applyFont="1" applyProtection="1"/>
    <xf numFmtId="0" fontId="12" fillId="0" borderId="0" xfId="0" applyFont="1" applyFill="1" applyProtection="1"/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20" xfId="0" applyFont="1" applyBorder="1" applyAlignment="1" applyProtection="1">
      <alignment horizontal="center" vertical="center" textRotation="90" wrapText="1"/>
    </xf>
    <xf numFmtId="0" fontId="12" fillId="0" borderId="28" xfId="0" applyFont="1" applyBorder="1" applyAlignment="1" applyProtection="1">
      <alignment horizontal="center" vertical="center" textRotation="90" wrapText="1"/>
    </xf>
    <xf numFmtId="0" fontId="12" fillId="0" borderId="18" xfId="0" applyFont="1" applyBorder="1" applyAlignment="1" applyProtection="1">
      <alignment horizontal="center" vertical="center" textRotation="90" wrapText="1"/>
    </xf>
    <xf numFmtId="166" fontId="10" fillId="4" borderId="2" xfId="0" applyNumberFormat="1" applyFont="1" applyFill="1" applyBorder="1" applyAlignment="1" applyProtection="1">
      <alignment horizontal="right"/>
    </xf>
    <xf numFmtId="14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22" xfId="0" applyFont="1" applyBorder="1" applyAlignment="1" applyProtection="1"/>
    <xf numFmtId="0" fontId="17" fillId="0" borderId="0" xfId="0" applyFont="1"/>
    <xf numFmtId="0" fontId="10" fillId="0" borderId="0" xfId="20" applyFont="1"/>
    <xf numFmtId="0" fontId="9" fillId="0" borderId="3" xfId="0" applyFont="1" applyFill="1" applyBorder="1" applyAlignment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10" fillId="0" borderId="3" xfId="0" applyFont="1" applyFill="1" applyBorder="1" applyAlignment="1" applyProtection="1">
      <alignment horizontal="left" indent="2"/>
    </xf>
    <xf numFmtId="0" fontId="10" fillId="0" borderId="3" xfId="0" applyFont="1" applyFill="1" applyBorder="1" applyAlignment="1" applyProtection="1">
      <alignment horizontal="left" indent="2"/>
      <protection locked="0"/>
    </xf>
    <xf numFmtId="0" fontId="10" fillId="0" borderId="3" xfId="0" applyFont="1" applyFill="1" applyBorder="1" applyAlignment="1">
      <alignment horizontal="left" wrapText="1" indent="2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0" fontId="10" fillId="0" borderId="0" xfId="20" applyFont="1" applyProtection="1"/>
    <xf numFmtId="0" fontId="12" fillId="0" borderId="3" xfId="21" applyFont="1" applyFill="1" applyBorder="1"/>
    <xf numFmtId="0" fontId="15" fillId="0" borderId="3" xfId="21" applyFont="1" applyFill="1" applyBorder="1"/>
    <xf numFmtId="0" fontId="12" fillId="0" borderId="3" xfId="21" applyFont="1" applyFill="1" applyBorder="1" applyAlignment="1">
      <alignment horizontal="left" indent="2"/>
    </xf>
    <xf numFmtId="10" fontId="17" fillId="0" borderId="3" xfId="22" applyNumberFormat="1" applyFont="1" applyBorder="1"/>
    <xf numFmtId="170" fontId="17" fillId="0" borderId="3" xfId="23" applyNumberFormat="1" applyFont="1" applyBorder="1"/>
    <xf numFmtId="0" fontId="12" fillId="0" borderId="0" xfId="21" applyFont="1"/>
    <xf numFmtId="0" fontId="17" fillId="0" borderId="3" xfId="21" applyNumberFormat="1" applyFont="1" applyFill="1" applyBorder="1" applyAlignment="1">
      <alignment horizontal="center" vertical="center" wrapText="1"/>
    </xf>
    <xf numFmtId="10" fontId="12" fillId="0" borderId="3" xfId="21" applyNumberFormat="1" applyFont="1" applyBorder="1"/>
    <xf numFmtId="0" fontId="15" fillId="0" borderId="0" xfId="0" applyFont="1" applyAlignment="1">
      <alignment horizontal="left" vertical="center"/>
    </xf>
    <xf numFmtId="0" fontId="12" fillId="0" borderId="3" xfId="21" applyFont="1" applyFill="1" applyBorder="1" applyAlignment="1">
      <alignment horizontal="left" indent="1"/>
    </xf>
    <xf numFmtId="10" fontId="12" fillId="0" borderId="3" xfId="21" applyNumberFormat="1" applyFont="1" applyFill="1" applyBorder="1"/>
    <xf numFmtId="10" fontId="17" fillId="0" borderId="3" xfId="22" applyNumberFormat="1" applyFont="1" applyFill="1" applyBorder="1"/>
    <xf numFmtId="170" fontId="17" fillId="0" borderId="3" xfId="23" applyNumberFormat="1" applyFont="1" applyFill="1" applyBorder="1"/>
    <xf numFmtId="0" fontId="12" fillId="0" borderId="0" xfId="21" applyFont="1" applyFill="1"/>
    <xf numFmtId="1" fontId="9" fillId="6" borderId="8" xfId="2" applyNumberFormat="1" applyFont="1" applyFill="1" applyBorder="1" applyAlignment="1" applyProtection="1">
      <alignment horizontal="center" vertical="center"/>
    </xf>
    <xf numFmtId="10" fontId="9" fillId="6" borderId="9" xfId="2" applyNumberFormat="1" applyFont="1" applyFill="1" applyBorder="1" applyAlignment="1" applyProtection="1">
      <alignment horizontal="left"/>
    </xf>
    <xf numFmtId="166" fontId="9" fillId="6" borderId="8" xfId="0" applyNumberFormat="1" applyFont="1" applyFill="1" applyBorder="1" applyAlignment="1" applyProtection="1">
      <alignment horizontal="right"/>
    </xf>
    <xf numFmtId="166" fontId="9" fillId="6" borderId="10" xfId="0" applyNumberFormat="1" applyFont="1" applyFill="1" applyBorder="1" applyAlignment="1" applyProtection="1">
      <alignment horizontal="right"/>
    </xf>
    <xf numFmtId="166" fontId="9" fillId="6" borderId="9" xfId="0" applyNumberFormat="1" applyFont="1" applyFill="1" applyBorder="1" applyAlignment="1" applyProtection="1">
      <alignment horizontal="right"/>
    </xf>
    <xf numFmtId="10" fontId="15" fillId="6" borderId="11" xfId="2" applyNumberFormat="1" applyFont="1" applyFill="1" applyBorder="1" applyProtection="1"/>
    <xf numFmtId="10" fontId="15" fillId="6" borderId="12" xfId="2" applyNumberFormat="1" applyFont="1" applyFill="1" applyBorder="1" applyProtection="1"/>
    <xf numFmtId="165" fontId="10" fillId="6" borderId="7" xfId="1" applyNumberFormat="1" applyFont="1" applyFill="1" applyBorder="1" applyAlignment="1" applyProtection="1">
      <alignment horizontal="center" vertical="center"/>
    </xf>
    <xf numFmtId="10" fontId="9" fillId="6" borderId="6" xfId="2" applyNumberFormat="1" applyFont="1" applyFill="1" applyBorder="1" applyAlignment="1" applyProtection="1">
      <alignment horizontal="left"/>
    </xf>
    <xf numFmtId="166" fontId="9" fillId="6" borderId="7" xfId="0" applyNumberFormat="1" applyFont="1" applyFill="1" applyBorder="1" applyAlignment="1" applyProtection="1">
      <alignment horizontal="right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6" xfId="0" applyNumberFormat="1" applyFont="1" applyFill="1" applyBorder="1" applyAlignment="1" applyProtection="1">
      <alignment horizontal="right"/>
    </xf>
    <xf numFmtId="166" fontId="9" fillId="6" borderId="26" xfId="0" applyNumberFormat="1" applyFont="1" applyFill="1" applyBorder="1" applyAlignment="1" applyProtection="1">
      <alignment horizontal="right"/>
    </xf>
    <xf numFmtId="10" fontId="15" fillId="6" borderId="1" xfId="2" applyNumberFormat="1" applyFont="1" applyFill="1" applyBorder="1" applyProtection="1"/>
    <xf numFmtId="10" fontId="15" fillId="6" borderId="27" xfId="2" applyNumberFormat="1" applyFont="1" applyFill="1" applyBorder="1" applyProtection="1"/>
    <xf numFmtId="1" fontId="9" fillId="0" borderId="0" xfId="2" applyNumberFormat="1" applyFont="1" applyFill="1" applyBorder="1" applyAlignment="1" applyProtection="1">
      <alignment horizontal="center" vertical="center"/>
    </xf>
    <xf numFmtId="10" fontId="9" fillId="0" borderId="0" xfId="2" applyNumberFormat="1" applyFont="1" applyFill="1" applyBorder="1" applyAlignment="1" applyProtection="1">
      <alignment horizontal="left"/>
    </xf>
    <xf numFmtId="10" fontId="14" fillId="0" borderId="0" xfId="3" applyNumberFormat="1" applyFont="1" applyFill="1" applyBorder="1" applyAlignment="1" applyProtection="1">
      <alignment horizontal="right"/>
    </xf>
    <xf numFmtId="165" fontId="9" fillId="5" borderId="7" xfId="1" applyNumberFormat="1" applyFont="1" applyFill="1" applyBorder="1" applyAlignment="1" applyProtection="1">
      <alignment horizontal="center" vertical="center"/>
    </xf>
    <xf numFmtId="10" fontId="9" fillId="5" borderId="6" xfId="2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 applyProtection="1">
      <alignment horizontal="right"/>
    </xf>
    <xf numFmtId="165" fontId="9" fillId="6" borderId="7" xfId="1" applyNumberFormat="1" applyFont="1" applyFill="1" applyBorder="1" applyAlignment="1" applyProtection="1">
      <alignment horizontal="center" vertical="center"/>
    </xf>
    <xf numFmtId="166" fontId="9" fillId="6" borderId="13" xfId="0" applyNumberFormat="1" applyFont="1" applyFill="1" applyBorder="1" applyAlignment="1" applyProtection="1">
      <alignment horizontal="right"/>
    </xf>
    <xf numFmtId="166" fontId="9" fillId="6" borderId="4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166" fontId="9" fillId="6" borderId="5" xfId="0" applyNumberFormat="1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8" fontId="18" fillId="6" borderId="13" xfId="0" applyNumberFormat="1" applyFont="1" applyFill="1" applyBorder="1" applyAlignment="1" applyProtection="1">
      <alignment horizontal="center"/>
      <protection locked="0"/>
    </xf>
    <xf numFmtId="38" fontId="1" fillId="6" borderId="32" xfId="0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9" fillId="7" borderId="3" xfId="1" applyNumberFormat="1" applyFont="1" applyFill="1" applyBorder="1" applyAlignment="1">
      <alignment horizontal="right"/>
    </xf>
    <xf numFmtId="166" fontId="10" fillId="7" borderId="3" xfId="1" applyNumberFormat="1" applyFont="1" applyFill="1" applyBorder="1" applyAlignment="1">
      <alignment horizontal="right"/>
    </xf>
    <xf numFmtId="166" fontId="1" fillId="6" borderId="32" xfId="1" applyNumberFormat="1" applyFont="1" applyFill="1" applyBorder="1" applyAlignment="1" applyProtection="1">
      <alignment horizontal="right"/>
      <protection locked="0"/>
    </xf>
    <xf numFmtId="166" fontId="18" fillId="6" borderId="1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left" indent="1"/>
    </xf>
    <xf numFmtId="0" fontId="10" fillId="0" borderId="37" xfId="0" applyFont="1" applyFill="1" applyBorder="1" applyAlignment="1" applyProtection="1">
      <alignment horizontal="left" indent="1"/>
    </xf>
    <xf numFmtId="0" fontId="9" fillId="2" borderId="3" xfId="0" applyFont="1" applyFill="1" applyBorder="1" applyAlignment="1">
      <alignment horizontal="left"/>
    </xf>
    <xf numFmtId="166" fontId="9" fillId="2" borderId="3" xfId="1" applyNumberFormat="1" applyFont="1" applyFill="1" applyBorder="1" applyAlignment="1">
      <alignment horizontal="right"/>
    </xf>
    <xf numFmtId="166" fontId="12" fillId="0" borderId="28" xfId="21" applyNumberFormat="1" applyFont="1" applyBorder="1"/>
    <xf numFmtId="166" fontId="12" fillId="0" borderId="3" xfId="21" applyNumberFormat="1" applyFont="1" applyBorder="1"/>
    <xf numFmtId="166" fontId="12" fillId="0" borderId="28" xfId="21" applyNumberFormat="1" applyFont="1" applyFill="1" applyBorder="1"/>
    <xf numFmtId="166" fontId="12" fillId="0" borderId="3" xfId="21" applyNumberFormat="1" applyFont="1" applyFill="1" applyBorder="1"/>
    <xf numFmtId="166" fontId="17" fillId="0" borderId="3" xfId="23" applyNumberFormat="1" applyFont="1" applyBorder="1"/>
    <xf numFmtId="166" fontId="17" fillId="0" borderId="3" xfId="23" applyNumberFormat="1" applyFont="1" applyFill="1" applyBorder="1"/>
    <xf numFmtId="0" fontId="12" fillId="0" borderId="29" xfId="0" applyFont="1" applyBorder="1" applyAlignment="1" applyProtection="1"/>
    <xf numFmtId="164" fontId="6" fillId="0" borderId="0" xfId="1"/>
    <xf numFmtId="0" fontId="12" fillId="0" borderId="0" xfId="21" applyFont="1" applyAlignment="1">
      <alignment horizontal="right"/>
    </xf>
    <xf numFmtId="0" fontId="12" fillId="0" borderId="2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textRotation="90" wrapText="1"/>
    </xf>
    <xf numFmtId="0" fontId="12" fillId="0" borderId="13" xfId="0" applyFont="1" applyBorder="1" applyAlignment="1" applyProtection="1">
      <alignment horizontal="center" vertical="center" textRotation="90" wrapText="1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34" xfId="0" applyFont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indent="1"/>
    </xf>
    <xf numFmtId="0" fontId="10" fillId="0" borderId="36" xfId="0" applyFont="1" applyFill="1" applyBorder="1" applyAlignment="1" applyProtection="1">
      <alignment horizontal="left" vertical="center" indent="1"/>
    </xf>
    <xf numFmtId="0" fontId="12" fillId="0" borderId="3" xfId="21" applyFont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 wrapText="1"/>
    </xf>
    <xf numFmtId="164" fontId="6" fillId="0" borderId="0" xfId="1" applyBorder="1"/>
  </cellXfs>
  <cellStyles count="24">
    <cellStyle name="Comma" xfId="1" builtinId="3"/>
    <cellStyle name="Comma 2" xfId="5"/>
    <cellStyle name="Comma 2 2" xfId="9"/>
    <cellStyle name="Comma 3" xfId="10"/>
    <cellStyle name="Comma 3 2" xfId="16"/>
    <cellStyle name="Comma 4" xfId="13"/>
    <cellStyle name="Comma 5" xfId="15"/>
    <cellStyle name="Comma 6" xfId="23"/>
    <cellStyle name="Normal" xfId="0" builtinId="0"/>
    <cellStyle name="Normal 10" xfId="7"/>
    <cellStyle name="Normal 11" xfId="18"/>
    <cellStyle name="Normal 2" xfId="4"/>
    <cellStyle name="Normal 2 2" xfId="6"/>
    <cellStyle name="Normal 3" xfId="12"/>
    <cellStyle name="Normal 4" xfId="14"/>
    <cellStyle name="Normal 4 2" xfId="11"/>
    <cellStyle name="Normal 4 2 2" xfId="17"/>
    <cellStyle name="Normal 5" xfId="21"/>
    <cellStyle name="Normal_RC-D 2" xfId="20"/>
    <cellStyle name="Percent" xfId="2" builtinId="5"/>
    <cellStyle name="Percent 2" xfId="8"/>
    <cellStyle name="Percent 2 2" xfId="3"/>
    <cellStyle name="Percent 2 3" xfId="19"/>
    <cellStyle name="Percent 3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pnadzem\AppData\Local\Microsoft\Windows\INetCache\Content.Outlook\TRKG25IM\FINAL%20Forms\FINREP%20Supplemental%20Form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LD-A"/>
      <sheetName val="LD-D"/>
      <sheetName val="LD-AD"/>
      <sheetName val="Validation"/>
      <sheetName val="RCS"/>
      <sheetName val="CI"/>
      <sheetName val="Countries"/>
      <sheetName val="Currency Codes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0</v>
          </cell>
        </row>
        <row r="4">
          <cell r="A4">
            <v>1</v>
          </cell>
        </row>
        <row r="8">
          <cell r="A8">
            <v>1</v>
          </cell>
          <cell r="B8">
            <v>0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</row>
        <row r="9">
          <cell r="A9">
            <v>2</v>
          </cell>
          <cell r="B9">
            <v>1</v>
          </cell>
          <cell r="C9">
            <v>2</v>
          </cell>
          <cell r="D9">
            <v>0</v>
          </cell>
          <cell r="E9">
            <v>0</v>
          </cell>
          <cell r="F9">
            <v>1</v>
          </cell>
        </row>
        <row r="10">
          <cell r="A10">
            <v>3</v>
          </cell>
          <cell r="B10">
            <v>2</v>
          </cell>
          <cell r="C10">
            <v>3</v>
          </cell>
          <cell r="F10">
            <v>2</v>
          </cell>
        </row>
        <row r="11">
          <cell r="A11">
            <v>4</v>
          </cell>
          <cell r="B11">
            <v>3</v>
          </cell>
          <cell r="C11">
            <v>4</v>
          </cell>
        </row>
        <row r="12">
          <cell r="A12">
            <v>5</v>
          </cell>
          <cell r="C12">
            <v>5</v>
          </cell>
        </row>
        <row r="13">
          <cell r="A13">
            <v>6</v>
          </cell>
          <cell r="C13">
            <v>6</v>
          </cell>
        </row>
        <row r="14">
          <cell r="C14">
            <v>7</v>
          </cell>
        </row>
        <row r="15">
          <cell r="C15">
            <v>8</v>
          </cell>
        </row>
        <row r="16">
          <cell r="C16">
            <v>9</v>
          </cell>
        </row>
      </sheetData>
      <sheetData sheetId="5" refreshError="1"/>
      <sheetData sheetId="6" refreshError="1"/>
      <sheetData sheetId="7">
        <row r="3">
          <cell r="A3" t="str">
            <v>AF</v>
          </cell>
        </row>
        <row r="4">
          <cell r="A4" t="str">
            <v>AX</v>
          </cell>
        </row>
        <row r="5">
          <cell r="A5" t="str">
            <v>AL</v>
          </cell>
        </row>
        <row r="6">
          <cell r="A6" t="str">
            <v>DZ</v>
          </cell>
        </row>
        <row r="7">
          <cell r="A7" t="str">
            <v>AS</v>
          </cell>
        </row>
        <row r="8">
          <cell r="A8" t="str">
            <v>AD</v>
          </cell>
        </row>
        <row r="9">
          <cell r="A9" t="str">
            <v>AO</v>
          </cell>
        </row>
        <row r="10">
          <cell r="A10" t="str">
            <v>AI</v>
          </cell>
        </row>
        <row r="11">
          <cell r="A11" t="str">
            <v>AQ</v>
          </cell>
        </row>
        <row r="12">
          <cell r="A12" t="str">
            <v>AG</v>
          </cell>
        </row>
        <row r="13">
          <cell r="A13" t="str">
            <v>AR</v>
          </cell>
        </row>
        <row r="14">
          <cell r="A14" t="str">
            <v>AM</v>
          </cell>
        </row>
        <row r="15">
          <cell r="A15" t="str">
            <v>AW</v>
          </cell>
        </row>
        <row r="16">
          <cell r="A16" t="str">
            <v>AC</v>
          </cell>
        </row>
        <row r="17">
          <cell r="A17" t="str">
            <v>AU</v>
          </cell>
        </row>
        <row r="18">
          <cell r="A18" t="str">
            <v>AT</v>
          </cell>
        </row>
        <row r="19">
          <cell r="A19" t="str">
            <v>AZ</v>
          </cell>
        </row>
        <row r="20">
          <cell r="A20" t="str">
            <v>BS</v>
          </cell>
        </row>
        <row r="21">
          <cell r="A21" t="str">
            <v>BH</v>
          </cell>
        </row>
        <row r="22">
          <cell r="A22" t="str">
            <v>BD</v>
          </cell>
        </row>
        <row r="23">
          <cell r="A23" t="str">
            <v>BB</v>
          </cell>
        </row>
        <row r="24">
          <cell r="A24" t="str">
            <v>BY</v>
          </cell>
        </row>
        <row r="25">
          <cell r="A25" t="str">
            <v>BE</v>
          </cell>
        </row>
        <row r="26">
          <cell r="A26" t="str">
            <v>BZ</v>
          </cell>
        </row>
        <row r="27">
          <cell r="A27" t="str">
            <v>BJ</v>
          </cell>
        </row>
        <row r="28">
          <cell r="A28" t="str">
            <v>BM</v>
          </cell>
        </row>
        <row r="29">
          <cell r="A29" t="str">
            <v>BT</v>
          </cell>
        </row>
        <row r="30">
          <cell r="A30" t="str">
            <v>BO</v>
          </cell>
        </row>
        <row r="31">
          <cell r="A31" t="str">
            <v>BA</v>
          </cell>
        </row>
        <row r="32">
          <cell r="A32" t="str">
            <v>BW</v>
          </cell>
        </row>
        <row r="33">
          <cell r="A33" t="str">
            <v>BV</v>
          </cell>
        </row>
        <row r="34">
          <cell r="A34" t="str">
            <v>BR</v>
          </cell>
        </row>
        <row r="35">
          <cell r="A35" t="str">
            <v>IO</v>
          </cell>
        </row>
        <row r="36">
          <cell r="A36" t="str">
            <v>VG</v>
          </cell>
        </row>
        <row r="37">
          <cell r="A37" t="str">
            <v>BN</v>
          </cell>
        </row>
        <row r="38">
          <cell r="A38" t="str">
            <v>BG</v>
          </cell>
        </row>
        <row r="39">
          <cell r="A39" t="str">
            <v>BF</v>
          </cell>
        </row>
        <row r="40">
          <cell r="A40" t="str">
            <v>BI</v>
          </cell>
        </row>
        <row r="41">
          <cell r="A41" t="str">
            <v>KH</v>
          </cell>
        </row>
        <row r="42">
          <cell r="A42" t="str">
            <v>CM</v>
          </cell>
        </row>
        <row r="43">
          <cell r="A43" t="str">
            <v>CA</v>
          </cell>
        </row>
        <row r="44">
          <cell r="A44" t="str">
            <v>CV</v>
          </cell>
        </row>
        <row r="45">
          <cell r="A45" t="str">
            <v>KY</v>
          </cell>
        </row>
        <row r="46">
          <cell r="A46" t="str">
            <v>CF</v>
          </cell>
        </row>
        <row r="47">
          <cell r="A47" t="str">
            <v>TD</v>
          </cell>
        </row>
        <row r="48">
          <cell r="A48" t="str">
            <v>CL</v>
          </cell>
        </row>
        <row r="49">
          <cell r="A49" t="str">
            <v>CN</v>
          </cell>
        </row>
        <row r="50">
          <cell r="A50" t="str">
            <v>CX</v>
          </cell>
        </row>
        <row r="51">
          <cell r="A51" t="str">
            <v>CC</v>
          </cell>
        </row>
        <row r="52">
          <cell r="A52" t="str">
            <v>CO</v>
          </cell>
        </row>
        <row r="53">
          <cell r="A53" t="str">
            <v>KM</v>
          </cell>
        </row>
        <row r="54">
          <cell r="A54" t="str">
            <v>CG</v>
          </cell>
        </row>
        <row r="55">
          <cell r="A55" t="str">
            <v>CD</v>
          </cell>
        </row>
        <row r="56">
          <cell r="A56" t="str">
            <v>CK</v>
          </cell>
        </row>
        <row r="57">
          <cell r="A57" t="str">
            <v>CR</v>
          </cell>
        </row>
        <row r="58">
          <cell r="A58" t="str">
            <v>CI</v>
          </cell>
        </row>
        <row r="59">
          <cell r="A59" t="str">
            <v>HR</v>
          </cell>
        </row>
        <row r="60">
          <cell r="A60" t="str">
            <v>CU</v>
          </cell>
        </row>
        <row r="61">
          <cell r="A61" t="str">
            <v>CY</v>
          </cell>
        </row>
        <row r="62">
          <cell r="A62" t="str">
            <v>CZ</v>
          </cell>
        </row>
        <row r="63">
          <cell r="A63" t="str">
            <v>CS</v>
          </cell>
        </row>
        <row r="64">
          <cell r="A64" t="str">
            <v>DK</v>
          </cell>
        </row>
        <row r="65">
          <cell r="A65" t="str">
            <v>DJ</v>
          </cell>
        </row>
        <row r="66">
          <cell r="A66" t="str">
            <v>DM</v>
          </cell>
        </row>
        <row r="67">
          <cell r="A67" t="str">
            <v>DO</v>
          </cell>
        </row>
        <row r="68">
          <cell r="A68" t="str">
            <v>TP</v>
          </cell>
        </row>
        <row r="69">
          <cell r="A69" t="str">
            <v>EC</v>
          </cell>
        </row>
        <row r="70">
          <cell r="A70" t="str">
            <v>EG</v>
          </cell>
        </row>
        <row r="71">
          <cell r="A71" t="str">
            <v>SV</v>
          </cell>
        </row>
        <row r="72">
          <cell r="A72" t="str">
            <v>GQ</v>
          </cell>
        </row>
        <row r="73">
          <cell r="A73" t="str">
            <v>ER</v>
          </cell>
        </row>
        <row r="74">
          <cell r="A74" t="str">
            <v>EE</v>
          </cell>
        </row>
        <row r="75">
          <cell r="A75" t="str">
            <v>ET</v>
          </cell>
        </row>
        <row r="76">
          <cell r="A76" t="str">
            <v>EU</v>
          </cell>
        </row>
        <row r="77">
          <cell r="A77" t="str">
            <v>MK</v>
          </cell>
        </row>
        <row r="78">
          <cell r="A78" t="str">
            <v>FK</v>
          </cell>
        </row>
        <row r="79">
          <cell r="A79" t="str">
            <v>FO</v>
          </cell>
        </row>
        <row r="80">
          <cell r="A80" t="str">
            <v>FJ</v>
          </cell>
        </row>
        <row r="81">
          <cell r="A81" t="str">
            <v>FI</v>
          </cell>
        </row>
        <row r="82">
          <cell r="A82" t="str">
            <v>FR</v>
          </cell>
        </row>
        <row r="83">
          <cell r="A83" t="str">
            <v>FX</v>
          </cell>
        </row>
        <row r="84">
          <cell r="A84" t="str">
            <v>GF</v>
          </cell>
        </row>
        <row r="85">
          <cell r="A85" t="str">
            <v>PF</v>
          </cell>
        </row>
        <row r="86">
          <cell r="A86" t="str">
            <v>TF</v>
          </cell>
        </row>
        <row r="87">
          <cell r="A87" t="str">
            <v>GA</v>
          </cell>
        </row>
        <row r="88">
          <cell r="A88" t="str">
            <v>GM</v>
          </cell>
        </row>
        <row r="89">
          <cell r="A89" t="str">
            <v>GE</v>
          </cell>
        </row>
        <row r="90">
          <cell r="A90" t="str">
            <v>DE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GB</v>
          </cell>
        </row>
        <row r="94">
          <cell r="A94" t="str">
            <v>GR</v>
          </cell>
        </row>
        <row r="95">
          <cell r="A95" t="str">
            <v>GL</v>
          </cell>
        </row>
        <row r="96">
          <cell r="A96" t="str">
            <v>GD</v>
          </cell>
        </row>
        <row r="97">
          <cell r="A97" t="str">
            <v>GP</v>
          </cell>
        </row>
        <row r="98">
          <cell r="A98" t="str">
            <v>GU</v>
          </cell>
        </row>
        <row r="99">
          <cell r="A99" t="str">
            <v>GT</v>
          </cell>
        </row>
        <row r="100">
          <cell r="A100" t="str">
            <v>GG</v>
          </cell>
        </row>
        <row r="101">
          <cell r="A101" t="str">
            <v>GN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HT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HK</v>
          </cell>
        </row>
        <row r="108">
          <cell r="A108" t="str">
            <v>HU</v>
          </cell>
        </row>
        <row r="109">
          <cell r="A109" t="str">
            <v>IS</v>
          </cell>
        </row>
        <row r="110">
          <cell r="A110" t="str">
            <v>IN</v>
          </cell>
        </row>
        <row r="111">
          <cell r="A111" t="str">
            <v>ID</v>
          </cell>
        </row>
        <row r="112">
          <cell r="A112" t="str">
            <v>IR</v>
          </cell>
        </row>
        <row r="113">
          <cell r="A113" t="str">
            <v>IQ</v>
          </cell>
        </row>
        <row r="114">
          <cell r="A114" t="str">
            <v>IE</v>
          </cell>
        </row>
        <row r="115">
          <cell r="A115" t="str">
            <v>IM</v>
          </cell>
        </row>
        <row r="116">
          <cell r="A116" t="str">
            <v>IL</v>
          </cell>
        </row>
        <row r="117">
          <cell r="A117" t="str">
            <v>IT</v>
          </cell>
        </row>
        <row r="118">
          <cell r="A118" t="str">
            <v>JM</v>
          </cell>
        </row>
        <row r="119">
          <cell r="A119" t="str">
            <v>JP</v>
          </cell>
        </row>
        <row r="120">
          <cell r="A120" t="str">
            <v>JE</v>
          </cell>
        </row>
        <row r="121">
          <cell r="A121" t="str">
            <v>JO</v>
          </cell>
        </row>
        <row r="122">
          <cell r="A122" t="str">
            <v>KZ</v>
          </cell>
        </row>
        <row r="123">
          <cell r="A123" t="str">
            <v>KE</v>
          </cell>
        </row>
        <row r="124">
          <cell r="A124" t="str">
            <v>KI</v>
          </cell>
        </row>
        <row r="125">
          <cell r="A125" t="str">
            <v>KP</v>
          </cell>
        </row>
        <row r="126">
          <cell r="A126" t="str">
            <v>KR</v>
          </cell>
        </row>
        <row r="127">
          <cell r="A127" t="str">
            <v>XK</v>
          </cell>
        </row>
        <row r="128">
          <cell r="A128" t="str">
            <v>KW</v>
          </cell>
        </row>
        <row r="129">
          <cell r="A129" t="str">
            <v>KG</v>
          </cell>
        </row>
        <row r="130">
          <cell r="A130" t="str">
            <v>LA</v>
          </cell>
        </row>
        <row r="131">
          <cell r="A131" t="str">
            <v>LV</v>
          </cell>
        </row>
        <row r="132">
          <cell r="A132" t="str">
            <v>LB</v>
          </cell>
        </row>
        <row r="133">
          <cell r="A133" t="str">
            <v>LS</v>
          </cell>
        </row>
        <row r="134">
          <cell r="A134" t="str">
            <v>LR</v>
          </cell>
        </row>
        <row r="135">
          <cell r="A135" t="str">
            <v>LY</v>
          </cell>
        </row>
        <row r="136">
          <cell r="A136" t="str">
            <v>LI</v>
          </cell>
        </row>
        <row r="137">
          <cell r="A137" t="str">
            <v>LT</v>
          </cell>
        </row>
        <row r="138">
          <cell r="A138" t="str">
            <v>LU</v>
          </cell>
        </row>
        <row r="139">
          <cell r="A139" t="str">
            <v>MO</v>
          </cell>
        </row>
        <row r="140">
          <cell r="A140" t="str">
            <v>MG</v>
          </cell>
        </row>
        <row r="141">
          <cell r="A141" t="str">
            <v>MW</v>
          </cell>
        </row>
        <row r="142">
          <cell r="A142" t="str">
            <v>MY</v>
          </cell>
        </row>
        <row r="143">
          <cell r="A143" t="str">
            <v>MV</v>
          </cell>
        </row>
        <row r="144">
          <cell r="A144" t="str">
            <v>ML</v>
          </cell>
        </row>
        <row r="145">
          <cell r="A145" t="str">
            <v>MT</v>
          </cell>
        </row>
        <row r="146">
          <cell r="A146" t="str">
            <v>MH</v>
          </cell>
        </row>
        <row r="147">
          <cell r="A147" t="str">
            <v>MQ</v>
          </cell>
        </row>
        <row r="148">
          <cell r="A148" t="str">
            <v>MR</v>
          </cell>
        </row>
        <row r="149">
          <cell r="A149" t="str">
            <v>MU</v>
          </cell>
        </row>
        <row r="150">
          <cell r="A150" t="str">
            <v>YT</v>
          </cell>
        </row>
        <row r="151">
          <cell r="A151" t="str">
            <v>MX</v>
          </cell>
        </row>
        <row r="152">
          <cell r="A152" t="str">
            <v>FM</v>
          </cell>
        </row>
        <row r="153">
          <cell r="A153" t="str">
            <v>MD</v>
          </cell>
        </row>
        <row r="154">
          <cell r="A154" t="str">
            <v>MC</v>
          </cell>
        </row>
        <row r="155">
          <cell r="A155" t="str">
            <v>MN</v>
          </cell>
        </row>
        <row r="156">
          <cell r="A156" t="str">
            <v>ME</v>
          </cell>
        </row>
        <row r="157">
          <cell r="A157" t="str">
            <v>MS</v>
          </cell>
        </row>
        <row r="158">
          <cell r="A158" t="str">
            <v>MA</v>
          </cell>
        </row>
        <row r="159">
          <cell r="A159" t="str">
            <v>MZ</v>
          </cell>
        </row>
        <row r="160">
          <cell r="A160" t="str">
            <v>MM</v>
          </cell>
        </row>
        <row r="161">
          <cell r="A161" t="str">
            <v>NA</v>
          </cell>
        </row>
        <row r="162">
          <cell r="A162" t="str">
            <v>NR</v>
          </cell>
        </row>
        <row r="163">
          <cell r="A163" t="str">
            <v>NP</v>
          </cell>
        </row>
        <row r="164">
          <cell r="A164" t="str">
            <v>NL</v>
          </cell>
        </row>
        <row r="165">
          <cell r="A165" t="str">
            <v>AN</v>
          </cell>
        </row>
        <row r="166">
          <cell r="A166" t="str">
            <v>NT</v>
          </cell>
        </row>
        <row r="167">
          <cell r="A167" t="str">
            <v>NC</v>
          </cell>
        </row>
        <row r="168">
          <cell r="A168" t="str">
            <v>NZ</v>
          </cell>
        </row>
        <row r="169">
          <cell r="A169" t="str">
            <v>NI</v>
          </cell>
        </row>
        <row r="170">
          <cell r="A170" t="str">
            <v>NE</v>
          </cell>
        </row>
        <row r="171">
          <cell r="A171" t="str">
            <v>NG</v>
          </cell>
        </row>
        <row r="172">
          <cell r="A172" t="str">
            <v>NU</v>
          </cell>
        </row>
        <row r="173">
          <cell r="A173" t="str">
            <v>NF</v>
          </cell>
        </row>
        <row r="174">
          <cell r="A174" t="str">
            <v>MP</v>
          </cell>
        </row>
        <row r="175">
          <cell r="A175" t="str">
            <v>NO</v>
          </cell>
        </row>
        <row r="176">
          <cell r="A176" t="str">
            <v>OM</v>
          </cell>
        </row>
        <row r="177">
          <cell r="A177" t="str">
            <v>PK</v>
          </cell>
        </row>
        <row r="178">
          <cell r="A178" t="str">
            <v>PW</v>
          </cell>
        </row>
        <row r="179">
          <cell r="A179" t="str">
            <v>PS</v>
          </cell>
        </row>
        <row r="180">
          <cell r="A180" t="str">
            <v>PA</v>
          </cell>
        </row>
        <row r="181">
          <cell r="A181" t="str">
            <v>PG</v>
          </cell>
        </row>
        <row r="182">
          <cell r="A182" t="str">
            <v>PY</v>
          </cell>
        </row>
        <row r="183">
          <cell r="A183" t="str">
            <v>PE</v>
          </cell>
        </row>
        <row r="184">
          <cell r="A184" t="str">
            <v>PH</v>
          </cell>
        </row>
        <row r="185">
          <cell r="A185" t="str">
            <v>PN</v>
          </cell>
        </row>
        <row r="186">
          <cell r="A186" t="str">
            <v>PL</v>
          </cell>
        </row>
        <row r="187">
          <cell r="A187" t="str">
            <v>PT</v>
          </cell>
        </row>
        <row r="188">
          <cell r="A188" t="str">
            <v>PR</v>
          </cell>
        </row>
        <row r="189">
          <cell r="A189" t="str">
            <v>QA</v>
          </cell>
        </row>
        <row r="190">
          <cell r="A190" t="str">
            <v>RE</v>
          </cell>
        </row>
        <row r="191">
          <cell r="A191" t="str">
            <v>RO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GS</v>
          </cell>
        </row>
        <row r="195">
          <cell r="A195" t="str">
            <v>KN</v>
          </cell>
        </row>
        <row r="196">
          <cell r="A196" t="str">
            <v>LC</v>
          </cell>
        </row>
        <row r="197">
          <cell r="A197" t="str">
            <v>MF</v>
          </cell>
        </row>
        <row r="198">
          <cell r="A198" t="str">
            <v>VC</v>
          </cell>
        </row>
        <row r="199">
          <cell r="A199" t="str">
            <v>WS</v>
          </cell>
        </row>
        <row r="200">
          <cell r="A200" t="str">
            <v>SM</v>
          </cell>
        </row>
        <row r="201">
          <cell r="A201" t="str">
            <v>ST</v>
          </cell>
        </row>
        <row r="202">
          <cell r="A202" t="str">
            <v>SA</v>
          </cell>
        </row>
        <row r="203">
          <cell r="A203" t="str">
            <v>SN</v>
          </cell>
        </row>
        <row r="204">
          <cell r="A204" t="str">
            <v>RS</v>
          </cell>
        </row>
        <row r="205">
          <cell r="A205" t="str">
            <v>YU</v>
          </cell>
        </row>
        <row r="206">
          <cell r="A206" t="str">
            <v>SC</v>
          </cell>
        </row>
        <row r="207">
          <cell r="A207" t="str">
            <v>SL</v>
          </cell>
        </row>
        <row r="208">
          <cell r="A208" t="str">
            <v>SG</v>
          </cell>
        </row>
        <row r="209">
          <cell r="A209" t="str">
            <v>SK</v>
          </cell>
        </row>
        <row r="210">
          <cell r="A210" t="str">
            <v>SI</v>
          </cell>
        </row>
        <row r="211">
          <cell r="A211" t="str">
            <v>SB</v>
          </cell>
        </row>
        <row r="212">
          <cell r="A212" t="str">
            <v>SO</v>
          </cell>
        </row>
        <row r="213">
          <cell r="A213" t="str">
            <v>ZA</v>
          </cell>
        </row>
        <row r="214">
          <cell r="A214" t="str">
            <v>SS</v>
          </cell>
        </row>
        <row r="215">
          <cell r="A215" t="str">
            <v>ES</v>
          </cell>
        </row>
        <row r="216">
          <cell r="A216" t="str">
            <v>LK</v>
          </cell>
        </row>
        <row r="217">
          <cell r="A217" t="str">
            <v>SH</v>
          </cell>
        </row>
        <row r="218">
          <cell r="A218" t="str">
            <v>PM</v>
          </cell>
        </row>
        <row r="219">
          <cell r="A219" t="str">
            <v>SD</v>
          </cell>
        </row>
        <row r="220">
          <cell r="A220" t="str">
            <v>SR</v>
          </cell>
        </row>
        <row r="221">
          <cell r="A221" t="str">
            <v>SJ</v>
          </cell>
        </row>
        <row r="222">
          <cell r="A222" t="str">
            <v>SZ</v>
          </cell>
        </row>
        <row r="223">
          <cell r="A223" t="str">
            <v>SE</v>
          </cell>
        </row>
        <row r="224">
          <cell r="A224" t="str">
            <v>CH</v>
          </cell>
        </row>
        <row r="225">
          <cell r="A225" t="str">
            <v>SY</v>
          </cell>
        </row>
        <row r="226">
          <cell r="A226" t="str">
            <v>TW</v>
          </cell>
        </row>
        <row r="227">
          <cell r="A227" t="str">
            <v>TJ</v>
          </cell>
        </row>
        <row r="228">
          <cell r="A228" t="str">
            <v>TZ</v>
          </cell>
        </row>
        <row r="229">
          <cell r="A229" t="str">
            <v>TH</v>
          </cell>
        </row>
        <row r="230">
          <cell r="A230" t="str">
            <v>TG</v>
          </cell>
        </row>
        <row r="231">
          <cell r="A231" t="str">
            <v>TK</v>
          </cell>
        </row>
        <row r="232">
          <cell r="A232" t="str">
            <v>TO</v>
          </cell>
        </row>
        <row r="233">
          <cell r="A233" t="str">
            <v>TT</v>
          </cell>
        </row>
        <row r="234">
          <cell r="A234" t="str">
            <v>TN</v>
          </cell>
        </row>
        <row r="235">
          <cell r="A235" t="str">
            <v>TR</v>
          </cell>
        </row>
        <row r="236">
          <cell r="A236" t="str">
            <v>TM</v>
          </cell>
        </row>
        <row r="237">
          <cell r="A237" t="str">
            <v>TC</v>
          </cell>
        </row>
        <row r="238">
          <cell r="A238" t="str">
            <v>TV</v>
          </cell>
        </row>
        <row r="239">
          <cell r="A239" t="str">
            <v>UG</v>
          </cell>
        </row>
        <row r="240">
          <cell r="A240" t="str">
            <v>UA</v>
          </cell>
        </row>
        <row r="241">
          <cell r="A241" t="str">
            <v>AE</v>
          </cell>
        </row>
        <row r="242">
          <cell r="A242" t="str">
            <v>UK</v>
          </cell>
        </row>
        <row r="243">
          <cell r="A243" t="str">
            <v>US</v>
          </cell>
        </row>
        <row r="244">
          <cell r="A244" t="str">
            <v>UY</v>
          </cell>
        </row>
        <row r="245">
          <cell r="A245" t="str">
            <v>UM</v>
          </cell>
        </row>
        <row r="246">
          <cell r="A246" t="str">
            <v>SU</v>
          </cell>
        </row>
        <row r="247">
          <cell r="A247" t="str">
            <v>UZ</v>
          </cell>
        </row>
        <row r="248">
          <cell r="A248" t="str">
            <v>VU</v>
          </cell>
        </row>
        <row r="249">
          <cell r="A249" t="str">
            <v>VA</v>
          </cell>
        </row>
        <row r="250">
          <cell r="A250" t="str">
            <v>VE</v>
          </cell>
        </row>
        <row r="251">
          <cell r="A251" t="str">
            <v>VN</v>
          </cell>
        </row>
        <row r="252">
          <cell r="A252" t="str">
            <v>VI</v>
          </cell>
        </row>
        <row r="253">
          <cell r="A253" t="str">
            <v>WF</v>
          </cell>
        </row>
        <row r="254">
          <cell r="A254" t="str">
            <v>EH</v>
          </cell>
        </row>
        <row r="255">
          <cell r="A255" t="str">
            <v>YE</v>
          </cell>
        </row>
        <row r="256">
          <cell r="A256" t="str">
            <v>ZR</v>
          </cell>
        </row>
        <row r="257">
          <cell r="A257" t="str">
            <v>ZM</v>
          </cell>
        </row>
        <row r="258">
          <cell r="A258" t="str">
            <v>ZW</v>
          </cell>
        </row>
        <row r="259">
          <cell r="A259" t="str">
            <v>IFI</v>
          </cell>
        </row>
        <row r="260">
          <cell r="A260" t="str">
            <v>BL</v>
          </cell>
        </row>
        <row r="261">
          <cell r="A261" t="str">
            <v>TL</v>
          </cell>
        </row>
        <row r="262">
          <cell r="A262" t="str">
            <v>OT</v>
          </cell>
        </row>
      </sheetData>
      <sheetData sheetId="8">
        <row r="3">
          <cell r="A3" t="str">
            <v>AED</v>
          </cell>
        </row>
        <row r="4">
          <cell r="A4" t="str">
            <v>AFN</v>
          </cell>
        </row>
        <row r="5">
          <cell r="A5" t="str">
            <v>ALL</v>
          </cell>
        </row>
        <row r="6">
          <cell r="A6" t="str">
            <v>AMD</v>
          </cell>
        </row>
        <row r="7">
          <cell r="A7" t="str">
            <v>ANG</v>
          </cell>
        </row>
        <row r="8">
          <cell r="A8" t="str">
            <v>AOA</v>
          </cell>
        </row>
        <row r="9">
          <cell r="A9" t="str">
            <v>ARS</v>
          </cell>
        </row>
        <row r="10">
          <cell r="A10" t="str">
            <v>AUD</v>
          </cell>
        </row>
        <row r="11">
          <cell r="A11" t="str">
            <v>AWG</v>
          </cell>
        </row>
        <row r="12">
          <cell r="A12" t="str">
            <v>AZN</v>
          </cell>
        </row>
        <row r="13">
          <cell r="A13" t="str">
            <v>BAM</v>
          </cell>
        </row>
        <row r="14">
          <cell r="A14" t="str">
            <v>BBD</v>
          </cell>
        </row>
        <row r="15">
          <cell r="A15" t="str">
            <v>BDT</v>
          </cell>
        </row>
        <row r="16">
          <cell r="A16" t="str">
            <v>BGN</v>
          </cell>
        </row>
        <row r="17">
          <cell r="A17" t="str">
            <v>BHD</v>
          </cell>
        </row>
        <row r="18">
          <cell r="A18" t="str">
            <v>BIF</v>
          </cell>
        </row>
        <row r="19">
          <cell r="A19" t="str">
            <v>BMD</v>
          </cell>
        </row>
        <row r="20">
          <cell r="A20" t="str">
            <v>BND</v>
          </cell>
        </row>
        <row r="21">
          <cell r="A21" t="str">
            <v>BOB</v>
          </cell>
        </row>
        <row r="22">
          <cell r="A22" t="str">
            <v>BRL</v>
          </cell>
        </row>
        <row r="23">
          <cell r="A23" t="str">
            <v>BSD</v>
          </cell>
        </row>
        <row r="24">
          <cell r="A24" t="str">
            <v>BTN</v>
          </cell>
        </row>
        <row r="25">
          <cell r="A25" t="str">
            <v>BWP</v>
          </cell>
        </row>
        <row r="26">
          <cell r="A26" t="str">
            <v>BYR</v>
          </cell>
        </row>
        <row r="27">
          <cell r="A27" t="str">
            <v>BZD</v>
          </cell>
        </row>
        <row r="28">
          <cell r="A28" t="str">
            <v>CAD</v>
          </cell>
        </row>
        <row r="29">
          <cell r="A29" t="str">
            <v>CDF</v>
          </cell>
        </row>
        <row r="30">
          <cell r="A30" t="str">
            <v>CHF</v>
          </cell>
        </row>
        <row r="31">
          <cell r="A31" t="str">
            <v>CLP</v>
          </cell>
        </row>
        <row r="32">
          <cell r="A32" t="str">
            <v>CNY</v>
          </cell>
        </row>
        <row r="33">
          <cell r="A33" t="str">
            <v>COP</v>
          </cell>
        </row>
        <row r="34">
          <cell r="A34" t="str">
            <v>CRC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IMP</v>
          </cell>
        </row>
        <row r="66">
          <cell r="A66" t="str">
            <v>INR</v>
          </cell>
        </row>
        <row r="67">
          <cell r="A67" t="str">
            <v>IQD</v>
          </cell>
        </row>
        <row r="68">
          <cell r="A68" t="str">
            <v>IRR</v>
          </cell>
        </row>
        <row r="69">
          <cell r="A69" t="str">
            <v>ISK</v>
          </cell>
        </row>
        <row r="70">
          <cell r="A70" t="str">
            <v>JEP</v>
          </cell>
        </row>
        <row r="71">
          <cell r="A71" t="str">
            <v>JMD</v>
          </cell>
        </row>
        <row r="72">
          <cell r="A72" t="str">
            <v>JOD</v>
          </cell>
        </row>
        <row r="73">
          <cell r="A73" t="str">
            <v>JPY</v>
          </cell>
        </row>
        <row r="74">
          <cell r="A74" t="str">
            <v>KES</v>
          </cell>
        </row>
        <row r="75">
          <cell r="A75" t="str">
            <v>KGS</v>
          </cell>
        </row>
        <row r="76">
          <cell r="A76" t="str">
            <v>KHR</v>
          </cell>
        </row>
        <row r="77">
          <cell r="A77" t="str">
            <v>KMF</v>
          </cell>
        </row>
        <row r="78">
          <cell r="A78" t="str">
            <v>KPW</v>
          </cell>
        </row>
        <row r="79">
          <cell r="A79" t="str">
            <v>KRW</v>
          </cell>
        </row>
        <row r="80">
          <cell r="A80" t="str">
            <v>KWD</v>
          </cell>
        </row>
        <row r="81">
          <cell r="A81" t="str">
            <v>KYD</v>
          </cell>
        </row>
        <row r="82">
          <cell r="A82" t="str">
            <v>KZT</v>
          </cell>
        </row>
        <row r="83">
          <cell r="A83" t="str">
            <v>LAK</v>
          </cell>
        </row>
        <row r="84">
          <cell r="A84" t="str">
            <v>LBP</v>
          </cell>
        </row>
        <row r="85">
          <cell r="A85" t="str">
            <v>LKR</v>
          </cell>
        </row>
        <row r="86">
          <cell r="A86" t="str">
            <v>LRD</v>
          </cell>
        </row>
        <row r="87">
          <cell r="A87" t="str">
            <v>LSL</v>
          </cell>
        </row>
        <row r="88">
          <cell r="A88" t="str">
            <v>LTL</v>
          </cell>
        </row>
        <row r="89">
          <cell r="A89" t="str">
            <v>LVL</v>
          </cell>
        </row>
        <row r="90">
          <cell r="A90" t="str">
            <v>LYD</v>
          </cell>
        </row>
        <row r="91">
          <cell r="A91" t="str">
            <v>MAD</v>
          </cell>
        </row>
        <row r="92">
          <cell r="A92" t="str">
            <v>MDL</v>
          </cell>
        </row>
        <row r="93">
          <cell r="A93" t="str">
            <v>MGA</v>
          </cell>
        </row>
        <row r="94">
          <cell r="A94" t="str">
            <v>MKD</v>
          </cell>
        </row>
        <row r="95">
          <cell r="A95" t="str">
            <v>MMK</v>
          </cell>
        </row>
        <row r="96">
          <cell r="A96" t="str">
            <v>MNT</v>
          </cell>
        </row>
        <row r="97">
          <cell r="A97" t="str">
            <v>MOP</v>
          </cell>
        </row>
        <row r="98">
          <cell r="A98" t="str">
            <v>MRO</v>
          </cell>
        </row>
        <row r="99">
          <cell r="A99" t="str">
            <v>MUR</v>
          </cell>
        </row>
        <row r="100">
          <cell r="A100" t="str">
            <v>MVR</v>
          </cell>
        </row>
        <row r="101">
          <cell r="A101" t="str">
            <v>MWK</v>
          </cell>
        </row>
        <row r="102">
          <cell r="A102" t="str">
            <v>MXN</v>
          </cell>
        </row>
        <row r="103">
          <cell r="A103" t="str">
            <v>MYR</v>
          </cell>
        </row>
        <row r="104">
          <cell r="A104" t="str">
            <v>MZN</v>
          </cell>
        </row>
        <row r="105">
          <cell r="A105" t="str">
            <v>NAD</v>
          </cell>
        </row>
        <row r="106">
          <cell r="A106" t="str">
            <v>NGN</v>
          </cell>
        </row>
        <row r="107">
          <cell r="A107" t="str">
            <v>NIO</v>
          </cell>
        </row>
        <row r="108">
          <cell r="A108" t="str">
            <v>NOK</v>
          </cell>
        </row>
        <row r="109">
          <cell r="A109" t="str">
            <v>NPR</v>
          </cell>
        </row>
        <row r="110">
          <cell r="A110" t="str">
            <v>NZD</v>
          </cell>
        </row>
        <row r="111">
          <cell r="A111" t="str">
            <v>OMR</v>
          </cell>
        </row>
        <row r="112">
          <cell r="A112" t="str">
            <v>PAB</v>
          </cell>
        </row>
        <row r="113">
          <cell r="A113" t="str">
            <v>PEN</v>
          </cell>
        </row>
        <row r="114">
          <cell r="A114" t="str">
            <v>PGK</v>
          </cell>
        </row>
        <row r="115">
          <cell r="A115" t="str">
            <v>PHP</v>
          </cell>
        </row>
        <row r="116">
          <cell r="A116" t="str">
            <v>PKR</v>
          </cell>
        </row>
        <row r="117">
          <cell r="A117" t="str">
            <v>PLN</v>
          </cell>
        </row>
        <row r="118">
          <cell r="A118" t="str">
            <v>PYG</v>
          </cell>
        </row>
        <row r="119">
          <cell r="A119" t="str">
            <v>QAR</v>
          </cell>
        </row>
        <row r="120">
          <cell r="A120" t="str">
            <v>RON</v>
          </cell>
        </row>
        <row r="121">
          <cell r="A121" t="str">
            <v>RSD</v>
          </cell>
        </row>
        <row r="122">
          <cell r="A122" t="str">
            <v>RUB</v>
          </cell>
        </row>
        <row r="123">
          <cell r="A123" t="str">
            <v>RWF</v>
          </cell>
        </row>
        <row r="124">
          <cell r="A124" t="str">
            <v>SAR</v>
          </cell>
        </row>
        <row r="125">
          <cell r="A125" t="str">
            <v>SBD</v>
          </cell>
        </row>
        <row r="126">
          <cell r="A126" t="str">
            <v>SCR</v>
          </cell>
        </row>
        <row r="127">
          <cell r="A127" t="str">
            <v>SDG</v>
          </cell>
        </row>
        <row r="128">
          <cell r="A128" t="str">
            <v>SEK</v>
          </cell>
        </row>
        <row r="129">
          <cell r="A129" t="str">
            <v>SGD</v>
          </cell>
        </row>
        <row r="130">
          <cell r="A130" t="str">
            <v>SHP</v>
          </cell>
        </row>
        <row r="131">
          <cell r="A131" t="str">
            <v>SLL</v>
          </cell>
        </row>
        <row r="132">
          <cell r="A132" t="str">
            <v>SOS</v>
          </cell>
        </row>
        <row r="133">
          <cell r="A133" t="str">
            <v>SPL*</v>
          </cell>
        </row>
        <row r="134">
          <cell r="A134" t="str">
            <v>SRD</v>
          </cell>
        </row>
        <row r="135">
          <cell r="A135" t="str">
            <v>STD</v>
          </cell>
        </row>
        <row r="136">
          <cell r="A136" t="str">
            <v>SVC</v>
          </cell>
        </row>
        <row r="137">
          <cell r="A137" t="str">
            <v>SYP</v>
          </cell>
        </row>
        <row r="138">
          <cell r="A138" t="str">
            <v>SZL</v>
          </cell>
        </row>
        <row r="139">
          <cell r="A139" t="str">
            <v>THB</v>
          </cell>
        </row>
        <row r="140">
          <cell r="A140" t="str">
            <v>TJS</v>
          </cell>
        </row>
        <row r="141">
          <cell r="A141" t="str">
            <v>TMT</v>
          </cell>
        </row>
        <row r="142">
          <cell r="A142" t="str">
            <v>TND</v>
          </cell>
        </row>
        <row r="143">
          <cell r="A143" t="str">
            <v>TOP</v>
          </cell>
        </row>
        <row r="144">
          <cell r="A144" t="str">
            <v>TRY</v>
          </cell>
        </row>
        <row r="145">
          <cell r="A145" t="str">
            <v>TTD</v>
          </cell>
        </row>
        <row r="146">
          <cell r="A146" t="str">
            <v>TVD</v>
          </cell>
        </row>
        <row r="147">
          <cell r="A147" t="str">
            <v>TWD</v>
          </cell>
        </row>
        <row r="148">
          <cell r="A148" t="str">
            <v>TZS</v>
          </cell>
        </row>
        <row r="149">
          <cell r="A149" t="str">
            <v>UAH</v>
          </cell>
        </row>
        <row r="150">
          <cell r="A150" t="str">
            <v>UGX</v>
          </cell>
        </row>
        <row r="151">
          <cell r="A151" t="str">
            <v>USD</v>
          </cell>
        </row>
        <row r="152">
          <cell r="A152" t="str">
            <v>UYU</v>
          </cell>
        </row>
        <row r="153">
          <cell r="A153" t="str">
            <v>UZS</v>
          </cell>
        </row>
        <row r="154">
          <cell r="A154" t="str">
            <v>VEF</v>
          </cell>
        </row>
        <row r="155">
          <cell r="A155" t="str">
            <v>VND</v>
          </cell>
        </row>
        <row r="156">
          <cell r="A156" t="str">
            <v>VUV</v>
          </cell>
        </row>
        <row r="157">
          <cell r="A157" t="str">
            <v>WST</v>
          </cell>
        </row>
        <row r="158">
          <cell r="A158" t="str">
            <v>XAF</v>
          </cell>
        </row>
        <row r="159">
          <cell r="A159" t="str">
            <v>XCD</v>
          </cell>
        </row>
        <row r="160">
          <cell r="A160" t="str">
            <v>XDR</v>
          </cell>
        </row>
        <row r="161">
          <cell r="A161" t="str">
            <v>XOF</v>
          </cell>
        </row>
        <row r="162">
          <cell r="A162" t="str">
            <v>XPF</v>
          </cell>
        </row>
        <row r="163">
          <cell r="A163" t="str">
            <v>YER</v>
          </cell>
        </row>
        <row r="164">
          <cell r="A164" t="str">
            <v>ZAR</v>
          </cell>
        </row>
        <row r="165">
          <cell r="A165" t="str">
            <v>ZMK</v>
          </cell>
        </row>
        <row r="166">
          <cell r="A166" t="str">
            <v>ZWD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2:U59"/>
  <sheetViews>
    <sheetView tabSelected="1"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4.42578125" style="6" customWidth="1"/>
    <col min="2" max="2" width="42.28515625" style="6" bestFit="1" customWidth="1"/>
    <col min="3" max="3" width="17.28515625" style="6" bestFit="1" customWidth="1"/>
    <col min="4" max="4" width="10.42578125" style="6" bestFit="1" customWidth="1"/>
    <col min="5" max="5" width="10.28515625" style="6" bestFit="1" customWidth="1"/>
    <col min="6" max="6" width="9.7109375" style="6" bestFit="1" customWidth="1"/>
    <col min="7" max="7" width="10.5703125" style="6" bestFit="1" customWidth="1"/>
    <col min="8" max="8" width="10.28515625" style="6" bestFit="1" customWidth="1"/>
    <col min="9" max="9" width="10.5703125" style="6" bestFit="1" customWidth="1"/>
    <col min="10" max="11" width="10.28515625" style="6" bestFit="1" customWidth="1"/>
    <col min="12" max="12" width="11.140625" style="6" customWidth="1"/>
    <col min="13" max="13" width="9.85546875" style="6" bestFit="1" customWidth="1"/>
    <col min="14" max="15" width="10.42578125" style="6" bestFit="1" customWidth="1"/>
    <col min="16" max="16" width="9.85546875" style="6" bestFit="1" customWidth="1"/>
    <col min="17" max="17" width="10.42578125" style="6" bestFit="1" customWidth="1"/>
    <col min="18" max="18" width="11" style="6" customWidth="1"/>
    <col min="19" max="19" width="12.140625" style="6" bestFit="1" customWidth="1"/>
    <col min="20" max="16384" width="9.140625" style="6"/>
  </cols>
  <sheetData>
    <row r="2" spans="1:10" x14ac:dyDescent="0.2">
      <c r="A2" s="6" t="s">
        <v>82</v>
      </c>
    </row>
    <row r="3" spans="1:10" x14ac:dyDescent="0.2">
      <c r="B3" s="67">
        <v>45565</v>
      </c>
    </row>
    <row r="4" spans="1:10" ht="13.5" thickBot="1" x14ac:dyDescent="0.25"/>
    <row r="5" spans="1:10" x14ac:dyDescent="0.2">
      <c r="A5" s="172" t="s">
        <v>0</v>
      </c>
      <c r="B5" s="170" t="s">
        <v>28</v>
      </c>
      <c r="C5" s="174" t="s">
        <v>27</v>
      </c>
      <c r="D5" s="175"/>
      <c r="E5" s="175"/>
      <c r="F5" s="175"/>
      <c r="G5" s="175"/>
      <c r="H5" s="175"/>
      <c r="I5" s="175"/>
      <c r="J5" s="176"/>
    </row>
    <row r="6" spans="1:10" s="11" customFormat="1" ht="117.75" customHeight="1" x14ac:dyDescent="0.2">
      <c r="A6" s="173"/>
      <c r="B6" s="171"/>
      <c r="C6" s="8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2">
      <c r="A7" s="56">
        <f t="shared" ref="A7:A23" si="0">A30</f>
        <v>1</v>
      </c>
      <c r="B7" s="15" t="str">
        <f t="shared" ref="B7:B23" si="1">B30</f>
        <v>თი–ბი–სი ბანკი</v>
      </c>
      <c r="C7" s="60">
        <f t="shared" ref="C7:C23" si="2">C30/C$29</f>
        <v>0.39089691881851962</v>
      </c>
      <c r="D7" s="61">
        <f t="shared" ref="D7:D21" si="3">E30/E$29</f>
        <v>0.3886791275805313</v>
      </c>
      <c r="E7" s="61">
        <f t="shared" ref="E7:E21" si="4">G30/G$29</f>
        <v>0.39433527309762029</v>
      </c>
      <c r="F7" s="61">
        <f t="shared" ref="F7:F21" si="5">H30/H$29</f>
        <v>0.38273991639785576</v>
      </c>
      <c r="G7" s="61">
        <f t="shared" ref="G7:G21" si="6">J30/J$29</f>
        <v>0.36984325956306596</v>
      </c>
      <c r="H7" s="61">
        <f t="shared" ref="H7:H21" si="7">K30/K$29</f>
        <v>0.38752960813821807</v>
      </c>
      <c r="I7" s="61">
        <f t="shared" ref="I7:I21" si="8">L30/L$29</f>
        <v>0.35698120319070126</v>
      </c>
      <c r="J7" s="59">
        <f t="shared" ref="J7:J23" si="9">O30/O$29</f>
        <v>0.37100619332483192</v>
      </c>
    </row>
    <row r="8" spans="1:10" x14ac:dyDescent="0.2">
      <c r="A8" s="55">
        <f t="shared" si="0"/>
        <v>2</v>
      </c>
      <c r="B8" s="12" t="str">
        <f t="shared" si="1"/>
        <v>საქართველოს ბანკი</v>
      </c>
      <c r="C8" s="57">
        <f t="shared" si="2"/>
        <v>0.38836941304098016</v>
      </c>
      <c r="D8" s="58">
        <f t="shared" si="3"/>
        <v>0.37613410526113672</v>
      </c>
      <c r="E8" s="58">
        <f t="shared" si="4"/>
        <v>0.39280934899601688</v>
      </c>
      <c r="F8" s="58">
        <f t="shared" si="5"/>
        <v>0.42148825515505445</v>
      </c>
      <c r="G8" s="58">
        <f t="shared" si="6"/>
        <v>0.42905074122250264</v>
      </c>
      <c r="H8" s="58">
        <f t="shared" si="7"/>
        <v>0.39267687715897737</v>
      </c>
      <c r="I8" s="58">
        <f t="shared" si="8"/>
        <v>0.45550293332297359</v>
      </c>
      <c r="J8" s="59">
        <f t="shared" si="9"/>
        <v>0.36268458245310708</v>
      </c>
    </row>
    <row r="9" spans="1:10" x14ac:dyDescent="0.2">
      <c r="A9" s="56">
        <f t="shared" si="0"/>
        <v>3</v>
      </c>
      <c r="B9" s="15" t="str">
        <f t="shared" si="1"/>
        <v>ლიბერთი ბანკი</v>
      </c>
      <c r="C9" s="60">
        <f t="shared" si="2"/>
        <v>5.3114484491980522E-2</v>
      </c>
      <c r="D9" s="61">
        <f t="shared" si="3"/>
        <v>5.734201159288016E-2</v>
      </c>
      <c r="E9" s="61">
        <f t="shared" si="4"/>
        <v>5.4801815999645065E-2</v>
      </c>
      <c r="F9" s="61">
        <f t="shared" si="5"/>
        <v>5.400381033077907E-2</v>
      </c>
      <c r="G9" s="61">
        <f t="shared" si="6"/>
        <v>5.9877214273658698E-2</v>
      </c>
      <c r="H9" s="61">
        <f t="shared" si="7"/>
        <v>5.371198639502342E-2</v>
      </c>
      <c r="I9" s="61">
        <f t="shared" si="8"/>
        <v>6.4360757509648744E-2</v>
      </c>
      <c r="J9" s="59">
        <f t="shared" si="9"/>
        <v>4.3353347414140916E-2</v>
      </c>
    </row>
    <row r="10" spans="1:10" x14ac:dyDescent="0.2">
      <c r="A10" s="55">
        <f t="shared" si="0"/>
        <v>4</v>
      </c>
      <c r="B10" s="12" t="str">
        <f t="shared" si="1"/>
        <v>ბაზის ბანკი</v>
      </c>
      <c r="C10" s="57">
        <f t="shared" si="2"/>
        <v>4.1519785163678623E-2</v>
      </c>
      <c r="D10" s="58">
        <f t="shared" si="3"/>
        <v>4.5941699163729796E-2</v>
      </c>
      <c r="E10" s="58">
        <f t="shared" si="4"/>
        <v>4.1192394254873907E-2</v>
      </c>
      <c r="F10" s="58">
        <f t="shared" si="5"/>
        <v>3.9595757869106192E-2</v>
      </c>
      <c r="G10" s="58">
        <f t="shared" si="6"/>
        <v>4.0329125154778073E-2</v>
      </c>
      <c r="H10" s="58">
        <f t="shared" si="7"/>
        <v>4.0555737107690948E-2</v>
      </c>
      <c r="I10" s="58">
        <f t="shared" si="8"/>
        <v>4.0164325976438139E-2</v>
      </c>
      <c r="J10" s="59">
        <f t="shared" si="9"/>
        <v>4.3413726931591838E-2</v>
      </c>
    </row>
    <row r="11" spans="1:10" x14ac:dyDescent="0.2">
      <c r="A11" s="56">
        <f t="shared" si="0"/>
        <v>5</v>
      </c>
      <c r="B11" s="15" t="str">
        <f t="shared" si="1"/>
        <v>კრედო ბანკი</v>
      </c>
      <c r="C11" s="60">
        <f t="shared" si="2"/>
        <v>3.2049175886601888E-2</v>
      </c>
      <c r="D11" s="61">
        <f t="shared" si="3"/>
        <v>3.9235917578529247E-2</v>
      </c>
      <c r="E11" s="61">
        <f t="shared" si="4"/>
        <v>3.2999757115880914E-2</v>
      </c>
      <c r="F11" s="61">
        <f t="shared" si="5"/>
        <v>1.9540471739783148E-2</v>
      </c>
      <c r="G11" s="61">
        <f t="shared" si="6"/>
        <v>2.1493212021860195E-2</v>
      </c>
      <c r="H11" s="61">
        <f t="shared" si="7"/>
        <v>1.6178079102642007E-2</v>
      </c>
      <c r="I11" s="61">
        <f t="shared" si="8"/>
        <v>2.5358540070954855E-2</v>
      </c>
      <c r="J11" s="59">
        <f t="shared" si="9"/>
        <v>2.6550106133830902E-2</v>
      </c>
    </row>
    <row r="12" spans="1:10" x14ac:dyDescent="0.2">
      <c r="A12" s="55">
        <f t="shared" si="0"/>
        <v>6</v>
      </c>
      <c r="B12" s="12" t="str">
        <f t="shared" si="1"/>
        <v>პროკრედიტ ბანკი</v>
      </c>
      <c r="C12" s="57">
        <f t="shared" si="2"/>
        <v>2.1465715620620874E-2</v>
      </c>
      <c r="D12" s="58">
        <f t="shared" si="3"/>
        <v>2.2719897665009682E-2</v>
      </c>
      <c r="E12" s="58">
        <f t="shared" si="4"/>
        <v>2.0994109938161799E-2</v>
      </c>
      <c r="F12" s="58">
        <f t="shared" si="5"/>
        <v>2.1068021238314971E-2</v>
      </c>
      <c r="G12" s="58">
        <f t="shared" si="6"/>
        <v>2.1362626065091733E-2</v>
      </c>
      <c r="H12" s="58">
        <f t="shared" si="7"/>
        <v>2.583877976153522E-2</v>
      </c>
      <c r="I12" s="58">
        <f t="shared" si="8"/>
        <v>1.8107429497502051E-2</v>
      </c>
      <c r="J12" s="59">
        <f t="shared" si="9"/>
        <v>2.419393337555794E-2</v>
      </c>
    </row>
    <row r="13" spans="1:10" x14ac:dyDescent="0.2">
      <c r="A13" s="56">
        <f t="shared" si="0"/>
        <v>7</v>
      </c>
      <c r="B13" s="15" t="str">
        <f t="shared" si="1"/>
        <v>ტერა ბანკი</v>
      </c>
      <c r="C13" s="60">
        <f t="shared" si="2"/>
        <v>2.0798118643905884E-2</v>
      </c>
      <c r="D13" s="61">
        <f t="shared" si="3"/>
        <v>2.3317324277169774E-2</v>
      </c>
      <c r="E13" s="61">
        <f t="shared" si="4"/>
        <v>2.0838590755856066E-2</v>
      </c>
      <c r="F13" s="61">
        <f t="shared" si="5"/>
        <v>2.0513170135797263E-2</v>
      </c>
      <c r="G13" s="61">
        <f t="shared" si="6"/>
        <v>2.003162436672079E-2</v>
      </c>
      <c r="H13" s="61">
        <f t="shared" si="7"/>
        <v>2.4222746964825657E-2</v>
      </c>
      <c r="I13" s="61">
        <f t="shared" si="8"/>
        <v>1.698371117586259E-2</v>
      </c>
      <c r="J13" s="59">
        <f t="shared" si="9"/>
        <v>2.0563989291119033E-2</v>
      </c>
    </row>
    <row r="14" spans="1:10" x14ac:dyDescent="0.2">
      <c r="A14" s="55">
        <f t="shared" si="0"/>
        <v>8</v>
      </c>
      <c r="B14" s="12" t="str">
        <f t="shared" si="1"/>
        <v>ქართუ ბანკი</v>
      </c>
      <c r="C14" s="57">
        <f t="shared" si="2"/>
        <v>1.9638800275104486E-2</v>
      </c>
      <c r="D14" s="58">
        <f t="shared" si="3"/>
        <v>1.6774779241562173E-2</v>
      </c>
      <c r="E14" s="58">
        <f t="shared" si="4"/>
        <v>1.7352524959645291E-2</v>
      </c>
      <c r="F14" s="58">
        <f t="shared" si="5"/>
        <v>2.0872518729426071E-2</v>
      </c>
      <c r="G14" s="58">
        <f t="shared" si="6"/>
        <v>2.3351417291591799E-2</v>
      </c>
      <c r="H14" s="58">
        <f t="shared" si="7"/>
        <v>3.6071946424554614E-2</v>
      </c>
      <c r="I14" s="58">
        <f t="shared" si="8"/>
        <v>1.4100657469728328E-2</v>
      </c>
      <c r="J14" s="59">
        <f t="shared" si="9"/>
        <v>3.2864800538964678E-2</v>
      </c>
    </row>
    <row r="15" spans="1:10" x14ac:dyDescent="0.2">
      <c r="A15" s="56">
        <f t="shared" si="0"/>
        <v>9</v>
      </c>
      <c r="B15" s="15" t="str">
        <f t="shared" si="1"/>
        <v>ხალიკ ბანკი</v>
      </c>
      <c r="C15" s="60">
        <f t="shared" si="2"/>
        <v>9.9807650866185881E-3</v>
      </c>
      <c r="D15" s="61">
        <f t="shared" si="3"/>
        <v>1.2008009188276015E-2</v>
      </c>
      <c r="E15" s="61">
        <f t="shared" si="4"/>
        <v>8.4776786827556599E-3</v>
      </c>
      <c r="F15" s="61">
        <f t="shared" si="5"/>
        <v>4.3556048784894018E-3</v>
      </c>
      <c r="G15" s="61">
        <f t="shared" si="6"/>
        <v>3.2306800787964851E-3</v>
      </c>
      <c r="H15" s="61">
        <f t="shared" si="7"/>
        <v>4.1966460980374298E-3</v>
      </c>
      <c r="I15" s="61">
        <f t="shared" si="8"/>
        <v>2.5281998952541374E-3</v>
      </c>
      <c r="J15" s="59">
        <f t="shared" si="9"/>
        <v>1.8676052544072539E-2</v>
      </c>
    </row>
    <row r="16" spans="1:10" x14ac:dyDescent="0.2">
      <c r="A16" s="55">
        <f t="shared" si="0"/>
        <v>10</v>
      </c>
      <c r="B16" s="12" t="str">
        <f t="shared" si="1"/>
        <v>პაშაბანკი</v>
      </c>
      <c r="C16" s="57">
        <f t="shared" si="2"/>
        <v>6.7517229691392861E-3</v>
      </c>
      <c r="D16" s="58">
        <f t="shared" si="3"/>
        <v>5.8221635489193501E-3</v>
      </c>
      <c r="E16" s="58">
        <f t="shared" si="4"/>
        <v>6.3857792025675481E-3</v>
      </c>
      <c r="F16" s="58">
        <f t="shared" si="5"/>
        <v>7.2243177588256768E-3</v>
      </c>
      <c r="G16" s="58">
        <f t="shared" si="6"/>
        <v>4.3047719683883424E-3</v>
      </c>
      <c r="H16" s="58">
        <f t="shared" si="7"/>
        <v>7.3487804776119778E-3</v>
      </c>
      <c r="I16" s="58">
        <f t="shared" si="8"/>
        <v>2.0910754059107156E-3</v>
      </c>
      <c r="J16" s="59">
        <f t="shared" si="9"/>
        <v>8.8686911701246155E-3</v>
      </c>
    </row>
    <row r="17" spans="1:20" x14ac:dyDescent="0.2">
      <c r="A17" s="56">
        <f t="shared" si="0"/>
        <v>11</v>
      </c>
      <c r="B17" s="15" t="str">
        <f t="shared" si="1"/>
        <v>ვი–თი–ბი ბანკი</v>
      </c>
      <c r="C17" s="60">
        <f t="shared" si="2"/>
        <v>5.0559870086484479E-3</v>
      </c>
      <c r="D17" s="61">
        <f t="shared" si="3"/>
        <v>3.2630779911160678E-3</v>
      </c>
      <c r="E17" s="61">
        <f t="shared" si="4"/>
        <v>1.730325727125966E-3</v>
      </c>
      <c r="F17" s="61">
        <f t="shared" si="5"/>
        <v>2.4370509234934251E-4</v>
      </c>
      <c r="G17" s="61">
        <f t="shared" si="6"/>
        <v>2.7261063075771505E-4</v>
      </c>
      <c r="H17" s="61">
        <f t="shared" si="7"/>
        <v>4.6712312206899858E-4</v>
      </c>
      <c r="I17" s="61">
        <f t="shared" si="8"/>
        <v>1.3115516765042939E-4</v>
      </c>
      <c r="J17" s="59">
        <f t="shared" si="9"/>
        <v>2.4294788425023355E-2</v>
      </c>
    </row>
    <row r="18" spans="1:20" x14ac:dyDescent="0.2">
      <c r="A18" s="55">
        <f t="shared" si="0"/>
        <v>12</v>
      </c>
      <c r="B18" s="12" t="str">
        <f t="shared" si="1"/>
        <v>იშ ბანკ</v>
      </c>
      <c r="C18" s="57">
        <f t="shared" si="2"/>
        <v>4.9892230236994904E-3</v>
      </c>
      <c r="D18" s="58">
        <f t="shared" si="3"/>
        <v>4.4592800020557995E-3</v>
      </c>
      <c r="E18" s="58">
        <f t="shared" si="4"/>
        <v>3.9657889208467266E-3</v>
      </c>
      <c r="F18" s="58">
        <f t="shared" si="5"/>
        <v>3.4738949763599477E-3</v>
      </c>
      <c r="G18" s="58">
        <f t="shared" si="6"/>
        <v>2.2836034908105853E-3</v>
      </c>
      <c r="H18" s="58">
        <f t="shared" si="7"/>
        <v>4.2986771706306935E-3</v>
      </c>
      <c r="I18" s="58">
        <f t="shared" si="8"/>
        <v>8.1817996632292959E-4</v>
      </c>
      <c r="J18" s="59">
        <f t="shared" si="9"/>
        <v>1.0909743425205738E-2</v>
      </c>
    </row>
    <row r="19" spans="1:20" ht="12" customHeight="1" x14ac:dyDescent="0.2">
      <c r="A19" s="56">
        <f t="shared" si="0"/>
        <v>13</v>
      </c>
      <c r="B19" s="15" t="str">
        <f t="shared" si="1"/>
        <v>ზირაათ ბანკი</v>
      </c>
      <c r="C19" s="60">
        <f t="shared" si="2"/>
        <v>2.5835060890603339E-3</v>
      </c>
      <c r="D19" s="61">
        <f t="shared" si="3"/>
        <v>2.5434324396680242E-3</v>
      </c>
      <c r="E19" s="61">
        <f t="shared" si="4"/>
        <v>1.9742308292211245E-3</v>
      </c>
      <c r="F19" s="61">
        <f t="shared" si="5"/>
        <v>2.2673533751550114E-3</v>
      </c>
      <c r="G19" s="61">
        <f t="shared" si="6"/>
        <v>1.9609724356494719E-3</v>
      </c>
      <c r="H19" s="61">
        <f t="shared" si="7"/>
        <v>3.017237805228007E-3</v>
      </c>
      <c r="I19" s="61">
        <f t="shared" si="8"/>
        <v>1.192823788687729E-3</v>
      </c>
      <c r="J19" s="59">
        <f t="shared" si="9"/>
        <v>6.1081361518016625E-3</v>
      </c>
    </row>
    <row r="20" spans="1:20" x14ac:dyDescent="0.2">
      <c r="A20" s="55">
        <f t="shared" si="0"/>
        <v>14</v>
      </c>
      <c r="B20" s="12" t="str">
        <f t="shared" si="1"/>
        <v>სილქ ბანკი</v>
      </c>
      <c r="C20" s="57">
        <f t="shared" si="2"/>
        <v>2.3763804535948344E-3</v>
      </c>
      <c r="D20" s="58">
        <f t="shared" si="3"/>
        <v>1.7591744694160831E-3</v>
      </c>
      <c r="E20" s="58">
        <f t="shared" si="4"/>
        <v>2.0381354116403871E-3</v>
      </c>
      <c r="F20" s="58">
        <f t="shared" si="5"/>
        <v>2.5550102646136066E-3</v>
      </c>
      <c r="G20" s="58">
        <f t="shared" si="6"/>
        <v>2.5417316891630003E-3</v>
      </c>
      <c r="H20" s="58">
        <f t="shared" si="7"/>
        <v>3.7740502093704413E-3</v>
      </c>
      <c r="I20" s="58">
        <f t="shared" si="8"/>
        <v>1.6455517790889334E-3</v>
      </c>
      <c r="J20" s="59">
        <f t="shared" si="9"/>
        <v>4.3331128997590573E-3</v>
      </c>
    </row>
    <row r="21" spans="1:20" x14ac:dyDescent="0.2">
      <c r="A21" s="56">
        <f t="shared" si="0"/>
        <v>15</v>
      </c>
      <c r="B21" s="15" t="str">
        <f t="shared" si="1"/>
        <v>პეისერა</v>
      </c>
      <c r="C21" s="60">
        <f t="shared" si="2"/>
        <v>1.7870864261623418E-4</v>
      </c>
      <c r="D21" s="61">
        <f t="shared" si="3"/>
        <v>0</v>
      </c>
      <c r="E21" s="61">
        <f t="shared" si="4"/>
        <v>8.6639541813489157E-5</v>
      </c>
      <c r="F21" s="61">
        <f t="shared" si="5"/>
        <v>5.8181649382709699E-5</v>
      </c>
      <c r="G21" s="61">
        <f t="shared" si="6"/>
        <v>6.640974716465318E-5</v>
      </c>
      <c r="H21" s="61">
        <f t="shared" si="7"/>
        <v>1.1172406358537205E-4</v>
      </c>
      <c r="I21" s="61">
        <f t="shared" si="8"/>
        <v>3.345578327538891E-5</v>
      </c>
      <c r="J21" s="59">
        <f t="shared" si="9"/>
        <v>7.1132426313181402E-4</v>
      </c>
    </row>
    <row r="22" spans="1:20" x14ac:dyDescent="0.2">
      <c r="A22" s="55">
        <f t="shared" si="0"/>
        <v>16</v>
      </c>
      <c r="B22" s="12" t="str">
        <f t="shared" si="1"/>
        <v>ჰეშბანკი</v>
      </c>
      <c r="C22" s="57">
        <f t="shared" si="2"/>
        <v>1.3705880353894609E-4</v>
      </c>
      <c r="D22" s="58">
        <f t="shared" ref="D22:D23" si="10">E45/E$29</f>
        <v>0</v>
      </c>
      <c r="E22" s="58">
        <f t="shared" ref="E22:E23" si="11">G45/G$29</f>
        <v>4.8307805616759718E-6</v>
      </c>
      <c r="F22" s="58">
        <f t="shared" ref="F22:F23" si="12">H45/H$29</f>
        <v>1.0408707324126463E-8</v>
      </c>
      <c r="G22" s="58">
        <f t="shared" ref="G22:G23" si="13">J45/J$29</f>
        <v>0</v>
      </c>
      <c r="H22" s="58">
        <f t="shared" ref="H22:H23" si="14">K45/K$29</f>
        <v>0</v>
      </c>
      <c r="I22" s="58">
        <f t="shared" ref="I22:I23" si="15">L45/L$29</f>
        <v>0</v>
      </c>
      <c r="J22" s="59">
        <f t="shared" si="9"/>
        <v>9.0199209834986558E-4</v>
      </c>
    </row>
    <row r="23" spans="1:20" ht="13.5" thickBot="1" x14ac:dyDescent="0.25">
      <c r="A23" s="56">
        <f t="shared" si="0"/>
        <v>17</v>
      </c>
      <c r="B23" s="15" t="str">
        <f t="shared" si="1"/>
        <v>პეივბანკი</v>
      </c>
      <c r="C23" s="60">
        <f t="shared" si="2"/>
        <v>9.4235981692381284E-5</v>
      </c>
      <c r="D23" s="61">
        <f t="shared" si="10"/>
        <v>0</v>
      </c>
      <c r="E23" s="61">
        <f t="shared" si="11"/>
        <v>1.2775785767340231E-5</v>
      </c>
      <c r="F23" s="61">
        <f t="shared" si="12"/>
        <v>0</v>
      </c>
      <c r="G23" s="61">
        <f t="shared" si="13"/>
        <v>0</v>
      </c>
      <c r="H23" s="61">
        <f t="shared" si="14"/>
        <v>0</v>
      </c>
      <c r="I23" s="61">
        <f t="shared" si="15"/>
        <v>0</v>
      </c>
      <c r="J23" s="59">
        <f t="shared" si="9"/>
        <v>5.6547955938690824E-4</v>
      </c>
    </row>
    <row r="24" spans="1:20" ht="13.5" thickBot="1" x14ac:dyDescent="0.25">
      <c r="A24" s="18"/>
      <c r="B24" s="19" t="str">
        <f>B29</f>
        <v>კონსოლიდირებული</v>
      </c>
      <c r="C24" s="20">
        <f t="shared" ref="C24:J24" si="16">SUM(C7:C23)</f>
        <v>1.0000000000000007</v>
      </c>
      <c r="D24" s="21">
        <f t="shared" si="16"/>
        <v>1.0000000000000002</v>
      </c>
      <c r="E24" s="21">
        <f t="shared" si="16"/>
        <v>1</v>
      </c>
      <c r="F24" s="21">
        <f t="shared" si="16"/>
        <v>1</v>
      </c>
      <c r="G24" s="21">
        <f t="shared" si="16"/>
        <v>1.0000000000000002</v>
      </c>
      <c r="H24" s="21">
        <f t="shared" si="16"/>
        <v>1.0000000000000002</v>
      </c>
      <c r="I24" s="21">
        <f t="shared" si="16"/>
        <v>0.99999999999999978</v>
      </c>
      <c r="J24" s="22">
        <f t="shared" si="16"/>
        <v>0.99999999999999967</v>
      </c>
    </row>
    <row r="25" spans="1:20" x14ac:dyDescent="0.2">
      <c r="A25" s="131"/>
      <c r="B25" s="132"/>
      <c r="C25" s="133"/>
      <c r="D25" s="133"/>
      <c r="E25" s="133"/>
      <c r="F25" s="133"/>
      <c r="G25" s="133"/>
      <c r="H25" s="133"/>
      <c r="I25" s="133"/>
      <c r="J25" s="133"/>
    </row>
    <row r="26" spans="1:20" ht="13.5" thickBot="1" x14ac:dyDescent="0.25">
      <c r="B26" s="63" t="s">
        <v>37</v>
      </c>
      <c r="S26" s="23"/>
    </row>
    <row r="27" spans="1:20" ht="13.5" thickBot="1" x14ac:dyDescent="0.25">
      <c r="A27" s="172" t="s">
        <v>0</v>
      </c>
      <c r="B27" s="170" t="s">
        <v>28</v>
      </c>
      <c r="C27" s="174" t="s">
        <v>29</v>
      </c>
      <c r="D27" s="175"/>
      <c r="E27" s="175"/>
      <c r="F27" s="176"/>
      <c r="G27" s="164" t="s">
        <v>38</v>
      </c>
      <c r="H27" s="168"/>
      <c r="I27" s="168"/>
      <c r="J27" s="168"/>
      <c r="K27" s="168"/>
      <c r="L27" s="168"/>
      <c r="M27" s="168"/>
      <c r="N27" s="169"/>
      <c r="O27" s="167" t="s">
        <v>39</v>
      </c>
      <c r="P27" s="168"/>
      <c r="Q27" s="169"/>
      <c r="R27" s="167" t="s">
        <v>40</v>
      </c>
      <c r="S27" s="168"/>
      <c r="T27" s="169"/>
    </row>
    <row r="28" spans="1:20" ht="150.75" customHeight="1" thickBot="1" x14ac:dyDescent="0.25">
      <c r="A28" s="173"/>
      <c r="B28" s="171"/>
      <c r="C28" s="8" t="s">
        <v>41</v>
      </c>
      <c r="D28" s="9" t="s">
        <v>42</v>
      </c>
      <c r="E28" s="9" t="s">
        <v>30</v>
      </c>
      <c r="F28" s="10" t="s">
        <v>43</v>
      </c>
      <c r="G28" s="83" t="s">
        <v>31</v>
      </c>
      <c r="H28" s="84" t="s">
        <v>44</v>
      </c>
      <c r="I28" s="84" t="s">
        <v>184</v>
      </c>
      <c r="J28" s="84" t="s">
        <v>33</v>
      </c>
      <c r="K28" s="84" t="s">
        <v>34</v>
      </c>
      <c r="L28" s="84" t="s">
        <v>35</v>
      </c>
      <c r="M28" s="84" t="s">
        <v>172</v>
      </c>
      <c r="N28" s="85" t="s">
        <v>45</v>
      </c>
      <c r="O28" s="83" t="s">
        <v>36</v>
      </c>
      <c r="P28" s="84" t="s">
        <v>46</v>
      </c>
      <c r="Q28" s="85" t="s">
        <v>47</v>
      </c>
      <c r="R28" s="83" t="str">
        <f>YEAR($B$3)&amp;" წლის "&amp;MONTH($B$3)&amp;" თვის წმინდა მოგება"</f>
        <v>2024 წლის 9 თვის წმინდა მოგება</v>
      </c>
      <c r="S28" s="84" t="s">
        <v>86</v>
      </c>
      <c r="T28" s="85" t="s">
        <v>87</v>
      </c>
    </row>
    <row r="29" spans="1:20" ht="13.5" thickBot="1" x14ac:dyDescent="0.25">
      <c r="A29" s="116"/>
      <c r="B29" s="117" t="s">
        <v>90</v>
      </c>
      <c r="C29" s="118">
        <v>90641476499.740982</v>
      </c>
      <c r="D29" s="119">
        <v>14324344710.329075</v>
      </c>
      <c r="E29" s="119">
        <v>60504824807.057251</v>
      </c>
      <c r="F29" s="120">
        <v>-1028366534.0810331</v>
      </c>
      <c r="G29" s="118">
        <v>77282290739.879318</v>
      </c>
      <c r="H29" s="119">
        <v>59661587232.890762</v>
      </c>
      <c r="I29" s="119">
        <v>5289659434.7611828</v>
      </c>
      <c r="J29" s="119">
        <v>52269579364.511765</v>
      </c>
      <c r="K29" s="119">
        <v>22007508329.852089</v>
      </c>
      <c r="L29" s="119">
        <v>30262071034.659729</v>
      </c>
      <c r="M29" s="119">
        <v>2207045778.4411001</v>
      </c>
      <c r="N29" s="120">
        <v>16223602148.998573</v>
      </c>
      <c r="O29" s="118">
        <v>13359185764.536577</v>
      </c>
      <c r="P29" s="119">
        <v>1185268616.2998981</v>
      </c>
      <c r="Q29" s="119">
        <v>16612410135.191046</v>
      </c>
      <c r="R29" s="119">
        <v>2301830245.2106118</v>
      </c>
      <c r="S29" s="121">
        <v>3.6558858259623239E-2</v>
      </c>
      <c r="T29" s="122">
        <v>0.24360222038074517</v>
      </c>
    </row>
    <row r="30" spans="1:20" x14ac:dyDescent="0.2">
      <c r="A30" s="56">
        <v>1</v>
      </c>
      <c r="B30" s="15" t="s">
        <v>148</v>
      </c>
      <c r="C30" s="27">
        <v>35431473880.910004</v>
      </c>
      <c r="D30" s="28">
        <v>6973428165.6299992</v>
      </c>
      <c r="E30" s="28">
        <v>23516962520.419899</v>
      </c>
      <c r="F30" s="29">
        <v>-319725178.36000001</v>
      </c>
      <c r="G30" s="27">
        <v>30475133224.52</v>
      </c>
      <c r="H30" s="28">
        <v>22834870909.679989</v>
      </c>
      <c r="I30" s="28">
        <v>2732484428.33845</v>
      </c>
      <c r="J30" s="28">
        <v>19331551608.1614</v>
      </c>
      <c r="K30" s="28">
        <v>8528561079.1661501</v>
      </c>
      <c r="L30" s="28">
        <v>10802990528.9953</v>
      </c>
      <c r="M30" s="86"/>
      <c r="N30" s="29">
        <v>6995373936.7600002</v>
      </c>
      <c r="O30" s="27">
        <v>4956340656.4200001</v>
      </c>
      <c r="P30" s="28">
        <v>21015907.690000001</v>
      </c>
      <c r="Q30" s="29">
        <v>6533758794.2124004</v>
      </c>
      <c r="R30" s="27">
        <v>894777538.78999996</v>
      </c>
      <c r="S30" s="71">
        <v>3.6539026439419892E-2</v>
      </c>
      <c r="T30" s="72">
        <v>0.25533778890086062</v>
      </c>
    </row>
    <row r="31" spans="1:20" x14ac:dyDescent="0.2">
      <c r="A31" s="55">
        <v>2</v>
      </c>
      <c r="B31" s="12" t="s">
        <v>147</v>
      </c>
      <c r="C31" s="24">
        <v>35202377025.3722</v>
      </c>
      <c r="D31" s="25">
        <v>3787021721.9956999</v>
      </c>
      <c r="E31" s="25">
        <v>22757928142.784309</v>
      </c>
      <c r="F31" s="26">
        <v>-317764883.91180003</v>
      </c>
      <c r="G31" s="24">
        <v>30357206314.4529</v>
      </c>
      <c r="H31" s="25">
        <v>25146658302.572201</v>
      </c>
      <c r="I31" s="25">
        <v>1724373549.25</v>
      </c>
      <c r="J31" s="25">
        <v>22426301769.732201</v>
      </c>
      <c r="K31" s="25">
        <v>8641839645.0165005</v>
      </c>
      <c r="L31" s="25">
        <v>13784462124.7157</v>
      </c>
      <c r="M31" s="86"/>
      <c r="N31" s="26">
        <v>4795026669.75</v>
      </c>
      <c r="O31" s="24">
        <v>4845170710.9244404</v>
      </c>
      <c r="P31" s="25">
        <v>27993660.18</v>
      </c>
      <c r="Q31" s="26">
        <v>6195915320.3316402</v>
      </c>
      <c r="R31" s="24">
        <v>1120235941.3807399</v>
      </c>
      <c r="S31" s="73">
        <v>4.609772580049689E-2</v>
      </c>
      <c r="T31" s="74">
        <v>0.3289690058046682</v>
      </c>
    </row>
    <row r="32" spans="1:20" x14ac:dyDescent="0.2">
      <c r="A32" s="56">
        <v>3</v>
      </c>
      <c r="B32" s="15" t="s">
        <v>149</v>
      </c>
      <c r="C32" s="27">
        <v>4814375297.8757095</v>
      </c>
      <c r="D32" s="28">
        <v>637001467.68999994</v>
      </c>
      <c r="E32" s="28">
        <v>3469468365.5114598</v>
      </c>
      <c r="F32" s="29">
        <v>-141124103.10666299</v>
      </c>
      <c r="G32" s="27">
        <v>4235209877.1579399</v>
      </c>
      <c r="H32" s="28">
        <v>3221953040.9582629</v>
      </c>
      <c r="I32" s="28">
        <v>80821470.245380998</v>
      </c>
      <c r="J32" s="28">
        <v>3129756803.60288</v>
      </c>
      <c r="K32" s="28">
        <v>1182066988.00138</v>
      </c>
      <c r="L32" s="28">
        <v>1947689815.6015</v>
      </c>
      <c r="M32" s="86"/>
      <c r="N32" s="29">
        <v>929716792.25637996</v>
      </c>
      <c r="O32" s="27">
        <v>579165421.62</v>
      </c>
      <c r="P32" s="28">
        <v>44490459.259999998</v>
      </c>
      <c r="Q32" s="29">
        <v>576381135.99626899</v>
      </c>
      <c r="R32" s="27">
        <v>84158114.849623993</v>
      </c>
      <c r="S32" s="71">
        <v>2.532670896407218E-2</v>
      </c>
      <c r="T32" s="72">
        <v>0.20934942503485937</v>
      </c>
    </row>
    <row r="33" spans="1:21" x14ac:dyDescent="0.2">
      <c r="A33" s="55">
        <v>4</v>
      </c>
      <c r="B33" s="12" t="s">
        <v>152</v>
      </c>
      <c r="C33" s="24">
        <v>3763414631.18787</v>
      </c>
      <c r="D33" s="25">
        <v>454079294.93529999</v>
      </c>
      <c r="E33" s="25">
        <v>2779694459.2399998</v>
      </c>
      <c r="F33" s="26">
        <v>-32249142.829999998</v>
      </c>
      <c r="G33" s="24">
        <v>3183442589.0769</v>
      </c>
      <c r="H33" s="25">
        <v>2362345762.1601</v>
      </c>
      <c r="I33" s="25">
        <v>207898809.72099999</v>
      </c>
      <c r="J33" s="25">
        <v>2107986407.9790001</v>
      </c>
      <c r="K33" s="25">
        <v>892530722.22080004</v>
      </c>
      <c r="L33" s="25">
        <v>1215455685.7581999</v>
      </c>
      <c r="M33" s="86"/>
      <c r="N33" s="26">
        <v>769709619.79680002</v>
      </c>
      <c r="O33" s="24">
        <v>579972042.80999994</v>
      </c>
      <c r="P33" s="25">
        <v>18212575</v>
      </c>
      <c r="Q33" s="26">
        <v>691615852.53999996</v>
      </c>
      <c r="R33" s="24">
        <v>56574630.990000002</v>
      </c>
      <c r="S33" s="73">
        <v>2.1209443769838628E-2</v>
      </c>
      <c r="T33" s="74">
        <v>0.13783287120594348</v>
      </c>
    </row>
    <row r="34" spans="1:21" x14ac:dyDescent="0.2">
      <c r="A34" s="56">
        <v>5</v>
      </c>
      <c r="B34" s="15" t="s">
        <v>155</v>
      </c>
      <c r="C34" s="27">
        <v>2904984622.9614902</v>
      </c>
      <c r="D34" s="28">
        <v>410938665.25893605</v>
      </c>
      <c r="E34" s="28">
        <v>2373962319.2330499</v>
      </c>
      <c r="F34" s="29">
        <v>-50687248.560491003</v>
      </c>
      <c r="G34" s="27">
        <v>2550296823.77491</v>
      </c>
      <c r="H34" s="28">
        <v>1165815559.274909</v>
      </c>
      <c r="I34" s="28">
        <v>42374407.68</v>
      </c>
      <c r="J34" s="28">
        <v>1123441151.5748999</v>
      </c>
      <c r="K34" s="28">
        <v>356039210.6124</v>
      </c>
      <c r="L34" s="28">
        <v>767401940.96250105</v>
      </c>
      <c r="M34" s="86"/>
      <c r="N34" s="29">
        <v>1305825381.25</v>
      </c>
      <c r="O34" s="27">
        <v>354687799.91000903</v>
      </c>
      <c r="P34" s="28">
        <v>5236850</v>
      </c>
      <c r="Q34" s="29">
        <v>406952529.33000898</v>
      </c>
      <c r="R34" s="27">
        <v>45907115.030009001</v>
      </c>
      <c r="S34" s="71">
        <v>2.3253554054109293E-2</v>
      </c>
      <c r="T34" s="72">
        <v>0.18772916499856077</v>
      </c>
    </row>
    <row r="35" spans="1:21" x14ac:dyDescent="0.2">
      <c r="A35" s="55">
        <v>6</v>
      </c>
      <c r="B35" s="12" t="s">
        <v>151</v>
      </c>
      <c r="C35" s="24">
        <v>1945684157.97663</v>
      </c>
      <c r="D35" s="25">
        <v>458582365.58624899</v>
      </c>
      <c r="E35" s="25">
        <v>1374663427.85568</v>
      </c>
      <c r="F35" s="26">
        <v>-30388642.590787999</v>
      </c>
      <c r="G35" s="24">
        <v>1622472908.06601</v>
      </c>
      <c r="H35" s="25">
        <v>1256951586.934124</v>
      </c>
      <c r="I35" s="25">
        <v>86880985.859300002</v>
      </c>
      <c r="J35" s="25">
        <v>1116615478.5437</v>
      </c>
      <c r="K35" s="25">
        <v>568647160.83519995</v>
      </c>
      <c r="L35" s="25">
        <v>547968317.70850003</v>
      </c>
      <c r="M35" s="86"/>
      <c r="N35" s="26">
        <v>349237340.11147404</v>
      </c>
      <c r="O35" s="24">
        <v>323211250.33890003</v>
      </c>
      <c r="P35" s="25">
        <v>184600374.83000001</v>
      </c>
      <c r="Q35" s="26">
        <v>321392314.73380601</v>
      </c>
      <c r="R35" s="24">
        <v>25273686.608957</v>
      </c>
      <c r="S35" s="73">
        <v>1.8097188396943714E-2</v>
      </c>
      <c r="T35" s="74">
        <v>0.10810046137326129</v>
      </c>
    </row>
    <row r="36" spans="1:21" x14ac:dyDescent="0.2">
      <c r="A36" s="56">
        <v>7</v>
      </c>
      <c r="B36" s="15" t="s">
        <v>154</v>
      </c>
      <c r="C36" s="27">
        <v>1885172182.30042</v>
      </c>
      <c r="D36" s="28">
        <v>242694966.37</v>
      </c>
      <c r="E36" s="28">
        <v>1410810620.3594999</v>
      </c>
      <c r="F36" s="29">
        <v>-32064111.552724</v>
      </c>
      <c r="G36" s="27">
        <v>1610454029.40343</v>
      </c>
      <c r="H36" s="28">
        <v>1223848289.4799981</v>
      </c>
      <c r="I36" s="28">
        <v>156202691.7836</v>
      </c>
      <c r="J36" s="28">
        <v>1047044579.6364</v>
      </c>
      <c r="K36" s="28">
        <v>533082305.60030001</v>
      </c>
      <c r="L36" s="28">
        <v>513962274.036098</v>
      </c>
      <c r="M36" s="86"/>
      <c r="N36" s="29">
        <v>360462173.42000002</v>
      </c>
      <c r="O36" s="27">
        <v>274718153</v>
      </c>
      <c r="P36" s="28">
        <v>121372000</v>
      </c>
      <c r="Q36" s="29">
        <v>323314010.62</v>
      </c>
      <c r="R36" s="27">
        <v>22996642.088266999</v>
      </c>
      <c r="S36" s="71">
        <v>1.7296398997339736E-2</v>
      </c>
      <c r="T36" s="72">
        <v>0.11654708597634837</v>
      </c>
    </row>
    <row r="37" spans="1:21" x14ac:dyDescent="0.2">
      <c r="A37" s="55">
        <v>8</v>
      </c>
      <c r="B37" s="12" t="s">
        <v>153</v>
      </c>
      <c r="C37" s="24">
        <v>1780089853.6189899</v>
      </c>
      <c r="D37" s="25">
        <v>627874626.15644598</v>
      </c>
      <c r="E37" s="25">
        <v>1014955079.18778</v>
      </c>
      <c r="F37" s="26">
        <v>-53824304.084576003</v>
      </c>
      <c r="G37" s="24">
        <v>1341042879.0023201</v>
      </c>
      <c r="H37" s="25">
        <v>1245287596.9457998</v>
      </c>
      <c r="I37" s="25">
        <v>24712359.775075998</v>
      </c>
      <c r="J37" s="25">
        <v>1220568759.3966899</v>
      </c>
      <c r="K37" s="25">
        <v>793853661.41236401</v>
      </c>
      <c r="L37" s="25">
        <v>426715097.98432398</v>
      </c>
      <c r="M37" s="86"/>
      <c r="N37" s="26">
        <v>82627348.515900001</v>
      </c>
      <c r="O37" s="24">
        <v>439046975.51447099</v>
      </c>
      <c r="P37" s="25">
        <v>114430000</v>
      </c>
      <c r="Q37" s="26">
        <v>498618356.384471</v>
      </c>
      <c r="R37" s="24">
        <v>27957571.936305001</v>
      </c>
      <c r="S37" s="73">
        <v>2.0323365507031392E-2</v>
      </c>
      <c r="T37" s="74">
        <v>8.8095707319927316E-2</v>
      </c>
    </row>
    <row r="38" spans="1:21" x14ac:dyDescent="0.2">
      <c r="A38" s="56">
        <v>9</v>
      </c>
      <c r="B38" s="15" t="s">
        <v>156</v>
      </c>
      <c r="C38" s="27">
        <v>904671284.04817402</v>
      </c>
      <c r="D38" s="28">
        <v>139068224.09999999</v>
      </c>
      <c r="E38" s="28">
        <v>726542492.21817398</v>
      </c>
      <c r="F38" s="29">
        <v>-17992676.149999999</v>
      </c>
      <c r="G38" s="27">
        <v>655174428.75999999</v>
      </c>
      <c r="H38" s="28">
        <v>259862300.41</v>
      </c>
      <c r="I38" s="28">
        <v>49841346.840000004</v>
      </c>
      <c r="J38" s="28">
        <v>168866288.78</v>
      </c>
      <c r="K38" s="28">
        <v>92357723.959999993</v>
      </c>
      <c r="L38" s="28">
        <v>76508564.819999993</v>
      </c>
      <c r="M38" s="86"/>
      <c r="N38" s="29">
        <v>379077004.20999998</v>
      </c>
      <c r="O38" s="27">
        <v>249496855.284511</v>
      </c>
      <c r="P38" s="28">
        <v>76000000</v>
      </c>
      <c r="Q38" s="29">
        <v>258702344.654511</v>
      </c>
      <c r="R38" s="27">
        <v>14687573.424511001</v>
      </c>
      <c r="S38" s="71">
        <v>2.1966204366543111E-2</v>
      </c>
      <c r="T38" s="72">
        <v>8.0761357852297003E-2</v>
      </c>
    </row>
    <row r="39" spans="1:21" x14ac:dyDescent="0.2">
      <c r="A39" s="55">
        <v>10</v>
      </c>
      <c r="B39" s="12" t="s">
        <v>248</v>
      </c>
      <c r="C39" s="24">
        <v>611986138.84000003</v>
      </c>
      <c r="D39" s="25">
        <v>171759418.93419999</v>
      </c>
      <c r="E39" s="25">
        <v>352268985.52539998</v>
      </c>
      <c r="F39" s="26">
        <v>-9497595.6750000007</v>
      </c>
      <c r="G39" s="24">
        <v>493507644.93349999</v>
      </c>
      <c r="H39" s="25">
        <v>431014264.1663</v>
      </c>
      <c r="I39" s="25">
        <v>124252220.1585</v>
      </c>
      <c r="J39" s="25">
        <v>225008620.0478</v>
      </c>
      <c r="K39" s="25">
        <v>161728347.57530001</v>
      </c>
      <c r="L39" s="25">
        <v>63280272.472499996</v>
      </c>
      <c r="M39" s="86"/>
      <c r="N39" s="26">
        <v>55315491.918700002</v>
      </c>
      <c r="O39" s="24">
        <v>118478492.83</v>
      </c>
      <c r="P39" s="25">
        <v>136800000</v>
      </c>
      <c r="Q39" s="26">
        <v>133716639.09550001</v>
      </c>
      <c r="R39" s="24">
        <v>6165583.9496999998</v>
      </c>
      <c r="S39" s="73">
        <v>1.4640520665949135E-2</v>
      </c>
      <c r="T39" s="74">
        <v>7.1343561841202233E-2</v>
      </c>
    </row>
    <row r="40" spans="1:21" x14ac:dyDescent="0.2">
      <c r="A40" s="56">
        <v>11</v>
      </c>
      <c r="B40" s="15" t="s">
        <v>150</v>
      </c>
      <c r="C40" s="27">
        <v>458282127.62740397</v>
      </c>
      <c r="D40" s="28">
        <v>173936192.8351</v>
      </c>
      <c r="E40" s="28">
        <v>197431962.18424201</v>
      </c>
      <c r="F40" s="29">
        <v>-17118287.727938</v>
      </c>
      <c r="G40" s="27">
        <v>133723535.918442</v>
      </c>
      <c r="H40" s="28">
        <v>14539832.626299998</v>
      </c>
      <c r="I40" s="28">
        <v>0</v>
      </c>
      <c r="J40" s="28">
        <v>14249243</v>
      </c>
      <c r="K40" s="28">
        <v>10280216</v>
      </c>
      <c r="L40" s="28">
        <v>3969027</v>
      </c>
      <c r="M40" s="86"/>
      <c r="N40" s="29">
        <v>100375447.6059</v>
      </c>
      <c r="O40" s="27">
        <v>324558591.68000001</v>
      </c>
      <c r="P40" s="28">
        <v>209008277</v>
      </c>
      <c r="Q40" s="29">
        <v>372799961.66676003</v>
      </c>
      <c r="R40" s="27">
        <v>-444350.28391</v>
      </c>
      <c r="S40" s="71">
        <v>-1.2986175949433638E-3</v>
      </c>
      <c r="T40" s="72">
        <v>-1.8374917202540531E-3</v>
      </c>
    </row>
    <row r="41" spans="1:21" x14ac:dyDescent="0.2">
      <c r="A41" s="55">
        <v>12</v>
      </c>
      <c r="B41" s="12" t="s">
        <v>249</v>
      </c>
      <c r="C41" s="24">
        <v>452230541.454624</v>
      </c>
      <c r="D41" s="25">
        <v>105193597.878961</v>
      </c>
      <c r="E41" s="25">
        <v>269807955.29000002</v>
      </c>
      <c r="F41" s="26">
        <v>-1743631.888268</v>
      </c>
      <c r="G41" s="24">
        <v>306485252.39386898</v>
      </c>
      <c r="H41" s="25">
        <v>207258088.17000002</v>
      </c>
      <c r="I41" s="25">
        <v>27902942.350000001</v>
      </c>
      <c r="J41" s="25">
        <v>119362993.90000001</v>
      </c>
      <c r="K41" s="25">
        <v>94603173.640000001</v>
      </c>
      <c r="L41" s="25">
        <v>24759820.260000002</v>
      </c>
      <c r="M41" s="86"/>
      <c r="N41" s="26">
        <v>89422191.569999993</v>
      </c>
      <c r="O41" s="24">
        <v>145745289.06075501</v>
      </c>
      <c r="P41" s="25">
        <v>69161600</v>
      </c>
      <c r="Q41" s="26">
        <v>145613172.453558</v>
      </c>
      <c r="R41" s="24">
        <v>11698224.161253</v>
      </c>
      <c r="S41" s="73">
        <v>3.4194479413844556E-2</v>
      </c>
      <c r="T41" s="74">
        <v>0.11127034707694237</v>
      </c>
    </row>
    <row r="42" spans="1:21" x14ac:dyDescent="0.2">
      <c r="A42" s="56">
        <v>13</v>
      </c>
      <c r="B42" s="15" t="s">
        <v>157</v>
      </c>
      <c r="C42" s="27">
        <v>234172806.4585</v>
      </c>
      <c r="D42" s="28">
        <v>67406771.817100003</v>
      </c>
      <c r="E42" s="28">
        <v>153889934.17070001</v>
      </c>
      <c r="F42" s="29">
        <v>-2225646.6431</v>
      </c>
      <c r="G42" s="27">
        <v>152573080.93149999</v>
      </c>
      <c r="H42" s="28">
        <v>135273901.1796</v>
      </c>
      <c r="I42" s="28">
        <v>12333501.2267</v>
      </c>
      <c r="J42" s="28">
        <v>102499204.3568</v>
      </c>
      <c r="K42" s="28">
        <v>66401886.131700002</v>
      </c>
      <c r="L42" s="28">
        <v>36097318.225100003</v>
      </c>
      <c r="M42" s="86"/>
      <c r="N42" s="29">
        <v>9593626.3499999996</v>
      </c>
      <c r="O42" s="27">
        <v>81599725.526999995</v>
      </c>
      <c r="P42" s="28">
        <v>50000000</v>
      </c>
      <c r="Q42" s="29">
        <v>80834893.056999996</v>
      </c>
      <c r="R42" s="27">
        <v>4550957.4767000005</v>
      </c>
      <c r="S42" s="71">
        <v>2.743933040721741E-2</v>
      </c>
      <c r="T42" s="72">
        <v>7.6667036380395695E-2</v>
      </c>
    </row>
    <row r="43" spans="1:21" x14ac:dyDescent="0.2">
      <c r="A43" s="55">
        <v>14</v>
      </c>
      <c r="B43" s="12" t="s">
        <v>171</v>
      </c>
      <c r="C43" s="24">
        <v>215398633.03896001</v>
      </c>
      <c r="D43" s="25">
        <v>48942391.851025</v>
      </c>
      <c r="E43" s="25">
        <v>106438543.077068</v>
      </c>
      <c r="F43" s="26">
        <v>-1961080.9996849999</v>
      </c>
      <c r="G43" s="24">
        <v>157511773.44963601</v>
      </c>
      <c r="H43" s="25">
        <v>152435967.783176</v>
      </c>
      <c r="I43" s="25">
        <v>19580721.533176001</v>
      </c>
      <c r="J43" s="25">
        <v>132855246.25</v>
      </c>
      <c r="K43" s="25">
        <v>83057441.420000002</v>
      </c>
      <c r="L43" s="25">
        <v>49797804.829999998</v>
      </c>
      <c r="M43" s="86"/>
      <c r="N43" s="26">
        <v>1839125.4834189999</v>
      </c>
      <c r="O43" s="24">
        <v>57886860.166591004</v>
      </c>
      <c r="P43" s="25">
        <v>78565500</v>
      </c>
      <c r="Q43" s="26">
        <v>51619324.636119999</v>
      </c>
      <c r="R43" s="24">
        <v>-8420458.2415430006</v>
      </c>
      <c r="S43" s="73">
        <v>-5.9136395147551639E-2</v>
      </c>
      <c r="T43" s="74">
        <v>-0.19262986247827193</v>
      </c>
    </row>
    <row r="44" spans="1:21" x14ac:dyDescent="0.2">
      <c r="A44" s="56">
        <v>15</v>
      </c>
      <c r="B44" s="15" t="s">
        <v>174</v>
      </c>
      <c r="C44" s="27">
        <v>16198415.23</v>
      </c>
      <c r="D44" s="28">
        <v>15343000.550000001</v>
      </c>
      <c r="E44" s="28">
        <v>0</v>
      </c>
      <c r="F44" s="29">
        <v>0</v>
      </c>
      <c r="G44" s="27">
        <v>6695702.2599999998</v>
      </c>
      <c r="H44" s="28">
        <v>3471209.55</v>
      </c>
      <c r="I44" s="28">
        <v>0</v>
      </c>
      <c r="J44" s="28">
        <v>3471209.55</v>
      </c>
      <c r="K44" s="28">
        <v>2458768.2599999998</v>
      </c>
      <c r="L44" s="28">
        <v>1012441.29</v>
      </c>
      <c r="M44" s="86"/>
      <c r="N44" s="29">
        <v>0</v>
      </c>
      <c r="O44" s="27">
        <v>9502712.9700000007</v>
      </c>
      <c r="P44" s="28">
        <v>3700005</v>
      </c>
      <c r="Q44" s="29">
        <v>9275120.1899999995</v>
      </c>
      <c r="R44" s="27">
        <v>-966870.57</v>
      </c>
      <c r="S44" s="71">
        <v>-6.8816237837195676E-2</v>
      </c>
      <c r="T44" s="72">
        <v>-0.15654283225978624</v>
      </c>
      <c r="U44" s="76"/>
    </row>
    <row r="45" spans="1:21" x14ac:dyDescent="0.2">
      <c r="A45" s="55">
        <v>16</v>
      </c>
      <c r="B45" s="12" t="s">
        <v>282</v>
      </c>
      <c r="C45" s="24">
        <v>12423212.320057999</v>
      </c>
      <c r="D45" s="25">
        <v>2963108.320057</v>
      </c>
      <c r="E45" s="25">
        <v>0</v>
      </c>
      <c r="F45" s="26">
        <v>0</v>
      </c>
      <c r="G45" s="24">
        <v>373333.78786799998</v>
      </c>
      <c r="H45" s="25">
        <v>621</v>
      </c>
      <c r="I45" s="25">
        <v>0</v>
      </c>
      <c r="J45" s="25">
        <v>0</v>
      </c>
      <c r="K45" s="25">
        <v>0</v>
      </c>
      <c r="L45" s="25">
        <v>0</v>
      </c>
      <c r="M45" s="86"/>
      <c r="N45" s="26">
        <v>0</v>
      </c>
      <c r="O45" s="24">
        <v>12049880</v>
      </c>
      <c r="P45" s="25">
        <v>17132000</v>
      </c>
      <c r="Q45" s="26">
        <v>4546018.8091000002</v>
      </c>
      <c r="R45" s="24">
        <v>-2947202</v>
      </c>
      <c r="S45" s="73">
        <v>-0.3305511511414333</v>
      </c>
      <c r="T45" s="74">
        <v>-0.33818849368101705</v>
      </c>
    </row>
    <row r="46" spans="1:21" x14ac:dyDescent="0.2">
      <c r="A46" s="56">
        <v>17</v>
      </c>
      <c r="B46" s="15" t="s">
        <v>280</v>
      </c>
      <c r="C46" s="27">
        <v>8541688.5199999996</v>
      </c>
      <c r="D46" s="28">
        <v>8110730.4199999999</v>
      </c>
      <c r="E46" s="28">
        <v>0</v>
      </c>
      <c r="F46" s="29">
        <v>0</v>
      </c>
      <c r="G46" s="27">
        <v>987341.99010199995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86"/>
      <c r="N46" s="29">
        <v>0</v>
      </c>
      <c r="O46" s="27">
        <v>7554346.4798980001</v>
      </c>
      <c r="P46" s="28">
        <v>7549407.3398979995</v>
      </c>
      <c r="Q46" s="29">
        <v>7354346.4798980001</v>
      </c>
      <c r="R46" s="27">
        <v>-374454.38</v>
      </c>
      <c r="S46" s="71">
        <v>-6.8168051419044334E-2</v>
      </c>
      <c r="T46" s="72">
        <v>-7.499608904254286E-2</v>
      </c>
      <c r="U46" s="76"/>
    </row>
    <row r="47" spans="1:21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K48" s="87"/>
      <c r="L48" s="88"/>
    </row>
    <row r="49" spans="3:12" x14ac:dyDescent="0.2">
      <c r="C49" s="62"/>
      <c r="K49" s="87"/>
      <c r="L49" s="88"/>
    </row>
    <row r="50" spans="3:12" x14ac:dyDescent="0.2">
      <c r="K50" s="87"/>
      <c r="L50" s="88"/>
    </row>
    <row r="51" spans="3:12" x14ac:dyDescent="0.2">
      <c r="K51" s="87"/>
      <c r="L51" s="88"/>
    </row>
    <row r="52" spans="3:12" x14ac:dyDescent="0.2">
      <c r="K52" s="87"/>
      <c r="L52" s="88"/>
    </row>
    <row r="53" spans="3:12" x14ac:dyDescent="0.2">
      <c r="K53" s="87"/>
      <c r="L53" s="88"/>
    </row>
    <row r="54" spans="3:12" x14ac:dyDescent="0.2">
      <c r="K54" s="87"/>
      <c r="L54" s="88"/>
    </row>
    <row r="55" spans="3:12" x14ac:dyDescent="0.2">
      <c r="K55" s="87"/>
      <c r="L55" s="88"/>
    </row>
    <row r="56" spans="3:12" x14ac:dyDescent="0.2">
      <c r="K56" s="87"/>
      <c r="L56" s="88"/>
    </row>
    <row r="57" spans="3:12" x14ac:dyDescent="0.2">
      <c r="K57" s="87"/>
      <c r="L57" s="88"/>
    </row>
    <row r="58" spans="3:12" x14ac:dyDescent="0.2">
      <c r="K58" s="87"/>
      <c r="L58" s="88"/>
    </row>
    <row r="59" spans="3:12" x14ac:dyDescent="0.2">
      <c r="K59" s="87"/>
      <c r="L59" s="88"/>
    </row>
  </sheetData>
  <mergeCells count="9">
    <mergeCell ref="R27:T27"/>
    <mergeCell ref="O27:Q27"/>
    <mergeCell ref="B5:B6"/>
    <mergeCell ref="A5:A6"/>
    <mergeCell ref="A27:A28"/>
    <mergeCell ref="B27:B28"/>
    <mergeCell ref="C5:J5"/>
    <mergeCell ref="C27:F27"/>
    <mergeCell ref="H27:N27"/>
  </mergeCells>
  <pageMargins left="0" right="0" top="0.25" bottom="0.25" header="0.05" footer="0.05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Z48"/>
  <sheetViews>
    <sheetView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5.85546875" style="6" customWidth="1"/>
    <col min="2" max="2" width="33.7109375" style="6" bestFit="1" customWidth="1"/>
    <col min="3" max="3" width="12.28515625" style="6" bestFit="1" customWidth="1"/>
    <col min="4" max="5" width="12.7109375" style="6" bestFit="1" customWidth="1"/>
    <col min="6" max="6" width="11.85546875" style="6" bestFit="1" customWidth="1"/>
    <col min="7" max="8" width="13.42578125" style="6" bestFit="1" customWidth="1"/>
    <col min="9" max="9" width="13" style="6" bestFit="1" customWidth="1"/>
    <col min="10" max="10" width="12.5703125" style="6" bestFit="1" customWidth="1"/>
    <col min="11" max="11" width="12.28515625" style="6" bestFit="1" customWidth="1"/>
    <col min="12" max="12" width="12.5703125" style="6" bestFit="1" customWidth="1"/>
    <col min="13" max="13" width="11.5703125" style="6" bestFit="1" customWidth="1"/>
    <col min="14" max="14" width="10.85546875" style="6" bestFit="1" customWidth="1"/>
    <col min="15" max="15" width="12.5703125" style="6" bestFit="1" customWidth="1"/>
    <col min="16" max="16" width="14" style="6" bestFit="1" customWidth="1"/>
    <col min="17" max="17" width="9.5703125" style="6" customWidth="1"/>
    <col min="18" max="18" width="9.42578125" style="6" bestFit="1" customWidth="1"/>
    <col min="19" max="19" width="8.85546875" style="6" bestFit="1" customWidth="1"/>
    <col min="20" max="20" width="8" style="6" bestFit="1" customWidth="1"/>
    <col min="21" max="21" width="9.28515625" style="6" bestFit="1" customWidth="1"/>
    <col min="22" max="22" width="12.28515625" style="6" bestFit="1" customWidth="1"/>
    <col min="23" max="23" width="6.7109375" style="6" bestFit="1" customWidth="1"/>
    <col min="24" max="24" width="7.28515625" style="6" bestFit="1" customWidth="1"/>
    <col min="25" max="26" width="12.140625" style="6" bestFit="1" customWidth="1"/>
    <col min="27" max="16384" width="9.140625" style="6"/>
  </cols>
  <sheetData>
    <row r="1" spans="1:10" x14ac:dyDescent="0.2">
      <c r="C1" s="64"/>
    </row>
    <row r="2" spans="1:10" x14ac:dyDescent="0.2">
      <c r="A2" s="6" t="s">
        <v>84</v>
      </c>
    </row>
    <row r="3" spans="1:10" x14ac:dyDescent="0.2">
      <c r="B3" s="78">
        <f>BS!B3</f>
        <v>45565</v>
      </c>
    </row>
    <row r="4" spans="1:10" ht="13.5" thickBot="1" x14ac:dyDescent="0.25"/>
    <row r="5" spans="1:10" x14ac:dyDescent="0.2">
      <c r="A5" s="172" t="s">
        <v>0</v>
      </c>
      <c r="B5" s="170" t="s">
        <v>49</v>
      </c>
      <c r="C5" s="174" t="s">
        <v>48</v>
      </c>
      <c r="D5" s="175"/>
      <c r="E5" s="175"/>
      <c r="F5" s="175"/>
      <c r="G5" s="175"/>
      <c r="H5" s="175"/>
      <c r="I5" s="175"/>
      <c r="J5" s="176"/>
    </row>
    <row r="6" spans="1:10" s="11" customFormat="1" ht="55.5" x14ac:dyDescent="0.2">
      <c r="A6" s="173"/>
      <c r="B6" s="171"/>
      <c r="C6" s="8" t="s">
        <v>1</v>
      </c>
      <c r="D6" s="9" t="s">
        <v>6</v>
      </c>
      <c r="E6" s="9" t="s">
        <v>7</v>
      </c>
      <c r="F6" s="9" t="s">
        <v>26</v>
      </c>
      <c r="G6" s="9" t="s">
        <v>50</v>
      </c>
      <c r="H6" s="9" t="s">
        <v>25</v>
      </c>
      <c r="I6" s="9" t="s">
        <v>8</v>
      </c>
      <c r="J6" s="8" t="s">
        <v>10</v>
      </c>
    </row>
    <row r="7" spans="1:10" x14ac:dyDescent="0.2">
      <c r="A7" s="55">
        <v>1</v>
      </c>
      <c r="B7" s="12" t="str">
        <f>B30</f>
        <v>TBC Bank</v>
      </c>
      <c r="C7" s="31">
        <f>BS!C7</f>
        <v>0.39089691881851962</v>
      </c>
      <c r="D7" s="32">
        <f>BS!D7</f>
        <v>0.3886791275805313</v>
      </c>
      <c r="E7" s="32">
        <f>BS!E7</f>
        <v>0.39433527309762029</v>
      </c>
      <c r="F7" s="32">
        <f>BS!F7</f>
        <v>0.38273991639785576</v>
      </c>
      <c r="G7" s="32">
        <f>BS!G7</f>
        <v>0.36984325956306596</v>
      </c>
      <c r="H7" s="32">
        <f>BS!H7</f>
        <v>0.38752960813821807</v>
      </c>
      <c r="I7" s="32">
        <f>BS!I7</f>
        <v>0.35698120319070126</v>
      </c>
      <c r="J7" s="33">
        <f>BS!J7</f>
        <v>0.37100619332483192</v>
      </c>
    </row>
    <row r="8" spans="1:10" x14ac:dyDescent="0.2">
      <c r="A8" s="56">
        <v>2</v>
      </c>
      <c r="B8" s="15" t="str">
        <f t="shared" ref="B8:B23" si="0">B31</f>
        <v>Bank of Georgia</v>
      </c>
      <c r="C8" s="34">
        <f>BS!C8</f>
        <v>0.38836941304098016</v>
      </c>
      <c r="D8" s="35">
        <f>BS!D8</f>
        <v>0.37613410526113672</v>
      </c>
      <c r="E8" s="35">
        <f>BS!E8</f>
        <v>0.39280934899601688</v>
      </c>
      <c r="F8" s="35">
        <f>BS!F8</f>
        <v>0.42148825515505445</v>
      </c>
      <c r="G8" s="35">
        <f>BS!G8</f>
        <v>0.42905074122250264</v>
      </c>
      <c r="H8" s="35">
        <f>BS!H8</f>
        <v>0.39267687715897737</v>
      </c>
      <c r="I8" s="35">
        <f>BS!I8</f>
        <v>0.45550293332297359</v>
      </c>
      <c r="J8" s="36">
        <f>BS!J8</f>
        <v>0.36268458245310708</v>
      </c>
    </row>
    <row r="9" spans="1:10" x14ac:dyDescent="0.2">
      <c r="A9" s="55">
        <v>3</v>
      </c>
      <c r="B9" s="12" t="str">
        <f t="shared" si="0"/>
        <v>Liberty Bank</v>
      </c>
      <c r="C9" s="31">
        <f>BS!C9</f>
        <v>5.3114484491980522E-2</v>
      </c>
      <c r="D9" s="32">
        <f>BS!D9</f>
        <v>5.734201159288016E-2</v>
      </c>
      <c r="E9" s="32">
        <f>BS!E9</f>
        <v>5.4801815999645065E-2</v>
      </c>
      <c r="F9" s="32">
        <f>BS!F9</f>
        <v>5.400381033077907E-2</v>
      </c>
      <c r="G9" s="32">
        <f>BS!G9</f>
        <v>5.9877214273658698E-2</v>
      </c>
      <c r="H9" s="32">
        <f>BS!H9</f>
        <v>5.371198639502342E-2</v>
      </c>
      <c r="I9" s="32">
        <f>BS!I9</f>
        <v>6.4360757509648744E-2</v>
      </c>
      <c r="J9" s="33">
        <f>BS!J9</f>
        <v>4.3353347414140916E-2</v>
      </c>
    </row>
    <row r="10" spans="1:10" x14ac:dyDescent="0.2">
      <c r="A10" s="56">
        <v>4</v>
      </c>
      <c r="B10" s="15" t="str">
        <f t="shared" si="0"/>
        <v>Basis Bank</v>
      </c>
      <c r="C10" s="34">
        <f>BS!C10</f>
        <v>4.1519785163678623E-2</v>
      </c>
      <c r="D10" s="35">
        <f>BS!D10</f>
        <v>4.5941699163729796E-2</v>
      </c>
      <c r="E10" s="35">
        <f>BS!E10</f>
        <v>4.1192394254873907E-2</v>
      </c>
      <c r="F10" s="35">
        <f>BS!F10</f>
        <v>3.9595757869106192E-2</v>
      </c>
      <c r="G10" s="35">
        <f>BS!G10</f>
        <v>4.0329125154778073E-2</v>
      </c>
      <c r="H10" s="35">
        <f>BS!H10</f>
        <v>4.0555737107690948E-2</v>
      </c>
      <c r="I10" s="35">
        <f>BS!I10</f>
        <v>4.0164325976438139E-2</v>
      </c>
      <c r="J10" s="36">
        <f>BS!J10</f>
        <v>4.3413726931591838E-2</v>
      </c>
    </row>
    <row r="11" spans="1:10" x14ac:dyDescent="0.2">
      <c r="A11" s="55">
        <v>5</v>
      </c>
      <c r="B11" s="12" t="str">
        <f t="shared" si="0"/>
        <v>Credo Bank</v>
      </c>
      <c r="C11" s="31">
        <f>BS!C11</f>
        <v>3.2049175886601888E-2</v>
      </c>
      <c r="D11" s="32">
        <f>BS!D11</f>
        <v>3.9235917578529247E-2</v>
      </c>
      <c r="E11" s="32">
        <f>BS!E11</f>
        <v>3.2999757115880914E-2</v>
      </c>
      <c r="F11" s="32">
        <f>BS!F11</f>
        <v>1.9540471739783148E-2</v>
      </c>
      <c r="G11" s="32">
        <f>BS!G11</f>
        <v>2.1493212021860195E-2</v>
      </c>
      <c r="H11" s="32">
        <f>BS!H11</f>
        <v>1.6178079102642007E-2</v>
      </c>
      <c r="I11" s="32">
        <f>BS!I11</f>
        <v>2.5358540070954855E-2</v>
      </c>
      <c r="J11" s="33">
        <f>BS!J11</f>
        <v>2.6550106133830902E-2</v>
      </c>
    </row>
    <row r="12" spans="1:10" x14ac:dyDescent="0.2">
      <c r="A12" s="56">
        <v>6</v>
      </c>
      <c r="B12" s="15" t="str">
        <f t="shared" si="0"/>
        <v>ProCredit Bank</v>
      </c>
      <c r="C12" s="34">
        <f>BS!C12</f>
        <v>2.1465715620620874E-2</v>
      </c>
      <c r="D12" s="35">
        <f>BS!D12</f>
        <v>2.2719897665009682E-2</v>
      </c>
      <c r="E12" s="35">
        <f>BS!E12</f>
        <v>2.0994109938161799E-2</v>
      </c>
      <c r="F12" s="35">
        <f>BS!F12</f>
        <v>2.1068021238314971E-2</v>
      </c>
      <c r="G12" s="35">
        <f>BS!G12</f>
        <v>2.1362626065091733E-2</v>
      </c>
      <c r="H12" s="35">
        <f>BS!H12</f>
        <v>2.583877976153522E-2</v>
      </c>
      <c r="I12" s="35">
        <f>BS!I12</f>
        <v>1.8107429497502051E-2</v>
      </c>
      <c r="J12" s="36">
        <f>BS!J12</f>
        <v>2.419393337555794E-2</v>
      </c>
    </row>
    <row r="13" spans="1:10" x14ac:dyDescent="0.2">
      <c r="A13" s="55">
        <v>7</v>
      </c>
      <c r="B13" s="12" t="str">
        <f t="shared" si="0"/>
        <v>Tera bank</v>
      </c>
      <c r="C13" s="31">
        <f>BS!C13</f>
        <v>2.0798118643905884E-2</v>
      </c>
      <c r="D13" s="32">
        <f>BS!D13</f>
        <v>2.3317324277169774E-2</v>
      </c>
      <c r="E13" s="32">
        <f>BS!E13</f>
        <v>2.0838590755856066E-2</v>
      </c>
      <c r="F13" s="32">
        <f>BS!F13</f>
        <v>2.0513170135797263E-2</v>
      </c>
      <c r="G13" s="32">
        <f>BS!G13</f>
        <v>2.003162436672079E-2</v>
      </c>
      <c r="H13" s="32">
        <f>BS!H13</f>
        <v>2.4222746964825657E-2</v>
      </c>
      <c r="I13" s="32">
        <f>BS!I13</f>
        <v>1.698371117586259E-2</v>
      </c>
      <c r="J13" s="33">
        <f>BS!J13</f>
        <v>2.0563989291119033E-2</v>
      </c>
    </row>
    <row r="14" spans="1:10" x14ac:dyDescent="0.2">
      <c r="A14" s="56">
        <v>8</v>
      </c>
      <c r="B14" s="15" t="str">
        <f t="shared" si="0"/>
        <v>Cartu Bank</v>
      </c>
      <c r="C14" s="34">
        <f>BS!C14</f>
        <v>1.9638800275104486E-2</v>
      </c>
      <c r="D14" s="35">
        <f>BS!D14</f>
        <v>1.6774779241562173E-2</v>
      </c>
      <c r="E14" s="35">
        <f>BS!E14</f>
        <v>1.7352524959645291E-2</v>
      </c>
      <c r="F14" s="35">
        <f>BS!F14</f>
        <v>2.0872518729426071E-2</v>
      </c>
      <c r="G14" s="35">
        <f>BS!G14</f>
        <v>2.3351417291591799E-2</v>
      </c>
      <c r="H14" s="35">
        <f>BS!H14</f>
        <v>3.6071946424554614E-2</v>
      </c>
      <c r="I14" s="35">
        <f>BS!I14</f>
        <v>1.4100657469728328E-2</v>
      </c>
      <c r="J14" s="36">
        <f>BS!J14</f>
        <v>3.2864800538964678E-2</v>
      </c>
    </row>
    <row r="15" spans="1:10" x14ac:dyDescent="0.2">
      <c r="A15" s="55">
        <v>9</v>
      </c>
      <c r="B15" s="12" t="str">
        <f t="shared" si="0"/>
        <v>HALYK Bank</v>
      </c>
      <c r="C15" s="31">
        <f>BS!C15</f>
        <v>9.9807650866185881E-3</v>
      </c>
      <c r="D15" s="32">
        <f>BS!D15</f>
        <v>1.2008009188276015E-2</v>
      </c>
      <c r="E15" s="32">
        <f>BS!E15</f>
        <v>8.4776786827556599E-3</v>
      </c>
      <c r="F15" s="32">
        <f>BS!F15</f>
        <v>4.3556048784894018E-3</v>
      </c>
      <c r="G15" s="32">
        <f>BS!G15</f>
        <v>3.2306800787964851E-3</v>
      </c>
      <c r="H15" s="32">
        <f>BS!H15</f>
        <v>4.1966460980374298E-3</v>
      </c>
      <c r="I15" s="32">
        <f>BS!I15</f>
        <v>2.5281998952541374E-3</v>
      </c>
      <c r="J15" s="33">
        <f>BS!J15</f>
        <v>1.8676052544072539E-2</v>
      </c>
    </row>
    <row r="16" spans="1:10" x14ac:dyDescent="0.2">
      <c r="A16" s="56">
        <v>10</v>
      </c>
      <c r="B16" s="15" t="str">
        <f t="shared" si="0"/>
        <v>Pasha Bank</v>
      </c>
      <c r="C16" s="34">
        <f>BS!C16</f>
        <v>6.7517229691392861E-3</v>
      </c>
      <c r="D16" s="35">
        <f>BS!D16</f>
        <v>5.8221635489193501E-3</v>
      </c>
      <c r="E16" s="35">
        <f>BS!E16</f>
        <v>6.3857792025675481E-3</v>
      </c>
      <c r="F16" s="35">
        <f>BS!F16</f>
        <v>7.2243177588256768E-3</v>
      </c>
      <c r="G16" s="35">
        <f>BS!G16</f>
        <v>4.3047719683883424E-3</v>
      </c>
      <c r="H16" s="35">
        <f>BS!H16</f>
        <v>7.3487804776119778E-3</v>
      </c>
      <c r="I16" s="35">
        <f>BS!I16</f>
        <v>2.0910754059107156E-3</v>
      </c>
      <c r="J16" s="36">
        <f>BS!J16</f>
        <v>8.8686911701246155E-3</v>
      </c>
    </row>
    <row r="17" spans="1:26" x14ac:dyDescent="0.2">
      <c r="A17" s="55">
        <v>11</v>
      </c>
      <c r="B17" s="12" t="str">
        <f t="shared" si="0"/>
        <v>VTB Bank Georgia</v>
      </c>
      <c r="C17" s="31">
        <f>BS!C17</f>
        <v>5.0559870086484479E-3</v>
      </c>
      <c r="D17" s="32">
        <f>BS!D17</f>
        <v>3.2630779911160678E-3</v>
      </c>
      <c r="E17" s="32">
        <f>BS!E17</f>
        <v>1.730325727125966E-3</v>
      </c>
      <c r="F17" s="32">
        <f>BS!F17</f>
        <v>2.4370509234934251E-4</v>
      </c>
      <c r="G17" s="32">
        <f>BS!G17</f>
        <v>2.7261063075771505E-4</v>
      </c>
      <c r="H17" s="32">
        <f>BS!H17</f>
        <v>4.6712312206899858E-4</v>
      </c>
      <c r="I17" s="32">
        <f>BS!I17</f>
        <v>1.3115516765042939E-4</v>
      </c>
      <c r="J17" s="33">
        <f>BS!J17</f>
        <v>2.4294788425023355E-2</v>
      </c>
    </row>
    <row r="18" spans="1:26" x14ac:dyDescent="0.2">
      <c r="A18" s="56">
        <v>12</v>
      </c>
      <c r="B18" s="15" t="str">
        <f t="shared" si="0"/>
        <v>IS Bank</v>
      </c>
      <c r="C18" s="34">
        <f>BS!C18</f>
        <v>4.9892230236994904E-3</v>
      </c>
      <c r="D18" s="35">
        <f>BS!D18</f>
        <v>4.4592800020557995E-3</v>
      </c>
      <c r="E18" s="35">
        <f>BS!E18</f>
        <v>3.9657889208467266E-3</v>
      </c>
      <c r="F18" s="35">
        <f>BS!F18</f>
        <v>3.4738949763599477E-3</v>
      </c>
      <c r="G18" s="35">
        <f>BS!G18</f>
        <v>2.2836034908105853E-3</v>
      </c>
      <c r="H18" s="35">
        <f>BS!H18</f>
        <v>4.2986771706306935E-3</v>
      </c>
      <c r="I18" s="35">
        <f>BS!I18</f>
        <v>8.1817996632292959E-4</v>
      </c>
      <c r="J18" s="36">
        <f>BS!J18</f>
        <v>1.0909743425205738E-2</v>
      </c>
    </row>
    <row r="19" spans="1:26" x14ac:dyDescent="0.2">
      <c r="A19" s="55">
        <v>13</v>
      </c>
      <c r="B19" s="12" t="str">
        <f t="shared" si="0"/>
        <v>Ziraat Bank</v>
      </c>
      <c r="C19" s="31">
        <f>BS!C19</f>
        <v>2.5835060890603339E-3</v>
      </c>
      <c r="D19" s="32">
        <f>BS!D19</f>
        <v>2.5434324396680242E-3</v>
      </c>
      <c r="E19" s="32">
        <f>BS!E19</f>
        <v>1.9742308292211245E-3</v>
      </c>
      <c r="F19" s="32">
        <f>BS!F19</f>
        <v>2.2673533751550114E-3</v>
      </c>
      <c r="G19" s="32">
        <f>BS!G19</f>
        <v>1.9609724356494719E-3</v>
      </c>
      <c r="H19" s="32">
        <f>BS!H19</f>
        <v>3.017237805228007E-3</v>
      </c>
      <c r="I19" s="32">
        <f>BS!I19</f>
        <v>1.192823788687729E-3</v>
      </c>
      <c r="J19" s="33">
        <f>BS!J19</f>
        <v>6.1081361518016625E-3</v>
      </c>
    </row>
    <row r="20" spans="1:26" x14ac:dyDescent="0.2">
      <c r="A20" s="56">
        <v>14</v>
      </c>
      <c r="B20" s="15" t="str">
        <f t="shared" si="0"/>
        <v>Silk Bank</v>
      </c>
      <c r="C20" s="34">
        <f>BS!C20</f>
        <v>2.3763804535948344E-3</v>
      </c>
      <c r="D20" s="35">
        <f>BS!D20</f>
        <v>1.7591744694160831E-3</v>
      </c>
      <c r="E20" s="35">
        <f>BS!E20</f>
        <v>2.0381354116403871E-3</v>
      </c>
      <c r="F20" s="35">
        <f>BS!F20</f>
        <v>2.5550102646136066E-3</v>
      </c>
      <c r="G20" s="35">
        <f>BS!G20</f>
        <v>2.5417316891630003E-3</v>
      </c>
      <c r="H20" s="35">
        <f>BS!H20</f>
        <v>3.7740502093704413E-3</v>
      </c>
      <c r="I20" s="35">
        <f>BS!I20</f>
        <v>1.6455517790889334E-3</v>
      </c>
      <c r="J20" s="36">
        <f>BS!J20</f>
        <v>4.3331128997590573E-3</v>
      </c>
    </row>
    <row r="21" spans="1:26" x14ac:dyDescent="0.2">
      <c r="A21" s="55">
        <v>15</v>
      </c>
      <c r="B21" s="12" t="str">
        <f t="shared" si="0"/>
        <v>Paysera</v>
      </c>
      <c r="C21" s="31">
        <f>BS!C21</f>
        <v>1.7870864261623418E-4</v>
      </c>
      <c r="D21" s="32">
        <f>BS!D21</f>
        <v>0</v>
      </c>
      <c r="E21" s="32">
        <f>BS!E21</f>
        <v>8.6639541813489157E-5</v>
      </c>
      <c r="F21" s="32">
        <f>BS!F21</f>
        <v>5.8181649382709699E-5</v>
      </c>
      <c r="G21" s="32">
        <f>BS!G21</f>
        <v>6.640974716465318E-5</v>
      </c>
      <c r="H21" s="32">
        <f>BS!H21</f>
        <v>1.1172406358537205E-4</v>
      </c>
      <c r="I21" s="32">
        <f>BS!I21</f>
        <v>3.345578327538891E-5</v>
      </c>
      <c r="J21" s="33">
        <f>BS!J21</f>
        <v>7.1132426313181402E-4</v>
      </c>
    </row>
    <row r="22" spans="1:26" s="79" customFormat="1" x14ac:dyDescent="0.2">
      <c r="A22" s="56">
        <v>16</v>
      </c>
      <c r="B22" s="15" t="str">
        <f t="shared" si="0"/>
        <v>HashBank</v>
      </c>
      <c r="C22" s="34">
        <f>BS!C22</f>
        <v>1.3705880353894609E-4</v>
      </c>
      <c r="D22" s="35">
        <f>BS!D22</f>
        <v>0</v>
      </c>
      <c r="E22" s="35">
        <f>BS!E22</f>
        <v>4.8307805616759718E-6</v>
      </c>
      <c r="F22" s="35">
        <f>BS!F22</f>
        <v>1.0408707324126463E-8</v>
      </c>
      <c r="G22" s="35">
        <f>BS!G22</f>
        <v>0</v>
      </c>
      <c r="H22" s="35">
        <f>BS!H22</f>
        <v>0</v>
      </c>
      <c r="I22" s="35">
        <f>BS!I22</f>
        <v>0</v>
      </c>
      <c r="J22" s="36">
        <f>BS!J22</f>
        <v>9.0199209834986558E-4</v>
      </c>
    </row>
    <row r="23" spans="1:26" ht="13.5" thickBot="1" x14ac:dyDescent="0.25">
      <c r="A23" s="55">
        <v>17</v>
      </c>
      <c r="B23" s="12" t="str">
        <f t="shared" si="0"/>
        <v>PaveBank</v>
      </c>
      <c r="C23" s="31">
        <f>BS!C23</f>
        <v>9.4235981692381284E-5</v>
      </c>
      <c r="D23" s="32">
        <f>BS!D23</f>
        <v>0</v>
      </c>
      <c r="E23" s="32">
        <f>BS!E23</f>
        <v>1.2775785767340231E-5</v>
      </c>
      <c r="F23" s="32">
        <f>BS!F23</f>
        <v>0</v>
      </c>
      <c r="G23" s="32">
        <f>BS!G23</f>
        <v>0</v>
      </c>
      <c r="H23" s="32">
        <f>BS!H23</f>
        <v>0</v>
      </c>
      <c r="I23" s="32">
        <f>BS!I23</f>
        <v>0</v>
      </c>
      <c r="J23" s="33">
        <f>BS!J23</f>
        <v>5.6547955938690824E-4</v>
      </c>
    </row>
    <row r="24" spans="1:26" ht="13.5" thickBot="1" x14ac:dyDescent="0.25">
      <c r="A24" s="56"/>
      <c r="B24" s="19" t="s">
        <v>51</v>
      </c>
      <c r="C24" s="20">
        <f>SUM(C7:C23)</f>
        <v>1.0000000000000007</v>
      </c>
      <c r="D24" s="21">
        <f t="shared" ref="D24:J24" si="1">SUM(D7:D23)</f>
        <v>1.0000000000000002</v>
      </c>
      <c r="E24" s="21">
        <f t="shared" si="1"/>
        <v>1</v>
      </c>
      <c r="F24" s="21">
        <f t="shared" si="1"/>
        <v>1</v>
      </c>
      <c r="G24" s="21">
        <f t="shared" si="1"/>
        <v>1.0000000000000002</v>
      </c>
      <c r="H24" s="21">
        <f t="shared" si="1"/>
        <v>1.0000000000000002</v>
      </c>
      <c r="I24" s="21">
        <f t="shared" si="1"/>
        <v>0.99999999999999978</v>
      </c>
      <c r="J24" s="22">
        <f t="shared" si="1"/>
        <v>0.99999999999999967</v>
      </c>
    </row>
    <row r="25" spans="1:26" x14ac:dyDescent="0.2">
      <c r="A25" s="56"/>
      <c r="B25" s="15"/>
      <c r="Y25" s="23"/>
      <c r="Z25" s="23"/>
    </row>
    <row r="26" spans="1:26" ht="13.5" thickBot="1" x14ac:dyDescent="0.25">
      <c r="B26" s="63" t="s">
        <v>54</v>
      </c>
    </row>
    <row r="27" spans="1:26" x14ac:dyDescent="0.2">
      <c r="A27" s="172" t="s">
        <v>0</v>
      </c>
      <c r="B27" s="170" t="s">
        <v>49</v>
      </c>
      <c r="C27" s="174" t="s">
        <v>1</v>
      </c>
      <c r="D27" s="175"/>
      <c r="E27" s="175"/>
      <c r="F27" s="176"/>
      <c r="G27" s="80" t="s">
        <v>2</v>
      </c>
      <c r="H27" s="81"/>
      <c r="I27" s="81"/>
      <c r="J27" s="81"/>
      <c r="K27" s="81"/>
      <c r="L27" s="81"/>
      <c r="M27" s="81"/>
      <c r="N27" s="82"/>
      <c r="O27" s="174" t="s">
        <v>3</v>
      </c>
      <c r="P27" s="175"/>
      <c r="Q27" s="176"/>
      <c r="R27" s="174" t="s">
        <v>4</v>
      </c>
      <c r="S27" s="175"/>
      <c r="T27" s="176"/>
    </row>
    <row r="28" spans="1:26" ht="105" x14ac:dyDescent="0.2">
      <c r="A28" s="173"/>
      <c r="B28" s="171"/>
      <c r="C28" s="8" t="s">
        <v>5</v>
      </c>
      <c r="D28" s="9" t="s">
        <v>52</v>
      </c>
      <c r="E28" s="9" t="s">
        <v>6</v>
      </c>
      <c r="F28" s="10" t="s">
        <v>9</v>
      </c>
      <c r="G28" s="8" t="s">
        <v>7</v>
      </c>
      <c r="H28" s="9" t="s">
        <v>26</v>
      </c>
      <c r="I28" s="9" t="s">
        <v>278</v>
      </c>
      <c r="J28" s="9" t="s">
        <v>50</v>
      </c>
      <c r="K28" s="9" t="s">
        <v>25</v>
      </c>
      <c r="L28" s="9" t="s">
        <v>8</v>
      </c>
      <c r="M28" s="9" t="s">
        <v>173</v>
      </c>
      <c r="N28" s="10" t="s">
        <v>53</v>
      </c>
      <c r="O28" s="8" t="s">
        <v>10</v>
      </c>
      <c r="P28" s="9" t="s">
        <v>11</v>
      </c>
      <c r="Q28" s="10" t="s">
        <v>12</v>
      </c>
      <c r="R28" s="8" t="str">
        <f>"NET Income of "&amp;MONTH($B$3)&amp;" months "&amp;YEAR($B$3)</f>
        <v>NET Income of 9 months 2024</v>
      </c>
      <c r="S28" s="9" t="s">
        <v>88</v>
      </c>
      <c r="T28" s="10" t="s">
        <v>89</v>
      </c>
    </row>
    <row r="29" spans="1:26" x14ac:dyDescent="0.2">
      <c r="A29" s="123"/>
      <c r="B29" s="124" t="s">
        <v>273</v>
      </c>
      <c r="C29" s="125">
        <f>BS!C29</f>
        <v>90641476499.740982</v>
      </c>
      <c r="D29" s="126">
        <f>BS!D29</f>
        <v>14324344710.329075</v>
      </c>
      <c r="E29" s="126">
        <f>BS!E29</f>
        <v>60504824807.057251</v>
      </c>
      <c r="F29" s="127">
        <f>BS!F29</f>
        <v>-1028366534.0810331</v>
      </c>
      <c r="G29" s="125">
        <f>BS!G29</f>
        <v>77282290739.879318</v>
      </c>
      <c r="H29" s="126">
        <f>BS!H29</f>
        <v>59661587232.890762</v>
      </c>
      <c r="I29" s="126">
        <f>BS!I29</f>
        <v>5289659434.7611828</v>
      </c>
      <c r="J29" s="126">
        <f>BS!J29</f>
        <v>52269579364.511765</v>
      </c>
      <c r="K29" s="126">
        <f>BS!K29</f>
        <v>22007508329.852089</v>
      </c>
      <c r="L29" s="126">
        <f>BS!L29</f>
        <v>30262071034.659729</v>
      </c>
      <c r="M29" s="126">
        <f>BS!M29</f>
        <v>2207045778.4411001</v>
      </c>
      <c r="N29" s="127">
        <f>BS!N29</f>
        <v>16223602148.998573</v>
      </c>
      <c r="O29" s="125">
        <f>BS!O29</f>
        <v>13359185764.536577</v>
      </c>
      <c r="P29" s="126">
        <f>BS!P29</f>
        <v>1185268616.2998981</v>
      </c>
      <c r="Q29" s="127">
        <f>BS!Q29</f>
        <v>16612410135.191046</v>
      </c>
      <c r="R29" s="128">
        <f>BS!R29</f>
        <v>2301830245.2106118</v>
      </c>
      <c r="S29" s="129">
        <f>BS!S29</f>
        <v>3.6558858259623239E-2</v>
      </c>
      <c r="T29" s="130">
        <f>BS!T29</f>
        <v>0.24360222038074517</v>
      </c>
    </row>
    <row r="30" spans="1:26" x14ac:dyDescent="0.2">
      <c r="A30" s="56">
        <v>1</v>
      </c>
      <c r="B30" s="15" t="s">
        <v>159</v>
      </c>
      <c r="C30" s="27">
        <f>BS!C30</f>
        <v>35431473880.910004</v>
      </c>
      <c r="D30" s="28">
        <f>BS!D30</f>
        <v>6973428165.6299992</v>
      </c>
      <c r="E30" s="28">
        <f>BS!E30</f>
        <v>23516962520.419899</v>
      </c>
      <c r="F30" s="29">
        <f>BS!F30</f>
        <v>-319725178.36000001</v>
      </c>
      <c r="G30" s="27">
        <f>BS!G30</f>
        <v>30475133224.52</v>
      </c>
      <c r="H30" s="28">
        <f>BS!H30</f>
        <v>22834870909.679989</v>
      </c>
      <c r="I30" s="28">
        <f>BS!I30</f>
        <v>2732484428.33845</v>
      </c>
      <c r="J30" s="28">
        <f>BS!J30</f>
        <v>19331551608.1614</v>
      </c>
      <c r="K30" s="28">
        <f>BS!K30</f>
        <v>8528561079.1661501</v>
      </c>
      <c r="L30" s="28">
        <f>BS!L30</f>
        <v>10802990528.9953</v>
      </c>
      <c r="M30" s="86"/>
      <c r="N30" s="29">
        <f>BS!N30</f>
        <v>6995373936.7600002</v>
      </c>
      <c r="O30" s="27">
        <f>BS!O30</f>
        <v>4956340656.4200001</v>
      </c>
      <c r="P30" s="28">
        <f>BS!P30</f>
        <v>21015907.690000001</v>
      </c>
      <c r="Q30" s="29">
        <f>BS!Q30</f>
        <v>6533758794.2124004</v>
      </c>
      <c r="R30" s="27">
        <f>BS!R30</f>
        <v>894777538.78999996</v>
      </c>
      <c r="S30" s="71">
        <f>BS!S30</f>
        <v>3.6539026439419892E-2</v>
      </c>
      <c r="T30" s="72">
        <f>BS!T30</f>
        <v>0.25533778890086062</v>
      </c>
    </row>
    <row r="31" spans="1:26" x14ac:dyDescent="0.2">
      <c r="A31" s="55">
        <v>2</v>
      </c>
      <c r="B31" s="12" t="s">
        <v>158</v>
      </c>
      <c r="C31" s="24">
        <f>BS!C31</f>
        <v>35202377025.3722</v>
      </c>
      <c r="D31" s="25">
        <f>BS!D31</f>
        <v>3787021721.9956999</v>
      </c>
      <c r="E31" s="25">
        <f>BS!E31</f>
        <v>22757928142.784309</v>
      </c>
      <c r="F31" s="26">
        <f>BS!F31</f>
        <v>-317764883.91180003</v>
      </c>
      <c r="G31" s="24">
        <f>BS!G31</f>
        <v>30357206314.4529</v>
      </c>
      <c r="H31" s="25">
        <f>BS!H31</f>
        <v>25146658302.572201</v>
      </c>
      <c r="I31" s="25">
        <f>BS!I31</f>
        <v>1724373549.25</v>
      </c>
      <c r="J31" s="25">
        <f>BS!J31</f>
        <v>22426301769.732201</v>
      </c>
      <c r="K31" s="25">
        <f>BS!K31</f>
        <v>8641839645.0165005</v>
      </c>
      <c r="L31" s="25">
        <f>BS!L31</f>
        <v>13784462124.7157</v>
      </c>
      <c r="M31" s="86"/>
      <c r="N31" s="26">
        <f>BS!N31</f>
        <v>4795026669.75</v>
      </c>
      <c r="O31" s="24">
        <f>BS!O31</f>
        <v>4845170710.9244404</v>
      </c>
      <c r="P31" s="25">
        <f>BS!P31</f>
        <v>27993660.18</v>
      </c>
      <c r="Q31" s="26">
        <f>BS!Q31</f>
        <v>6195915320.3316402</v>
      </c>
      <c r="R31" s="24">
        <f>BS!R31</f>
        <v>1120235941.3807399</v>
      </c>
      <c r="S31" s="73">
        <f>BS!S31</f>
        <v>4.609772580049689E-2</v>
      </c>
      <c r="T31" s="74">
        <f>BS!T31</f>
        <v>0.3289690058046682</v>
      </c>
    </row>
    <row r="32" spans="1:26" x14ac:dyDescent="0.2">
      <c r="A32" s="56">
        <v>3</v>
      </c>
      <c r="B32" s="15" t="s">
        <v>160</v>
      </c>
      <c r="C32" s="27">
        <f>BS!C32</f>
        <v>4814375297.8757095</v>
      </c>
      <c r="D32" s="28">
        <f>BS!D32</f>
        <v>637001467.68999994</v>
      </c>
      <c r="E32" s="28">
        <f>BS!E32</f>
        <v>3469468365.5114598</v>
      </c>
      <c r="F32" s="29">
        <f>BS!F32</f>
        <v>-141124103.10666299</v>
      </c>
      <c r="G32" s="27">
        <f>BS!G32</f>
        <v>4235209877.1579399</v>
      </c>
      <c r="H32" s="28">
        <f>BS!H32</f>
        <v>3221953040.9582629</v>
      </c>
      <c r="I32" s="28">
        <f>BS!I32</f>
        <v>80821470.245380998</v>
      </c>
      <c r="J32" s="28">
        <f>BS!J32</f>
        <v>3129756803.60288</v>
      </c>
      <c r="K32" s="28">
        <f>BS!K32</f>
        <v>1182066988.00138</v>
      </c>
      <c r="L32" s="28">
        <f>BS!L32</f>
        <v>1947689815.6015</v>
      </c>
      <c r="M32" s="86"/>
      <c r="N32" s="29">
        <f>BS!N32</f>
        <v>929716792.25637996</v>
      </c>
      <c r="O32" s="27">
        <f>BS!O32</f>
        <v>579165421.62</v>
      </c>
      <c r="P32" s="28">
        <f>BS!P32</f>
        <v>44490459.259999998</v>
      </c>
      <c r="Q32" s="29">
        <f>BS!Q32</f>
        <v>576381135.99626899</v>
      </c>
      <c r="R32" s="27">
        <f>BS!R32</f>
        <v>84158114.849623993</v>
      </c>
      <c r="S32" s="71">
        <f>BS!S32</f>
        <v>2.532670896407218E-2</v>
      </c>
      <c r="T32" s="72">
        <f>BS!T32</f>
        <v>0.20934942503485937</v>
      </c>
    </row>
    <row r="33" spans="1:21" x14ac:dyDescent="0.2">
      <c r="A33" s="55">
        <v>4</v>
      </c>
      <c r="B33" s="12" t="s">
        <v>163</v>
      </c>
      <c r="C33" s="24">
        <f>BS!C33</f>
        <v>3763414631.18787</v>
      </c>
      <c r="D33" s="25">
        <f>BS!D33</f>
        <v>454079294.93529999</v>
      </c>
      <c r="E33" s="25">
        <f>BS!E33</f>
        <v>2779694459.2399998</v>
      </c>
      <c r="F33" s="26">
        <f>BS!F33</f>
        <v>-32249142.829999998</v>
      </c>
      <c r="G33" s="24">
        <f>BS!G33</f>
        <v>3183442589.0769</v>
      </c>
      <c r="H33" s="25">
        <f>BS!H33</f>
        <v>2362345762.1601</v>
      </c>
      <c r="I33" s="25">
        <f>BS!I33</f>
        <v>207898809.72099999</v>
      </c>
      <c r="J33" s="25">
        <f>BS!J33</f>
        <v>2107986407.9790001</v>
      </c>
      <c r="K33" s="25">
        <f>BS!K33</f>
        <v>892530722.22080004</v>
      </c>
      <c r="L33" s="25">
        <f>BS!L33</f>
        <v>1215455685.7581999</v>
      </c>
      <c r="M33" s="86"/>
      <c r="N33" s="26">
        <f>BS!N33</f>
        <v>769709619.79680002</v>
      </c>
      <c r="O33" s="24">
        <f>BS!O33</f>
        <v>579972042.80999994</v>
      </c>
      <c r="P33" s="25">
        <f>BS!P33</f>
        <v>18212575</v>
      </c>
      <c r="Q33" s="26">
        <f>BS!Q33</f>
        <v>691615852.53999996</v>
      </c>
      <c r="R33" s="24">
        <f>BS!R33</f>
        <v>56574630.990000002</v>
      </c>
      <c r="S33" s="73">
        <f>BS!S33</f>
        <v>2.1209443769838628E-2</v>
      </c>
      <c r="T33" s="74">
        <f>BS!T33</f>
        <v>0.13783287120594348</v>
      </c>
    </row>
    <row r="34" spans="1:21" x14ac:dyDescent="0.2">
      <c r="A34" s="56">
        <v>5</v>
      </c>
      <c r="B34" s="15" t="s">
        <v>166</v>
      </c>
      <c r="C34" s="27">
        <f>BS!C34</f>
        <v>2904984622.9614902</v>
      </c>
      <c r="D34" s="28">
        <f>BS!D34</f>
        <v>410938665.25893605</v>
      </c>
      <c r="E34" s="28">
        <f>BS!E34</f>
        <v>2373962319.2330499</v>
      </c>
      <c r="F34" s="29">
        <f>BS!F34</f>
        <v>-50687248.560491003</v>
      </c>
      <c r="G34" s="27">
        <f>BS!G34</f>
        <v>2550296823.77491</v>
      </c>
      <c r="H34" s="28">
        <f>BS!H34</f>
        <v>1165815559.274909</v>
      </c>
      <c r="I34" s="28">
        <f>BS!I34</f>
        <v>42374407.68</v>
      </c>
      <c r="J34" s="28">
        <f>BS!J34</f>
        <v>1123441151.5748999</v>
      </c>
      <c r="K34" s="28">
        <f>BS!K34</f>
        <v>356039210.6124</v>
      </c>
      <c r="L34" s="28">
        <f>BS!L34</f>
        <v>767401940.96250105</v>
      </c>
      <c r="M34" s="86"/>
      <c r="N34" s="29">
        <f>BS!N34</f>
        <v>1305825381.25</v>
      </c>
      <c r="O34" s="27">
        <f>BS!O34</f>
        <v>354687799.91000903</v>
      </c>
      <c r="P34" s="28">
        <f>BS!P34</f>
        <v>5236850</v>
      </c>
      <c r="Q34" s="29">
        <f>BS!Q34</f>
        <v>406952529.33000898</v>
      </c>
      <c r="R34" s="27">
        <f>BS!R34</f>
        <v>45907115.030009001</v>
      </c>
      <c r="S34" s="71">
        <f>BS!S34</f>
        <v>2.3253554054109293E-2</v>
      </c>
      <c r="T34" s="72">
        <f>BS!T34</f>
        <v>0.18772916499856077</v>
      </c>
    </row>
    <row r="35" spans="1:21" x14ac:dyDescent="0.2">
      <c r="A35" s="55">
        <v>6</v>
      </c>
      <c r="B35" s="12" t="s">
        <v>162</v>
      </c>
      <c r="C35" s="24">
        <f>BS!C35</f>
        <v>1945684157.97663</v>
      </c>
      <c r="D35" s="25">
        <f>BS!D35</f>
        <v>458582365.58624899</v>
      </c>
      <c r="E35" s="25">
        <f>BS!E35</f>
        <v>1374663427.85568</v>
      </c>
      <c r="F35" s="26">
        <f>BS!F35</f>
        <v>-30388642.590787999</v>
      </c>
      <c r="G35" s="24">
        <f>BS!G35</f>
        <v>1622472908.06601</v>
      </c>
      <c r="H35" s="25">
        <f>BS!H35</f>
        <v>1256951586.934124</v>
      </c>
      <c r="I35" s="25">
        <f>BS!I35</f>
        <v>86880985.859300002</v>
      </c>
      <c r="J35" s="25">
        <f>BS!J35</f>
        <v>1116615478.5437</v>
      </c>
      <c r="K35" s="25">
        <f>BS!K35</f>
        <v>568647160.83519995</v>
      </c>
      <c r="L35" s="25">
        <f>BS!L35</f>
        <v>547968317.70850003</v>
      </c>
      <c r="M35" s="86"/>
      <c r="N35" s="26">
        <f>BS!N35</f>
        <v>349237340.11147404</v>
      </c>
      <c r="O35" s="24">
        <f>BS!O35</f>
        <v>323211250.33890003</v>
      </c>
      <c r="P35" s="25">
        <f>BS!P35</f>
        <v>184600374.83000001</v>
      </c>
      <c r="Q35" s="26">
        <f>BS!Q35</f>
        <v>321392314.73380601</v>
      </c>
      <c r="R35" s="24">
        <f>BS!R35</f>
        <v>25273686.608957</v>
      </c>
      <c r="S35" s="73">
        <f>BS!S35</f>
        <v>1.8097188396943714E-2</v>
      </c>
      <c r="T35" s="74">
        <f>BS!T35</f>
        <v>0.10810046137326129</v>
      </c>
    </row>
    <row r="36" spans="1:21" x14ac:dyDescent="0.2">
      <c r="A36" s="56">
        <v>7</v>
      </c>
      <c r="B36" s="15" t="s">
        <v>165</v>
      </c>
      <c r="C36" s="27">
        <f>BS!C36</f>
        <v>1885172182.30042</v>
      </c>
      <c r="D36" s="28">
        <f>BS!D36</f>
        <v>242694966.37</v>
      </c>
      <c r="E36" s="28">
        <f>BS!E36</f>
        <v>1410810620.3594999</v>
      </c>
      <c r="F36" s="29">
        <f>BS!F36</f>
        <v>-32064111.552724</v>
      </c>
      <c r="G36" s="27">
        <f>BS!G36</f>
        <v>1610454029.40343</v>
      </c>
      <c r="H36" s="28">
        <f>BS!H36</f>
        <v>1223848289.4799981</v>
      </c>
      <c r="I36" s="28">
        <f>BS!I36</f>
        <v>156202691.7836</v>
      </c>
      <c r="J36" s="28">
        <f>BS!J36</f>
        <v>1047044579.6364</v>
      </c>
      <c r="K36" s="28">
        <f>BS!K36</f>
        <v>533082305.60030001</v>
      </c>
      <c r="L36" s="28">
        <f>BS!L36</f>
        <v>513962274.036098</v>
      </c>
      <c r="M36" s="86"/>
      <c r="N36" s="29">
        <f>BS!N36</f>
        <v>360462173.42000002</v>
      </c>
      <c r="O36" s="27">
        <f>BS!O36</f>
        <v>274718153</v>
      </c>
      <c r="P36" s="28">
        <f>BS!P36</f>
        <v>121372000</v>
      </c>
      <c r="Q36" s="29">
        <f>BS!Q36</f>
        <v>323314010.62</v>
      </c>
      <c r="R36" s="27">
        <f>BS!R36</f>
        <v>22996642.088266999</v>
      </c>
      <c r="S36" s="71">
        <f>BS!S36</f>
        <v>1.7296398997339736E-2</v>
      </c>
      <c r="T36" s="72">
        <f>BS!T36</f>
        <v>0.11654708597634837</v>
      </c>
    </row>
    <row r="37" spans="1:21" x14ac:dyDescent="0.2">
      <c r="A37" s="55">
        <v>8</v>
      </c>
      <c r="B37" s="12" t="s">
        <v>164</v>
      </c>
      <c r="C37" s="24">
        <f>BS!C37</f>
        <v>1780089853.6189899</v>
      </c>
      <c r="D37" s="25">
        <f>BS!D37</f>
        <v>627874626.15644598</v>
      </c>
      <c r="E37" s="25">
        <f>BS!E37</f>
        <v>1014955079.18778</v>
      </c>
      <c r="F37" s="26">
        <f>BS!F37</f>
        <v>-53824304.084576003</v>
      </c>
      <c r="G37" s="24">
        <f>BS!G37</f>
        <v>1341042879.0023201</v>
      </c>
      <c r="H37" s="25">
        <f>BS!H37</f>
        <v>1245287596.9457998</v>
      </c>
      <c r="I37" s="25">
        <f>BS!I37</f>
        <v>24712359.775075998</v>
      </c>
      <c r="J37" s="25">
        <f>BS!J37</f>
        <v>1220568759.3966899</v>
      </c>
      <c r="K37" s="25">
        <f>BS!K37</f>
        <v>793853661.41236401</v>
      </c>
      <c r="L37" s="25">
        <f>BS!L37</f>
        <v>426715097.98432398</v>
      </c>
      <c r="M37" s="86"/>
      <c r="N37" s="26">
        <f>BS!N37</f>
        <v>82627348.515900001</v>
      </c>
      <c r="O37" s="24">
        <f>BS!O37</f>
        <v>439046975.51447099</v>
      </c>
      <c r="P37" s="25">
        <f>BS!P37</f>
        <v>114430000</v>
      </c>
      <c r="Q37" s="26">
        <f>BS!Q37</f>
        <v>498618356.384471</v>
      </c>
      <c r="R37" s="24">
        <f>BS!R37</f>
        <v>27957571.936305001</v>
      </c>
      <c r="S37" s="73">
        <f>BS!S37</f>
        <v>2.0323365507031392E-2</v>
      </c>
      <c r="T37" s="74">
        <f>BS!T37</f>
        <v>8.8095707319927316E-2</v>
      </c>
    </row>
    <row r="38" spans="1:21" x14ac:dyDescent="0.2">
      <c r="A38" s="56">
        <v>9</v>
      </c>
      <c r="B38" s="15" t="s">
        <v>167</v>
      </c>
      <c r="C38" s="27">
        <f>BS!C38</f>
        <v>904671284.04817402</v>
      </c>
      <c r="D38" s="28">
        <f>BS!D38</f>
        <v>139068224.09999999</v>
      </c>
      <c r="E38" s="28">
        <f>BS!E38</f>
        <v>726542492.21817398</v>
      </c>
      <c r="F38" s="29">
        <f>BS!F38</f>
        <v>-17992676.149999999</v>
      </c>
      <c r="G38" s="27">
        <f>BS!G38</f>
        <v>655174428.75999999</v>
      </c>
      <c r="H38" s="28">
        <f>BS!H38</f>
        <v>259862300.41</v>
      </c>
      <c r="I38" s="28">
        <f>BS!I38</f>
        <v>49841346.840000004</v>
      </c>
      <c r="J38" s="28">
        <f>BS!J38</f>
        <v>168866288.78</v>
      </c>
      <c r="K38" s="28">
        <f>BS!K38</f>
        <v>92357723.959999993</v>
      </c>
      <c r="L38" s="28">
        <f>BS!L38</f>
        <v>76508564.819999993</v>
      </c>
      <c r="M38" s="86"/>
      <c r="N38" s="29">
        <f>BS!N38</f>
        <v>379077004.20999998</v>
      </c>
      <c r="O38" s="27">
        <f>BS!O38</f>
        <v>249496855.284511</v>
      </c>
      <c r="P38" s="28">
        <f>BS!P38</f>
        <v>76000000</v>
      </c>
      <c r="Q38" s="29">
        <f>BS!Q38</f>
        <v>258702344.654511</v>
      </c>
      <c r="R38" s="27">
        <f>BS!R38</f>
        <v>14687573.424511001</v>
      </c>
      <c r="S38" s="71">
        <f>BS!S38</f>
        <v>2.1966204366543111E-2</v>
      </c>
      <c r="T38" s="72">
        <f>BS!T38</f>
        <v>8.0761357852297003E-2</v>
      </c>
    </row>
    <row r="39" spans="1:21" x14ac:dyDescent="0.2">
      <c r="A39" s="55">
        <v>10</v>
      </c>
      <c r="B39" s="12" t="s">
        <v>168</v>
      </c>
      <c r="C39" s="24">
        <f>BS!C39</f>
        <v>611986138.84000003</v>
      </c>
      <c r="D39" s="25">
        <f>BS!D39</f>
        <v>171759418.93419999</v>
      </c>
      <c r="E39" s="25">
        <f>BS!E39</f>
        <v>352268985.52539998</v>
      </c>
      <c r="F39" s="26">
        <f>BS!F39</f>
        <v>-9497595.6750000007</v>
      </c>
      <c r="G39" s="24">
        <f>BS!G39</f>
        <v>493507644.93349999</v>
      </c>
      <c r="H39" s="25">
        <f>BS!H39</f>
        <v>431014264.1663</v>
      </c>
      <c r="I39" s="25">
        <f>BS!I39</f>
        <v>124252220.1585</v>
      </c>
      <c r="J39" s="25">
        <f>BS!J39</f>
        <v>225008620.0478</v>
      </c>
      <c r="K39" s="25">
        <f>BS!K39</f>
        <v>161728347.57530001</v>
      </c>
      <c r="L39" s="25">
        <f>BS!L39</f>
        <v>63280272.472499996</v>
      </c>
      <c r="M39" s="86"/>
      <c r="N39" s="26">
        <f>BS!N39</f>
        <v>55315491.918700002</v>
      </c>
      <c r="O39" s="24">
        <f>BS!O39</f>
        <v>118478492.83</v>
      </c>
      <c r="P39" s="25">
        <f>BS!P39</f>
        <v>136800000</v>
      </c>
      <c r="Q39" s="26">
        <f>BS!Q39</f>
        <v>133716639.09550001</v>
      </c>
      <c r="R39" s="24">
        <f>BS!R39</f>
        <v>6165583.9496999998</v>
      </c>
      <c r="S39" s="73">
        <f>BS!S39</f>
        <v>1.4640520665949135E-2</v>
      </c>
      <c r="T39" s="74">
        <f>BS!T39</f>
        <v>7.1343561841202233E-2</v>
      </c>
    </row>
    <row r="40" spans="1:21" x14ac:dyDescent="0.2">
      <c r="A40" s="56">
        <v>11</v>
      </c>
      <c r="B40" s="15" t="s">
        <v>161</v>
      </c>
      <c r="C40" s="27">
        <f>BS!C40</f>
        <v>458282127.62740397</v>
      </c>
      <c r="D40" s="28">
        <f>BS!D40</f>
        <v>173936192.8351</v>
      </c>
      <c r="E40" s="28">
        <f>BS!E40</f>
        <v>197431962.18424201</v>
      </c>
      <c r="F40" s="29">
        <f>BS!F40</f>
        <v>-17118287.727938</v>
      </c>
      <c r="G40" s="27">
        <f>BS!G40</f>
        <v>133723535.918442</v>
      </c>
      <c r="H40" s="28">
        <f>BS!H40</f>
        <v>14539832.626299998</v>
      </c>
      <c r="I40" s="28">
        <f>BS!I40</f>
        <v>0</v>
      </c>
      <c r="J40" s="28">
        <f>BS!J40</f>
        <v>14249243</v>
      </c>
      <c r="K40" s="28">
        <f>BS!K40</f>
        <v>10280216</v>
      </c>
      <c r="L40" s="28">
        <f>BS!L40</f>
        <v>3969027</v>
      </c>
      <c r="M40" s="86"/>
      <c r="N40" s="29">
        <f>BS!N40</f>
        <v>100375447.6059</v>
      </c>
      <c r="O40" s="27">
        <f>BS!O40</f>
        <v>324558591.68000001</v>
      </c>
      <c r="P40" s="28">
        <f>BS!P40</f>
        <v>209008277</v>
      </c>
      <c r="Q40" s="29">
        <f>BS!Q40</f>
        <v>372799961.66676003</v>
      </c>
      <c r="R40" s="27">
        <f>BS!R40</f>
        <v>-444350.28391</v>
      </c>
      <c r="S40" s="71">
        <f>BS!S40</f>
        <v>-1.2986175949433638E-3</v>
      </c>
      <c r="T40" s="72">
        <f>BS!T40</f>
        <v>-1.8374917202540531E-3</v>
      </c>
    </row>
    <row r="41" spans="1:21" x14ac:dyDescent="0.2">
      <c r="A41" s="55">
        <v>12</v>
      </c>
      <c r="B41" s="12" t="s">
        <v>250</v>
      </c>
      <c r="C41" s="24">
        <f>BS!C41</f>
        <v>452230541.454624</v>
      </c>
      <c r="D41" s="25">
        <f>BS!D41</f>
        <v>105193597.878961</v>
      </c>
      <c r="E41" s="25">
        <f>BS!E41</f>
        <v>269807955.29000002</v>
      </c>
      <c r="F41" s="26">
        <f>BS!F41</f>
        <v>-1743631.888268</v>
      </c>
      <c r="G41" s="24">
        <f>BS!G41</f>
        <v>306485252.39386898</v>
      </c>
      <c r="H41" s="25">
        <f>BS!H41</f>
        <v>207258088.17000002</v>
      </c>
      <c r="I41" s="25">
        <f>BS!I41</f>
        <v>27902942.350000001</v>
      </c>
      <c r="J41" s="25">
        <f>BS!J41</f>
        <v>119362993.90000001</v>
      </c>
      <c r="K41" s="25">
        <f>BS!K41</f>
        <v>94603173.640000001</v>
      </c>
      <c r="L41" s="25">
        <f>BS!L41</f>
        <v>24759820.260000002</v>
      </c>
      <c r="M41" s="86"/>
      <c r="N41" s="26">
        <f>BS!N41</f>
        <v>89422191.569999993</v>
      </c>
      <c r="O41" s="24">
        <f>BS!O41</f>
        <v>145745289.06075501</v>
      </c>
      <c r="P41" s="25">
        <f>BS!P41</f>
        <v>69161600</v>
      </c>
      <c r="Q41" s="26">
        <f>BS!Q41</f>
        <v>145613172.453558</v>
      </c>
      <c r="R41" s="24">
        <f>BS!R41</f>
        <v>11698224.161253</v>
      </c>
      <c r="S41" s="73">
        <f>BS!S41</f>
        <v>3.4194479413844556E-2</v>
      </c>
      <c r="T41" s="74">
        <f>BS!T41</f>
        <v>0.11127034707694237</v>
      </c>
    </row>
    <row r="42" spans="1:21" x14ac:dyDescent="0.2">
      <c r="A42" s="56">
        <v>13</v>
      </c>
      <c r="B42" s="15" t="s">
        <v>169</v>
      </c>
      <c r="C42" s="27">
        <f>BS!C42</f>
        <v>234172806.4585</v>
      </c>
      <c r="D42" s="28">
        <f>BS!D42</f>
        <v>67406771.817100003</v>
      </c>
      <c r="E42" s="28">
        <f>BS!E42</f>
        <v>153889934.17070001</v>
      </c>
      <c r="F42" s="29">
        <f>BS!F42</f>
        <v>-2225646.6431</v>
      </c>
      <c r="G42" s="27">
        <f>BS!G42</f>
        <v>152573080.93149999</v>
      </c>
      <c r="H42" s="28">
        <f>BS!H42</f>
        <v>135273901.1796</v>
      </c>
      <c r="I42" s="28">
        <f>BS!I42</f>
        <v>12333501.2267</v>
      </c>
      <c r="J42" s="28">
        <f>BS!J42</f>
        <v>102499204.3568</v>
      </c>
      <c r="K42" s="28">
        <f>BS!K42</f>
        <v>66401886.131700002</v>
      </c>
      <c r="L42" s="28">
        <f>BS!L42</f>
        <v>36097318.225100003</v>
      </c>
      <c r="M42" s="86"/>
      <c r="N42" s="29">
        <f>BS!N42</f>
        <v>9593626.3499999996</v>
      </c>
      <c r="O42" s="27">
        <f>BS!O42</f>
        <v>81599725.526999995</v>
      </c>
      <c r="P42" s="28">
        <f>BS!P42</f>
        <v>50000000</v>
      </c>
      <c r="Q42" s="29">
        <f>BS!Q42</f>
        <v>80834893.056999996</v>
      </c>
      <c r="R42" s="27">
        <f>BS!R42</f>
        <v>4550957.4767000005</v>
      </c>
      <c r="S42" s="71">
        <f>BS!S42</f>
        <v>2.743933040721741E-2</v>
      </c>
      <c r="T42" s="72">
        <f>BS!T42</f>
        <v>7.6667036380395695E-2</v>
      </c>
    </row>
    <row r="43" spans="1:21" x14ac:dyDescent="0.2">
      <c r="A43" s="55">
        <v>14</v>
      </c>
      <c r="B43" s="12" t="s">
        <v>170</v>
      </c>
      <c r="C43" s="24">
        <f>BS!C43</f>
        <v>215398633.03896001</v>
      </c>
      <c r="D43" s="25">
        <f>BS!D43</f>
        <v>48942391.851025</v>
      </c>
      <c r="E43" s="25">
        <f>BS!E43</f>
        <v>106438543.077068</v>
      </c>
      <c r="F43" s="26">
        <f>BS!F43</f>
        <v>-1961080.9996849999</v>
      </c>
      <c r="G43" s="24">
        <f>BS!G43</f>
        <v>157511773.44963601</v>
      </c>
      <c r="H43" s="25">
        <f>BS!H43</f>
        <v>152435967.783176</v>
      </c>
      <c r="I43" s="25">
        <f>BS!I43</f>
        <v>19580721.533176001</v>
      </c>
      <c r="J43" s="25">
        <f>BS!J43</f>
        <v>132855246.25</v>
      </c>
      <c r="K43" s="25">
        <f>BS!K43</f>
        <v>83057441.420000002</v>
      </c>
      <c r="L43" s="25">
        <f>BS!L43</f>
        <v>49797804.829999998</v>
      </c>
      <c r="M43" s="86"/>
      <c r="N43" s="26">
        <f>BS!N43</f>
        <v>1839125.4834189999</v>
      </c>
      <c r="O43" s="24">
        <f>BS!O43</f>
        <v>57886860.166591004</v>
      </c>
      <c r="P43" s="25">
        <f>BS!P43</f>
        <v>78565500</v>
      </c>
      <c r="Q43" s="26">
        <f>BS!Q43</f>
        <v>51619324.636119999</v>
      </c>
      <c r="R43" s="24">
        <f>BS!R43</f>
        <v>-8420458.2415430006</v>
      </c>
      <c r="S43" s="73">
        <f>BS!S43</f>
        <v>-5.9136395147551639E-2</v>
      </c>
      <c r="T43" s="74">
        <f>BS!T43</f>
        <v>-0.19262986247827193</v>
      </c>
      <c r="U43" s="75"/>
    </row>
    <row r="44" spans="1:21" x14ac:dyDescent="0.2">
      <c r="A44" s="56">
        <v>15</v>
      </c>
      <c r="B44" s="15" t="s">
        <v>175</v>
      </c>
      <c r="C44" s="27">
        <f>BS!C44</f>
        <v>16198415.23</v>
      </c>
      <c r="D44" s="28">
        <f>BS!D44</f>
        <v>15343000.550000001</v>
      </c>
      <c r="E44" s="28">
        <f>BS!E44</f>
        <v>0</v>
      </c>
      <c r="F44" s="29">
        <f>BS!F44</f>
        <v>0</v>
      </c>
      <c r="G44" s="27">
        <f>BS!G44</f>
        <v>6695702.2599999998</v>
      </c>
      <c r="H44" s="28">
        <f>BS!H44</f>
        <v>3471209.55</v>
      </c>
      <c r="I44" s="28">
        <f>BS!I44</f>
        <v>0</v>
      </c>
      <c r="J44" s="28">
        <f>BS!J44</f>
        <v>3471209.55</v>
      </c>
      <c r="K44" s="28">
        <f>BS!K44</f>
        <v>2458768.2599999998</v>
      </c>
      <c r="L44" s="28">
        <f>BS!L44</f>
        <v>1012441.29</v>
      </c>
      <c r="M44" s="86"/>
      <c r="N44" s="29">
        <f>BS!N44</f>
        <v>0</v>
      </c>
      <c r="O44" s="27">
        <f>BS!O44</f>
        <v>9502712.9700000007</v>
      </c>
      <c r="P44" s="28">
        <f>BS!P44</f>
        <v>3700005</v>
      </c>
      <c r="Q44" s="29">
        <f>BS!Q44</f>
        <v>9275120.1899999995</v>
      </c>
      <c r="R44" s="27">
        <f>BS!R44</f>
        <v>-966870.57</v>
      </c>
      <c r="S44" s="71">
        <f>BS!S44</f>
        <v>-6.8816237837195676E-2</v>
      </c>
      <c r="T44" s="72">
        <f>BS!T44</f>
        <v>-0.15654283225978624</v>
      </c>
      <c r="U44" s="76"/>
    </row>
    <row r="45" spans="1:21" x14ac:dyDescent="0.2">
      <c r="A45" s="56">
        <v>16</v>
      </c>
      <c r="B45" s="12" t="s">
        <v>283</v>
      </c>
      <c r="C45" s="24">
        <f>BS!C45</f>
        <v>12423212.320057999</v>
      </c>
      <c r="D45" s="25">
        <f>BS!D45</f>
        <v>2963108.320057</v>
      </c>
      <c r="E45" s="25">
        <f>BS!E45</f>
        <v>0</v>
      </c>
      <c r="F45" s="26">
        <f>BS!F45</f>
        <v>0</v>
      </c>
      <c r="G45" s="24">
        <f>BS!G45</f>
        <v>373333.78786799998</v>
      </c>
      <c r="H45" s="25">
        <f>BS!H45</f>
        <v>621</v>
      </c>
      <c r="I45" s="25">
        <f>BS!I45</f>
        <v>0</v>
      </c>
      <c r="J45" s="25">
        <f>BS!J45</f>
        <v>0</v>
      </c>
      <c r="K45" s="25">
        <f>BS!K45</f>
        <v>0</v>
      </c>
      <c r="L45" s="25">
        <f>BS!L45</f>
        <v>0</v>
      </c>
      <c r="M45" s="86"/>
      <c r="N45" s="26">
        <f>BS!N45</f>
        <v>0</v>
      </c>
      <c r="O45" s="24">
        <f>BS!O45</f>
        <v>12049880</v>
      </c>
      <c r="P45" s="25">
        <f>BS!P45</f>
        <v>17132000</v>
      </c>
      <c r="Q45" s="26">
        <f>BS!Q45</f>
        <v>4546018.8091000002</v>
      </c>
      <c r="R45" s="24">
        <f>BS!R45</f>
        <v>-2947202</v>
      </c>
      <c r="S45" s="73">
        <f>BS!S45</f>
        <v>-0.3305511511414333</v>
      </c>
      <c r="T45" s="74">
        <f>BS!T45</f>
        <v>-0.33818849368101705</v>
      </c>
    </row>
    <row r="46" spans="1:21" x14ac:dyDescent="0.2">
      <c r="A46" s="56">
        <v>17</v>
      </c>
      <c r="B46" s="15" t="s">
        <v>281</v>
      </c>
      <c r="C46" s="27">
        <f>BS!C46</f>
        <v>8541688.5199999996</v>
      </c>
      <c r="D46" s="28">
        <f>BS!D46</f>
        <v>8110730.4199999999</v>
      </c>
      <c r="E46" s="28">
        <f>BS!E46</f>
        <v>0</v>
      </c>
      <c r="F46" s="29">
        <f>BS!F46</f>
        <v>0</v>
      </c>
      <c r="G46" s="27">
        <f>BS!G46</f>
        <v>987341.99010199995</v>
      </c>
      <c r="H46" s="28">
        <f>BS!H46</f>
        <v>0</v>
      </c>
      <c r="I46" s="28">
        <f>BS!I46</f>
        <v>0</v>
      </c>
      <c r="J46" s="28">
        <f>BS!J46</f>
        <v>0</v>
      </c>
      <c r="K46" s="28">
        <f>BS!K46</f>
        <v>0</v>
      </c>
      <c r="L46" s="28">
        <f>BS!L46</f>
        <v>0</v>
      </c>
      <c r="M46" s="86"/>
      <c r="N46" s="29">
        <f>BS!N46</f>
        <v>0</v>
      </c>
      <c r="O46" s="27">
        <f>BS!O46</f>
        <v>7554346.4798980001</v>
      </c>
      <c r="P46" s="28">
        <f>BS!P46</f>
        <v>7549407.3398979995</v>
      </c>
      <c r="Q46" s="29">
        <f>BS!Q46</f>
        <v>7354346.4798980001</v>
      </c>
      <c r="R46" s="27">
        <f>BS!R46</f>
        <v>-374454.38</v>
      </c>
      <c r="S46" s="71">
        <f>BS!S46</f>
        <v>-6.8168051419044334E-2</v>
      </c>
      <c r="T46" s="72">
        <f>BS!T46</f>
        <v>-7.499608904254286E-2</v>
      </c>
      <c r="U46" s="76"/>
    </row>
    <row r="47" spans="1:21" x14ac:dyDescent="0.2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Q48" s="30"/>
      <c r="R48" s="30"/>
    </row>
  </sheetData>
  <mergeCells count="8">
    <mergeCell ref="O27:Q27"/>
    <mergeCell ref="R27:T27"/>
    <mergeCell ref="B27:B28"/>
    <mergeCell ref="A27:A28"/>
    <mergeCell ref="B5:B6"/>
    <mergeCell ref="A5:A6"/>
    <mergeCell ref="C5:J5"/>
    <mergeCell ref="C27:F27"/>
  </mergeCells>
  <pageMargins left="0.7" right="0.2" top="0.25" bottom="0.25" header="0.05" footer="0.05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V46"/>
  <sheetViews>
    <sheetView view="pageBreakPreview" zoomScaleNormal="100" zoomScaleSheetLayoutView="100" workbookViewId="0">
      <selection activeCell="J6" sqref="J6"/>
    </sheetView>
  </sheetViews>
  <sheetFormatPr defaultColWidth="9.140625" defaultRowHeight="12.75" x14ac:dyDescent="0.2"/>
  <cols>
    <col min="1" max="1" width="4.5703125" style="6" customWidth="1"/>
    <col min="2" max="2" width="42.28515625" style="6" bestFit="1" customWidth="1"/>
    <col min="3" max="6" width="10.85546875" style="6" bestFit="1" customWidth="1"/>
    <col min="7" max="7" width="11.85546875" style="6" customWidth="1"/>
    <col min="8" max="8" width="9.7109375" style="6" bestFit="1" customWidth="1"/>
    <col min="9" max="9" width="9.42578125" style="6" bestFit="1" customWidth="1"/>
    <col min="10" max="10" width="10.28515625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9.28515625" style="6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x14ac:dyDescent="0.2">
      <c r="C1" s="7"/>
    </row>
    <row r="2" spans="1:6" x14ac:dyDescent="0.2">
      <c r="A2" s="6" t="s">
        <v>83</v>
      </c>
      <c r="C2" s="7"/>
    </row>
    <row r="3" spans="1:6" x14ac:dyDescent="0.2">
      <c r="A3" s="50"/>
      <c r="B3" s="65">
        <f>BS!B3</f>
        <v>45565</v>
      </c>
    </row>
    <row r="4" spans="1:6" ht="13.5" thickBot="1" x14ac:dyDescent="0.25"/>
    <row r="5" spans="1:6" ht="15.75" customHeight="1" x14ac:dyDescent="0.2">
      <c r="A5" s="179" t="s">
        <v>0</v>
      </c>
      <c r="B5" s="181" t="s">
        <v>28</v>
      </c>
      <c r="C5" s="81" t="s">
        <v>27</v>
      </c>
      <c r="D5" s="81"/>
      <c r="E5" s="81"/>
      <c r="F5" s="82"/>
    </row>
    <row r="6" spans="1:6" s="11" customFormat="1" ht="111" customHeight="1" x14ac:dyDescent="0.2">
      <c r="A6" s="180"/>
      <c r="B6" s="182"/>
      <c r="C6" s="9" t="s">
        <v>41</v>
      </c>
      <c r="D6" s="37" t="s">
        <v>55</v>
      </c>
      <c r="E6" s="37" t="s">
        <v>56</v>
      </c>
      <c r="F6" s="38" t="s">
        <v>57</v>
      </c>
    </row>
    <row r="7" spans="1:6" x14ac:dyDescent="0.2">
      <c r="A7" s="55">
        <v>1</v>
      </c>
      <c r="B7" s="12" t="str">
        <f>BS!B7</f>
        <v>თი–ბი–სი ბანკი</v>
      </c>
      <c r="C7" s="13">
        <f>IFERROR(C30/C$29,0)</f>
        <v>0.39089691881851907</v>
      </c>
      <c r="D7" s="14">
        <f>IFERROR(H30/ABS(H$29),0)</f>
        <v>0.32798596734979235</v>
      </c>
      <c r="E7" s="14">
        <f>IFERROR(I30/ABS(I$29),0)</f>
        <v>0.38823881487317291</v>
      </c>
      <c r="F7" s="14">
        <f>IFERROR(N30/ABS(N$29),0)</f>
        <v>0.38872438167486617</v>
      </c>
    </row>
    <row r="8" spans="1:6" x14ac:dyDescent="0.2">
      <c r="A8" s="56">
        <v>2</v>
      </c>
      <c r="B8" s="15" t="str">
        <f>BS!B8</f>
        <v>საქართველოს ბანკი</v>
      </c>
      <c r="C8" s="16">
        <f t="shared" ref="C8:C23" si="0">IFERROR(C31/C$29,0)</f>
        <v>0.38836941304097961</v>
      </c>
      <c r="D8" s="17">
        <f t="shared" ref="D8:D21" si="1">IFERROR(H31/ABS(H$29),0)</f>
        <v>0.41205229022547801</v>
      </c>
      <c r="E8" s="17">
        <f t="shared" ref="E8:E21" si="2">IFERROR(I31/ABS(I$29),0)</f>
        <v>0.47730840598447538</v>
      </c>
      <c r="F8" s="17">
        <f t="shared" ref="F8:F21" si="3">IFERROR(N31/ABS(N$29),0)</f>
        <v>0.48667183156168931</v>
      </c>
    </row>
    <row r="9" spans="1:6" x14ac:dyDescent="0.2">
      <c r="A9" s="55">
        <v>3</v>
      </c>
      <c r="B9" s="12" t="str">
        <f>BS!B9</f>
        <v>ლიბერთი ბანკი</v>
      </c>
      <c r="C9" s="13">
        <f t="shared" si="0"/>
        <v>5.3114484491980453E-2</v>
      </c>
      <c r="D9" s="14">
        <f t="shared" si="1"/>
        <v>7.5598975320726028E-2</v>
      </c>
      <c r="E9" s="14">
        <f t="shared" si="2"/>
        <v>3.7349225932025429E-2</v>
      </c>
      <c r="F9" s="14">
        <f t="shared" si="3"/>
        <v>3.656139066932966E-2</v>
      </c>
    </row>
    <row r="10" spans="1:6" x14ac:dyDescent="0.2">
      <c r="A10" s="56">
        <v>4</v>
      </c>
      <c r="B10" s="15" t="str">
        <f>BS!B10</f>
        <v>ბაზის ბანკი</v>
      </c>
      <c r="C10" s="16">
        <f t="shared" si="0"/>
        <v>4.1519785163678567E-2</v>
      </c>
      <c r="D10" s="17">
        <f t="shared" si="1"/>
        <v>3.530688125058086E-2</v>
      </c>
      <c r="E10" s="17">
        <f t="shared" si="2"/>
        <v>2.192580963189358E-2</v>
      </c>
      <c r="F10" s="17">
        <f t="shared" si="3"/>
        <v>2.4578107402886962E-2</v>
      </c>
    </row>
    <row r="11" spans="1:6" x14ac:dyDescent="0.2">
      <c r="A11" s="55">
        <v>5</v>
      </c>
      <c r="B11" s="12" t="str">
        <f>BS!B11</f>
        <v>კრედო ბანკი</v>
      </c>
      <c r="C11" s="13">
        <f t="shared" si="0"/>
        <v>3.204917588660184E-2</v>
      </c>
      <c r="D11" s="14">
        <f t="shared" si="1"/>
        <v>6.8973609014030879E-2</v>
      </c>
      <c r="E11" s="14">
        <f t="shared" si="2"/>
        <v>5.1182811351800278E-2</v>
      </c>
      <c r="F11" s="14">
        <f t="shared" si="3"/>
        <v>1.9943744820247876E-2</v>
      </c>
    </row>
    <row r="12" spans="1:6" x14ac:dyDescent="0.2">
      <c r="A12" s="56">
        <v>6</v>
      </c>
      <c r="B12" s="15" t="str">
        <f>BS!B12</f>
        <v>პროკრედიტ ბანკი</v>
      </c>
      <c r="C12" s="16">
        <f t="shared" si="0"/>
        <v>2.1465715620620846E-2</v>
      </c>
      <c r="D12" s="17">
        <f t="shared" si="1"/>
        <v>1.7365315711852802E-2</v>
      </c>
      <c r="E12" s="17">
        <f t="shared" si="2"/>
        <v>4.9018425794966917E-4</v>
      </c>
      <c r="F12" s="17">
        <f t="shared" si="3"/>
        <v>1.0979822105276291E-2</v>
      </c>
    </row>
    <row r="13" spans="1:6" x14ac:dyDescent="0.2">
      <c r="A13" s="55">
        <v>7</v>
      </c>
      <c r="B13" s="12" t="str">
        <f>BS!B13</f>
        <v>ტერა ბანკი</v>
      </c>
      <c r="C13" s="13">
        <f t="shared" si="0"/>
        <v>2.0798118643905857E-2</v>
      </c>
      <c r="D13" s="14">
        <f t="shared" si="1"/>
        <v>1.7575191077971331E-2</v>
      </c>
      <c r="E13" s="14">
        <f t="shared" si="2"/>
        <v>6.7663023412687052E-3</v>
      </c>
      <c r="F13" s="14">
        <f t="shared" si="3"/>
        <v>9.9905899386437506E-3</v>
      </c>
    </row>
    <row r="14" spans="1:6" x14ac:dyDescent="0.2">
      <c r="A14" s="56">
        <v>8</v>
      </c>
      <c r="B14" s="15" t="str">
        <f>BS!B14</f>
        <v>ქართუ ბანკი</v>
      </c>
      <c r="C14" s="16">
        <f t="shared" si="0"/>
        <v>1.9638800275104458E-2</v>
      </c>
      <c r="D14" s="17">
        <f t="shared" si="1"/>
        <v>1.7198645763310941E-2</v>
      </c>
      <c r="E14" s="17">
        <f t="shared" si="2"/>
        <v>7.2715418634692114E-3</v>
      </c>
      <c r="F14" s="17">
        <f t="shared" si="3"/>
        <v>1.2145800931444002E-2</v>
      </c>
    </row>
    <row r="15" spans="1:6" x14ac:dyDescent="0.2">
      <c r="A15" s="55">
        <v>9</v>
      </c>
      <c r="B15" s="12" t="str">
        <f>BS!B15</f>
        <v>ხალიკ ბანკი</v>
      </c>
      <c r="C15" s="13">
        <f t="shared" si="0"/>
        <v>9.9807650866185742E-3</v>
      </c>
      <c r="D15" s="14">
        <f t="shared" si="1"/>
        <v>9.3922765831046529E-3</v>
      </c>
      <c r="E15" s="14">
        <f t="shared" si="2"/>
        <v>1.4731570550623903E-3</v>
      </c>
      <c r="F15" s="14">
        <f t="shared" si="3"/>
        <v>6.3808238922358658E-3</v>
      </c>
    </row>
    <row r="16" spans="1:6" x14ac:dyDescent="0.2">
      <c r="A16" s="56">
        <v>10</v>
      </c>
      <c r="B16" s="15" t="str">
        <f>BS!B16</f>
        <v>პაშაბანკი</v>
      </c>
      <c r="C16" s="16">
        <f t="shared" si="0"/>
        <v>6.7517229691392774E-3</v>
      </c>
      <c r="D16" s="17">
        <f t="shared" si="1"/>
        <v>6.3071438834866028E-3</v>
      </c>
      <c r="E16" s="17">
        <f t="shared" si="2"/>
        <v>1.8278669835443335E-3</v>
      </c>
      <c r="F16" s="17">
        <f t="shared" si="3"/>
        <v>2.6785571883628928E-3</v>
      </c>
    </row>
    <row r="17" spans="1:22" x14ac:dyDescent="0.2">
      <c r="A17" s="55">
        <v>11</v>
      </c>
      <c r="B17" s="12" t="str">
        <f>BS!B17</f>
        <v>ვი–თი–ბი ბანკი</v>
      </c>
      <c r="C17" s="13">
        <f t="shared" si="0"/>
        <v>5.055987008648441E-3</v>
      </c>
      <c r="D17" s="14">
        <f t="shared" si="1"/>
        <v>1.7863830313973104E-3</v>
      </c>
      <c r="E17" s="14">
        <f t="shared" si="2"/>
        <v>3.7206787271270631E-5</v>
      </c>
      <c r="F17" s="14">
        <f t="shared" si="3"/>
        <v>-1.930421606174279E-4</v>
      </c>
    </row>
    <row r="18" spans="1:22" x14ac:dyDescent="0.2">
      <c r="A18" s="56">
        <v>12</v>
      </c>
      <c r="B18" s="15" t="str">
        <f>BS!B18</f>
        <v>იშ ბანკ</v>
      </c>
      <c r="C18" s="16">
        <f t="shared" si="0"/>
        <v>4.9892230236994834E-3</v>
      </c>
      <c r="D18" s="17">
        <f t="shared" si="1"/>
        <v>5.3931121029775868E-3</v>
      </c>
      <c r="E18" s="17">
        <f t="shared" si="2"/>
        <v>4.1393493559477119E-3</v>
      </c>
      <c r="F18" s="17">
        <f t="shared" si="3"/>
        <v>5.0821402601661661E-3</v>
      </c>
    </row>
    <row r="19" spans="1:22" x14ac:dyDescent="0.2">
      <c r="A19" s="55">
        <v>13</v>
      </c>
      <c r="B19" s="12" t="str">
        <f>BS!B19</f>
        <v>ზირაათ ბანკი</v>
      </c>
      <c r="C19" s="13">
        <f t="shared" si="0"/>
        <v>2.5835060890603305E-3</v>
      </c>
      <c r="D19" s="14">
        <f t="shared" si="1"/>
        <v>3.2749928790916927E-3</v>
      </c>
      <c r="E19" s="14">
        <f t="shared" si="2"/>
        <v>2.1073076914199123E-3</v>
      </c>
      <c r="F19" s="14">
        <f t="shared" si="3"/>
        <v>1.9771038660079832E-3</v>
      </c>
    </row>
    <row r="20" spans="1:22" x14ac:dyDescent="0.2">
      <c r="A20" s="56">
        <v>14</v>
      </c>
      <c r="B20" s="15" t="str">
        <f>BS!B20</f>
        <v>სილქ ბანკი</v>
      </c>
      <c r="C20" s="16">
        <f t="shared" si="0"/>
        <v>2.3763804535948314E-3</v>
      </c>
      <c r="D20" s="17">
        <f t="shared" si="1"/>
        <v>1.3888551569308568E-3</v>
      </c>
      <c r="E20" s="17">
        <f t="shared" si="2"/>
        <v>-4.5617607270909396E-6</v>
      </c>
      <c r="F20" s="17">
        <f t="shared" si="3"/>
        <v>-3.6581577894648598E-3</v>
      </c>
    </row>
    <row r="21" spans="1:22" x14ac:dyDescent="0.2">
      <c r="A21" s="55">
        <v>15</v>
      </c>
      <c r="B21" s="12" t="str">
        <f>BS!B21</f>
        <v>პეისერა</v>
      </c>
      <c r="C21" s="13">
        <f t="shared" si="0"/>
        <v>1.7870864261623393E-4</v>
      </c>
      <c r="D21" s="14">
        <f t="shared" si="1"/>
        <v>1.3852264157501658E-4</v>
      </c>
      <c r="E21" s="14">
        <f t="shared" si="2"/>
        <v>8.516507101197465E-5</v>
      </c>
      <c r="F21" s="14">
        <f t="shared" si="3"/>
        <v>-4.2004425478888189E-4</v>
      </c>
    </row>
    <row r="22" spans="1:22" x14ac:dyDescent="0.2">
      <c r="A22" s="56">
        <v>16</v>
      </c>
      <c r="B22" s="15" t="str">
        <f>BS!B22</f>
        <v>ჰეშბანკი</v>
      </c>
      <c r="C22" s="16">
        <f t="shared" si="0"/>
        <v>1.3705880353894593E-4</v>
      </c>
      <c r="D22" s="17">
        <f t="shared" ref="D22:D23" si="4">IFERROR(H45/ABS(H$29),0)</f>
        <v>1.5650800009773242E-4</v>
      </c>
      <c r="E22" s="17">
        <f t="shared" ref="E22:E23" si="5">IFERROR(I45/ABS(I$29),0)</f>
        <v>-1.9858741958570897E-4</v>
      </c>
      <c r="F22" s="17">
        <f t="shared" ref="F22:F23" si="6">IFERROR(N45/ABS(N$29),0)</f>
        <v>-1.2803733056041848E-3</v>
      </c>
    </row>
    <row r="23" spans="1:22" ht="13.5" thickBot="1" x14ac:dyDescent="0.25">
      <c r="A23" s="55">
        <v>17</v>
      </c>
      <c r="B23" s="12" t="str">
        <f>BS!B23</f>
        <v>პეივბანკი</v>
      </c>
      <c r="C23" s="13">
        <f t="shared" si="0"/>
        <v>9.4235981692381162E-5</v>
      </c>
      <c r="D23" s="14">
        <f t="shared" si="4"/>
        <v>1.0533000759715107E-4</v>
      </c>
      <c r="E23" s="14">
        <f t="shared" si="5"/>
        <v>0</v>
      </c>
      <c r="F23" s="14">
        <f t="shared" si="6"/>
        <v>-1.6267680068029458E-4</v>
      </c>
    </row>
    <row r="24" spans="1:22" ht="13.5" thickBot="1" x14ac:dyDescent="0.25">
      <c r="A24" s="18"/>
      <c r="B24" s="19" t="str">
        <f>BS!B24</f>
        <v>კონსოლიდირებული</v>
      </c>
      <c r="C24" s="20">
        <f>SUM(C7:C23)</f>
        <v>0.99999999999999922</v>
      </c>
      <c r="D24" s="20">
        <f t="shared" ref="D24:F24" si="7">SUM(D7:D23)</f>
        <v>1.000000000000002</v>
      </c>
      <c r="E24" s="20">
        <f t="shared" si="7"/>
        <v>0.99999999999999989</v>
      </c>
      <c r="F24" s="20">
        <f t="shared" si="7"/>
        <v>1.0000000000000011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37</v>
      </c>
      <c r="U26" s="23"/>
      <c r="V26" s="23"/>
    </row>
    <row r="27" spans="1:22" ht="15.75" customHeight="1" x14ac:dyDescent="0.2">
      <c r="A27" s="179" t="s">
        <v>0</v>
      </c>
      <c r="B27" s="181" t="s">
        <v>28</v>
      </c>
      <c r="C27" s="183" t="s">
        <v>58</v>
      </c>
      <c r="D27" s="185" t="s">
        <v>59</v>
      </c>
      <c r="E27" s="186"/>
      <c r="F27" s="186"/>
      <c r="G27" s="186"/>
      <c r="H27" s="187"/>
      <c r="I27" s="190" t="s">
        <v>60</v>
      </c>
      <c r="J27" s="191"/>
      <c r="K27" s="192"/>
      <c r="L27" s="188" t="s">
        <v>61</v>
      </c>
      <c r="M27" s="188" t="s">
        <v>245</v>
      </c>
      <c r="N27" s="177" t="str">
        <f>YEAR($B$3)&amp;" წლის "&amp;MONTH($B$3)&amp;" თვის წმინდა მოგება"</f>
        <v>2024 წლის 9 თვის წმინდა მოგება</v>
      </c>
      <c r="O27" s="39"/>
    </row>
    <row r="28" spans="1:22" ht="121.5" customHeight="1" x14ac:dyDescent="0.2">
      <c r="A28" s="180"/>
      <c r="B28" s="182"/>
      <c r="C28" s="184"/>
      <c r="D28" s="40" t="s">
        <v>62</v>
      </c>
      <c r="E28" s="37" t="s">
        <v>63</v>
      </c>
      <c r="F28" s="37" t="s">
        <v>64</v>
      </c>
      <c r="G28" s="37" t="s">
        <v>65</v>
      </c>
      <c r="H28" s="38" t="s">
        <v>55</v>
      </c>
      <c r="I28" s="37" t="s">
        <v>244</v>
      </c>
      <c r="J28" s="37" t="s">
        <v>190</v>
      </c>
      <c r="K28" s="41" t="s">
        <v>66</v>
      </c>
      <c r="L28" s="189"/>
      <c r="M28" s="189"/>
      <c r="N28" s="178"/>
      <c r="O28" s="39"/>
    </row>
    <row r="29" spans="1:22" x14ac:dyDescent="0.2">
      <c r="A29" s="134"/>
      <c r="B29" s="135" t="str">
        <f>BS!B29</f>
        <v>კონსოლიდირებული</v>
      </c>
      <c r="C29" s="136">
        <v>90641476499.741104</v>
      </c>
      <c r="D29" s="136">
        <v>6171103086.8811903</v>
      </c>
      <c r="E29" s="136">
        <v>5137862074.5913</v>
      </c>
      <c r="F29" s="136">
        <v>-2973534913.4492002</v>
      </c>
      <c r="G29" s="136">
        <v>-1950801311.058733</v>
      </c>
      <c r="H29" s="136">
        <v>3197568173.4319901</v>
      </c>
      <c r="I29" s="136">
        <v>581225136.21858001</v>
      </c>
      <c r="J29" s="136">
        <v>570974468.15999997</v>
      </c>
      <c r="K29" s="136">
        <v>-262093722.033517</v>
      </c>
      <c r="L29" s="136">
        <v>-216146519.30563599</v>
      </c>
      <c r="M29" s="136">
        <v>2723210327.4728427</v>
      </c>
      <c r="N29" s="136">
        <v>2301830245.2106099</v>
      </c>
    </row>
    <row r="30" spans="1:22" x14ac:dyDescent="0.2">
      <c r="A30" s="56">
        <v>1</v>
      </c>
      <c r="B30" s="15" t="str">
        <f>BS!B30</f>
        <v>თი–ბი–სი ბანკი</v>
      </c>
      <c r="C30" s="69">
        <v>35431473880.910004</v>
      </c>
      <c r="D30" s="27">
        <v>2229248846.6900001</v>
      </c>
      <c r="E30" s="28">
        <v>1837101090.02</v>
      </c>
      <c r="F30" s="28">
        <v>-1180491356.1600001</v>
      </c>
      <c r="G30" s="28">
        <v>-753219134.02999997</v>
      </c>
      <c r="H30" s="29">
        <v>1048757490.53</v>
      </c>
      <c r="I30" s="28">
        <v>225654158.06</v>
      </c>
      <c r="J30" s="28">
        <v>255560644.41999999</v>
      </c>
      <c r="K30" s="29">
        <v>84758085.590000004</v>
      </c>
      <c r="L30" s="28">
        <v>-79224157.329999998</v>
      </c>
      <c r="M30" s="28">
        <v>1054291418.7899998</v>
      </c>
      <c r="N30" s="29">
        <v>894777538.78999996</v>
      </c>
    </row>
    <row r="31" spans="1:22" x14ac:dyDescent="0.2">
      <c r="A31" s="55">
        <v>2</v>
      </c>
      <c r="B31" s="12" t="str">
        <f>BS!B31</f>
        <v>საქართველოს ბანკი</v>
      </c>
      <c r="C31" s="70">
        <v>35202377025.3722</v>
      </c>
      <c r="D31" s="24">
        <v>2374200236.9047899</v>
      </c>
      <c r="E31" s="25">
        <v>1951190614.91258</v>
      </c>
      <c r="F31" s="25">
        <v>-1056634947.89004</v>
      </c>
      <c r="G31" s="25">
        <v>-716246456.31004</v>
      </c>
      <c r="H31" s="26">
        <v>1317565289.01475</v>
      </c>
      <c r="I31" s="25">
        <v>277423643.28659999</v>
      </c>
      <c r="J31" s="25">
        <v>259908537.66</v>
      </c>
      <c r="K31" s="26">
        <v>58182686.445200004</v>
      </c>
      <c r="L31" s="25">
        <v>-51373223.429208994</v>
      </c>
      <c r="M31" s="25">
        <v>1324374752.030741</v>
      </c>
      <c r="N31" s="26">
        <v>1120235941.3807399</v>
      </c>
    </row>
    <row r="32" spans="1:22" x14ac:dyDescent="0.2">
      <c r="A32" s="56">
        <v>3</v>
      </c>
      <c r="B32" s="15" t="str">
        <f>BS!B32</f>
        <v>ლიბერთი ბანკი</v>
      </c>
      <c r="C32" s="69">
        <v>4814375297.8757095</v>
      </c>
      <c r="D32" s="27">
        <v>448248887.51200002</v>
      </c>
      <c r="E32" s="28">
        <v>391492457.11199999</v>
      </c>
      <c r="F32" s="28">
        <v>-206516010.082376</v>
      </c>
      <c r="G32" s="28">
        <v>-165942697.93365002</v>
      </c>
      <c r="H32" s="29">
        <v>241732877.42962402</v>
      </c>
      <c r="I32" s="28">
        <v>21708308.93</v>
      </c>
      <c r="J32" s="28">
        <v>1488344.46</v>
      </c>
      <c r="K32" s="29">
        <v>-123444840.5</v>
      </c>
      <c r="L32" s="28">
        <v>-20329393.57</v>
      </c>
      <c r="M32" s="28">
        <v>97958643.359624028</v>
      </c>
      <c r="N32" s="29">
        <v>84158114.849623993</v>
      </c>
    </row>
    <row r="33" spans="1:15" x14ac:dyDescent="0.2">
      <c r="A33" s="55">
        <v>4</v>
      </c>
      <c r="B33" s="12" t="str">
        <f>BS!B33</f>
        <v>ბაზის ბანკი</v>
      </c>
      <c r="C33" s="70">
        <v>3763414631.18787</v>
      </c>
      <c r="D33" s="24">
        <v>258844833.83000001</v>
      </c>
      <c r="E33" s="25">
        <v>223039507.97</v>
      </c>
      <c r="F33" s="25">
        <v>-145948674.03999999</v>
      </c>
      <c r="G33" s="25">
        <v>-111281579.30000001</v>
      </c>
      <c r="H33" s="26">
        <v>112896159.79000002</v>
      </c>
      <c r="I33" s="25">
        <v>12743831.689999999</v>
      </c>
      <c r="J33" s="25">
        <v>12689644.310000001</v>
      </c>
      <c r="K33" s="26">
        <v>-45175511.93</v>
      </c>
      <c r="L33" s="25">
        <v>-3263871.95</v>
      </c>
      <c r="M33" s="25">
        <v>64456775.910000011</v>
      </c>
      <c r="N33" s="26">
        <v>56574630.990000002</v>
      </c>
    </row>
    <row r="34" spans="1:15" x14ac:dyDescent="0.2">
      <c r="A34" s="56">
        <v>5</v>
      </c>
      <c r="B34" s="15" t="str">
        <f>BS!B34</f>
        <v>კრედო ბანკი</v>
      </c>
      <c r="C34" s="69">
        <v>2904984622.9614902</v>
      </c>
      <c r="D34" s="27">
        <v>381139671.81000698</v>
      </c>
      <c r="E34" s="28">
        <v>345109546.600003</v>
      </c>
      <c r="F34" s="28">
        <v>-160591854.81999999</v>
      </c>
      <c r="G34" s="28">
        <v>-52111657.939999998</v>
      </c>
      <c r="H34" s="29">
        <v>220547816.99000698</v>
      </c>
      <c r="I34" s="28">
        <v>29748736.5</v>
      </c>
      <c r="J34" s="28">
        <v>4646190.79</v>
      </c>
      <c r="K34" s="29">
        <v>-111082423.47</v>
      </c>
      <c r="L34" s="28">
        <v>-52096604.739997998</v>
      </c>
      <c r="M34" s="28">
        <v>57368788.780008987</v>
      </c>
      <c r="N34" s="29">
        <v>45907115.030009001</v>
      </c>
    </row>
    <row r="35" spans="1:15" x14ac:dyDescent="0.2">
      <c r="A35" s="55">
        <v>6</v>
      </c>
      <c r="B35" s="12" t="str">
        <f>BS!B35</f>
        <v>პროკრედიტ ბანკი</v>
      </c>
      <c r="C35" s="70">
        <v>1945684157.97663</v>
      </c>
      <c r="D35" s="24">
        <v>96982999.151719004</v>
      </c>
      <c r="E35" s="25">
        <v>80146342.735400006</v>
      </c>
      <c r="F35" s="25">
        <v>-41456218.309900001</v>
      </c>
      <c r="G35" s="25">
        <v>-26246454.559799999</v>
      </c>
      <c r="H35" s="26">
        <v>55526780.841819003</v>
      </c>
      <c r="I35" s="25">
        <v>284907.41209900001</v>
      </c>
      <c r="J35" s="25">
        <v>12228317.52</v>
      </c>
      <c r="K35" s="26">
        <v>-28205951.022861999</v>
      </c>
      <c r="L35" s="25">
        <v>1372746.6499999997</v>
      </c>
      <c r="M35" s="25">
        <v>28693576.468957003</v>
      </c>
      <c r="N35" s="26">
        <v>25273686.608957</v>
      </c>
    </row>
    <row r="36" spans="1:15" x14ac:dyDescent="0.2">
      <c r="A36" s="56">
        <v>7</v>
      </c>
      <c r="B36" s="15" t="str">
        <f>BS!B36</f>
        <v>ტერა ბანკი</v>
      </c>
      <c r="C36" s="69">
        <v>1885172182.30042</v>
      </c>
      <c r="D36" s="27">
        <v>139821374</v>
      </c>
      <c r="E36" s="28">
        <v>120398794.08923499</v>
      </c>
      <c r="F36" s="28">
        <v>-83623502.367092997</v>
      </c>
      <c r="G36" s="28">
        <v>-59179093.579999998</v>
      </c>
      <c r="H36" s="29">
        <v>56197871.632907003</v>
      </c>
      <c r="I36" s="28">
        <v>3932745</v>
      </c>
      <c r="J36" s="28">
        <v>4091558</v>
      </c>
      <c r="K36" s="29">
        <v>-24504885.969616</v>
      </c>
      <c r="L36" s="28">
        <v>-4261809.5750229992</v>
      </c>
      <c r="M36" s="28">
        <v>27431176.088268004</v>
      </c>
      <c r="N36" s="29">
        <v>22996642.088266999</v>
      </c>
    </row>
    <row r="37" spans="1:15" x14ac:dyDescent="0.2">
      <c r="A37" s="55">
        <v>8</v>
      </c>
      <c r="B37" s="12" t="str">
        <f>BS!B37</f>
        <v>ქართუ ბანკი</v>
      </c>
      <c r="C37" s="70">
        <v>1780089853.6189899</v>
      </c>
      <c r="D37" s="24">
        <v>80644163.654753</v>
      </c>
      <c r="E37" s="25">
        <v>57146139.583938003</v>
      </c>
      <c r="F37" s="25">
        <v>-25650321.335859001</v>
      </c>
      <c r="G37" s="25">
        <v>-20859254.479600001</v>
      </c>
      <c r="H37" s="26">
        <v>54993842.318893999</v>
      </c>
      <c r="I37" s="25">
        <v>4226402.9101139996</v>
      </c>
      <c r="J37" s="25">
        <v>7228045.5</v>
      </c>
      <c r="K37" s="26">
        <v>-15067467.482537</v>
      </c>
      <c r="L37" s="25">
        <v>-5046515.0784420008</v>
      </c>
      <c r="M37" s="25">
        <v>34879859.757914998</v>
      </c>
      <c r="N37" s="26">
        <v>27957571.936305001</v>
      </c>
    </row>
    <row r="38" spans="1:15" x14ac:dyDescent="0.2">
      <c r="A38" s="56">
        <v>9</v>
      </c>
      <c r="B38" s="15" t="str">
        <f>BS!B38</f>
        <v>ხალიკ ბანკი</v>
      </c>
      <c r="C38" s="69">
        <v>904671284.04817402</v>
      </c>
      <c r="D38" s="27">
        <v>55067920.158206001</v>
      </c>
      <c r="E38" s="28">
        <v>49630561.850000001</v>
      </c>
      <c r="F38" s="28">
        <v>-25035475.48</v>
      </c>
      <c r="G38" s="28">
        <v>-10886940.32</v>
      </c>
      <c r="H38" s="29">
        <v>30032444.678206</v>
      </c>
      <c r="I38" s="28">
        <v>856235.91</v>
      </c>
      <c r="J38" s="28">
        <v>2290018.96</v>
      </c>
      <c r="K38" s="29">
        <v>-13684190.43</v>
      </c>
      <c r="L38" s="28">
        <v>1606275.1163049999</v>
      </c>
      <c r="M38" s="28">
        <v>17954529.364511002</v>
      </c>
      <c r="N38" s="29">
        <v>14687573.424511001</v>
      </c>
    </row>
    <row r="39" spans="1:15" x14ac:dyDescent="0.2">
      <c r="A39" s="55">
        <v>10</v>
      </c>
      <c r="B39" s="12" t="str">
        <f>BS!B39</f>
        <v>პაშაბანკი</v>
      </c>
      <c r="C39" s="70">
        <v>611986138.84000003</v>
      </c>
      <c r="D39" s="24">
        <v>36542215.575593002</v>
      </c>
      <c r="E39" s="25">
        <v>26892382.906993002</v>
      </c>
      <c r="F39" s="25">
        <v>-16374693.0285</v>
      </c>
      <c r="G39" s="25">
        <v>-14600481.927300001</v>
      </c>
      <c r="H39" s="26">
        <v>20167522.547093004</v>
      </c>
      <c r="I39" s="25">
        <v>1062402.2365000001</v>
      </c>
      <c r="J39" s="25">
        <v>7952115.1799999997</v>
      </c>
      <c r="K39" s="26">
        <v>-13634428.0035</v>
      </c>
      <c r="L39" s="25">
        <v>-367510.59389199998</v>
      </c>
      <c r="M39" s="25">
        <v>6165583.9497010047</v>
      </c>
      <c r="N39" s="26">
        <v>6165583.9496999998</v>
      </c>
    </row>
    <row r="40" spans="1:15" x14ac:dyDescent="0.2">
      <c r="A40" s="56">
        <v>11</v>
      </c>
      <c r="B40" s="15" t="str">
        <f>BS!B40</f>
        <v>ვი–თი–ბი ბანკი</v>
      </c>
      <c r="C40" s="69">
        <v>458282127.62740397</v>
      </c>
      <c r="D40" s="27">
        <v>12884078.536754999</v>
      </c>
      <c r="E40" s="28">
        <v>13069678.816345001</v>
      </c>
      <c r="F40" s="28">
        <v>-7171997.0099999998</v>
      </c>
      <c r="G40" s="28">
        <v>-863199.01</v>
      </c>
      <c r="H40" s="29">
        <v>5712081.5267549995</v>
      </c>
      <c r="I40" s="28">
        <v>21625.52</v>
      </c>
      <c r="J40" s="28">
        <v>4</v>
      </c>
      <c r="K40" s="29">
        <v>-3908289.86736</v>
      </c>
      <c r="L40" s="28">
        <v>-2310483.9433049997</v>
      </c>
      <c r="M40" s="28">
        <v>-506692.28391000023</v>
      </c>
      <c r="N40" s="29">
        <v>-444350.28391</v>
      </c>
    </row>
    <row r="41" spans="1:15" x14ac:dyDescent="0.2">
      <c r="A41" s="55">
        <v>12</v>
      </c>
      <c r="B41" s="12" t="str">
        <f>BS!B41</f>
        <v>იშ ბანკ</v>
      </c>
      <c r="C41" s="70">
        <v>452230541.454624</v>
      </c>
      <c r="D41" s="24">
        <v>29007107.790419001</v>
      </c>
      <c r="E41" s="25">
        <v>21853241.337854002</v>
      </c>
      <c r="F41" s="25">
        <v>-11762264.174187001</v>
      </c>
      <c r="G41" s="25">
        <v>-8034247.8678559996</v>
      </c>
      <c r="H41" s="26">
        <v>17244843.616232</v>
      </c>
      <c r="I41" s="25">
        <v>2405893.8932670001</v>
      </c>
      <c r="J41" s="25">
        <v>1168212.49</v>
      </c>
      <c r="K41" s="26">
        <v>-3251136.6377400002</v>
      </c>
      <c r="L41" s="25">
        <v>372278.36275999999</v>
      </c>
      <c r="M41" s="25">
        <v>14365985.341251999</v>
      </c>
      <c r="N41" s="26">
        <v>11698224.161253</v>
      </c>
    </row>
    <row r="42" spans="1:15" x14ac:dyDescent="0.2">
      <c r="A42" s="56">
        <v>13</v>
      </c>
      <c r="B42" s="15" t="str">
        <f>BS!B42</f>
        <v>ზირაათ ბანკი</v>
      </c>
      <c r="C42" s="69">
        <v>234172806.4585</v>
      </c>
      <c r="D42" s="27">
        <v>14054490.6184</v>
      </c>
      <c r="E42" s="28">
        <v>12495544.178400001</v>
      </c>
      <c r="F42" s="28">
        <v>-3582477.62</v>
      </c>
      <c r="G42" s="28">
        <v>-2926403.3200000003</v>
      </c>
      <c r="H42" s="29">
        <v>10472012.998399999</v>
      </c>
      <c r="I42" s="28">
        <v>1224820.2</v>
      </c>
      <c r="J42" s="28">
        <v>1121222.69</v>
      </c>
      <c r="K42" s="29">
        <v>-4233869.42</v>
      </c>
      <c r="L42" s="28">
        <v>-654540.1017</v>
      </c>
      <c r="M42" s="28">
        <v>5583603.4766999986</v>
      </c>
      <c r="N42" s="29">
        <v>4550957.4767000005</v>
      </c>
    </row>
    <row r="43" spans="1:15" x14ac:dyDescent="0.2">
      <c r="A43" s="55">
        <v>14</v>
      </c>
      <c r="B43" s="12" t="str">
        <f>BS!B43</f>
        <v>სილქ ბანკი</v>
      </c>
      <c r="C43" s="70">
        <v>215398633.03896001</v>
      </c>
      <c r="D43" s="24">
        <v>13128564.818554001</v>
      </c>
      <c r="E43" s="25">
        <v>8296172.4785540001</v>
      </c>
      <c r="F43" s="25">
        <v>-8687605.7712450009</v>
      </c>
      <c r="G43" s="25">
        <v>-8400447.9804919995</v>
      </c>
      <c r="H43" s="26">
        <v>4440959.047309</v>
      </c>
      <c r="I43" s="25">
        <v>-2651.41</v>
      </c>
      <c r="J43" s="25">
        <v>299410.96999999997</v>
      </c>
      <c r="K43" s="26">
        <v>-12717516.915101999</v>
      </c>
      <c r="L43" s="25">
        <v>-575210.12313099985</v>
      </c>
      <c r="M43" s="25">
        <v>-8851767.9909239989</v>
      </c>
      <c r="N43" s="26">
        <v>-8420458.2415430006</v>
      </c>
      <c r="O43" s="75"/>
    </row>
    <row r="44" spans="1:15" x14ac:dyDescent="0.2">
      <c r="A44" s="56">
        <v>15</v>
      </c>
      <c r="B44" s="15" t="str">
        <f>BS!B44</f>
        <v>პეისერა</v>
      </c>
      <c r="C44" s="69">
        <v>16198415.23</v>
      </c>
      <c r="D44" s="27">
        <v>450384.95</v>
      </c>
      <c r="E44" s="28">
        <v>0</v>
      </c>
      <c r="F44" s="28">
        <v>-7449.36</v>
      </c>
      <c r="G44" s="28">
        <v>-3262.5</v>
      </c>
      <c r="H44" s="29">
        <v>442935.59</v>
      </c>
      <c r="I44" s="28">
        <v>49500.08</v>
      </c>
      <c r="J44" s="28">
        <v>342533.11</v>
      </c>
      <c r="K44" s="29">
        <v>-1398841.16</v>
      </c>
      <c r="L44" s="28">
        <v>0</v>
      </c>
      <c r="M44" s="28">
        <v>-955905.56999999983</v>
      </c>
      <c r="N44" s="29">
        <v>-966870.57</v>
      </c>
      <c r="O44" s="76"/>
    </row>
    <row r="45" spans="1:15" x14ac:dyDescent="0.2">
      <c r="A45" s="55">
        <v>16</v>
      </c>
      <c r="B45" s="12" t="str">
        <f>BS!B45</f>
        <v>ჰეშბანკი</v>
      </c>
      <c r="C45" s="70">
        <v>12423212.320057999</v>
      </c>
      <c r="D45" s="24">
        <v>500511</v>
      </c>
      <c r="E45" s="25">
        <v>0</v>
      </c>
      <c r="F45" s="25">
        <v>-66</v>
      </c>
      <c r="G45" s="25">
        <v>0</v>
      </c>
      <c r="H45" s="26">
        <v>500445</v>
      </c>
      <c r="I45" s="25">
        <v>-115424</v>
      </c>
      <c r="J45" s="25">
        <v>-4646</v>
      </c>
      <c r="K45" s="26">
        <v>-4013887</v>
      </c>
      <c r="L45" s="25">
        <v>5501</v>
      </c>
      <c r="M45" s="25">
        <v>-3507941</v>
      </c>
      <c r="N45" s="26">
        <v>-2947202</v>
      </c>
      <c r="O45" s="75"/>
    </row>
    <row r="46" spans="1:15" x14ac:dyDescent="0.2">
      <c r="A46" s="56">
        <v>17</v>
      </c>
      <c r="B46" s="15" t="str">
        <f>BS!B46</f>
        <v>პეივბანკი</v>
      </c>
      <c r="C46" s="69">
        <v>8541688.5199999996</v>
      </c>
      <c r="D46" s="27">
        <v>336799.88</v>
      </c>
      <c r="E46" s="28">
        <v>0</v>
      </c>
      <c r="F46" s="28">
        <v>0</v>
      </c>
      <c r="G46" s="28">
        <v>0</v>
      </c>
      <c r="H46" s="29">
        <v>336799.88</v>
      </c>
      <c r="I46" s="28">
        <v>0</v>
      </c>
      <c r="J46" s="28">
        <v>-35685.9</v>
      </c>
      <c r="K46" s="29">
        <v>-711254.26</v>
      </c>
      <c r="L46" s="28">
        <v>0</v>
      </c>
      <c r="M46" s="28">
        <v>-374454.38</v>
      </c>
      <c r="N46" s="29">
        <v>-374454.38</v>
      </c>
      <c r="O46" s="76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I27:K27"/>
  </mergeCells>
  <pageMargins left="0.7" right="0.2" top="0.25" bottom="0.2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V47"/>
  <sheetViews>
    <sheetView view="pageBreakPreview" topLeftCell="A2" zoomScaleNormal="85" zoomScaleSheetLayoutView="100" workbookViewId="0">
      <selection activeCell="B3" sqref="B3"/>
    </sheetView>
  </sheetViews>
  <sheetFormatPr defaultColWidth="9.140625" defaultRowHeight="12.75" x14ac:dyDescent="0.2"/>
  <cols>
    <col min="1" max="1" width="4.5703125" style="6" customWidth="1"/>
    <col min="2" max="2" width="30.42578125" style="6" bestFit="1" customWidth="1"/>
    <col min="3" max="6" width="10.85546875" style="6" bestFit="1" customWidth="1"/>
    <col min="7" max="7" width="11.85546875" style="6" bestFit="1" customWidth="1"/>
    <col min="8" max="8" width="9.7109375" style="6" bestFit="1" customWidth="1"/>
    <col min="9" max="9" width="9.42578125" style="6" bestFit="1" customWidth="1"/>
    <col min="10" max="10" width="9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8.85546875" style="6" bestFit="1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ht="9" hidden="1" customHeight="1" x14ac:dyDescent="0.2"/>
    <row r="2" spans="1:6" x14ac:dyDescent="0.2">
      <c r="A2" s="6" t="s">
        <v>91</v>
      </c>
    </row>
    <row r="3" spans="1:6" x14ac:dyDescent="0.2">
      <c r="B3" s="66">
        <f>'BS-E'!B3</f>
        <v>45565</v>
      </c>
    </row>
    <row r="4" spans="1:6" ht="13.5" thickBot="1" x14ac:dyDescent="0.25"/>
    <row r="5" spans="1:6" ht="15.75" customHeight="1" x14ac:dyDescent="0.2">
      <c r="A5" s="172" t="s">
        <v>0</v>
      </c>
      <c r="B5" s="170" t="s">
        <v>49</v>
      </c>
      <c r="C5" s="193" t="s">
        <v>48</v>
      </c>
      <c r="D5" s="194"/>
      <c r="E5" s="194"/>
      <c r="F5" s="195"/>
    </row>
    <row r="6" spans="1:6" s="11" customFormat="1" ht="180.75" customHeight="1" x14ac:dyDescent="0.2">
      <c r="A6" s="173"/>
      <c r="B6" s="171"/>
      <c r="C6" s="9" t="s">
        <v>5</v>
      </c>
      <c r="D6" s="37" t="s">
        <v>67</v>
      </c>
      <c r="E6" s="37" t="s">
        <v>16</v>
      </c>
      <c r="F6" s="38" t="s">
        <v>70</v>
      </c>
    </row>
    <row r="7" spans="1:6" x14ac:dyDescent="0.2">
      <c r="A7" s="55">
        <v>1</v>
      </c>
      <c r="B7" s="12" t="str">
        <f>'BS-E'!B7</f>
        <v>TBC Bank</v>
      </c>
      <c r="C7" s="31">
        <f>IS!C7</f>
        <v>0.39089691881851907</v>
      </c>
      <c r="D7" s="32">
        <f>IS!D7</f>
        <v>0.32798596734979235</v>
      </c>
      <c r="E7" s="32">
        <f>IS!E7</f>
        <v>0.38823881487317291</v>
      </c>
      <c r="F7" s="33">
        <f>IS!F7</f>
        <v>0.38872438167486617</v>
      </c>
    </row>
    <row r="8" spans="1:6" x14ac:dyDescent="0.2">
      <c r="A8" s="56">
        <v>2</v>
      </c>
      <c r="B8" s="15" t="str">
        <f>'BS-E'!B8</f>
        <v>Bank of Georgia</v>
      </c>
      <c r="C8" s="34">
        <f>IS!C8</f>
        <v>0.38836941304097961</v>
      </c>
      <c r="D8" s="35">
        <f>IS!D8</f>
        <v>0.41205229022547801</v>
      </c>
      <c r="E8" s="35">
        <f>IS!E8</f>
        <v>0.47730840598447538</v>
      </c>
      <c r="F8" s="36">
        <f>IS!F8</f>
        <v>0.48667183156168931</v>
      </c>
    </row>
    <row r="9" spans="1:6" x14ac:dyDescent="0.2">
      <c r="A9" s="55">
        <v>3</v>
      </c>
      <c r="B9" s="12" t="str">
        <f>'BS-E'!B9</f>
        <v>Liberty Bank</v>
      </c>
      <c r="C9" s="31">
        <f>IS!C9</f>
        <v>5.3114484491980453E-2</v>
      </c>
      <c r="D9" s="32">
        <f>IS!D9</f>
        <v>7.5598975320726028E-2</v>
      </c>
      <c r="E9" s="32">
        <f>IS!E9</f>
        <v>3.7349225932025429E-2</v>
      </c>
      <c r="F9" s="33">
        <f>IS!F9</f>
        <v>3.656139066932966E-2</v>
      </c>
    </row>
    <row r="10" spans="1:6" x14ac:dyDescent="0.2">
      <c r="A10" s="56">
        <v>4</v>
      </c>
      <c r="B10" s="15" t="str">
        <f>'BS-E'!B10</f>
        <v>Basis Bank</v>
      </c>
      <c r="C10" s="34">
        <f>IS!C10</f>
        <v>4.1519785163678567E-2</v>
      </c>
      <c r="D10" s="35">
        <f>IS!D10</f>
        <v>3.530688125058086E-2</v>
      </c>
      <c r="E10" s="35">
        <f>IS!E10</f>
        <v>2.192580963189358E-2</v>
      </c>
      <c r="F10" s="36">
        <f>IS!F10</f>
        <v>2.4578107402886962E-2</v>
      </c>
    </row>
    <row r="11" spans="1:6" x14ac:dyDescent="0.2">
      <c r="A11" s="55">
        <v>5</v>
      </c>
      <c r="B11" s="12" t="str">
        <f>'BS-E'!B11</f>
        <v>Credo Bank</v>
      </c>
      <c r="C11" s="31">
        <f>IS!C11</f>
        <v>3.204917588660184E-2</v>
      </c>
      <c r="D11" s="32">
        <f>IS!D11</f>
        <v>6.8973609014030879E-2</v>
      </c>
      <c r="E11" s="32">
        <f>IS!E11</f>
        <v>5.1182811351800278E-2</v>
      </c>
      <c r="F11" s="33">
        <f>IS!F11</f>
        <v>1.9943744820247876E-2</v>
      </c>
    </row>
    <row r="12" spans="1:6" x14ac:dyDescent="0.2">
      <c r="A12" s="56">
        <v>6</v>
      </c>
      <c r="B12" s="15" t="str">
        <f>'BS-E'!B12</f>
        <v>ProCredit Bank</v>
      </c>
      <c r="C12" s="34">
        <f>IS!C12</f>
        <v>2.1465715620620846E-2</v>
      </c>
      <c r="D12" s="35">
        <f>IS!D12</f>
        <v>1.7365315711852802E-2</v>
      </c>
      <c r="E12" s="35">
        <f>IS!E12</f>
        <v>4.9018425794966917E-4</v>
      </c>
      <c r="F12" s="36">
        <f>IS!F12</f>
        <v>1.0979822105276291E-2</v>
      </c>
    </row>
    <row r="13" spans="1:6" x14ac:dyDescent="0.2">
      <c r="A13" s="55">
        <v>7</v>
      </c>
      <c r="B13" s="12" t="str">
        <f>'BS-E'!B13</f>
        <v>Tera bank</v>
      </c>
      <c r="C13" s="31">
        <f>IS!C13</f>
        <v>2.0798118643905857E-2</v>
      </c>
      <c r="D13" s="32">
        <f>IS!D13</f>
        <v>1.7575191077971331E-2</v>
      </c>
      <c r="E13" s="32">
        <f>IS!E13</f>
        <v>6.7663023412687052E-3</v>
      </c>
      <c r="F13" s="33">
        <f>IS!F13</f>
        <v>9.9905899386437506E-3</v>
      </c>
    </row>
    <row r="14" spans="1:6" x14ac:dyDescent="0.2">
      <c r="A14" s="56">
        <v>8</v>
      </c>
      <c r="B14" s="15" t="str">
        <f>'BS-E'!B14</f>
        <v>Cartu Bank</v>
      </c>
      <c r="C14" s="34">
        <f>IS!C14</f>
        <v>1.9638800275104458E-2</v>
      </c>
      <c r="D14" s="35">
        <f>IS!D14</f>
        <v>1.7198645763310941E-2</v>
      </c>
      <c r="E14" s="35">
        <f>IS!E14</f>
        <v>7.2715418634692114E-3</v>
      </c>
      <c r="F14" s="36">
        <f>IS!F14</f>
        <v>1.2145800931444002E-2</v>
      </c>
    </row>
    <row r="15" spans="1:6" x14ac:dyDescent="0.2">
      <c r="A15" s="55">
        <v>9</v>
      </c>
      <c r="B15" s="12" t="str">
        <f>'BS-E'!B15</f>
        <v>HALYK Bank</v>
      </c>
      <c r="C15" s="31">
        <f>IS!C15</f>
        <v>9.9807650866185742E-3</v>
      </c>
      <c r="D15" s="32">
        <f>IS!D15</f>
        <v>9.3922765831046529E-3</v>
      </c>
      <c r="E15" s="32">
        <f>IS!E15</f>
        <v>1.4731570550623903E-3</v>
      </c>
      <c r="F15" s="33">
        <f>IS!F15</f>
        <v>6.3808238922358658E-3</v>
      </c>
    </row>
    <row r="16" spans="1:6" x14ac:dyDescent="0.2">
      <c r="A16" s="56">
        <v>10</v>
      </c>
      <c r="B16" s="15" t="str">
        <f>'BS-E'!B16</f>
        <v>Pasha Bank</v>
      </c>
      <c r="C16" s="34">
        <f>IS!C16</f>
        <v>6.7517229691392774E-3</v>
      </c>
      <c r="D16" s="35">
        <f>IS!D16</f>
        <v>6.3071438834866028E-3</v>
      </c>
      <c r="E16" s="35">
        <f>IS!E16</f>
        <v>1.8278669835443335E-3</v>
      </c>
      <c r="F16" s="36">
        <f>IS!F16</f>
        <v>2.6785571883628928E-3</v>
      </c>
    </row>
    <row r="17" spans="1:22" x14ac:dyDescent="0.2">
      <c r="A17" s="55">
        <v>11</v>
      </c>
      <c r="B17" s="12" t="str">
        <f>'BS-E'!B17</f>
        <v>VTB Bank Georgia</v>
      </c>
      <c r="C17" s="31">
        <f>IS!C17</f>
        <v>5.055987008648441E-3</v>
      </c>
      <c r="D17" s="32">
        <f>IS!D17</f>
        <v>1.7863830313973104E-3</v>
      </c>
      <c r="E17" s="32">
        <f>IS!E17</f>
        <v>3.7206787271270631E-5</v>
      </c>
      <c r="F17" s="33">
        <f>IS!F17</f>
        <v>-1.930421606174279E-4</v>
      </c>
    </row>
    <row r="18" spans="1:22" x14ac:dyDescent="0.2">
      <c r="A18" s="56">
        <v>12</v>
      </c>
      <c r="B18" s="15" t="str">
        <f>'BS-E'!B18</f>
        <v>IS Bank</v>
      </c>
      <c r="C18" s="34">
        <f>IS!C18</f>
        <v>4.9892230236994834E-3</v>
      </c>
      <c r="D18" s="35">
        <f>IS!D18</f>
        <v>5.3931121029775868E-3</v>
      </c>
      <c r="E18" s="35">
        <f>IS!E18</f>
        <v>4.1393493559477119E-3</v>
      </c>
      <c r="F18" s="36">
        <f>IS!F18</f>
        <v>5.0821402601661661E-3</v>
      </c>
    </row>
    <row r="19" spans="1:22" x14ac:dyDescent="0.2">
      <c r="A19" s="55">
        <v>13</v>
      </c>
      <c r="B19" s="12" t="str">
        <f>'BS-E'!B19</f>
        <v>Ziraat Bank</v>
      </c>
      <c r="C19" s="31">
        <f>IS!C19</f>
        <v>2.5835060890603305E-3</v>
      </c>
      <c r="D19" s="32">
        <f>IS!D19</f>
        <v>3.2749928790916927E-3</v>
      </c>
      <c r="E19" s="32">
        <f>IS!E19</f>
        <v>2.1073076914199123E-3</v>
      </c>
      <c r="F19" s="33">
        <f>IS!F19</f>
        <v>1.9771038660079832E-3</v>
      </c>
    </row>
    <row r="20" spans="1:22" x14ac:dyDescent="0.2">
      <c r="A20" s="56">
        <v>14</v>
      </c>
      <c r="B20" s="15" t="str">
        <f>'BS-E'!B20</f>
        <v>Silk Bank</v>
      </c>
      <c r="C20" s="34">
        <f>IS!C20</f>
        <v>2.3763804535948314E-3</v>
      </c>
      <c r="D20" s="35">
        <f>IS!D20</f>
        <v>1.3888551569308568E-3</v>
      </c>
      <c r="E20" s="35">
        <f>IS!E20</f>
        <v>-4.5617607270909396E-6</v>
      </c>
      <c r="F20" s="36">
        <f>IS!F20</f>
        <v>-3.6581577894648598E-3</v>
      </c>
    </row>
    <row r="21" spans="1:22" x14ac:dyDescent="0.2">
      <c r="A21" s="55">
        <v>15</v>
      </c>
      <c r="B21" s="12" t="str">
        <f>'BS-E'!B21</f>
        <v>Paysera</v>
      </c>
      <c r="C21" s="31">
        <f>IS!C21</f>
        <v>1.7870864261623393E-4</v>
      </c>
      <c r="D21" s="32">
        <f>IS!D21</f>
        <v>1.3852264157501658E-4</v>
      </c>
      <c r="E21" s="32">
        <f>IS!E21</f>
        <v>8.516507101197465E-5</v>
      </c>
      <c r="F21" s="33">
        <f>IS!F21</f>
        <v>-4.2004425478888189E-4</v>
      </c>
    </row>
    <row r="22" spans="1:22" x14ac:dyDescent="0.2">
      <c r="A22" s="56">
        <v>16</v>
      </c>
      <c r="B22" s="15" t="str">
        <f>'BS-E'!B22</f>
        <v>HashBank</v>
      </c>
      <c r="C22" s="34">
        <f>IS!C22</f>
        <v>1.3705880353894593E-4</v>
      </c>
      <c r="D22" s="35">
        <f>IS!D22</f>
        <v>1.5650800009773242E-4</v>
      </c>
      <c r="E22" s="35">
        <f>IS!E22</f>
        <v>-1.9858741958570897E-4</v>
      </c>
      <c r="F22" s="36">
        <f>IS!F22</f>
        <v>-1.2803733056041848E-3</v>
      </c>
    </row>
    <row r="23" spans="1:22" ht="13.5" thickBot="1" x14ac:dyDescent="0.25">
      <c r="A23" s="55">
        <v>17</v>
      </c>
      <c r="B23" s="12" t="str">
        <f>'BS-E'!B23</f>
        <v>PaveBank</v>
      </c>
      <c r="C23" s="31">
        <f>IS!C23</f>
        <v>9.4235981692381162E-5</v>
      </c>
      <c r="D23" s="32">
        <f>IS!D23</f>
        <v>1.0533000759715107E-4</v>
      </c>
      <c r="E23" s="32">
        <f>IS!E23</f>
        <v>0</v>
      </c>
      <c r="F23" s="33">
        <f>IS!F23</f>
        <v>-1.6267680068029458E-4</v>
      </c>
    </row>
    <row r="24" spans="1:22" ht="13.5" thickBot="1" x14ac:dyDescent="0.25">
      <c r="A24" s="18"/>
      <c r="B24" s="19" t="s">
        <v>51</v>
      </c>
      <c r="C24" s="20">
        <f>SUM(C7:C23)</f>
        <v>0.99999999999999922</v>
      </c>
      <c r="D24" s="21">
        <f t="shared" ref="D24:F24" si="0">SUM(D7:D23)</f>
        <v>1.000000000000002</v>
      </c>
      <c r="E24" s="21">
        <f t="shared" si="0"/>
        <v>0.99999999999999989</v>
      </c>
      <c r="F24" s="21">
        <f t="shared" si="0"/>
        <v>1.0000000000000011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54</v>
      </c>
      <c r="U26" s="23"/>
      <c r="V26" s="23"/>
    </row>
    <row r="27" spans="1:22" ht="15.75" customHeight="1" x14ac:dyDescent="0.2">
      <c r="A27" s="172" t="s">
        <v>0</v>
      </c>
      <c r="B27" s="170" t="s">
        <v>49</v>
      </c>
      <c r="C27" s="183" t="s">
        <v>5</v>
      </c>
      <c r="D27" s="185" t="s">
        <v>68</v>
      </c>
      <c r="E27" s="186"/>
      <c r="F27" s="186"/>
      <c r="G27" s="186"/>
      <c r="H27" s="187"/>
      <c r="I27" s="89" t="s">
        <v>69</v>
      </c>
      <c r="J27" s="89"/>
      <c r="K27" s="89"/>
      <c r="L27" s="188" t="s">
        <v>14</v>
      </c>
      <c r="M27" s="188" t="s">
        <v>247</v>
      </c>
      <c r="N27" s="177" t="str">
        <f>'BS-E'!$R$28</f>
        <v>NET Income of 9 months 2024</v>
      </c>
      <c r="O27" s="39"/>
    </row>
    <row r="28" spans="1:22" ht="131.25" customHeight="1" x14ac:dyDescent="0.2">
      <c r="A28" s="173"/>
      <c r="B28" s="171"/>
      <c r="C28" s="184"/>
      <c r="D28" s="40" t="s">
        <v>17</v>
      </c>
      <c r="E28" s="37" t="s">
        <v>18</v>
      </c>
      <c r="F28" s="37" t="s">
        <v>19</v>
      </c>
      <c r="G28" s="37" t="s">
        <v>20</v>
      </c>
      <c r="H28" s="38" t="s">
        <v>15</v>
      </c>
      <c r="I28" s="37" t="s">
        <v>246</v>
      </c>
      <c r="J28" s="37" t="s">
        <v>21</v>
      </c>
      <c r="K28" s="41" t="s">
        <v>71</v>
      </c>
      <c r="L28" s="189"/>
      <c r="M28" s="189"/>
      <c r="N28" s="178"/>
      <c r="O28" s="39"/>
    </row>
    <row r="29" spans="1:22" x14ac:dyDescent="0.2">
      <c r="A29" s="137"/>
      <c r="B29" s="124" t="str">
        <f>'BS-E'!B29</f>
        <v>Consolidated</v>
      </c>
      <c r="C29" s="138">
        <f>IS!C29</f>
        <v>90641476499.741104</v>
      </c>
      <c r="D29" s="139">
        <f>IS!D29</f>
        <v>6171103086.8811903</v>
      </c>
      <c r="E29" s="139">
        <f>IS!E29</f>
        <v>5137862074.5913</v>
      </c>
      <c r="F29" s="139">
        <f>IS!F29</f>
        <v>-2973534913.4492002</v>
      </c>
      <c r="G29" s="139">
        <f>IS!G29</f>
        <v>-1950801311.058733</v>
      </c>
      <c r="H29" s="139">
        <f>IS!H29</f>
        <v>3197568173.4319901</v>
      </c>
      <c r="I29" s="140">
        <f>IS!I29</f>
        <v>581225136.21858001</v>
      </c>
      <c r="J29" s="140">
        <f>IS!J29</f>
        <v>570974468.15999997</v>
      </c>
      <c r="K29" s="138">
        <f>IS!K29</f>
        <v>-262093722.033517</v>
      </c>
      <c r="L29" s="140">
        <f>IS!L29</f>
        <v>-216146519.30563599</v>
      </c>
      <c r="M29" s="140">
        <f>IS!M29</f>
        <v>2723210327.4728427</v>
      </c>
      <c r="N29" s="141">
        <f>IS!N29</f>
        <v>2301830245.2106099</v>
      </c>
    </row>
    <row r="30" spans="1:22" x14ac:dyDescent="0.2">
      <c r="A30" s="56">
        <v>1</v>
      </c>
      <c r="B30" s="15" t="str">
        <f>'BS-E'!B30</f>
        <v>TBC Bank</v>
      </c>
      <c r="C30" s="46">
        <f>IS!C30</f>
        <v>35431473880.910004</v>
      </c>
      <c r="D30" s="47">
        <f>IS!D30</f>
        <v>2229248846.6900001</v>
      </c>
      <c r="E30" s="48">
        <f>IS!E30</f>
        <v>1837101090.02</v>
      </c>
      <c r="F30" s="48">
        <f>IS!F30</f>
        <v>-1180491356.1600001</v>
      </c>
      <c r="G30" s="48">
        <f>IS!G30</f>
        <v>-753219134.02999997</v>
      </c>
      <c r="H30" s="49">
        <f>IS!H30</f>
        <v>1048757490.53</v>
      </c>
      <c r="I30" s="48">
        <f>IS!I30</f>
        <v>225654158.06</v>
      </c>
      <c r="J30" s="48">
        <f>IS!J30</f>
        <v>255560644.41999999</v>
      </c>
      <c r="K30" s="46">
        <f>IS!K30</f>
        <v>84758085.590000004</v>
      </c>
      <c r="L30" s="48">
        <f>IS!L30</f>
        <v>-79224157.329999998</v>
      </c>
      <c r="M30" s="48">
        <f>IS!M30</f>
        <v>1054291418.7899998</v>
      </c>
      <c r="N30" s="49">
        <f>IS!N30</f>
        <v>894777538.78999996</v>
      </c>
    </row>
    <row r="31" spans="1:22" x14ac:dyDescent="0.2">
      <c r="A31" s="55">
        <v>2</v>
      </c>
      <c r="B31" s="12" t="str">
        <f>'BS-E'!B31</f>
        <v>Bank of Georgia</v>
      </c>
      <c r="C31" s="42">
        <f>IS!C31</f>
        <v>35202377025.3722</v>
      </c>
      <c r="D31" s="43">
        <f>IS!D31</f>
        <v>2374200236.9047899</v>
      </c>
      <c r="E31" s="44">
        <f>IS!E31</f>
        <v>1951190614.91258</v>
      </c>
      <c r="F31" s="44">
        <f>IS!F31</f>
        <v>-1056634947.89004</v>
      </c>
      <c r="G31" s="44">
        <f>IS!G31</f>
        <v>-716246456.31004</v>
      </c>
      <c r="H31" s="45">
        <f>IS!H31</f>
        <v>1317565289.01475</v>
      </c>
      <c r="I31" s="44">
        <f>IS!I31</f>
        <v>277423643.28659999</v>
      </c>
      <c r="J31" s="44">
        <f>IS!J31</f>
        <v>259908537.66</v>
      </c>
      <c r="K31" s="42">
        <f>IS!K31</f>
        <v>58182686.445200004</v>
      </c>
      <c r="L31" s="44">
        <f>IS!L31</f>
        <v>-51373223.429208994</v>
      </c>
      <c r="M31" s="44">
        <f>IS!M31</f>
        <v>1324374752.030741</v>
      </c>
      <c r="N31" s="45">
        <f>IS!N31</f>
        <v>1120235941.3807399</v>
      </c>
    </row>
    <row r="32" spans="1:22" x14ac:dyDescent="0.2">
      <c r="A32" s="56">
        <v>3</v>
      </c>
      <c r="B32" s="15" t="str">
        <f>'BS-E'!B32</f>
        <v>Liberty Bank</v>
      </c>
      <c r="C32" s="46">
        <f>IS!C32</f>
        <v>4814375297.8757095</v>
      </c>
      <c r="D32" s="47">
        <f>IS!D32</f>
        <v>448248887.51200002</v>
      </c>
      <c r="E32" s="48">
        <f>IS!E32</f>
        <v>391492457.11199999</v>
      </c>
      <c r="F32" s="48">
        <f>IS!F32</f>
        <v>-206516010.082376</v>
      </c>
      <c r="G32" s="48">
        <f>IS!G32</f>
        <v>-165942697.93365002</v>
      </c>
      <c r="H32" s="49">
        <f>IS!H32</f>
        <v>241732877.42962402</v>
      </c>
      <c r="I32" s="48">
        <f>IS!I32</f>
        <v>21708308.93</v>
      </c>
      <c r="J32" s="48">
        <f>IS!J32</f>
        <v>1488344.46</v>
      </c>
      <c r="K32" s="46">
        <f>IS!K32</f>
        <v>-123444840.5</v>
      </c>
      <c r="L32" s="48">
        <f>IS!L32</f>
        <v>-20329393.57</v>
      </c>
      <c r="M32" s="48">
        <f>IS!M32</f>
        <v>97958643.359624028</v>
      </c>
      <c r="N32" s="49">
        <f>IS!N32</f>
        <v>84158114.849623993</v>
      </c>
    </row>
    <row r="33" spans="1:15" x14ac:dyDescent="0.2">
      <c r="A33" s="55">
        <v>4</v>
      </c>
      <c r="B33" s="12" t="str">
        <f>'BS-E'!B33</f>
        <v>Basis Bank</v>
      </c>
      <c r="C33" s="42">
        <f>IS!C33</f>
        <v>3763414631.18787</v>
      </c>
      <c r="D33" s="43">
        <f>IS!D33</f>
        <v>258844833.83000001</v>
      </c>
      <c r="E33" s="44">
        <f>IS!E33</f>
        <v>223039507.97</v>
      </c>
      <c r="F33" s="44">
        <f>IS!F33</f>
        <v>-145948674.03999999</v>
      </c>
      <c r="G33" s="44">
        <f>IS!G33</f>
        <v>-111281579.30000001</v>
      </c>
      <c r="H33" s="45">
        <f>IS!H33</f>
        <v>112896159.79000002</v>
      </c>
      <c r="I33" s="44">
        <f>IS!I33</f>
        <v>12743831.689999999</v>
      </c>
      <c r="J33" s="44">
        <f>IS!J33</f>
        <v>12689644.310000001</v>
      </c>
      <c r="K33" s="42">
        <f>IS!K33</f>
        <v>-45175511.93</v>
      </c>
      <c r="L33" s="44">
        <f>IS!L33</f>
        <v>-3263871.95</v>
      </c>
      <c r="M33" s="44">
        <f>IS!M33</f>
        <v>64456775.910000011</v>
      </c>
      <c r="N33" s="45">
        <f>IS!N33</f>
        <v>56574630.990000002</v>
      </c>
    </row>
    <row r="34" spans="1:15" x14ac:dyDescent="0.2">
      <c r="A34" s="56">
        <v>5</v>
      </c>
      <c r="B34" s="15" t="str">
        <f>'BS-E'!B34</f>
        <v>Credo Bank</v>
      </c>
      <c r="C34" s="46">
        <f>IS!C34</f>
        <v>2904984622.9614902</v>
      </c>
      <c r="D34" s="47">
        <f>IS!D34</f>
        <v>381139671.81000698</v>
      </c>
      <c r="E34" s="48">
        <f>IS!E34</f>
        <v>345109546.600003</v>
      </c>
      <c r="F34" s="48">
        <f>IS!F34</f>
        <v>-160591854.81999999</v>
      </c>
      <c r="G34" s="48">
        <f>IS!G34</f>
        <v>-52111657.939999998</v>
      </c>
      <c r="H34" s="49">
        <f>IS!H34</f>
        <v>220547816.99000698</v>
      </c>
      <c r="I34" s="48">
        <f>IS!I34</f>
        <v>29748736.5</v>
      </c>
      <c r="J34" s="48">
        <f>IS!J34</f>
        <v>4646190.79</v>
      </c>
      <c r="K34" s="46">
        <f>IS!K34</f>
        <v>-111082423.47</v>
      </c>
      <c r="L34" s="48">
        <f>IS!L34</f>
        <v>-52096604.739997998</v>
      </c>
      <c r="M34" s="48">
        <f>IS!M34</f>
        <v>57368788.780008987</v>
      </c>
      <c r="N34" s="49">
        <f>IS!N34</f>
        <v>45907115.030009001</v>
      </c>
    </row>
    <row r="35" spans="1:15" x14ac:dyDescent="0.2">
      <c r="A35" s="55">
        <v>6</v>
      </c>
      <c r="B35" s="12" t="str">
        <f>'BS-E'!B35</f>
        <v>ProCredit Bank</v>
      </c>
      <c r="C35" s="42">
        <f>IS!C35</f>
        <v>1945684157.97663</v>
      </c>
      <c r="D35" s="43">
        <f>IS!D35</f>
        <v>96982999.151719004</v>
      </c>
      <c r="E35" s="44">
        <f>IS!E35</f>
        <v>80146342.735400006</v>
      </c>
      <c r="F35" s="44">
        <f>IS!F35</f>
        <v>-41456218.309900001</v>
      </c>
      <c r="G35" s="44">
        <f>IS!G35</f>
        <v>-26246454.559799999</v>
      </c>
      <c r="H35" s="45">
        <f>IS!H35</f>
        <v>55526780.841819003</v>
      </c>
      <c r="I35" s="44">
        <f>IS!I35</f>
        <v>284907.41209900001</v>
      </c>
      <c r="J35" s="44">
        <f>IS!J35</f>
        <v>12228317.52</v>
      </c>
      <c r="K35" s="42">
        <f>IS!K35</f>
        <v>-28205951.022861999</v>
      </c>
      <c r="L35" s="44">
        <f>IS!L35</f>
        <v>1372746.6499999997</v>
      </c>
      <c r="M35" s="44">
        <f>IS!M35</f>
        <v>28693576.468957003</v>
      </c>
      <c r="N35" s="45">
        <f>IS!N35</f>
        <v>25273686.608957</v>
      </c>
    </row>
    <row r="36" spans="1:15" x14ac:dyDescent="0.2">
      <c r="A36" s="56">
        <v>7</v>
      </c>
      <c r="B36" s="15" t="str">
        <f>'BS-E'!B36</f>
        <v>Tera bank</v>
      </c>
      <c r="C36" s="46">
        <f>IS!C36</f>
        <v>1885172182.30042</v>
      </c>
      <c r="D36" s="47">
        <f>IS!D36</f>
        <v>139821374</v>
      </c>
      <c r="E36" s="48">
        <f>IS!E36</f>
        <v>120398794.08923499</v>
      </c>
      <c r="F36" s="48">
        <f>IS!F36</f>
        <v>-83623502.367092997</v>
      </c>
      <c r="G36" s="48">
        <f>IS!G36</f>
        <v>-59179093.579999998</v>
      </c>
      <c r="H36" s="49">
        <f>IS!H36</f>
        <v>56197871.632907003</v>
      </c>
      <c r="I36" s="48">
        <f>IS!I36</f>
        <v>3932745</v>
      </c>
      <c r="J36" s="48">
        <f>IS!J36</f>
        <v>4091558</v>
      </c>
      <c r="K36" s="46">
        <f>IS!K36</f>
        <v>-24504885.969616</v>
      </c>
      <c r="L36" s="48">
        <f>IS!L36</f>
        <v>-4261809.5750229992</v>
      </c>
      <c r="M36" s="48">
        <f>IS!M36</f>
        <v>27431176.088268004</v>
      </c>
      <c r="N36" s="49">
        <f>IS!N36</f>
        <v>22996642.088266999</v>
      </c>
    </row>
    <row r="37" spans="1:15" x14ac:dyDescent="0.2">
      <c r="A37" s="55">
        <v>8</v>
      </c>
      <c r="B37" s="12" t="str">
        <f>'BS-E'!B37</f>
        <v>Cartu Bank</v>
      </c>
      <c r="C37" s="42">
        <f>IS!C37</f>
        <v>1780089853.6189899</v>
      </c>
      <c r="D37" s="43">
        <f>IS!D37</f>
        <v>80644163.654753</v>
      </c>
      <c r="E37" s="44">
        <f>IS!E37</f>
        <v>57146139.583938003</v>
      </c>
      <c r="F37" s="44">
        <f>IS!F37</f>
        <v>-25650321.335859001</v>
      </c>
      <c r="G37" s="44">
        <f>IS!G37</f>
        <v>-20859254.479600001</v>
      </c>
      <c r="H37" s="45">
        <f>IS!H37</f>
        <v>54993842.318893999</v>
      </c>
      <c r="I37" s="44">
        <f>IS!I37</f>
        <v>4226402.9101139996</v>
      </c>
      <c r="J37" s="44">
        <f>IS!J37</f>
        <v>7228045.5</v>
      </c>
      <c r="K37" s="42">
        <f>IS!K37</f>
        <v>-15067467.482537</v>
      </c>
      <c r="L37" s="44">
        <f>IS!L37</f>
        <v>-5046515.0784420008</v>
      </c>
      <c r="M37" s="44">
        <f>IS!M37</f>
        <v>34879859.757914998</v>
      </c>
      <c r="N37" s="45">
        <f>IS!N37</f>
        <v>27957571.936305001</v>
      </c>
    </row>
    <row r="38" spans="1:15" x14ac:dyDescent="0.2">
      <c r="A38" s="56">
        <v>9</v>
      </c>
      <c r="B38" s="15" t="str">
        <f>'BS-E'!B38</f>
        <v>HALYK Bank</v>
      </c>
      <c r="C38" s="46">
        <f>IS!C38</f>
        <v>904671284.04817402</v>
      </c>
      <c r="D38" s="47">
        <f>IS!D38</f>
        <v>55067920.158206001</v>
      </c>
      <c r="E38" s="48">
        <f>IS!E38</f>
        <v>49630561.850000001</v>
      </c>
      <c r="F38" s="48">
        <f>IS!F38</f>
        <v>-25035475.48</v>
      </c>
      <c r="G38" s="48">
        <f>IS!G38</f>
        <v>-10886940.32</v>
      </c>
      <c r="H38" s="49">
        <f>IS!H38</f>
        <v>30032444.678206</v>
      </c>
      <c r="I38" s="48">
        <f>IS!I38</f>
        <v>856235.91</v>
      </c>
      <c r="J38" s="48">
        <f>IS!J38</f>
        <v>2290018.96</v>
      </c>
      <c r="K38" s="46">
        <f>IS!K38</f>
        <v>-13684190.43</v>
      </c>
      <c r="L38" s="48">
        <f>IS!L38</f>
        <v>1606275.1163049999</v>
      </c>
      <c r="M38" s="48">
        <f>IS!M38</f>
        <v>17954529.364511002</v>
      </c>
      <c r="N38" s="49">
        <f>IS!N38</f>
        <v>14687573.424511001</v>
      </c>
    </row>
    <row r="39" spans="1:15" x14ac:dyDescent="0.2">
      <c r="A39" s="55">
        <v>10</v>
      </c>
      <c r="B39" s="12" t="str">
        <f>'BS-E'!B39</f>
        <v>Pasha Bank</v>
      </c>
      <c r="C39" s="42">
        <f>IS!C39</f>
        <v>611986138.84000003</v>
      </c>
      <c r="D39" s="43">
        <f>IS!D39</f>
        <v>36542215.575593002</v>
      </c>
      <c r="E39" s="44">
        <f>IS!E39</f>
        <v>26892382.906993002</v>
      </c>
      <c r="F39" s="44">
        <f>IS!F39</f>
        <v>-16374693.0285</v>
      </c>
      <c r="G39" s="44">
        <f>IS!G39</f>
        <v>-14600481.927300001</v>
      </c>
      <c r="H39" s="45">
        <f>IS!H39</f>
        <v>20167522.547093004</v>
      </c>
      <c r="I39" s="44">
        <f>IS!I39</f>
        <v>1062402.2365000001</v>
      </c>
      <c r="J39" s="44">
        <f>IS!J39</f>
        <v>7952115.1799999997</v>
      </c>
      <c r="K39" s="42">
        <f>IS!K39</f>
        <v>-13634428.0035</v>
      </c>
      <c r="L39" s="44">
        <f>IS!L39</f>
        <v>-367510.59389199998</v>
      </c>
      <c r="M39" s="44">
        <f>IS!M39</f>
        <v>6165583.9497010047</v>
      </c>
      <c r="N39" s="45">
        <f>IS!N39</f>
        <v>6165583.9496999998</v>
      </c>
    </row>
    <row r="40" spans="1:15" x14ac:dyDescent="0.2">
      <c r="A40" s="56">
        <v>11</v>
      </c>
      <c r="B40" s="15" t="str">
        <f>'BS-E'!B40</f>
        <v>VTB Bank Georgia</v>
      </c>
      <c r="C40" s="46">
        <f>IS!C40</f>
        <v>458282127.62740397</v>
      </c>
      <c r="D40" s="47">
        <f>IS!D40</f>
        <v>12884078.536754999</v>
      </c>
      <c r="E40" s="48">
        <f>IS!E40</f>
        <v>13069678.816345001</v>
      </c>
      <c r="F40" s="48">
        <f>IS!F40</f>
        <v>-7171997.0099999998</v>
      </c>
      <c r="G40" s="48">
        <f>IS!G40</f>
        <v>-863199.01</v>
      </c>
      <c r="H40" s="49">
        <f>IS!H40</f>
        <v>5712081.5267549995</v>
      </c>
      <c r="I40" s="48">
        <f>IS!I40</f>
        <v>21625.52</v>
      </c>
      <c r="J40" s="48">
        <f>IS!J40</f>
        <v>4</v>
      </c>
      <c r="K40" s="46">
        <f>IS!K40</f>
        <v>-3908289.86736</v>
      </c>
      <c r="L40" s="48">
        <f>IS!L40</f>
        <v>-2310483.9433049997</v>
      </c>
      <c r="M40" s="48">
        <f>IS!M40</f>
        <v>-506692.28391000023</v>
      </c>
      <c r="N40" s="49">
        <f>IS!N40</f>
        <v>-444350.28391</v>
      </c>
    </row>
    <row r="41" spans="1:15" x14ac:dyDescent="0.2">
      <c r="A41" s="55">
        <v>12</v>
      </c>
      <c r="B41" s="12" t="str">
        <f>'BS-E'!B41</f>
        <v>IS Bank</v>
      </c>
      <c r="C41" s="42">
        <f>IS!C41</f>
        <v>452230541.454624</v>
      </c>
      <c r="D41" s="43">
        <f>IS!D41</f>
        <v>29007107.790419001</v>
      </c>
      <c r="E41" s="44">
        <f>IS!E41</f>
        <v>21853241.337854002</v>
      </c>
      <c r="F41" s="44">
        <f>IS!F41</f>
        <v>-11762264.174187001</v>
      </c>
      <c r="G41" s="44">
        <f>IS!G41</f>
        <v>-8034247.8678559996</v>
      </c>
      <c r="H41" s="45">
        <f>IS!H41</f>
        <v>17244843.616232</v>
      </c>
      <c r="I41" s="44">
        <f>IS!I41</f>
        <v>2405893.8932670001</v>
      </c>
      <c r="J41" s="44">
        <f>IS!J41</f>
        <v>1168212.49</v>
      </c>
      <c r="K41" s="42">
        <f>IS!K41</f>
        <v>-3251136.6377400002</v>
      </c>
      <c r="L41" s="44">
        <f>IS!L41</f>
        <v>372278.36275999999</v>
      </c>
      <c r="M41" s="44">
        <f>IS!M41</f>
        <v>14365985.341251999</v>
      </c>
      <c r="N41" s="45">
        <f>IS!N41</f>
        <v>11698224.161253</v>
      </c>
    </row>
    <row r="42" spans="1:15" x14ac:dyDescent="0.2">
      <c r="A42" s="56">
        <v>13</v>
      </c>
      <c r="B42" s="15" t="str">
        <f>'BS-E'!B42</f>
        <v>Ziraat Bank</v>
      </c>
      <c r="C42" s="46">
        <f>IS!C42</f>
        <v>234172806.4585</v>
      </c>
      <c r="D42" s="47">
        <f>IS!D42</f>
        <v>14054490.6184</v>
      </c>
      <c r="E42" s="48">
        <f>IS!E42</f>
        <v>12495544.178400001</v>
      </c>
      <c r="F42" s="48">
        <f>IS!F42</f>
        <v>-3582477.62</v>
      </c>
      <c r="G42" s="48">
        <f>IS!G42</f>
        <v>-2926403.3200000003</v>
      </c>
      <c r="H42" s="49">
        <f>IS!H42</f>
        <v>10472012.998399999</v>
      </c>
      <c r="I42" s="48">
        <f>IS!I42</f>
        <v>1224820.2</v>
      </c>
      <c r="J42" s="48">
        <f>IS!J42</f>
        <v>1121222.69</v>
      </c>
      <c r="K42" s="46">
        <f>IS!K42</f>
        <v>-4233869.42</v>
      </c>
      <c r="L42" s="48">
        <f>IS!L42</f>
        <v>-654540.1017</v>
      </c>
      <c r="M42" s="48">
        <f>IS!M42</f>
        <v>5583603.4766999986</v>
      </c>
      <c r="N42" s="49">
        <f>IS!N42</f>
        <v>4550957.4767000005</v>
      </c>
    </row>
    <row r="43" spans="1:15" x14ac:dyDescent="0.2">
      <c r="A43" s="55">
        <v>14</v>
      </c>
      <c r="B43" s="12" t="str">
        <f>'BS-E'!B43</f>
        <v>Silk Bank</v>
      </c>
      <c r="C43" s="42">
        <f>IS!C43</f>
        <v>215398633.03896001</v>
      </c>
      <c r="D43" s="43">
        <f>IS!D43</f>
        <v>13128564.818554001</v>
      </c>
      <c r="E43" s="44">
        <f>IS!E43</f>
        <v>8296172.4785540001</v>
      </c>
      <c r="F43" s="44">
        <f>IS!F43</f>
        <v>-8687605.7712450009</v>
      </c>
      <c r="G43" s="44">
        <f>IS!G43</f>
        <v>-8400447.9804919995</v>
      </c>
      <c r="H43" s="45">
        <f>IS!H43</f>
        <v>4440959.047309</v>
      </c>
      <c r="I43" s="44">
        <f>IS!I43</f>
        <v>-2651.41</v>
      </c>
      <c r="J43" s="44">
        <f>IS!J43</f>
        <v>299410.96999999997</v>
      </c>
      <c r="K43" s="42">
        <f>IS!K43</f>
        <v>-12717516.915101999</v>
      </c>
      <c r="L43" s="44">
        <f>IS!L43</f>
        <v>-575210.12313099985</v>
      </c>
      <c r="M43" s="44">
        <f>IS!M43</f>
        <v>-8851767.9909239989</v>
      </c>
      <c r="N43" s="45">
        <f>IS!N43</f>
        <v>-8420458.2415430006</v>
      </c>
      <c r="O43" s="75"/>
    </row>
    <row r="44" spans="1:15" x14ac:dyDescent="0.2">
      <c r="A44" s="56">
        <v>15</v>
      </c>
      <c r="B44" s="15" t="str">
        <f>'BS-E'!B44</f>
        <v>Paysera</v>
      </c>
      <c r="C44" s="46">
        <f>IS!C44</f>
        <v>16198415.23</v>
      </c>
      <c r="D44" s="47">
        <f>IS!D44</f>
        <v>450384.95</v>
      </c>
      <c r="E44" s="48">
        <f>IS!E44</f>
        <v>0</v>
      </c>
      <c r="F44" s="48">
        <f>IS!F44</f>
        <v>-7449.36</v>
      </c>
      <c r="G44" s="48">
        <f>IS!G44</f>
        <v>-3262.5</v>
      </c>
      <c r="H44" s="49">
        <f>IS!H44</f>
        <v>442935.59</v>
      </c>
      <c r="I44" s="48">
        <f>IS!I44</f>
        <v>49500.08</v>
      </c>
      <c r="J44" s="48">
        <f>IS!J44</f>
        <v>342533.11</v>
      </c>
      <c r="K44" s="46">
        <f>IS!K44</f>
        <v>-1398841.16</v>
      </c>
      <c r="L44" s="48">
        <f>IS!L44</f>
        <v>0</v>
      </c>
      <c r="M44" s="48">
        <f>IS!M44</f>
        <v>-955905.56999999983</v>
      </c>
      <c r="N44" s="49">
        <f>IS!N44</f>
        <v>-966870.57</v>
      </c>
      <c r="O44" s="76"/>
    </row>
    <row r="45" spans="1:15" x14ac:dyDescent="0.2">
      <c r="A45" s="55">
        <v>16</v>
      </c>
      <c r="B45" s="12" t="str">
        <f>'BS-E'!B45</f>
        <v>HashBank</v>
      </c>
      <c r="C45" s="42">
        <f>IS!C45</f>
        <v>12423212.320057999</v>
      </c>
      <c r="D45" s="43">
        <f>IS!D45</f>
        <v>500511</v>
      </c>
      <c r="E45" s="44">
        <f>IS!E45</f>
        <v>0</v>
      </c>
      <c r="F45" s="44">
        <f>IS!F45</f>
        <v>-66</v>
      </c>
      <c r="G45" s="44">
        <f>IS!G45</f>
        <v>0</v>
      </c>
      <c r="H45" s="45">
        <f>IS!H45</f>
        <v>500445</v>
      </c>
      <c r="I45" s="44">
        <f>IS!I45</f>
        <v>-115424</v>
      </c>
      <c r="J45" s="44">
        <f>IS!J45</f>
        <v>-4646</v>
      </c>
      <c r="K45" s="42">
        <f>IS!K45</f>
        <v>-4013887</v>
      </c>
      <c r="L45" s="44">
        <f>IS!L45</f>
        <v>5501</v>
      </c>
      <c r="M45" s="44">
        <f>IS!M45</f>
        <v>-3507941</v>
      </c>
      <c r="N45" s="45">
        <f>IS!N45</f>
        <v>-2947202</v>
      </c>
    </row>
    <row r="46" spans="1:15" x14ac:dyDescent="0.2">
      <c r="A46" s="56">
        <v>17</v>
      </c>
      <c r="B46" s="15" t="str">
        <f>'BS-E'!B46</f>
        <v>PaveBank</v>
      </c>
      <c r="C46" s="46">
        <f>IS!C46</f>
        <v>8541688.5199999996</v>
      </c>
      <c r="D46" s="47">
        <f>IS!D46</f>
        <v>336799.88</v>
      </c>
      <c r="E46" s="48">
        <f>IS!E46</f>
        <v>0</v>
      </c>
      <c r="F46" s="48">
        <f>IS!F46</f>
        <v>0</v>
      </c>
      <c r="G46" s="48">
        <f>IS!G46</f>
        <v>0</v>
      </c>
      <c r="H46" s="49">
        <f>IS!H46</f>
        <v>336799.88</v>
      </c>
      <c r="I46" s="48">
        <f>IS!I46</f>
        <v>0</v>
      </c>
      <c r="J46" s="48">
        <f>IS!J46</f>
        <v>-35685.9</v>
      </c>
      <c r="K46" s="46">
        <f>IS!K46</f>
        <v>-711254.26</v>
      </c>
      <c r="L46" s="48">
        <f>IS!L46</f>
        <v>0</v>
      </c>
      <c r="M46" s="48">
        <f>IS!M46</f>
        <v>-374454.38</v>
      </c>
      <c r="N46" s="49">
        <f>IS!N46</f>
        <v>-374454.38</v>
      </c>
      <c r="O46" s="76"/>
    </row>
    <row r="47" spans="1:15" x14ac:dyDescent="0.2">
      <c r="N47" s="30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C5:F5"/>
  </mergeCells>
  <pageMargins left="0.7" right="0.7" top="0.25" bottom="0.2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Q24"/>
  <sheetViews>
    <sheetView view="pageBreakPreview" zoomScaleNormal="76" zoomScaleSheetLayoutView="100" workbookViewId="0">
      <selection activeCell="B2" sqref="B2"/>
    </sheetView>
  </sheetViews>
  <sheetFormatPr defaultColWidth="9.140625" defaultRowHeight="12.75" x14ac:dyDescent="0.2"/>
  <cols>
    <col min="1" max="1" width="6.85546875" style="2" customWidth="1"/>
    <col min="2" max="2" width="49" style="2" customWidth="1"/>
    <col min="3" max="3" width="10.42578125" style="2" bestFit="1" customWidth="1"/>
    <col min="4" max="4" width="14.7109375" style="2" customWidth="1"/>
    <col min="5" max="6" width="10.42578125" style="2" bestFit="1" customWidth="1"/>
    <col min="7" max="7" width="13.28515625" style="2" customWidth="1"/>
    <col min="8" max="9" width="11.5703125" style="2" customWidth="1"/>
    <col min="10" max="10" width="14" style="2" customWidth="1"/>
    <col min="11" max="11" width="11.7109375" style="2" bestFit="1" customWidth="1"/>
    <col min="12" max="12" width="9.28515625" style="2" bestFit="1" customWidth="1"/>
    <col min="13" max="13" width="13.85546875" style="2" customWidth="1"/>
    <col min="14" max="14" width="9.28515625" style="2" bestFit="1" customWidth="1"/>
    <col min="15" max="15" width="9.85546875" style="2" bestFit="1" customWidth="1"/>
    <col min="16" max="16" width="14.28515625" style="2" customWidth="1"/>
    <col min="17" max="17" width="15" style="2" bestFit="1" customWidth="1"/>
    <col min="18" max="16384" width="9.140625" style="2"/>
  </cols>
  <sheetData>
    <row r="1" spans="1:17" x14ac:dyDescent="0.2">
      <c r="B1" s="91" t="s">
        <v>191</v>
      </c>
    </row>
    <row r="2" spans="1:17" x14ac:dyDescent="0.2">
      <c r="A2" s="5"/>
      <c r="B2" s="65">
        <f>BS!B3</f>
        <v>45565</v>
      </c>
      <c r="C2" s="4"/>
      <c r="D2" s="4"/>
      <c r="E2" s="4"/>
      <c r="F2" s="4"/>
      <c r="G2" s="1"/>
      <c r="H2" s="1"/>
      <c r="I2" s="1"/>
      <c r="J2" s="1"/>
    </row>
    <row r="3" spans="1:17" x14ac:dyDescent="0.2">
      <c r="A3" s="1"/>
      <c r="B3" s="3" t="s">
        <v>37</v>
      </c>
      <c r="C3" s="1"/>
      <c r="D3" s="1"/>
      <c r="E3" s="1"/>
      <c r="F3" s="1"/>
      <c r="G3" s="1"/>
      <c r="H3" s="1"/>
      <c r="I3" s="1"/>
      <c r="J3" s="1"/>
      <c r="K3" s="1"/>
    </row>
    <row r="4" spans="1:17" ht="12.75" customHeight="1" x14ac:dyDescent="0.2">
      <c r="A4" s="90"/>
      <c r="B4" s="197"/>
      <c r="C4" s="196" t="s">
        <v>178</v>
      </c>
      <c r="D4" s="196"/>
      <c r="E4" s="196"/>
      <c r="F4" s="196" t="s">
        <v>177</v>
      </c>
      <c r="G4" s="196"/>
      <c r="H4" s="196"/>
      <c r="I4" s="196" t="s">
        <v>85</v>
      </c>
      <c r="J4" s="196"/>
      <c r="K4" s="196"/>
      <c r="L4" s="199" t="s">
        <v>179</v>
      </c>
      <c r="M4" s="199"/>
      <c r="N4" s="199"/>
      <c r="O4" s="196" t="s">
        <v>180</v>
      </c>
      <c r="P4" s="196"/>
      <c r="Q4" s="196"/>
    </row>
    <row r="5" spans="1:17" x14ac:dyDescent="0.2">
      <c r="A5" s="90"/>
      <c r="B5" s="198"/>
      <c r="C5" s="142" t="s">
        <v>73</v>
      </c>
      <c r="D5" s="143" t="s">
        <v>251</v>
      </c>
      <c r="E5" s="142" t="s">
        <v>72</v>
      </c>
      <c r="F5" s="142" t="s">
        <v>73</v>
      </c>
      <c r="G5" s="143" t="s">
        <v>251</v>
      </c>
      <c r="H5" s="142" t="s">
        <v>72</v>
      </c>
      <c r="I5" s="142" t="s">
        <v>73</v>
      </c>
      <c r="J5" s="143" t="s">
        <v>251</v>
      </c>
      <c r="K5" s="142" t="s">
        <v>72</v>
      </c>
      <c r="L5" s="144" t="s">
        <v>73</v>
      </c>
      <c r="M5" s="143" t="s">
        <v>251</v>
      </c>
      <c r="N5" s="144" t="s">
        <v>72</v>
      </c>
      <c r="O5" s="142" t="s">
        <v>73</v>
      </c>
      <c r="P5" s="143" t="s">
        <v>251</v>
      </c>
      <c r="Q5" s="142" t="s">
        <v>72</v>
      </c>
    </row>
    <row r="6" spans="1:17" x14ac:dyDescent="0.2">
      <c r="A6" s="90"/>
      <c r="B6" s="145" t="s">
        <v>181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90"/>
      <c r="B7" s="92" t="s">
        <v>74</v>
      </c>
      <c r="C7" s="147">
        <v>0</v>
      </c>
      <c r="D7" s="147">
        <v>0</v>
      </c>
      <c r="E7" s="148">
        <v>0</v>
      </c>
      <c r="F7" s="147">
        <v>0</v>
      </c>
      <c r="G7" s="147">
        <v>0</v>
      </c>
      <c r="H7" s="148">
        <v>0</v>
      </c>
      <c r="I7" s="147">
        <v>0</v>
      </c>
      <c r="J7" s="147">
        <v>0</v>
      </c>
      <c r="K7" s="148">
        <v>0</v>
      </c>
      <c r="L7" s="147">
        <v>0</v>
      </c>
      <c r="M7" s="147">
        <v>0</v>
      </c>
      <c r="N7" s="148">
        <v>0</v>
      </c>
      <c r="O7" s="148">
        <v>0</v>
      </c>
      <c r="P7" s="148">
        <v>0</v>
      </c>
      <c r="Q7" s="148">
        <v>0</v>
      </c>
    </row>
    <row r="8" spans="1:17" x14ac:dyDescent="0.2">
      <c r="A8" s="90"/>
      <c r="B8" s="93" t="s">
        <v>75</v>
      </c>
      <c r="C8" s="149">
        <v>33064264.350000001</v>
      </c>
      <c r="D8" s="149">
        <v>515146305.58456004</v>
      </c>
      <c r="E8" s="148">
        <v>548210569.93456006</v>
      </c>
      <c r="F8" s="149">
        <v>20423.97</v>
      </c>
      <c r="G8" s="149">
        <v>21707748.990000002</v>
      </c>
      <c r="H8" s="148">
        <v>21728172.960000001</v>
      </c>
      <c r="I8" s="149">
        <v>659935021.79089093</v>
      </c>
      <c r="J8" s="149">
        <v>870099484.14606524</v>
      </c>
      <c r="K8" s="148">
        <v>1530034505.9369562</v>
      </c>
      <c r="L8" s="149">
        <v>2294255.17</v>
      </c>
      <c r="M8" s="149">
        <v>0</v>
      </c>
      <c r="N8" s="148">
        <v>2294255.17</v>
      </c>
      <c r="O8" s="148">
        <v>695313965.28089106</v>
      </c>
      <c r="P8" s="148">
        <v>1407033554.1306248</v>
      </c>
      <c r="Q8" s="148">
        <v>2102347519.411516</v>
      </c>
    </row>
    <row r="9" spans="1:17" x14ac:dyDescent="0.2">
      <c r="A9" s="90"/>
      <c r="B9" s="94" t="s">
        <v>182</v>
      </c>
      <c r="C9" s="147">
        <v>14486611.91</v>
      </c>
      <c r="D9" s="147">
        <v>175336312.05223301</v>
      </c>
      <c r="E9" s="148">
        <v>189822923.96223301</v>
      </c>
      <c r="F9" s="147">
        <v>20423.97</v>
      </c>
      <c r="G9" s="147">
        <v>0</v>
      </c>
      <c r="H9" s="148">
        <v>20423.97</v>
      </c>
      <c r="I9" s="147">
        <v>205683744.44999999</v>
      </c>
      <c r="J9" s="147">
        <v>116543549.41447103</v>
      </c>
      <c r="K9" s="148">
        <v>322227293.86447102</v>
      </c>
      <c r="L9" s="147">
        <v>2294255.17</v>
      </c>
      <c r="M9" s="147">
        <v>0</v>
      </c>
      <c r="N9" s="148">
        <v>2294255.17</v>
      </c>
      <c r="O9" s="148">
        <v>222485035.5</v>
      </c>
      <c r="P9" s="148">
        <v>291879861.46670395</v>
      </c>
      <c r="Q9" s="148">
        <v>514364896.96670395</v>
      </c>
    </row>
    <row r="10" spans="1:17" x14ac:dyDescent="0.2">
      <c r="A10" s="90"/>
      <c r="B10" s="95" t="s">
        <v>183</v>
      </c>
      <c r="C10" s="147">
        <v>18577652.439999998</v>
      </c>
      <c r="D10" s="147">
        <v>339809993.53232694</v>
      </c>
      <c r="E10" s="148">
        <v>358387645.97232693</v>
      </c>
      <c r="F10" s="147">
        <v>0</v>
      </c>
      <c r="G10" s="147">
        <v>21707748.989999998</v>
      </c>
      <c r="H10" s="148">
        <v>21707748.989999998</v>
      </c>
      <c r="I10" s="147">
        <v>454251277.340891</v>
      </c>
      <c r="J10" s="147">
        <v>753555934.73159397</v>
      </c>
      <c r="K10" s="148">
        <v>1207807212.072485</v>
      </c>
      <c r="L10" s="147">
        <v>0</v>
      </c>
      <c r="M10" s="147">
        <v>0</v>
      </c>
      <c r="N10" s="148">
        <v>0</v>
      </c>
      <c r="O10" s="148">
        <v>472828929.78089106</v>
      </c>
      <c r="P10" s="148">
        <v>1115153692.6639209</v>
      </c>
      <c r="Q10" s="148">
        <v>1587982622.4448118</v>
      </c>
    </row>
    <row r="11" spans="1:17" x14ac:dyDescent="0.2">
      <c r="A11" s="90"/>
      <c r="B11" s="93" t="s">
        <v>184</v>
      </c>
      <c r="C11" s="149">
        <v>592073954.13999999</v>
      </c>
      <c r="D11" s="149">
        <v>826214952.62109768</v>
      </c>
      <c r="E11" s="148">
        <v>1418288906.7610977</v>
      </c>
      <c r="F11" s="149">
        <v>111461456.23</v>
      </c>
      <c r="G11" s="149">
        <v>99740364.910521999</v>
      </c>
      <c r="H11" s="148">
        <v>211201821.140522</v>
      </c>
      <c r="I11" s="149">
        <v>101504287.79000001</v>
      </c>
      <c r="J11" s="149">
        <v>43981961.664225981</v>
      </c>
      <c r="K11" s="148">
        <v>145486249.45422599</v>
      </c>
      <c r="L11" s="149">
        <v>3409337007.1184764</v>
      </c>
      <c r="M11" s="149">
        <v>105345450.28687</v>
      </c>
      <c r="N11" s="148">
        <v>3514682457.4053464</v>
      </c>
      <c r="O11" s="148">
        <v>4214376705.2784772</v>
      </c>
      <c r="P11" s="148">
        <v>1075282729.4827056</v>
      </c>
      <c r="Q11" s="148">
        <v>5289659434.7611828</v>
      </c>
    </row>
    <row r="12" spans="1:17" ht="25.5" x14ac:dyDescent="0.2">
      <c r="A12" s="90"/>
      <c r="B12" s="96" t="s">
        <v>185</v>
      </c>
      <c r="C12" s="147">
        <v>587074170.77999985</v>
      </c>
      <c r="D12" s="147">
        <v>371030773.92661095</v>
      </c>
      <c r="E12" s="148">
        <v>958104944.7066108</v>
      </c>
      <c r="F12" s="147">
        <v>100755219.14</v>
      </c>
      <c r="G12" s="147">
        <v>99597826.052941009</v>
      </c>
      <c r="H12" s="148">
        <v>200353045.19294101</v>
      </c>
      <c r="I12" s="147">
        <v>101504287.78999999</v>
      </c>
      <c r="J12" s="147">
        <v>43981961.664225996</v>
      </c>
      <c r="K12" s="148">
        <v>145486249.45422599</v>
      </c>
      <c r="L12" s="147">
        <v>3409337007.1184764</v>
      </c>
      <c r="M12" s="147">
        <v>55933397.846469879</v>
      </c>
      <c r="N12" s="148">
        <v>3465270404.9649463</v>
      </c>
      <c r="O12" s="148">
        <v>4198670684.8284769</v>
      </c>
      <c r="P12" s="148">
        <v>570543959.49024677</v>
      </c>
      <c r="Q12" s="148">
        <v>4769214644.3187237</v>
      </c>
    </row>
    <row r="13" spans="1:17" ht="25.5" x14ac:dyDescent="0.2">
      <c r="A13" s="90"/>
      <c r="B13" s="96" t="s">
        <v>186</v>
      </c>
      <c r="C13" s="147">
        <v>4999783.3600000003</v>
      </c>
      <c r="D13" s="147">
        <v>455184178.69448501</v>
      </c>
      <c r="E13" s="148">
        <v>460183962.05448502</v>
      </c>
      <c r="F13" s="147">
        <v>10706237.09</v>
      </c>
      <c r="G13" s="147">
        <v>142538.85758100078</v>
      </c>
      <c r="H13" s="148">
        <v>10848775.947581001</v>
      </c>
      <c r="I13" s="147">
        <v>0</v>
      </c>
      <c r="J13" s="147">
        <v>0</v>
      </c>
      <c r="K13" s="148">
        <v>0</v>
      </c>
      <c r="L13" s="147">
        <v>0</v>
      </c>
      <c r="M13" s="147">
        <v>49412052.440400004</v>
      </c>
      <c r="N13" s="148">
        <v>49412052.440400004</v>
      </c>
      <c r="O13" s="148">
        <v>15706020.449999999</v>
      </c>
      <c r="P13" s="148">
        <v>504738769.99246597</v>
      </c>
      <c r="Q13" s="148">
        <v>520444790.44246596</v>
      </c>
    </row>
    <row r="14" spans="1:17" x14ac:dyDescent="0.2">
      <c r="A14" s="90"/>
      <c r="B14" s="97" t="s">
        <v>187</v>
      </c>
      <c r="C14" s="149">
        <v>625138218.49000001</v>
      </c>
      <c r="D14" s="149">
        <v>1341361258.2056577</v>
      </c>
      <c r="E14" s="148">
        <v>1966499476.6956577</v>
      </c>
      <c r="F14" s="149">
        <v>111481880.2</v>
      </c>
      <c r="G14" s="149">
        <v>121448113.90052201</v>
      </c>
      <c r="H14" s="148">
        <v>232929994.10052201</v>
      </c>
      <c r="I14" s="149">
        <v>761439309.58089101</v>
      </c>
      <c r="J14" s="149">
        <v>914081445.81029093</v>
      </c>
      <c r="K14" s="148">
        <v>1675520755.3911819</v>
      </c>
      <c r="L14" s="149">
        <v>3411631262.2884765</v>
      </c>
      <c r="M14" s="149">
        <v>105345450.28687</v>
      </c>
      <c r="N14" s="148">
        <v>3516976712.5753465</v>
      </c>
      <c r="O14" s="148">
        <v>4909690670.5593662</v>
      </c>
      <c r="P14" s="148">
        <v>2482316283.6133366</v>
      </c>
      <c r="Q14" s="148">
        <v>7392006954.1727028</v>
      </c>
    </row>
    <row r="15" spans="1:17" x14ac:dyDescent="0.2">
      <c r="A15" s="90"/>
      <c r="B15" s="145" t="s">
        <v>188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90"/>
      <c r="B16" s="92" t="s">
        <v>76</v>
      </c>
      <c r="C16" s="149">
        <v>6357163766.4196005</v>
      </c>
      <c r="D16" s="149">
        <v>5207288125.9226503</v>
      </c>
      <c r="E16" s="148">
        <v>11564451892.342251</v>
      </c>
      <c r="F16" s="149">
        <v>2540290442.8300004</v>
      </c>
      <c r="G16" s="149">
        <v>1432043567.7295256</v>
      </c>
      <c r="H16" s="148">
        <v>3972334010.559526</v>
      </c>
      <c r="I16" s="149">
        <v>3961284898.1400003</v>
      </c>
      <c r="J16" s="149">
        <v>964035868.59666157</v>
      </c>
      <c r="K16" s="148">
        <v>4925320766.7366619</v>
      </c>
      <c r="L16" s="149">
        <v>1343876720.5969002</v>
      </c>
      <c r="M16" s="149">
        <v>201524939.61675072</v>
      </c>
      <c r="N16" s="148">
        <v>1545401660.2136509</v>
      </c>
      <c r="O16" s="148">
        <v>14202615827.986504</v>
      </c>
      <c r="P16" s="148">
        <v>7804892501.8655891</v>
      </c>
      <c r="Q16" s="148">
        <v>22007508329.852093</v>
      </c>
    </row>
    <row r="17" spans="1:17" x14ac:dyDescent="0.2">
      <c r="A17" s="90"/>
      <c r="B17" s="98" t="s">
        <v>77</v>
      </c>
      <c r="C17" s="152">
        <v>6257899344.5430994</v>
      </c>
      <c r="D17" s="152">
        <v>4319408537.5933809</v>
      </c>
      <c r="E17" s="148">
        <v>10577307882.13648</v>
      </c>
      <c r="F17" s="152">
        <v>2535481667.7000003</v>
      </c>
      <c r="G17" s="152">
        <v>1398667194.7456574</v>
      </c>
      <c r="H17" s="148">
        <v>3934148862.4456577</v>
      </c>
      <c r="I17" s="152">
        <v>3959890747.0700006</v>
      </c>
      <c r="J17" s="152">
        <v>818110988.60314846</v>
      </c>
      <c r="K17" s="148">
        <v>4778001735.6731491</v>
      </c>
      <c r="L17" s="152">
        <v>1343192127.2169001</v>
      </c>
      <c r="M17" s="152">
        <v>183119531.32416391</v>
      </c>
      <c r="N17" s="148">
        <v>1526311658.541064</v>
      </c>
      <c r="O17" s="148">
        <v>14096463886.529999</v>
      </c>
      <c r="P17" s="148">
        <v>6719306252.2663574</v>
      </c>
      <c r="Q17" s="148">
        <v>20815770138.796356</v>
      </c>
    </row>
    <row r="18" spans="1:17" x14ac:dyDescent="0.2">
      <c r="A18" s="90"/>
      <c r="B18" s="98" t="s">
        <v>78</v>
      </c>
      <c r="C18" s="152">
        <v>99264421.876499593</v>
      </c>
      <c r="D18" s="152">
        <v>887879588.32927489</v>
      </c>
      <c r="E18" s="148">
        <v>987144010.20577443</v>
      </c>
      <c r="F18" s="152">
        <v>4808775.1300000008</v>
      </c>
      <c r="G18" s="152">
        <v>33376372.983866997</v>
      </c>
      <c r="H18" s="148">
        <v>38185148.113867</v>
      </c>
      <c r="I18" s="152">
        <v>1394151.06999973</v>
      </c>
      <c r="J18" s="152">
        <v>145924879.99351192</v>
      </c>
      <c r="K18" s="148">
        <v>147319031.06351164</v>
      </c>
      <c r="L18" s="152">
        <v>684593.38</v>
      </c>
      <c r="M18" s="152">
        <v>18405408.292587001</v>
      </c>
      <c r="N18" s="148">
        <v>19090001.672587</v>
      </c>
      <c r="O18" s="148">
        <v>106151941.45649929</v>
      </c>
      <c r="P18" s="148">
        <v>1085586249.599241</v>
      </c>
      <c r="Q18" s="148">
        <v>1191738191.0557404</v>
      </c>
    </row>
    <row r="19" spans="1:17" x14ac:dyDescent="0.2">
      <c r="A19" s="90"/>
      <c r="B19" s="92" t="s">
        <v>79</v>
      </c>
      <c r="C19" s="149">
        <v>3205110287.4927573</v>
      </c>
      <c r="D19" s="149">
        <v>6238037312.3529434</v>
      </c>
      <c r="E19" s="148">
        <v>9443147599.8457012</v>
      </c>
      <c r="F19" s="149">
        <v>875347280.56909966</v>
      </c>
      <c r="G19" s="149">
        <v>3356084677.0040092</v>
      </c>
      <c r="H19" s="148">
        <v>4231431957.5731091</v>
      </c>
      <c r="I19" s="149">
        <v>4721375286.1186008</v>
      </c>
      <c r="J19" s="149">
        <v>7714355612.2403831</v>
      </c>
      <c r="K19" s="148">
        <v>12435730898.358984</v>
      </c>
      <c r="L19" s="149">
        <v>2108610676.0786002</v>
      </c>
      <c r="M19" s="149">
        <v>2000490598.4040067</v>
      </c>
      <c r="N19" s="148">
        <v>4109101274.4826069</v>
      </c>
      <c r="O19" s="148">
        <v>10910443530.259058</v>
      </c>
      <c r="P19" s="148">
        <v>19351627504.400764</v>
      </c>
      <c r="Q19" s="148">
        <v>30262071034.659824</v>
      </c>
    </row>
    <row r="20" spans="1:17" x14ac:dyDescent="0.2">
      <c r="A20" s="90"/>
      <c r="B20" s="98" t="s">
        <v>80</v>
      </c>
      <c r="C20" s="152">
        <v>2855134784.9439573</v>
      </c>
      <c r="D20" s="152">
        <v>2878379484.4461031</v>
      </c>
      <c r="E20" s="148">
        <v>5733514269.3900604</v>
      </c>
      <c r="F20" s="152">
        <v>778033419.14909959</v>
      </c>
      <c r="G20" s="152">
        <v>2428860979.1581135</v>
      </c>
      <c r="H20" s="148">
        <v>3206894398.3072133</v>
      </c>
      <c r="I20" s="152">
        <v>4026381787.6686006</v>
      </c>
      <c r="J20" s="152">
        <v>5796715055.2656651</v>
      </c>
      <c r="K20" s="148">
        <v>9823096842.9342651</v>
      </c>
      <c r="L20" s="152">
        <v>1638286413.1917999</v>
      </c>
      <c r="M20" s="152">
        <v>1266941977.516063</v>
      </c>
      <c r="N20" s="148">
        <v>2905228390.7078629</v>
      </c>
      <c r="O20" s="148">
        <v>9297836404.953455</v>
      </c>
      <c r="P20" s="148">
        <v>12401942009.505957</v>
      </c>
      <c r="Q20" s="148">
        <v>21699778414.459412</v>
      </c>
    </row>
    <row r="21" spans="1:17" x14ac:dyDescent="0.2">
      <c r="A21" s="90"/>
      <c r="B21" s="98" t="s">
        <v>81</v>
      </c>
      <c r="C21" s="152">
        <v>349975502.54880005</v>
      </c>
      <c r="D21" s="152">
        <v>3359657827.9068432</v>
      </c>
      <c r="E21" s="148">
        <v>3709633330.4556432</v>
      </c>
      <c r="F21" s="152">
        <v>97313861.419999987</v>
      </c>
      <c r="G21" s="152">
        <v>927223697.84589505</v>
      </c>
      <c r="H21" s="148">
        <v>1024537559.265895</v>
      </c>
      <c r="I21" s="152">
        <v>694993498.44999993</v>
      </c>
      <c r="J21" s="152">
        <v>1917640556.9747171</v>
      </c>
      <c r="K21" s="148">
        <v>2612634055.4247169</v>
      </c>
      <c r="L21" s="152">
        <v>470324262.88679993</v>
      </c>
      <c r="M21" s="152">
        <v>733548620.88793719</v>
      </c>
      <c r="N21" s="148">
        <v>1203872883.7747371</v>
      </c>
      <c r="O21" s="148">
        <v>1612607125.3056002</v>
      </c>
      <c r="P21" s="148">
        <v>6949685494.8947916</v>
      </c>
      <c r="Q21" s="148">
        <v>8562292620.2003918</v>
      </c>
    </row>
    <row r="22" spans="1:17" ht="25.5" x14ac:dyDescent="0.2">
      <c r="A22" s="90"/>
      <c r="B22" s="99" t="s">
        <v>189</v>
      </c>
      <c r="C22" s="153">
        <v>9562274053.9123573</v>
      </c>
      <c r="D22" s="153">
        <v>11445325438.275593</v>
      </c>
      <c r="E22" s="148">
        <v>21007599492.18795</v>
      </c>
      <c r="F22" s="153">
        <v>3415637723.3990993</v>
      </c>
      <c r="G22" s="153">
        <v>4788128244.7335358</v>
      </c>
      <c r="H22" s="148">
        <v>8203765968.1326351</v>
      </c>
      <c r="I22" s="153">
        <v>8682660184.2586002</v>
      </c>
      <c r="J22" s="153">
        <v>8678391480.8370457</v>
      </c>
      <c r="K22" s="148">
        <v>17361051665.095646</v>
      </c>
      <c r="L22" s="153">
        <v>3452487396.6754999</v>
      </c>
      <c r="M22" s="153">
        <v>2202015538.0207548</v>
      </c>
      <c r="N22" s="148">
        <v>5654502934.6962547</v>
      </c>
      <c r="O22" s="148">
        <v>25113059358.24556</v>
      </c>
      <c r="P22" s="148">
        <v>27156520006.266304</v>
      </c>
      <c r="Q22" s="148">
        <v>52269579364.511864</v>
      </c>
    </row>
    <row r="23" spans="1:17" x14ac:dyDescent="0.2">
      <c r="A23" s="90"/>
      <c r="B23" s="100" t="s">
        <v>44</v>
      </c>
      <c r="C23" s="149">
        <v>10187412272.402357</v>
      </c>
      <c r="D23" s="149">
        <v>12786686696.481253</v>
      </c>
      <c r="E23" s="148">
        <v>22974098968.88361</v>
      </c>
      <c r="F23" s="149">
        <v>3527119603.5990992</v>
      </c>
      <c r="G23" s="149">
        <v>4909576358.6340513</v>
      </c>
      <c r="H23" s="148">
        <v>8436695962.2331505</v>
      </c>
      <c r="I23" s="149">
        <v>9444099493.8394909</v>
      </c>
      <c r="J23" s="149">
        <v>9592472926.6473408</v>
      </c>
      <c r="K23" s="148">
        <v>19036572420.486832</v>
      </c>
      <c r="L23" s="149">
        <v>6864118658.9639759</v>
      </c>
      <c r="M23" s="149">
        <v>2307360988.3076248</v>
      </c>
      <c r="N23" s="148">
        <v>9171479647.2716007</v>
      </c>
      <c r="O23" s="148">
        <v>30022750028.804935</v>
      </c>
      <c r="P23" s="148">
        <v>29638836289.879658</v>
      </c>
      <c r="Q23" s="148">
        <v>59661586318.684593</v>
      </c>
    </row>
    <row r="24" spans="1:17" x14ac:dyDescent="0.2">
      <c r="Q24" s="165">
        <f>Q23-BS!H29</f>
        <v>-914.20616912841797</v>
      </c>
    </row>
  </sheetData>
  <mergeCells count="6">
    <mergeCell ref="O4:Q4"/>
    <mergeCell ref="B4:B5"/>
    <mergeCell ref="C4:E4"/>
    <mergeCell ref="F4:H4"/>
    <mergeCell ref="I4:K4"/>
    <mergeCell ref="L4:N4"/>
  </mergeCells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Q23"/>
  <sheetViews>
    <sheetView view="pageBreakPreview" zoomScaleNormal="100" zoomScaleSheetLayoutView="100" workbookViewId="0">
      <selection activeCell="B2" sqref="B2"/>
    </sheetView>
  </sheetViews>
  <sheetFormatPr defaultColWidth="9.140625" defaultRowHeight="12.75" x14ac:dyDescent="0.2"/>
  <cols>
    <col min="1" max="1" width="6.140625" style="51" bestFit="1" customWidth="1"/>
    <col min="2" max="2" width="47.85546875" style="51" bestFit="1" customWidth="1"/>
    <col min="3" max="7" width="10.140625" style="51" bestFit="1" customWidth="1"/>
    <col min="8" max="11" width="11.42578125" style="51" customWidth="1"/>
    <col min="12" max="14" width="9.140625" style="51"/>
    <col min="15" max="17" width="9.85546875" style="51" bestFit="1" customWidth="1"/>
    <col min="18" max="16384" width="9.140625" style="51"/>
  </cols>
  <sheetData>
    <row r="1" spans="1:17" x14ac:dyDescent="0.2">
      <c r="B1" s="101" t="s">
        <v>24</v>
      </c>
    </row>
    <row r="2" spans="1:17" x14ac:dyDescent="0.2">
      <c r="A2" s="54"/>
      <c r="B2" s="66">
        <f>BS!B3</f>
        <v>45565</v>
      </c>
      <c r="C2" s="53"/>
      <c r="D2" s="53"/>
      <c r="E2" s="53"/>
      <c r="F2" s="53"/>
      <c r="G2" s="52"/>
      <c r="H2" s="52"/>
      <c r="I2" s="52"/>
      <c r="J2" s="52"/>
    </row>
    <row r="3" spans="1:17" x14ac:dyDescent="0.2">
      <c r="A3" s="52"/>
      <c r="B3" s="3" t="s">
        <v>54</v>
      </c>
      <c r="C3" s="52"/>
      <c r="D3" s="52"/>
      <c r="E3" s="52"/>
      <c r="F3" s="52"/>
      <c r="G3" s="52"/>
      <c r="H3" s="52"/>
      <c r="I3" s="52"/>
      <c r="J3" s="52"/>
      <c r="K3" s="52"/>
    </row>
    <row r="4" spans="1:17" ht="12.75" customHeight="1" x14ac:dyDescent="0.2">
      <c r="A4" s="200"/>
      <c r="B4" s="197"/>
      <c r="C4" s="196" t="s">
        <v>252</v>
      </c>
      <c r="D4" s="196"/>
      <c r="E4" s="196"/>
      <c r="F4" s="196" t="s">
        <v>253</v>
      </c>
      <c r="G4" s="196"/>
      <c r="H4" s="196"/>
      <c r="I4" s="196" t="s">
        <v>254</v>
      </c>
      <c r="J4" s="196"/>
      <c r="K4" s="196"/>
      <c r="L4" s="199" t="s">
        <v>255</v>
      </c>
      <c r="M4" s="199"/>
      <c r="N4" s="199"/>
      <c r="O4" s="196" t="s">
        <v>256</v>
      </c>
      <c r="P4" s="196"/>
      <c r="Q4" s="196"/>
    </row>
    <row r="5" spans="1:17" x14ac:dyDescent="0.2">
      <c r="A5" s="201"/>
      <c r="B5" s="198"/>
      <c r="C5" s="142" t="s">
        <v>22</v>
      </c>
      <c r="D5" s="143" t="s">
        <v>23</v>
      </c>
      <c r="E5" s="142" t="s">
        <v>13</v>
      </c>
      <c r="F5" s="142" t="s">
        <v>22</v>
      </c>
      <c r="G5" s="143" t="s">
        <v>23</v>
      </c>
      <c r="H5" s="142" t="s">
        <v>13</v>
      </c>
      <c r="I5" s="142" t="s">
        <v>22</v>
      </c>
      <c r="J5" s="143" t="s">
        <v>23</v>
      </c>
      <c r="K5" s="142" t="s">
        <v>13</v>
      </c>
      <c r="L5" s="142" t="s">
        <v>22</v>
      </c>
      <c r="M5" s="143" t="s">
        <v>23</v>
      </c>
      <c r="N5" s="142" t="s">
        <v>13</v>
      </c>
      <c r="O5" s="142" t="s">
        <v>22</v>
      </c>
      <c r="P5" s="143" t="s">
        <v>23</v>
      </c>
      <c r="Q5" s="142" t="s">
        <v>13</v>
      </c>
    </row>
    <row r="6" spans="1:17" x14ac:dyDescent="0.2">
      <c r="A6" s="154"/>
      <c r="B6" s="145" t="s">
        <v>257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154"/>
      <c r="B7" s="92" t="s">
        <v>258</v>
      </c>
      <c r="C7" s="147">
        <f>'RC-D'!C7</f>
        <v>0</v>
      </c>
      <c r="D7" s="147">
        <f>'RC-D'!D7</f>
        <v>0</v>
      </c>
      <c r="E7" s="148">
        <f>'RC-D'!E7</f>
        <v>0</v>
      </c>
      <c r="F7" s="147">
        <f>'RC-D'!F7</f>
        <v>0</v>
      </c>
      <c r="G7" s="147">
        <f>'RC-D'!G7</f>
        <v>0</v>
      </c>
      <c r="H7" s="148">
        <f>'RC-D'!H7</f>
        <v>0</v>
      </c>
      <c r="I7" s="147">
        <f>'RC-D'!I7</f>
        <v>0</v>
      </c>
      <c r="J7" s="147">
        <f>'RC-D'!J7</f>
        <v>0</v>
      </c>
      <c r="K7" s="148">
        <f>'RC-D'!K7</f>
        <v>0</v>
      </c>
      <c r="L7" s="147">
        <f>'RC-D'!L7</f>
        <v>0</v>
      </c>
      <c r="M7" s="147">
        <f>'RC-D'!M7</f>
        <v>0</v>
      </c>
      <c r="N7" s="148">
        <f>'RC-D'!N7</f>
        <v>0</v>
      </c>
      <c r="O7" s="148">
        <f>'RC-D'!O7</f>
        <v>0</v>
      </c>
      <c r="P7" s="148">
        <f>'RC-D'!P7</f>
        <v>0</v>
      </c>
      <c r="Q7" s="148">
        <f>'RC-D'!Q7</f>
        <v>0</v>
      </c>
    </row>
    <row r="8" spans="1:17" x14ac:dyDescent="0.2">
      <c r="A8" s="154"/>
      <c r="B8" s="93" t="s">
        <v>259</v>
      </c>
      <c r="C8" s="149">
        <f>'RC-D'!C8</f>
        <v>33064264.350000001</v>
      </c>
      <c r="D8" s="149">
        <f>'RC-D'!D8</f>
        <v>515146305.58456004</v>
      </c>
      <c r="E8" s="148">
        <f>'RC-D'!E8</f>
        <v>548210569.93456006</v>
      </c>
      <c r="F8" s="149">
        <f>'RC-D'!F8</f>
        <v>20423.97</v>
      </c>
      <c r="G8" s="149">
        <f>'RC-D'!G8</f>
        <v>21707748.990000002</v>
      </c>
      <c r="H8" s="148">
        <f>'RC-D'!H8</f>
        <v>21728172.960000001</v>
      </c>
      <c r="I8" s="149">
        <f>'RC-D'!I8</f>
        <v>659935021.79089093</v>
      </c>
      <c r="J8" s="149">
        <f>'RC-D'!J8</f>
        <v>870099484.14606524</v>
      </c>
      <c r="K8" s="148">
        <f>'RC-D'!K8</f>
        <v>1530034505.9369562</v>
      </c>
      <c r="L8" s="149">
        <f>'RC-D'!L8</f>
        <v>2294255.17</v>
      </c>
      <c r="M8" s="149">
        <f>'RC-D'!M8</f>
        <v>0</v>
      </c>
      <c r="N8" s="148">
        <f>'RC-D'!N8</f>
        <v>2294255.17</v>
      </c>
      <c r="O8" s="148">
        <f>'RC-D'!O8</f>
        <v>695313965.28089106</v>
      </c>
      <c r="P8" s="148">
        <f>'RC-D'!P8</f>
        <v>1407033554.1306248</v>
      </c>
      <c r="Q8" s="148">
        <f>'RC-D'!Q8</f>
        <v>2102347519.411516</v>
      </c>
    </row>
    <row r="9" spans="1:17" x14ac:dyDescent="0.2">
      <c r="A9" s="154"/>
      <c r="B9" s="94" t="s">
        <v>260</v>
      </c>
      <c r="C9" s="147">
        <f>'RC-D'!C9</f>
        <v>14486611.91</v>
      </c>
      <c r="D9" s="147">
        <f>'RC-D'!D9</f>
        <v>175336312.05223301</v>
      </c>
      <c r="E9" s="148">
        <f>'RC-D'!E9</f>
        <v>189822923.96223301</v>
      </c>
      <c r="F9" s="147">
        <f>'RC-D'!F9</f>
        <v>20423.97</v>
      </c>
      <c r="G9" s="147">
        <f>'RC-D'!G9</f>
        <v>0</v>
      </c>
      <c r="H9" s="148">
        <f>'RC-D'!H9</f>
        <v>20423.97</v>
      </c>
      <c r="I9" s="147">
        <f>'RC-D'!I9</f>
        <v>205683744.44999999</v>
      </c>
      <c r="J9" s="147">
        <f>'RC-D'!J9</f>
        <v>116543549.41447103</v>
      </c>
      <c r="K9" s="148">
        <f>'RC-D'!K9</f>
        <v>322227293.86447102</v>
      </c>
      <c r="L9" s="147">
        <f>'RC-D'!L9</f>
        <v>2294255.17</v>
      </c>
      <c r="M9" s="147">
        <f>'RC-D'!M9</f>
        <v>0</v>
      </c>
      <c r="N9" s="148">
        <f>'RC-D'!N9</f>
        <v>2294255.17</v>
      </c>
      <c r="O9" s="148">
        <f>'RC-D'!O9</f>
        <v>222485035.5</v>
      </c>
      <c r="P9" s="148">
        <f>'RC-D'!P9</f>
        <v>291879861.46670395</v>
      </c>
      <c r="Q9" s="148">
        <f>'RC-D'!Q9</f>
        <v>514364896.96670395</v>
      </c>
    </row>
    <row r="10" spans="1:17" x14ac:dyDescent="0.2">
      <c r="A10" s="154"/>
      <c r="B10" s="95" t="s">
        <v>261</v>
      </c>
      <c r="C10" s="147">
        <f>'RC-D'!C10</f>
        <v>18577652.439999998</v>
      </c>
      <c r="D10" s="147">
        <f>'RC-D'!D10</f>
        <v>339809993.53232694</v>
      </c>
      <c r="E10" s="148">
        <f>'RC-D'!E10</f>
        <v>358387645.97232693</v>
      </c>
      <c r="F10" s="147">
        <f>'RC-D'!F10</f>
        <v>0</v>
      </c>
      <c r="G10" s="147">
        <f>'RC-D'!G10</f>
        <v>21707748.989999998</v>
      </c>
      <c r="H10" s="148">
        <f>'RC-D'!H10</f>
        <v>21707748.989999998</v>
      </c>
      <c r="I10" s="147">
        <f>'RC-D'!I10</f>
        <v>454251277.340891</v>
      </c>
      <c r="J10" s="147">
        <f>'RC-D'!J10</f>
        <v>753555934.73159397</v>
      </c>
      <c r="K10" s="148">
        <f>'RC-D'!K10</f>
        <v>1207807212.072485</v>
      </c>
      <c r="L10" s="147">
        <f>'RC-D'!L10</f>
        <v>0</v>
      </c>
      <c r="M10" s="147">
        <f>'RC-D'!M10</f>
        <v>0</v>
      </c>
      <c r="N10" s="148">
        <f>'RC-D'!N10</f>
        <v>0</v>
      </c>
      <c r="O10" s="148">
        <f>'RC-D'!O10</f>
        <v>472828929.78089106</v>
      </c>
      <c r="P10" s="148">
        <f>'RC-D'!P10</f>
        <v>1115153692.6639209</v>
      </c>
      <c r="Q10" s="148">
        <f>'RC-D'!Q10</f>
        <v>1587982622.4448118</v>
      </c>
    </row>
    <row r="11" spans="1:17" x14ac:dyDescent="0.2">
      <c r="A11" s="154"/>
      <c r="B11" s="93" t="s">
        <v>262</v>
      </c>
      <c r="C11" s="149">
        <f>'RC-D'!C11</f>
        <v>592073954.13999999</v>
      </c>
      <c r="D11" s="149">
        <f>'RC-D'!D11</f>
        <v>826214952.62109768</v>
      </c>
      <c r="E11" s="148">
        <f>'RC-D'!E11</f>
        <v>1418288906.7610977</v>
      </c>
      <c r="F11" s="149">
        <f>'RC-D'!F11</f>
        <v>111461456.23</v>
      </c>
      <c r="G11" s="149">
        <f>'RC-D'!G11</f>
        <v>99740364.910521999</v>
      </c>
      <c r="H11" s="148">
        <f>'RC-D'!H11</f>
        <v>211201821.140522</v>
      </c>
      <c r="I11" s="149">
        <f>'RC-D'!I11</f>
        <v>101504287.79000001</v>
      </c>
      <c r="J11" s="149">
        <f>'RC-D'!J11</f>
        <v>43981961.664225981</v>
      </c>
      <c r="K11" s="148">
        <f>'RC-D'!K11</f>
        <v>145486249.45422599</v>
      </c>
      <c r="L11" s="149">
        <f>'RC-D'!L11</f>
        <v>3409337007.1184764</v>
      </c>
      <c r="M11" s="149">
        <f>'RC-D'!M11</f>
        <v>105345450.28687</v>
      </c>
      <c r="N11" s="148">
        <f>'RC-D'!N11</f>
        <v>3514682457.4053464</v>
      </c>
      <c r="O11" s="148">
        <f>'RC-D'!O11</f>
        <v>4214376705.2784772</v>
      </c>
      <c r="P11" s="148">
        <f>'RC-D'!P11</f>
        <v>1075282729.4827056</v>
      </c>
      <c r="Q11" s="148">
        <f>'RC-D'!Q11</f>
        <v>5289659434.7611828</v>
      </c>
    </row>
    <row r="12" spans="1:17" x14ac:dyDescent="0.2">
      <c r="A12" s="154"/>
      <c r="B12" s="96" t="s">
        <v>263</v>
      </c>
      <c r="C12" s="147">
        <f>'RC-D'!C12</f>
        <v>587074170.77999985</v>
      </c>
      <c r="D12" s="147">
        <f>'RC-D'!D12</f>
        <v>371030773.92661095</v>
      </c>
      <c r="E12" s="148">
        <f>'RC-D'!E12</f>
        <v>958104944.7066108</v>
      </c>
      <c r="F12" s="147">
        <f>'RC-D'!F12</f>
        <v>100755219.14</v>
      </c>
      <c r="G12" s="147">
        <f>'RC-D'!G12</f>
        <v>99597826.052941009</v>
      </c>
      <c r="H12" s="148">
        <f>'RC-D'!H12</f>
        <v>200353045.19294101</v>
      </c>
      <c r="I12" s="147">
        <f>'RC-D'!I12</f>
        <v>101504287.78999999</v>
      </c>
      <c r="J12" s="147">
        <f>'RC-D'!J12</f>
        <v>43981961.664225996</v>
      </c>
      <c r="K12" s="148">
        <f>'RC-D'!K12</f>
        <v>145486249.45422599</v>
      </c>
      <c r="L12" s="147">
        <f>'RC-D'!L12</f>
        <v>3409337007.1184764</v>
      </c>
      <c r="M12" s="147">
        <f>'RC-D'!M12</f>
        <v>55933397.846469879</v>
      </c>
      <c r="N12" s="148">
        <f>'RC-D'!N12</f>
        <v>3465270404.9649463</v>
      </c>
      <c r="O12" s="148">
        <f>'RC-D'!O12</f>
        <v>4198670684.8284769</v>
      </c>
      <c r="P12" s="148">
        <f>'RC-D'!P12</f>
        <v>570543959.49024677</v>
      </c>
      <c r="Q12" s="148">
        <f>'RC-D'!Q12</f>
        <v>4769214644.3187237</v>
      </c>
    </row>
    <row r="13" spans="1:17" x14ac:dyDescent="0.2">
      <c r="A13" s="154"/>
      <c r="B13" s="96" t="s">
        <v>264</v>
      </c>
      <c r="C13" s="147">
        <f>'RC-D'!C13</f>
        <v>4999783.3600000003</v>
      </c>
      <c r="D13" s="147">
        <f>'RC-D'!D13</f>
        <v>455184178.69448501</v>
      </c>
      <c r="E13" s="148">
        <f>'RC-D'!E13</f>
        <v>460183962.05448502</v>
      </c>
      <c r="F13" s="147">
        <f>'RC-D'!F13</f>
        <v>10706237.09</v>
      </c>
      <c r="G13" s="147">
        <f>'RC-D'!G13</f>
        <v>142538.85758100078</v>
      </c>
      <c r="H13" s="148">
        <f>'RC-D'!H13</f>
        <v>10848775.947581001</v>
      </c>
      <c r="I13" s="147">
        <f>'RC-D'!I13</f>
        <v>0</v>
      </c>
      <c r="J13" s="147">
        <f>'RC-D'!J13</f>
        <v>0</v>
      </c>
      <c r="K13" s="148">
        <f>'RC-D'!K13</f>
        <v>0</v>
      </c>
      <c r="L13" s="147">
        <f>'RC-D'!L13</f>
        <v>0</v>
      </c>
      <c r="M13" s="147">
        <f>'RC-D'!M13</f>
        <v>49412052.440400004</v>
      </c>
      <c r="N13" s="148">
        <f>'RC-D'!N13</f>
        <v>49412052.440400004</v>
      </c>
      <c r="O13" s="148">
        <f>'RC-D'!O13</f>
        <v>15706020.449999999</v>
      </c>
      <c r="P13" s="148">
        <f>'RC-D'!P13</f>
        <v>504738769.99246597</v>
      </c>
      <c r="Q13" s="148">
        <f>'RC-D'!Q13</f>
        <v>520444790.44246596</v>
      </c>
    </row>
    <row r="14" spans="1:17" x14ac:dyDescent="0.2">
      <c r="A14" s="154"/>
      <c r="B14" s="97" t="s">
        <v>265</v>
      </c>
      <c r="C14" s="149">
        <f>'RC-D'!C14</f>
        <v>625138218.49000001</v>
      </c>
      <c r="D14" s="149">
        <f>'RC-D'!D14</f>
        <v>1341361258.2056577</v>
      </c>
      <c r="E14" s="148">
        <f>'RC-D'!E14</f>
        <v>1966499476.6956577</v>
      </c>
      <c r="F14" s="149">
        <f>'RC-D'!F14</f>
        <v>111481880.2</v>
      </c>
      <c r="G14" s="149">
        <f>'RC-D'!G14</f>
        <v>121448113.90052201</v>
      </c>
      <c r="H14" s="148">
        <f>'RC-D'!H14</f>
        <v>232929994.10052201</v>
      </c>
      <c r="I14" s="149">
        <f>'RC-D'!I14</f>
        <v>761439309.58089101</v>
      </c>
      <c r="J14" s="149">
        <f>'RC-D'!J14</f>
        <v>914081445.81029093</v>
      </c>
      <c r="K14" s="148">
        <f>'RC-D'!K14</f>
        <v>1675520755.3911819</v>
      </c>
      <c r="L14" s="149">
        <f>'RC-D'!L14</f>
        <v>3411631262.2884765</v>
      </c>
      <c r="M14" s="149">
        <f>'RC-D'!M14</f>
        <v>105345450.28687</v>
      </c>
      <c r="N14" s="148">
        <f>'RC-D'!N14</f>
        <v>3516976712.5753465</v>
      </c>
      <c r="O14" s="148">
        <f>'RC-D'!O14</f>
        <v>4909690670.5593662</v>
      </c>
      <c r="P14" s="148">
        <f>'RC-D'!P14</f>
        <v>2482316283.6133366</v>
      </c>
      <c r="Q14" s="148">
        <f>'RC-D'!Q14</f>
        <v>7392006954.1727028</v>
      </c>
    </row>
    <row r="15" spans="1:17" x14ac:dyDescent="0.2">
      <c r="A15" s="154"/>
      <c r="B15" s="145" t="s">
        <v>266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154"/>
      <c r="B16" s="92" t="s">
        <v>25</v>
      </c>
      <c r="C16" s="149">
        <f>'RC-D'!C16</f>
        <v>6357163766.4196005</v>
      </c>
      <c r="D16" s="149">
        <f>'RC-D'!D16</f>
        <v>5207288125.9226503</v>
      </c>
      <c r="E16" s="148">
        <f>'RC-D'!E16</f>
        <v>11564451892.342251</v>
      </c>
      <c r="F16" s="149">
        <f>'RC-D'!F16</f>
        <v>2540290442.8300004</v>
      </c>
      <c r="G16" s="149">
        <f>'RC-D'!G16</f>
        <v>1432043567.7295256</v>
      </c>
      <c r="H16" s="148">
        <f>'RC-D'!H16</f>
        <v>3972334010.559526</v>
      </c>
      <c r="I16" s="149">
        <f>'RC-D'!I16</f>
        <v>3961284898.1400003</v>
      </c>
      <c r="J16" s="149">
        <f>'RC-D'!J16</f>
        <v>964035868.59666157</v>
      </c>
      <c r="K16" s="148">
        <f>'RC-D'!K16</f>
        <v>4925320766.7366619</v>
      </c>
      <c r="L16" s="149">
        <f>'RC-D'!L16</f>
        <v>1343876720.5969002</v>
      </c>
      <c r="M16" s="149">
        <f>'RC-D'!M16</f>
        <v>201524939.61675072</v>
      </c>
      <c r="N16" s="148">
        <f>'RC-D'!N16</f>
        <v>1545401660.2136509</v>
      </c>
      <c r="O16" s="148">
        <f>'RC-D'!O16</f>
        <v>14202615827.986504</v>
      </c>
      <c r="P16" s="148">
        <f>'RC-D'!P16</f>
        <v>7804892501.8655891</v>
      </c>
      <c r="Q16" s="148">
        <f>'RC-D'!Q16</f>
        <v>22007508329.852093</v>
      </c>
    </row>
    <row r="17" spans="1:17" x14ac:dyDescent="0.2">
      <c r="A17" s="154"/>
      <c r="B17" s="98" t="s">
        <v>267</v>
      </c>
      <c r="C17" s="152">
        <f>'RC-D'!C17</f>
        <v>6257899344.5430994</v>
      </c>
      <c r="D17" s="152">
        <f>'RC-D'!D17</f>
        <v>4319408537.5933809</v>
      </c>
      <c r="E17" s="148">
        <f>'RC-D'!E17</f>
        <v>10577307882.13648</v>
      </c>
      <c r="F17" s="152">
        <f>'RC-D'!F17</f>
        <v>2535481667.7000003</v>
      </c>
      <c r="G17" s="152">
        <f>'RC-D'!G17</f>
        <v>1398667194.7456574</v>
      </c>
      <c r="H17" s="148">
        <f>'RC-D'!H17</f>
        <v>3934148862.4456577</v>
      </c>
      <c r="I17" s="152">
        <f>'RC-D'!I17</f>
        <v>3959890747.0700006</v>
      </c>
      <c r="J17" s="152">
        <f>'RC-D'!J17</f>
        <v>818110988.60314846</v>
      </c>
      <c r="K17" s="148">
        <f>'RC-D'!K17</f>
        <v>4778001735.6731491</v>
      </c>
      <c r="L17" s="152">
        <f>'RC-D'!L17</f>
        <v>1343192127.2169001</v>
      </c>
      <c r="M17" s="152">
        <f>'RC-D'!M17</f>
        <v>183119531.32416391</v>
      </c>
      <c r="N17" s="148">
        <f>'RC-D'!N17</f>
        <v>1526311658.541064</v>
      </c>
      <c r="O17" s="148">
        <f>'RC-D'!O17</f>
        <v>14096463886.529999</v>
      </c>
      <c r="P17" s="148">
        <f>'RC-D'!P17</f>
        <v>6719306252.2663574</v>
      </c>
      <c r="Q17" s="148">
        <f>'RC-D'!Q17</f>
        <v>20815770138.796356</v>
      </c>
    </row>
    <row r="18" spans="1:17" x14ac:dyDescent="0.2">
      <c r="A18" s="154"/>
      <c r="B18" s="98" t="s">
        <v>268</v>
      </c>
      <c r="C18" s="152">
        <f>'RC-D'!C18</f>
        <v>99264421.876499593</v>
      </c>
      <c r="D18" s="152">
        <f>'RC-D'!D18</f>
        <v>887879588.32927489</v>
      </c>
      <c r="E18" s="148">
        <f>'RC-D'!E18</f>
        <v>987144010.20577443</v>
      </c>
      <c r="F18" s="152">
        <f>'RC-D'!F18</f>
        <v>4808775.1300000008</v>
      </c>
      <c r="G18" s="152">
        <f>'RC-D'!G18</f>
        <v>33376372.983866997</v>
      </c>
      <c r="H18" s="148">
        <f>'RC-D'!H18</f>
        <v>38185148.113867</v>
      </c>
      <c r="I18" s="152">
        <f>'RC-D'!I18</f>
        <v>1394151.06999973</v>
      </c>
      <c r="J18" s="152">
        <f>'RC-D'!J18</f>
        <v>145924879.99351192</v>
      </c>
      <c r="K18" s="148">
        <f>'RC-D'!K18</f>
        <v>147319031.06351164</v>
      </c>
      <c r="L18" s="152">
        <f>'RC-D'!L18</f>
        <v>684593.38</v>
      </c>
      <c r="M18" s="152">
        <f>'RC-D'!M18</f>
        <v>18405408.292587001</v>
      </c>
      <c r="N18" s="148">
        <f>'RC-D'!N18</f>
        <v>19090001.672587</v>
      </c>
      <c r="O18" s="148">
        <f>'RC-D'!O18</f>
        <v>106151941.45649929</v>
      </c>
      <c r="P18" s="148">
        <f>'RC-D'!P18</f>
        <v>1085586249.599241</v>
      </c>
      <c r="Q18" s="148">
        <f>'RC-D'!Q18</f>
        <v>1191738191.0557404</v>
      </c>
    </row>
    <row r="19" spans="1:17" x14ac:dyDescent="0.2">
      <c r="A19" s="155"/>
      <c r="B19" s="92" t="s">
        <v>8</v>
      </c>
      <c r="C19" s="149">
        <f>'RC-D'!C19</f>
        <v>3205110287.4927573</v>
      </c>
      <c r="D19" s="149">
        <f>'RC-D'!D19</f>
        <v>6238037312.3529434</v>
      </c>
      <c r="E19" s="148">
        <f>'RC-D'!E19</f>
        <v>9443147599.8457012</v>
      </c>
      <c r="F19" s="149">
        <f>'RC-D'!F19</f>
        <v>875347280.56909966</v>
      </c>
      <c r="G19" s="149">
        <f>'RC-D'!G19</f>
        <v>3356084677.0040092</v>
      </c>
      <c r="H19" s="148">
        <f>'RC-D'!H19</f>
        <v>4231431957.5731091</v>
      </c>
      <c r="I19" s="149">
        <f>'RC-D'!I19</f>
        <v>4721375286.1186008</v>
      </c>
      <c r="J19" s="149">
        <f>'RC-D'!J19</f>
        <v>7714355612.2403831</v>
      </c>
      <c r="K19" s="148">
        <f>'RC-D'!K19</f>
        <v>12435730898.358984</v>
      </c>
      <c r="L19" s="149">
        <f>'RC-D'!L19</f>
        <v>2108610676.0786002</v>
      </c>
      <c r="M19" s="149">
        <f>'RC-D'!M19</f>
        <v>2000490598.4040067</v>
      </c>
      <c r="N19" s="148">
        <f>'RC-D'!N19</f>
        <v>4109101274.4826069</v>
      </c>
      <c r="O19" s="148">
        <f>'RC-D'!O19</f>
        <v>10910443530.259058</v>
      </c>
      <c r="P19" s="148">
        <f>'RC-D'!P19</f>
        <v>19351627504.400764</v>
      </c>
      <c r="Q19" s="148">
        <f>'RC-D'!Q19</f>
        <v>30262071034.659824</v>
      </c>
    </row>
    <row r="20" spans="1:17" x14ac:dyDescent="0.2">
      <c r="B20" s="98" t="s">
        <v>269</v>
      </c>
      <c r="C20" s="152">
        <f>'RC-D'!C20</f>
        <v>2855134784.9439573</v>
      </c>
      <c r="D20" s="152">
        <f>'RC-D'!D20</f>
        <v>2878379484.4461031</v>
      </c>
      <c r="E20" s="148">
        <f>'RC-D'!E20</f>
        <v>5733514269.3900604</v>
      </c>
      <c r="F20" s="152">
        <f>'RC-D'!F20</f>
        <v>778033419.14909959</v>
      </c>
      <c r="G20" s="152">
        <f>'RC-D'!G20</f>
        <v>2428860979.1581135</v>
      </c>
      <c r="H20" s="148">
        <f>'RC-D'!H20</f>
        <v>3206894398.3072133</v>
      </c>
      <c r="I20" s="152">
        <f>'RC-D'!I20</f>
        <v>4026381787.6686006</v>
      </c>
      <c r="J20" s="152">
        <f>'RC-D'!J20</f>
        <v>5796715055.2656651</v>
      </c>
      <c r="K20" s="148">
        <f>'RC-D'!K20</f>
        <v>9823096842.9342651</v>
      </c>
      <c r="L20" s="152">
        <f>'RC-D'!L20</f>
        <v>1638286413.1917999</v>
      </c>
      <c r="M20" s="152">
        <f>'RC-D'!M20</f>
        <v>1266941977.516063</v>
      </c>
      <c r="N20" s="148">
        <f>'RC-D'!N20</f>
        <v>2905228390.7078629</v>
      </c>
      <c r="O20" s="148">
        <f>'RC-D'!O20</f>
        <v>9297836404.953455</v>
      </c>
      <c r="P20" s="148">
        <f>'RC-D'!P20</f>
        <v>12401942009.505957</v>
      </c>
      <c r="Q20" s="148">
        <f>'RC-D'!Q20</f>
        <v>21699778414.459412</v>
      </c>
    </row>
    <row r="21" spans="1:17" x14ac:dyDescent="0.2">
      <c r="B21" s="98" t="s">
        <v>270</v>
      </c>
      <c r="C21" s="152">
        <f>'RC-D'!C21</f>
        <v>349975502.54880005</v>
      </c>
      <c r="D21" s="152">
        <f>'RC-D'!D21</f>
        <v>3359657827.9068432</v>
      </c>
      <c r="E21" s="148">
        <f>'RC-D'!E21</f>
        <v>3709633330.4556432</v>
      </c>
      <c r="F21" s="152">
        <f>'RC-D'!F21</f>
        <v>97313861.419999987</v>
      </c>
      <c r="G21" s="152">
        <f>'RC-D'!G21</f>
        <v>927223697.84589505</v>
      </c>
      <c r="H21" s="148">
        <f>'RC-D'!H21</f>
        <v>1024537559.265895</v>
      </c>
      <c r="I21" s="152">
        <f>'RC-D'!I21</f>
        <v>694993498.44999993</v>
      </c>
      <c r="J21" s="152">
        <f>'RC-D'!J21</f>
        <v>1917640556.9747171</v>
      </c>
      <c r="K21" s="148">
        <f>'RC-D'!K21</f>
        <v>2612634055.4247169</v>
      </c>
      <c r="L21" s="152">
        <f>'RC-D'!L21</f>
        <v>470324262.88679993</v>
      </c>
      <c r="M21" s="152">
        <f>'RC-D'!M21</f>
        <v>733548620.88793719</v>
      </c>
      <c r="N21" s="148">
        <f>'RC-D'!N21</f>
        <v>1203872883.7747371</v>
      </c>
      <c r="O21" s="148">
        <f>'RC-D'!O21</f>
        <v>1612607125.3056002</v>
      </c>
      <c r="P21" s="148">
        <f>'RC-D'!P21</f>
        <v>6949685494.8947916</v>
      </c>
      <c r="Q21" s="148">
        <f>'RC-D'!Q21</f>
        <v>8562292620.2003918</v>
      </c>
    </row>
    <row r="22" spans="1:17" x14ac:dyDescent="0.2">
      <c r="B22" s="99" t="s">
        <v>271</v>
      </c>
      <c r="C22" s="153">
        <f>'RC-D'!C22</f>
        <v>9562274053.9123573</v>
      </c>
      <c r="D22" s="153">
        <f>'RC-D'!D22</f>
        <v>11445325438.275593</v>
      </c>
      <c r="E22" s="148">
        <f>'RC-D'!E22</f>
        <v>21007599492.18795</v>
      </c>
      <c r="F22" s="153">
        <f>'RC-D'!F22</f>
        <v>3415637723.3990993</v>
      </c>
      <c r="G22" s="153">
        <f>'RC-D'!G22</f>
        <v>4788128244.7335358</v>
      </c>
      <c r="H22" s="148">
        <f>'RC-D'!H22</f>
        <v>8203765968.1326351</v>
      </c>
      <c r="I22" s="153">
        <f>'RC-D'!I22</f>
        <v>8682660184.2586002</v>
      </c>
      <c r="J22" s="153">
        <f>'RC-D'!J22</f>
        <v>8678391480.8370457</v>
      </c>
      <c r="K22" s="148">
        <f>'RC-D'!K22</f>
        <v>17361051665.095646</v>
      </c>
      <c r="L22" s="153">
        <f>'RC-D'!L22</f>
        <v>3452487396.6754999</v>
      </c>
      <c r="M22" s="153">
        <f>'RC-D'!M22</f>
        <v>2202015538.0207548</v>
      </c>
      <c r="N22" s="148">
        <f>'RC-D'!N22</f>
        <v>5654502934.6962547</v>
      </c>
      <c r="O22" s="148">
        <f>'RC-D'!O22</f>
        <v>25113059358.24556</v>
      </c>
      <c r="P22" s="148">
        <f>'RC-D'!P22</f>
        <v>27156520006.266304</v>
      </c>
      <c r="Q22" s="148">
        <f>'RC-D'!Q22</f>
        <v>52269579364.511864</v>
      </c>
    </row>
    <row r="23" spans="1:17" x14ac:dyDescent="0.2">
      <c r="B23" s="156" t="s">
        <v>26</v>
      </c>
      <c r="C23" s="157">
        <f>'RC-D'!C23</f>
        <v>10187412272.402357</v>
      </c>
      <c r="D23" s="157">
        <f>'RC-D'!D23</f>
        <v>12786686696.481253</v>
      </c>
      <c r="E23" s="157">
        <f>'RC-D'!E23</f>
        <v>22974098968.88361</v>
      </c>
      <c r="F23" s="157">
        <f>'RC-D'!F23</f>
        <v>3527119603.5990992</v>
      </c>
      <c r="G23" s="157">
        <f>'RC-D'!G23</f>
        <v>4909576358.6340513</v>
      </c>
      <c r="H23" s="157">
        <f>'RC-D'!H23</f>
        <v>8436695962.2331505</v>
      </c>
      <c r="I23" s="157">
        <f>'RC-D'!I23</f>
        <v>9444099493.8394909</v>
      </c>
      <c r="J23" s="157">
        <f>'RC-D'!J23</f>
        <v>9592472926.6473408</v>
      </c>
      <c r="K23" s="157">
        <f>'RC-D'!K23</f>
        <v>19036572420.486832</v>
      </c>
      <c r="L23" s="157">
        <f>'RC-D'!L23</f>
        <v>6864118658.9639759</v>
      </c>
      <c r="M23" s="157">
        <f>'RC-D'!M23</f>
        <v>2307360988.3076248</v>
      </c>
      <c r="N23" s="157">
        <f>'RC-D'!N23</f>
        <v>9171479647.2716007</v>
      </c>
      <c r="O23" s="157">
        <f>'RC-D'!O23</f>
        <v>30022750028.804935</v>
      </c>
      <c r="P23" s="157">
        <f>'RC-D'!P23</f>
        <v>29638836289.879658</v>
      </c>
      <c r="Q23" s="157">
        <f>'RC-D'!Q23</f>
        <v>59661586318.684593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AB53"/>
  <sheetViews>
    <sheetView view="pageBreakPreview" zoomScale="93" zoomScaleNormal="115" zoomScaleSheetLayoutView="130" workbookViewId="0">
      <selection activeCell="A3" sqref="A3"/>
    </sheetView>
  </sheetViews>
  <sheetFormatPr defaultColWidth="8.7109375" defaultRowHeight="12.75" x14ac:dyDescent="0.2"/>
  <cols>
    <col min="1" max="1" width="59.7109375" style="107" customWidth="1"/>
    <col min="2" max="2" width="15" style="107" bestFit="1" customWidth="1"/>
    <col min="3" max="4" width="9.85546875" style="107" bestFit="1" customWidth="1"/>
    <col min="5" max="7" width="8.85546875" style="107" bestFit="1" customWidth="1"/>
    <col min="8" max="13" width="8.7109375" style="107"/>
    <col min="14" max="16" width="8.85546875" style="107" bestFit="1" customWidth="1"/>
    <col min="17" max="19" width="9.85546875" style="107" bestFit="1" customWidth="1"/>
    <col min="20" max="28" width="8.85546875" style="107" bestFit="1" customWidth="1"/>
    <col min="29" max="16384" width="8.7109375" style="107"/>
  </cols>
  <sheetData>
    <row r="1" spans="1:28" x14ac:dyDescent="0.2">
      <c r="A1" s="110" t="s">
        <v>221</v>
      </c>
    </row>
    <row r="2" spans="1:28" x14ac:dyDescent="0.2">
      <c r="A2" s="68"/>
    </row>
    <row r="3" spans="1:28" x14ac:dyDescent="0.2">
      <c r="A3" s="68">
        <f>BS!B3</f>
        <v>45565</v>
      </c>
    </row>
    <row r="4" spans="1:28" x14ac:dyDescent="0.2">
      <c r="A4" s="166" t="s">
        <v>272</v>
      </c>
    </row>
    <row r="5" spans="1:28" ht="87" customHeight="1" x14ac:dyDescent="0.2">
      <c r="A5" s="203" t="s">
        <v>220</v>
      </c>
      <c r="B5" s="204" t="s">
        <v>193</v>
      </c>
      <c r="C5" s="204"/>
      <c r="D5" s="204"/>
      <c r="E5" s="204" t="s">
        <v>194</v>
      </c>
      <c r="F5" s="204"/>
      <c r="G5" s="204"/>
      <c r="H5" s="204" t="s">
        <v>195</v>
      </c>
      <c r="I5" s="204"/>
      <c r="J5" s="204"/>
      <c r="K5" s="204" t="s">
        <v>196</v>
      </c>
      <c r="L5" s="204"/>
      <c r="M5" s="204"/>
      <c r="N5" s="204" t="s">
        <v>197</v>
      </c>
      <c r="O5" s="204"/>
      <c r="P5" s="204"/>
      <c r="Q5" s="202" t="s">
        <v>198</v>
      </c>
      <c r="R5" s="202"/>
      <c r="S5" s="202"/>
      <c r="T5" s="202" t="s">
        <v>199</v>
      </c>
      <c r="U5" s="202"/>
      <c r="V5" s="202"/>
      <c r="W5" s="202" t="s">
        <v>200</v>
      </c>
      <c r="X5" s="202"/>
      <c r="Y5" s="202"/>
      <c r="Z5" s="202" t="s">
        <v>201</v>
      </c>
      <c r="AA5" s="202"/>
      <c r="AB5" s="202"/>
    </row>
    <row r="6" spans="1:28" x14ac:dyDescent="0.2">
      <c r="A6" s="203"/>
      <c r="B6" s="108" t="s">
        <v>22</v>
      </c>
      <c r="C6" s="108" t="s">
        <v>23</v>
      </c>
      <c r="D6" s="108" t="s">
        <v>72</v>
      </c>
      <c r="E6" s="108" t="s">
        <v>22</v>
      </c>
      <c r="F6" s="108" t="s">
        <v>23</v>
      </c>
      <c r="G6" s="108" t="s">
        <v>72</v>
      </c>
      <c r="H6" s="108" t="s">
        <v>22</v>
      </c>
      <c r="I6" s="108" t="s">
        <v>23</v>
      </c>
      <c r="J6" s="108" t="s">
        <v>72</v>
      </c>
      <c r="K6" s="108" t="s">
        <v>22</v>
      </c>
      <c r="L6" s="108" t="s">
        <v>23</v>
      </c>
      <c r="M6" s="108" t="s">
        <v>72</v>
      </c>
      <c r="N6" s="108" t="s">
        <v>22</v>
      </c>
      <c r="O6" s="108" t="s">
        <v>23</v>
      </c>
      <c r="P6" s="108" t="s">
        <v>72</v>
      </c>
      <c r="Q6" s="108" t="s">
        <v>22</v>
      </c>
      <c r="R6" s="108" t="s">
        <v>23</v>
      </c>
      <c r="S6" s="108" t="s">
        <v>72</v>
      </c>
      <c r="T6" s="108" t="s">
        <v>22</v>
      </c>
      <c r="U6" s="108" t="s">
        <v>23</v>
      </c>
      <c r="V6" s="108" t="s">
        <v>72</v>
      </c>
      <c r="W6" s="108" t="s">
        <v>22</v>
      </c>
      <c r="X6" s="108" t="s">
        <v>23</v>
      </c>
      <c r="Y6" s="108" t="s">
        <v>72</v>
      </c>
      <c r="Z6" s="108" t="s">
        <v>22</v>
      </c>
      <c r="AA6" s="108" t="s">
        <v>23</v>
      </c>
      <c r="AB6" s="108" t="s">
        <v>72</v>
      </c>
    </row>
    <row r="7" spans="1:28" x14ac:dyDescent="0.2">
      <c r="A7" s="103" t="s">
        <v>275</v>
      </c>
      <c r="B7" s="158">
        <v>45110602.43</v>
      </c>
      <c r="C7" s="158">
        <v>953451.39049999998</v>
      </c>
      <c r="D7" s="158">
        <v>46064053.820500001</v>
      </c>
      <c r="E7" s="159">
        <v>339788.14095477998</v>
      </c>
      <c r="F7" s="159">
        <v>1971.7192630599998</v>
      </c>
      <c r="G7" s="159">
        <v>341759.86021784</v>
      </c>
      <c r="H7" s="109">
        <v>9.5000000000000001E-2</v>
      </c>
      <c r="I7" s="105">
        <v>8.39144E-2</v>
      </c>
      <c r="J7" s="109">
        <v>9.4762799999999994E-2</v>
      </c>
      <c r="K7" s="106">
        <v>13</v>
      </c>
      <c r="L7" s="106">
        <v>10.6381</v>
      </c>
      <c r="M7" s="106">
        <v>12.9495</v>
      </c>
      <c r="N7" s="162">
        <v>0</v>
      </c>
      <c r="O7" s="162">
        <v>0</v>
      </c>
      <c r="P7" s="162">
        <v>0</v>
      </c>
      <c r="Q7" s="162">
        <v>45110602.43</v>
      </c>
      <c r="R7" s="162">
        <v>953451.39049999998</v>
      </c>
      <c r="S7" s="162">
        <v>46064053.820500001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</row>
    <row r="8" spans="1:28" x14ac:dyDescent="0.2">
      <c r="A8" s="102" t="s">
        <v>92</v>
      </c>
      <c r="B8" s="158">
        <v>44925101.148000002</v>
      </c>
      <c r="C8" s="158">
        <v>35971172.076337457</v>
      </c>
      <c r="D8" s="158">
        <v>80896273.224337474</v>
      </c>
      <c r="E8" s="159">
        <v>268732.69906264998</v>
      </c>
      <c r="F8" s="159">
        <v>333804.52224999998</v>
      </c>
      <c r="G8" s="159">
        <v>602537.22131265001</v>
      </c>
      <c r="H8" s="109">
        <v>0.124643</v>
      </c>
      <c r="I8" s="105">
        <v>9.4494143253841811E-2</v>
      </c>
      <c r="J8" s="109">
        <v>0.111193</v>
      </c>
      <c r="K8" s="106">
        <v>38.295299999999997</v>
      </c>
      <c r="L8" s="106">
        <v>43.607801351627913</v>
      </c>
      <c r="M8" s="106">
        <v>40.667499999999997</v>
      </c>
      <c r="N8" s="162">
        <v>220254</v>
      </c>
      <c r="O8" s="162">
        <v>0</v>
      </c>
      <c r="P8" s="162">
        <v>220254</v>
      </c>
      <c r="Q8" s="162">
        <v>44369689.195799999</v>
      </c>
      <c r="R8" s="162">
        <v>35971122.912137456</v>
      </c>
      <c r="S8" s="162">
        <v>80340812.10793747</v>
      </c>
      <c r="T8" s="162">
        <v>326536.84220000001</v>
      </c>
      <c r="U8" s="162">
        <v>0</v>
      </c>
      <c r="V8" s="162">
        <v>326536.84220000001</v>
      </c>
      <c r="W8" s="162">
        <v>228875.11000000002</v>
      </c>
      <c r="X8" s="162">
        <v>49.164200000000001</v>
      </c>
      <c r="Y8" s="162">
        <v>228924.27419999999</v>
      </c>
      <c r="Z8" s="162">
        <v>0</v>
      </c>
      <c r="AA8" s="162">
        <v>0</v>
      </c>
      <c r="AB8" s="162">
        <v>0</v>
      </c>
    </row>
    <row r="9" spans="1:28" x14ac:dyDescent="0.2">
      <c r="A9" s="102" t="s">
        <v>93</v>
      </c>
      <c r="B9" s="158">
        <v>711693198.04041982</v>
      </c>
      <c r="C9" s="158">
        <v>69099505.81310001</v>
      </c>
      <c r="D9" s="158">
        <v>780792703.85351992</v>
      </c>
      <c r="E9" s="159">
        <v>2452306.5244424399</v>
      </c>
      <c r="F9" s="159">
        <v>421829.11303017003</v>
      </c>
      <c r="G9" s="159">
        <v>2874135.6374725997</v>
      </c>
      <c r="H9" s="109">
        <v>0.12678600000000001</v>
      </c>
      <c r="I9" s="105">
        <v>8.2283229078585374E-2</v>
      </c>
      <c r="J9" s="109">
        <v>0.12285600000000001</v>
      </c>
      <c r="K9" s="106">
        <v>29.278199999999998</v>
      </c>
      <c r="L9" s="106">
        <v>23.596990254260024</v>
      </c>
      <c r="M9" s="106">
        <v>28.775600000000001</v>
      </c>
      <c r="N9" s="162">
        <v>1434458.93</v>
      </c>
      <c r="O9" s="162">
        <v>389911.17000000004</v>
      </c>
      <c r="P9" s="162">
        <v>1824370.1</v>
      </c>
      <c r="Q9" s="162">
        <v>709676803.0080198</v>
      </c>
      <c r="R9" s="162">
        <v>68450045.816499993</v>
      </c>
      <c r="S9" s="162">
        <v>778126848.82451999</v>
      </c>
      <c r="T9" s="162">
        <v>24186.43</v>
      </c>
      <c r="U9" s="162">
        <v>1910.79</v>
      </c>
      <c r="V9" s="162">
        <v>26097.22</v>
      </c>
      <c r="W9" s="162">
        <v>1652632.3629000001</v>
      </c>
      <c r="X9" s="162">
        <v>587408.22659999994</v>
      </c>
      <c r="Y9" s="162">
        <v>2240040.5895000002</v>
      </c>
      <c r="Z9" s="162">
        <v>339576.23950000003</v>
      </c>
      <c r="AA9" s="162">
        <v>60140.98</v>
      </c>
      <c r="AB9" s="162">
        <v>399717.21950000001</v>
      </c>
    </row>
    <row r="10" spans="1:28" x14ac:dyDescent="0.2">
      <c r="A10" s="102" t="s">
        <v>202</v>
      </c>
      <c r="B10" s="158">
        <v>209181876.53479999</v>
      </c>
      <c r="C10" s="158">
        <v>1886236.8671000001</v>
      </c>
      <c r="D10" s="158">
        <v>211068113.40189996</v>
      </c>
      <c r="E10" s="159">
        <v>1075139.1934682401</v>
      </c>
      <c r="F10" s="159">
        <v>3952.3671999999997</v>
      </c>
      <c r="G10" s="159">
        <v>1079091.5606682398</v>
      </c>
      <c r="H10" s="109">
        <v>0.14249400000000001</v>
      </c>
      <c r="I10" s="105">
        <v>0.103851</v>
      </c>
      <c r="J10" s="109">
        <v>0.142127</v>
      </c>
      <c r="K10" s="106">
        <v>22.284400000000002</v>
      </c>
      <c r="L10" s="106">
        <v>69.009600000000006</v>
      </c>
      <c r="M10" s="106">
        <v>22.703600000000002</v>
      </c>
      <c r="N10" s="162">
        <v>297308.65999999997</v>
      </c>
      <c r="O10" s="162">
        <v>0</v>
      </c>
      <c r="P10" s="162">
        <v>297308.65999999997</v>
      </c>
      <c r="Q10" s="162">
        <v>208884567.8748</v>
      </c>
      <c r="R10" s="162">
        <v>1886236.8671000001</v>
      </c>
      <c r="S10" s="162">
        <v>210770804.74189997</v>
      </c>
      <c r="T10" s="162">
        <v>0</v>
      </c>
      <c r="U10" s="162">
        <v>0</v>
      </c>
      <c r="V10" s="162">
        <v>0</v>
      </c>
      <c r="W10" s="162">
        <v>297308.65999999997</v>
      </c>
      <c r="X10" s="162">
        <v>0</v>
      </c>
      <c r="Y10" s="162">
        <v>297308.65999999997</v>
      </c>
      <c r="Z10" s="162">
        <v>0</v>
      </c>
      <c r="AA10" s="162">
        <v>0</v>
      </c>
      <c r="AB10" s="162">
        <v>0</v>
      </c>
    </row>
    <row r="11" spans="1:28" x14ac:dyDescent="0.2">
      <c r="A11" s="102" t="s">
        <v>94</v>
      </c>
      <c r="B11" s="158">
        <v>331883654.48451078</v>
      </c>
      <c r="C11" s="158">
        <v>3386835175.4333119</v>
      </c>
      <c r="D11" s="158">
        <v>3718718829.9178228</v>
      </c>
      <c r="E11" s="159">
        <v>18455087.608028736</v>
      </c>
      <c r="F11" s="159">
        <v>25649600.444883928</v>
      </c>
      <c r="G11" s="159">
        <v>44104688.053012669</v>
      </c>
      <c r="H11" s="109">
        <v>0.116092</v>
      </c>
      <c r="I11" s="105">
        <v>0.10503275184203607</v>
      </c>
      <c r="J11" s="109">
        <v>0.10605100000000001</v>
      </c>
      <c r="K11" s="106">
        <v>44.907899999999998</v>
      </c>
      <c r="L11" s="106">
        <v>39.116108098693246</v>
      </c>
      <c r="M11" s="106">
        <v>39.622300000000003</v>
      </c>
      <c r="N11" s="162">
        <v>30997913.712499999</v>
      </c>
      <c r="O11" s="162">
        <v>64301604.199428998</v>
      </c>
      <c r="P11" s="162">
        <v>95299517.911928982</v>
      </c>
      <c r="Q11" s="162">
        <v>278544105.45493478</v>
      </c>
      <c r="R11" s="162">
        <v>3145345249.8072047</v>
      </c>
      <c r="S11" s="162">
        <v>3423889355.2622399</v>
      </c>
      <c r="T11" s="162">
        <v>13622219.172335919</v>
      </c>
      <c r="U11" s="162">
        <v>167562364.40854073</v>
      </c>
      <c r="V11" s="162">
        <v>181184583.58087659</v>
      </c>
      <c r="W11" s="162">
        <v>39717329.857240096</v>
      </c>
      <c r="X11" s="162">
        <v>67708747.867966652</v>
      </c>
      <c r="Y11" s="162">
        <v>107426077.72510681</v>
      </c>
      <c r="Z11" s="162">
        <v>0</v>
      </c>
      <c r="AA11" s="162">
        <v>6218813.3496000003</v>
      </c>
      <c r="AB11" s="162">
        <v>6218813.3496000003</v>
      </c>
    </row>
    <row r="12" spans="1:28" x14ac:dyDescent="0.2">
      <c r="A12" s="102" t="s">
        <v>95</v>
      </c>
      <c r="B12" s="158">
        <v>623327096.73748708</v>
      </c>
      <c r="C12" s="158">
        <v>2469266545.5523872</v>
      </c>
      <c r="D12" s="158">
        <v>3092593642.2899747</v>
      </c>
      <c r="E12" s="159">
        <v>8133034.9701596312</v>
      </c>
      <c r="F12" s="159">
        <v>23063561.094977163</v>
      </c>
      <c r="G12" s="159">
        <v>31196596.065236785</v>
      </c>
      <c r="H12" s="109">
        <v>0.123141</v>
      </c>
      <c r="I12" s="105">
        <v>8.6174233892510249E-2</v>
      </c>
      <c r="J12" s="109">
        <v>9.3575900000000004E-2</v>
      </c>
      <c r="K12" s="106">
        <v>99.851600000000005</v>
      </c>
      <c r="L12" s="106">
        <v>118.91701154886886</v>
      </c>
      <c r="M12" s="106">
        <v>115.107</v>
      </c>
      <c r="N12" s="162">
        <v>9199167.3081999999</v>
      </c>
      <c r="O12" s="162">
        <v>49161508.934989989</v>
      </c>
      <c r="P12" s="162">
        <v>58360676.243190005</v>
      </c>
      <c r="Q12" s="162">
        <v>571756475.90578699</v>
      </c>
      <c r="R12" s="162">
        <v>2264166870.9715338</v>
      </c>
      <c r="S12" s="162">
        <v>2835923346.8773217</v>
      </c>
      <c r="T12" s="162">
        <v>30157033.429099992</v>
      </c>
      <c r="U12" s="162">
        <v>135773141.95136809</v>
      </c>
      <c r="V12" s="162">
        <v>165930175.3804681</v>
      </c>
      <c r="W12" s="162">
        <v>21413587.402600002</v>
      </c>
      <c r="X12" s="162">
        <v>68064720.801104993</v>
      </c>
      <c r="Y12" s="162">
        <v>89478308.203805</v>
      </c>
      <c r="Z12" s="162">
        <v>0</v>
      </c>
      <c r="AA12" s="162">
        <v>1261811.8283799998</v>
      </c>
      <c r="AB12" s="162">
        <v>1261811.8283799998</v>
      </c>
    </row>
    <row r="13" spans="1:28" x14ac:dyDescent="0.2">
      <c r="A13" s="102" t="s">
        <v>96</v>
      </c>
      <c r="B13" s="158">
        <v>527817988.9295451</v>
      </c>
      <c r="C13" s="158">
        <v>465253732.48722786</v>
      </c>
      <c r="D13" s="158">
        <v>993071721.41677296</v>
      </c>
      <c r="E13" s="159">
        <v>13701255.319847889</v>
      </c>
      <c r="F13" s="159">
        <v>5123307.3881055098</v>
      </c>
      <c r="G13" s="159">
        <v>18824562.707853399</v>
      </c>
      <c r="H13" s="109">
        <v>0.13467599999999999</v>
      </c>
      <c r="I13" s="105">
        <v>9.4912322367439184E-2</v>
      </c>
      <c r="J13" s="109">
        <v>0.115831</v>
      </c>
      <c r="K13" s="106">
        <v>38.359499999999997</v>
      </c>
      <c r="L13" s="106">
        <v>51.859522142264744</v>
      </c>
      <c r="M13" s="106">
        <v>44.7455</v>
      </c>
      <c r="N13" s="162">
        <v>20092769.895299997</v>
      </c>
      <c r="O13" s="162">
        <v>11985341.995100001</v>
      </c>
      <c r="P13" s="162">
        <v>32078111.8904</v>
      </c>
      <c r="Q13" s="162">
        <v>451373174.7610451</v>
      </c>
      <c r="R13" s="162">
        <v>427472463.30727202</v>
      </c>
      <c r="S13" s="162">
        <v>878845638.06831717</v>
      </c>
      <c r="T13" s="162">
        <v>43955360.519299991</v>
      </c>
      <c r="U13" s="162">
        <v>19913752.85235586</v>
      </c>
      <c r="V13" s="162">
        <v>63869113.371655859</v>
      </c>
      <c r="W13" s="162">
        <v>32460698.504799992</v>
      </c>
      <c r="X13" s="162">
        <v>17867516.327600002</v>
      </c>
      <c r="Y13" s="162">
        <v>50328214.832399994</v>
      </c>
      <c r="Z13" s="162">
        <v>28755.144400000001</v>
      </c>
      <c r="AA13" s="162">
        <v>0</v>
      </c>
      <c r="AB13" s="162">
        <v>28755.144400000001</v>
      </c>
    </row>
    <row r="14" spans="1:28" x14ac:dyDescent="0.2">
      <c r="A14" s="102" t="s">
        <v>97</v>
      </c>
      <c r="B14" s="158">
        <v>688562974.69570005</v>
      </c>
      <c r="C14" s="158">
        <v>1455146644.7543588</v>
      </c>
      <c r="D14" s="158">
        <v>2143709619.4500589</v>
      </c>
      <c r="E14" s="159">
        <v>12691264.80796583</v>
      </c>
      <c r="F14" s="159">
        <v>11336732.159107979</v>
      </c>
      <c r="G14" s="159">
        <v>24027996.967073821</v>
      </c>
      <c r="H14" s="109">
        <v>0.12686800000000001</v>
      </c>
      <c r="I14" s="105">
        <v>0.10801837444557055</v>
      </c>
      <c r="J14" s="109">
        <v>0.11409999999999999</v>
      </c>
      <c r="K14" s="106">
        <v>59.995899999999999</v>
      </c>
      <c r="L14" s="106">
        <v>72.528708654120848</v>
      </c>
      <c r="M14" s="106">
        <v>68.492199999999997</v>
      </c>
      <c r="N14" s="162">
        <v>11527900.735199999</v>
      </c>
      <c r="O14" s="162">
        <v>26448817.188473001</v>
      </c>
      <c r="P14" s="162">
        <v>37976717.923673004</v>
      </c>
      <c r="Q14" s="162">
        <v>571385008.93550003</v>
      </c>
      <c r="R14" s="162">
        <v>1398040437.066473</v>
      </c>
      <c r="S14" s="162">
        <v>1969425446.0019734</v>
      </c>
      <c r="T14" s="162">
        <v>99194846.309100002</v>
      </c>
      <c r="U14" s="162">
        <v>15891060.31181255</v>
      </c>
      <c r="V14" s="162">
        <v>115085906.62081255</v>
      </c>
      <c r="W14" s="162">
        <v>17983119.451099999</v>
      </c>
      <c r="X14" s="162">
        <v>41215147.376073003</v>
      </c>
      <c r="Y14" s="162">
        <v>59198266.827272996</v>
      </c>
      <c r="Z14" s="162">
        <v>0</v>
      </c>
      <c r="AA14" s="162">
        <v>0</v>
      </c>
      <c r="AB14" s="162">
        <v>0</v>
      </c>
    </row>
    <row r="15" spans="1:28" x14ac:dyDescent="0.2">
      <c r="A15" s="102" t="s">
        <v>203</v>
      </c>
      <c r="B15" s="158">
        <v>1264098634.9714153</v>
      </c>
      <c r="C15" s="158">
        <v>711035055.21260905</v>
      </c>
      <c r="D15" s="158">
        <v>1975133690.1840248</v>
      </c>
      <c r="E15" s="159">
        <v>14088987.353119601</v>
      </c>
      <c r="F15" s="159">
        <v>6207177.6894427994</v>
      </c>
      <c r="G15" s="159">
        <v>20296165.04246239</v>
      </c>
      <c r="H15" s="109">
        <v>0.124306</v>
      </c>
      <c r="I15" s="105">
        <v>8.3289222154949785E-2</v>
      </c>
      <c r="J15" s="109">
        <v>0.1101</v>
      </c>
      <c r="K15" s="106">
        <v>56.347000000000001</v>
      </c>
      <c r="L15" s="106">
        <v>70.908034258176883</v>
      </c>
      <c r="M15" s="106">
        <v>61.461399999999998</v>
      </c>
      <c r="N15" s="162">
        <v>17341638.6087</v>
      </c>
      <c r="O15" s="162">
        <v>35591260.553786099</v>
      </c>
      <c r="P15" s="162">
        <v>52932899.162486099</v>
      </c>
      <c r="Q15" s="162">
        <v>1227448039.1250153</v>
      </c>
      <c r="R15" s="162">
        <v>684857380.39322305</v>
      </c>
      <c r="S15" s="162">
        <v>1912305419.5182388</v>
      </c>
      <c r="T15" s="162">
        <v>22065459.634200003</v>
      </c>
      <c r="U15" s="162">
        <v>13478541.116900001</v>
      </c>
      <c r="V15" s="162">
        <v>35544000.751100004</v>
      </c>
      <c r="W15" s="162">
        <v>13869104.646200001</v>
      </c>
      <c r="X15" s="162">
        <v>12320442.1494861</v>
      </c>
      <c r="Y15" s="162">
        <v>26189546.7956861</v>
      </c>
      <c r="Z15" s="162">
        <v>716031.56599999999</v>
      </c>
      <c r="AA15" s="162">
        <v>378691.55300000001</v>
      </c>
      <c r="AB15" s="162">
        <v>1094723.1189999999</v>
      </c>
    </row>
    <row r="16" spans="1:28" x14ac:dyDescent="0.2">
      <c r="A16" s="102" t="s">
        <v>98</v>
      </c>
      <c r="B16" s="158">
        <v>1005768850.0454322</v>
      </c>
      <c r="C16" s="158">
        <v>753021465.26717925</v>
      </c>
      <c r="D16" s="158">
        <v>1758790315.3125119</v>
      </c>
      <c r="E16" s="159">
        <v>14232841.40834732</v>
      </c>
      <c r="F16" s="159">
        <v>38729927.305108845</v>
      </c>
      <c r="G16" s="159">
        <v>52962768.713356175</v>
      </c>
      <c r="H16" s="109">
        <v>0.12506300000000001</v>
      </c>
      <c r="I16" s="105">
        <v>9.2758000885130601E-2</v>
      </c>
      <c r="J16" s="109">
        <v>0.111358</v>
      </c>
      <c r="K16" s="106">
        <v>59.481099999999998</v>
      </c>
      <c r="L16" s="106">
        <v>80.298428082503889</v>
      </c>
      <c r="M16" s="106">
        <v>68.338700000000003</v>
      </c>
      <c r="N16" s="162">
        <v>13473327.9186</v>
      </c>
      <c r="O16" s="162">
        <v>19509275.704784341</v>
      </c>
      <c r="P16" s="162">
        <v>32982603.623384338</v>
      </c>
      <c r="Q16" s="162">
        <v>938211397.38263762</v>
      </c>
      <c r="R16" s="162">
        <v>560717778.12438202</v>
      </c>
      <c r="S16" s="162">
        <v>1498929175.5069201</v>
      </c>
      <c r="T16" s="162">
        <v>48158225.860100001</v>
      </c>
      <c r="U16" s="162">
        <v>163492196.90541291</v>
      </c>
      <c r="V16" s="162">
        <v>211650422.76551291</v>
      </c>
      <c r="W16" s="162">
        <v>19355552.567194529</v>
      </c>
      <c r="X16" s="162">
        <v>28811490.237384338</v>
      </c>
      <c r="Y16" s="162">
        <v>48167042.804578871</v>
      </c>
      <c r="Z16" s="162">
        <v>43674.235499999995</v>
      </c>
      <c r="AA16" s="162">
        <v>0</v>
      </c>
      <c r="AB16" s="162">
        <v>43674.235499999995</v>
      </c>
    </row>
    <row r="17" spans="1:28" x14ac:dyDescent="0.2">
      <c r="A17" s="102" t="s">
        <v>204</v>
      </c>
      <c r="B17" s="158">
        <v>300567197.92009997</v>
      </c>
      <c r="C17" s="158">
        <v>356237474.63111901</v>
      </c>
      <c r="D17" s="158">
        <v>656804672.55131888</v>
      </c>
      <c r="E17" s="159">
        <v>2941576.0703109796</v>
      </c>
      <c r="F17" s="159">
        <v>2036776.4277659603</v>
      </c>
      <c r="G17" s="159">
        <v>4978352.4980769297</v>
      </c>
      <c r="H17" s="109">
        <v>0.12367499999999999</v>
      </c>
      <c r="I17" s="105">
        <v>7.838508916745833E-2</v>
      </c>
      <c r="J17" s="109">
        <v>9.9109900000000001E-2</v>
      </c>
      <c r="K17" s="106">
        <v>56.065399999999997</v>
      </c>
      <c r="L17" s="106">
        <v>62.133641150166746</v>
      </c>
      <c r="M17" s="106">
        <v>59.358499999999999</v>
      </c>
      <c r="N17" s="162">
        <v>3344166.5899</v>
      </c>
      <c r="O17" s="162">
        <v>1216092.0326999999</v>
      </c>
      <c r="P17" s="162">
        <v>4560258.6225000005</v>
      </c>
      <c r="Q17" s="162">
        <v>288681272.84139997</v>
      </c>
      <c r="R17" s="162">
        <v>342259554.96441901</v>
      </c>
      <c r="S17" s="162">
        <v>630940827.8058188</v>
      </c>
      <c r="T17" s="162">
        <v>7443083.3534999993</v>
      </c>
      <c r="U17" s="162">
        <v>10476461.245000001</v>
      </c>
      <c r="V17" s="162">
        <v>17919544.598500002</v>
      </c>
      <c r="W17" s="162">
        <v>4428521.1559000006</v>
      </c>
      <c r="X17" s="162">
        <v>3501458.4216999998</v>
      </c>
      <c r="Y17" s="162">
        <v>7929979.5776999993</v>
      </c>
      <c r="Z17" s="162">
        <v>14320.569299999999</v>
      </c>
      <c r="AA17" s="162">
        <v>0</v>
      </c>
      <c r="AB17" s="162">
        <v>14320.569299999999</v>
      </c>
    </row>
    <row r="18" spans="1:28" x14ac:dyDescent="0.2">
      <c r="A18" s="102" t="s">
        <v>205</v>
      </c>
      <c r="B18" s="158">
        <v>233063994.45471999</v>
      </c>
      <c r="C18" s="158">
        <v>369190309.4666</v>
      </c>
      <c r="D18" s="158">
        <v>602254303.92132008</v>
      </c>
      <c r="E18" s="159">
        <v>4007086.3985211099</v>
      </c>
      <c r="F18" s="159">
        <v>3129699.4624430696</v>
      </c>
      <c r="G18" s="159">
        <v>7136785.8609641902</v>
      </c>
      <c r="H18" s="109">
        <v>0.13877800000000001</v>
      </c>
      <c r="I18" s="105">
        <v>8.2736310897684739E-2</v>
      </c>
      <c r="J18" s="109">
        <v>0.104445</v>
      </c>
      <c r="K18" s="106">
        <v>51.326599999999999</v>
      </c>
      <c r="L18" s="106">
        <v>52.72249349275593</v>
      </c>
      <c r="M18" s="106">
        <v>52.1813</v>
      </c>
      <c r="N18" s="162">
        <v>2407924.1684999997</v>
      </c>
      <c r="O18" s="162">
        <v>6339778.7891999995</v>
      </c>
      <c r="P18" s="162">
        <v>8747702.9576000012</v>
      </c>
      <c r="Q18" s="162">
        <v>211568483.20602</v>
      </c>
      <c r="R18" s="162">
        <v>349753883.0345</v>
      </c>
      <c r="S18" s="162">
        <v>561322366.24052012</v>
      </c>
      <c r="T18" s="162">
        <v>18325812.1664</v>
      </c>
      <c r="U18" s="162">
        <v>12079916.7509</v>
      </c>
      <c r="V18" s="162">
        <v>30405728.917300001</v>
      </c>
      <c r="W18" s="162">
        <v>3150091.3799000001</v>
      </c>
      <c r="X18" s="162">
        <v>7131376.6883000005</v>
      </c>
      <c r="Y18" s="162">
        <v>10281468.068200001</v>
      </c>
      <c r="Z18" s="162">
        <v>19607.702400000002</v>
      </c>
      <c r="AA18" s="162">
        <v>225132.99290000001</v>
      </c>
      <c r="AB18" s="162">
        <v>244740.69529999999</v>
      </c>
    </row>
    <row r="19" spans="1:28" x14ac:dyDescent="0.2">
      <c r="A19" s="102" t="s">
        <v>99</v>
      </c>
      <c r="B19" s="158">
        <v>985400268.58465016</v>
      </c>
      <c r="C19" s="158">
        <v>1153389232.4357498</v>
      </c>
      <c r="D19" s="158">
        <v>2138789501.0204</v>
      </c>
      <c r="E19" s="159">
        <v>20099513.358155411</v>
      </c>
      <c r="F19" s="159">
        <v>20044664.516059671</v>
      </c>
      <c r="G19" s="159">
        <v>40144177.874115087</v>
      </c>
      <c r="H19" s="109">
        <v>0.13197500000000001</v>
      </c>
      <c r="I19" s="105">
        <v>7.98512852367885E-2</v>
      </c>
      <c r="J19" s="109">
        <v>0.10383199999999999</v>
      </c>
      <c r="K19" s="106">
        <v>57.954799999999999</v>
      </c>
      <c r="L19" s="106">
        <v>70.894808369725098</v>
      </c>
      <c r="M19" s="106">
        <v>64.924700000000001</v>
      </c>
      <c r="N19" s="162">
        <v>19538395.369099997</v>
      </c>
      <c r="O19" s="162">
        <v>43744924.176544808</v>
      </c>
      <c r="P19" s="162">
        <v>63283319.545644797</v>
      </c>
      <c r="Q19" s="162">
        <v>918056301.24895024</v>
      </c>
      <c r="R19" s="162">
        <v>1059155776.8343049</v>
      </c>
      <c r="S19" s="162">
        <v>1977212078.0833554</v>
      </c>
      <c r="T19" s="162">
        <v>37927573.357699998</v>
      </c>
      <c r="U19" s="162">
        <v>39724193.923000008</v>
      </c>
      <c r="V19" s="162">
        <v>77651767.280699998</v>
      </c>
      <c r="W19" s="162">
        <v>29282332.223299995</v>
      </c>
      <c r="X19" s="162">
        <v>53210192.978844814</v>
      </c>
      <c r="Y19" s="162">
        <v>82492525.2020448</v>
      </c>
      <c r="Z19" s="162">
        <v>134061.75469999999</v>
      </c>
      <c r="AA19" s="162">
        <v>1299068.6995999999</v>
      </c>
      <c r="AB19" s="162">
        <v>1433130.4543000001</v>
      </c>
    </row>
    <row r="20" spans="1:28" x14ac:dyDescent="0.2">
      <c r="A20" s="102" t="s">
        <v>100</v>
      </c>
      <c r="B20" s="158">
        <v>434968957.31736457</v>
      </c>
      <c r="C20" s="158">
        <v>341051947.14866269</v>
      </c>
      <c r="D20" s="158">
        <v>776020904.46592724</v>
      </c>
      <c r="E20" s="159">
        <v>9335919.7465002686</v>
      </c>
      <c r="F20" s="159">
        <v>3987962.3265124597</v>
      </c>
      <c r="G20" s="159">
        <v>13323882.07301273</v>
      </c>
      <c r="H20" s="109">
        <v>0.126384</v>
      </c>
      <c r="I20" s="105">
        <v>8.0332442335628251E-2</v>
      </c>
      <c r="J20" s="109">
        <v>0.106285</v>
      </c>
      <c r="K20" s="106">
        <v>73.693700000000007</v>
      </c>
      <c r="L20" s="106">
        <v>72.080512565044984</v>
      </c>
      <c r="M20" s="106">
        <v>72.987399999999994</v>
      </c>
      <c r="N20" s="162">
        <v>5886954.4564475296</v>
      </c>
      <c r="O20" s="162">
        <v>7063656.2478199797</v>
      </c>
      <c r="P20" s="162">
        <v>12950610.704267509</v>
      </c>
      <c r="Q20" s="162">
        <v>395122282.04233807</v>
      </c>
      <c r="R20" s="162">
        <v>302472385.47060269</v>
      </c>
      <c r="S20" s="162">
        <v>697594667.51284075</v>
      </c>
      <c r="T20" s="162">
        <v>17819949.292799998</v>
      </c>
      <c r="U20" s="162">
        <v>26676034.168579996</v>
      </c>
      <c r="V20" s="162">
        <v>44495983.461380012</v>
      </c>
      <c r="W20" s="162">
        <v>22025166.436726499</v>
      </c>
      <c r="X20" s="162">
        <v>11903527.509479979</v>
      </c>
      <c r="Y20" s="162">
        <v>33928693.94620648</v>
      </c>
      <c r="Z20" s="162">
        <v>1559.5454999999999</v>
      </c>
      <c r="AA20" s="162">
        <v>0</v>
      </c>
      <c r="AB20" s="162">
        <v>1559.5454999999999</v>
      </c>
    </row>
    <row r="21" spans="1:28" x14ac:dyDescent="0.2">
      <c r="A21" s="102" t="s">
        <v>101</v>
      </c>
      <c r="B21" s="158">
        <v>765652397.84292412</v>
      </c>
      <c r="C21" s="158">
        <v>2416138452.4175916</v>
      </c>
      <c r="D21" s="158">
        <v>3181790850.2606168</v>
      </c>
      <c r="E21" s="159">
        <v>11374174.089096192</v>
      </c>
      <c r="F21" s="159">
        <v>33172925.360283144</v>
      </c>
      <c r="G21" s="159">
        <v>44547099.449379332</v>
      </c>
      <c r="H21" s="109">
        <v>0.130637</v>
      </c>
      <c r="I21" s="105">
        <v>8.8714427589161565E-2</v>
      </c>
      <c r="J21" s="109">
        <v>9.8499299999999998E-2</v>
      </c>
      <c r="K21" s="106">
        <v>112.617</v>
      </c>
      <c r="L21" s="106">
        <v>123.72253688739777</v>
      </c>
      <c r="M21" s="106">
        <v>121.116</v>
      </c>
      <c r="N21" s="162">
        <v>16564502.4067</v>
      </c>
      <c r="O21" s="162">
        <v>60845419.807473384</v>
      </c>
      <c r="P21" s="162">
        <v>77409922.21407339</v>
      </c>
      <c r="Q21" s="162">
        <v>703178923.19352412</v>
      </c>
      <c r="R21" s="162">
        <v>2081742793.2034883</v>
      </c>
      <c r="S21" s="162">
        <v>2784921716.3971128</v>
      </c>
      <c r="T21" s="162">
        <v>39707977.556100003</v>
      </c>
      <c r="U21" s="162">
        <v>205174309.88056007</v>
      </c>
      <c r="V21" s="162">
        <v>244882287.43666008</v>
      </c>
      <c r="W21" s="162">
        <v>21952704.162399996</v>
      </c>
      <c r="X21" s="162">
        <v>128237167.97442839</v>
      </c>
      <c r="Y21" s="162">
        <v>150189872.13682839</v>
      </c>
      <c r="Z21" s="162">
        <v>812792.93090000004</v>
      </c>
      <c r="AA21" s="162">
        <v>984181.359115</v>
      </c>
      <c r="AB21" s="162">
        <v>1796974.2900149999</v>
      </c>
    </row>
    <row r="22" spans="1:28" x14ac:dyDescent="0.2">
      <c r="A22" s="102" t="s">
        <v>102</v>
      </c>
      <c r="B22" s="158">
        <v>332216717.2518099</v>
      </c>
      <c r="C22" s="158">
        <v>492230045.40331161</v>
      </c>
      <c r="D22" s="158">
        <v>824446762.65502155</v>
      </c>
      <c r="E22" s="159">
        <v>4642870.8753706906</v>
      </c>
      <c r="F22" s="159">
        <v>6726172.1577900909</v>
      </c>
      <c r="G22" s="159">
        <v>11369043.03316078</v>
      </c>
      <c r="H22" s="109">
        <v>0.12518899999999999</v>
      </c>
      <c r="I22" s="105">
        <v>8.0488896839773783E-2</v>
      </c>
      <c r="J22" s="109">
        <v>9.8447300000000001E-2</v>
      </c>
      <c r="K22" s="106">
        <v>87.455699999999993</v>
      </c>
      <c r="L22" s="106">
        <v>111.4549153823675</v>
      </c>
      <c r="M22" s="106">
        <v>101.78</v>
      </c>
      <c r="N22" s="162">
        <v>9586744.0863000005</v>
      </c>
      <c r="O22" s="162">
        <v>25894029.264396999</v>
      </c>
      <c r="P22" s="162">
        <v>35480773.350697003</v>
      </c>
      <c r="Q22" s="162">
        <v>298036862.73900992</v>
      </c>
      <c r="R22" s="162">
        <v>434972961.33122462</v>
      </c>
      <c r="S22" s="162">
        <v>733009824.0701344</v>
      </c>
      <c r="T22" s="162">
        <v>19778007.6039</v>
      </c>
      <c r="U22" s="162">
        <v>23310055.951440003</v>
      </c>
      <c r="V22" s="162">
        <v>43088063.555339999</v>
      </c>
      <c r="W22" s="162">
        <v>14381700.818899998</v>
      </c>
      <c r="X22" s="162">
        <v>32418368.196747001</v>
      </c>
      <c r="Y22" s="162">
        <v>46800069.015647009</v>
      </c>
      <c r="Z22" s="162">
        <v>20146.09</v>
      </c>
      <c r="AA22" s="162">
        <v>1528659.9239000001</v>
      </c>
      <c r="AB22" s="162">
        <v>1548806.0139000001</v>
      </c>
    </row>
    <row r="23" spans="1:28" x14ac:dyDescent="0.2">
      <c r="A23" s="102" t="s">
        <v>103</v>
      </c>
      <c r="B23" s="158">
        <v>144740541.62227321</v>
      </c>
      <c r="C23" s="158">
        <v>792526183.39745545</v>
      </c>
      <c r="D23" s="158">
        <v>937266725.01972866</v>
      </c>
      <c r="E23" s="159">
        <v>1748791.6897491699</v>
      </c>
      <c r="F23" s="159">
        <v>11601834.992048031</v>
      </c>
      <c r="G23" s="159">
        <v>13350626.681797199</v>
      </c>
      <c r="H23" s="109">
        <v>0.12822700000000001</v>
      </c>
      <c r="I23" s="105">
        <v>9.793251889146859E-2</v>
      </c>
      <c r="J23" s="109">
        <v>0.102577</v>
      </c>
      <c r="K23" s="106">
        <v>47.528300000000002</v>
      </c>
      <c r="L23" s="106">
        <v>62.388336046464694</v>
      </c>
      <c r="M23" s="106">
        <v>60.121200000000002</v>
      </c>
      <c r="N23" s="162">
        <v>944951.35400000005</v>
      </c>
      <c r="O23" s="162">
        <v>12650002.839600001</v>
      </c>
      <c r="P23" s="162">
        <v>13594954.193599999</v>
      </c>
      <c r="Q23" s="162">
        <v>103407338.47757322</v>
      </c>
      <c r="R23" s="162">
        <v>525872092.25360554</v>
      </c>
      <c r="S23" s="162">
        <v>629279430.73117864</v>
      </c>
      <c r="T23" s="162">
        <v>40004510.050799996</v>
      </c>
      <c r="U23" s="162">
        <v>253973536.79664999</v>
      </c>
      <c r="V23" s="162">
        <v>293978046.84745002</v>
      </c>
      <c r="W23" s="162">
        <v>1328693.0939</v>
      </c>
      <c r="X23" s="162">
        <v>12680554.347200001</v>
      </c>
      <c r="Y23" s="162">
        <v>14009247.441099999</v>
      </c>
      <c r="Z23" s="162">
        <v>0</v>
      </c>
      <c r="AA23" s="162">
        <v>0</v>
      </c>
      <c r="AB23" s="162">
        <v>0</v>
      </c>
    </row>
    <row r="24" spans="1:28" x14ac:dyDescent="0.2">
      <c r="A24" s="102" t="s">
        <v>206</v>
      </c>
      <c r="B24" s="158">
        <v>124602510.69620001</v>
      </c>
      <c r="C24" s="158">
        <v>361867621.78095031</v>
      </c>
      <c r="D24" s="158">
        <v>486470132.47715032</v>
      </c>
      <c r="E24" s="159">
        <v>4082836.7232687399</v>
      </c>
      <c r="F24" s="159">
        <v>3679834.0001393198</v>
      </c>
      <c r="G24" s="159">
        <v>7762670.72350806</v>
      </c>
      <c r="H24" s="109">
        <v>0.124569</v>
      </c>
      <c r="I24" s="105">
        <v>9.3184775873294184E-2</v>
      </c>
      <c r="J24" s="109">
        <v>0.10147299999999999</v>
      </c>
      <c r="K24" s="106">
        <v>27.996200000000002</v>
      </c>
      <c r="L24" s="106">
        <v>44.859931649718185</v>
      </c>
      <c r="M24" s="106">
        <v>40.404499999999999</v>
      </c>
      <c r="N24" s="162">
        <v>1894124.9863999998</v>
      </c>
      <c r="O24" s="162">
        <v>10151834.6351</v>
      </c>
      <c r="P24" s="162">
        <v>12045959.6215</v>
      </c>
      <c r="Q24" s="162">
        <v>101892237.1763</v>
      </c>
      <c r="R24" s="162">
        <v>349637653.06405026</v>
      </c>
      <c r="S24" s="162">
        <v>451529890.24035031</v>
      </c>
      <c r="T24" s="162">
        <v>18652062.964200001</v>
      </c>
      <c r="U24" s="162">
        <v>5089646.5949999997</v>
      </c>
      <c r="V24" s="162">
        <v>23741709.5592</v>
      </c>
      <c r="W24" s="162">
        <v>4058210.5556999999</v>
      </c>
      <c r="X24" s="162">
        <v>6962070.4186000004</v>
      </c>
      <c r="Y24" s="162">
        <v>11020280.974300001</v>
      </c>
      <c r="Z24" s="162">
        <v>0</v>
      </c>
      <c r="AA24" s="162">
        <v>178251.70329999999</v>
      </c>
      <c r="AB24" s="162">
        <v>178251.70329999999</v>
      </c>
    </row>
    <row r="25" spans="1:28" x14ac:dyDescent="0.2">
      <c r="A25" s="102" t="s">
        <v>104</v>
      </c>
      <c r="B25" s="158">
        <v>641589764.40369999</v>
      </c>
      <c r="C25" s="158">
        <v>1742803993.1299095</v>
      </c>
      <c r="D25" s="158">
        <v>2384393757.5336094</v>
      </c>
      <c r="E25" s="159">
        <v>712483.26211795001</v>
      </c>
      <c r="F25" s="159">
        <v>6572965.3031749502</v>
      </c>
      <c r="G25" s="159">
        <v>7285448.5651928987</v>
      </c>
      <c r="H25" s="109">
        <v>0.11724</v>
      </c>
      <c r="I25" s="105">
        <v>0.10239253895986569</v>
      </c>
      <c r="J25" s="109">
        <v>0.10644000000000001</v>
      </c>
      <c r="K25" s="106">
        <v>33.293100000000003</v>
      </c>
      <c r="L25" s="106">
        <v>141.91356343973931</v>
      </c>
      <c r="M25" s="106">
        <v>112.33799999999999</v>
      </c>
      <c r="N25" s="162">
        <v>2768.58</v>
      </c>
      <c r="O25" s="162">
        <v>3471617.392062</v>
      </c>
      <c r="P25" s="162">
        <v>3474385.9720620001</v>
      </c>
      <c r="Q25" s="162">
        <v>641508218.02919996</v>
      </c>
      <c r="R25" s="162">
        <v>1726127260.5411475</v>
      </c>
      <c r="S25" s="162">
        <v>2367635478.5703473</v>
      </c>
      <c r="T25" s="162">
        <v>77097.415200000003</v>
      </c>
      <c r="U25" s="162">
        <v>10948025.99</v>
      </c>
      <c r="V25" s="162">
        <v>11025123.405200001</v>
      </c>
      <c r="W25" s="162">
        <v>4448.9593000000004</v>
      </c>
      <c r="X25" s="162">
        <v>5728706.598762</v>
      </c>
      <c r="Y25" s="162">
        <v>5733155.5580620002</v>
      </c>
      <c r="Z25" s="162">
        <v>0</v>
      </c>
      <c r="AA25" s="162">
        <v>0</v>
      </c>
      <c r="AB25" s="162">
        <v>0</v>
      </c>
    </row>
    <row r="26" spans="1:28" x14ac:dyDescent="0.2">
      <c r="A26" s="102" t="s">
        <v>105</v>
      </c>
      <c r="B26" s="158">
        <v>80135417.114199907</v>
      </c>
      <c r="C26" s="158">
        <v>163331338.5006071</v>
      </c>
      <c r="D26" s="158">
        <v>243466755.61480707</v>
      </c>
      <c r="E26" s="159">
        <v>771547.20150283014</v>
      </c>
      <c r="F26" s="159">
        <v>544323.47049196006</v>
      </c>
      <c r="G26" s="159">
        <v>1315870.6719947802</v>
      </c>
      <c r="H26" s="109">
        <v>0.13661599999999999</v>
      </c>
      <c r="I26" s="105">
        <v>0.1006568633050119</v>
      </c>
      <c r="J26" s="109">
        <v>0.11257</v>
      </c>
      <c r="K26" s="106">
        <v>32.648499999999999</v>
      </c>
      <c r="L26" s="106">
        <v>42.70274271512524</v>
      </c>
      <c r="M26" s="106">
        <v>39.393599999999999</v>
      </c>
      <c r="N26" s="162">
        <v>337131.3284</v>
      </c>
      <c r="O26" s="162">
        <v>171082.60993999999</v>
      </c>
      <c r="P26" s="162">
        <v>508213.93833999994</v>
      </c>
      <c r="Q26" s="162">
        <v>77874918.89079991</v>
      </c>
      <c r="R26" s="162">
        <v>162314754.02126709</v>
      </c>
      <c r="S26" s="162">
        <v>240189672.91206706</v>
      </c>
      <c r="T26" s="162">
        <v>1639509.6859000002</v>
      </c>
      <c r="U26" s="162">
        <v>844429.88219999999</v>
      </c>
      <c r="V26" s="162">
        <v>2483939.5681000003</v>
      </c>
      <c r="W26" s="162">
        <v>620988.53749999998</v>
      </c>
      <c r="X26" s="162">
        <v>172154.59714</v>
      </c>
      <c r="Y26" s="162">
        <v>793143.13464000006</v>
      </c>
      <c r="Z26" s="162">
        <v>0</v>
      </c>
      <c r="AA26" s="162">
        <v>0</v>
      </c>
      <c r="AB26" s="162">
        <v>0</v>
      </c>
    </row>
    <row r="27" spans="1:28" x14ac:dyDescent="0.2">
      <c r="A27" s="102" t="s">
        <v>106</v>
      </c>
      <c r="B27" s="158">
        <v>801684329.92509985</v>
      </c>
      <c r="C27" s="158">
        <v>525070022.80161643</v>
      </c>
      <c r="D27" s="158">
        <v>1326754352.7267168</v>
      </c>
      <c r="E27" s="159">
        <v>8719353.6310278717</v>
      </c>
      <c r="F27" s="159">
        <v>20786306.7038389</v>
      </c>
      <c r="G27" s="159">
        <v>29505660.334766772</v>
      </c>
      <c r="H27" s="109">
        <v>0.119076</v>
      </c>
      <c r="I27" s="105">
        <v>8.0157620500226123E-2</v>
      </c>
      <c r="J27" s="109">
        <v>0.10363700000000001</v>
      </c>
      <c r="K27" s="106">
        <v>76.625100000000003</v>
      </c>
      <c r="L27" s="106">
        <v>101.2124365624821</v>
      </c>
      <c r="M27" s="106">
        <v>86.374300000000005</v>
      </c>
      <c r="N27" s="162">
        <v>5728681.5193999996</v>
      </c>
      <c r="O27" s="162">
        <v>16682713.227</v>
      </c>
      <c r="P27" s="162">
        <v>22411394.746400002</v>
      </c>
      <c r="Q27" s="162">
        <v>755886539.41349983</v>
      </c>
      <c r="R27" s="162">
        <v>440368552.56533736</v>
      </c>
      <c r="S27" s="162">
        <v>1196255091.9787378</v>
      </c>
      <c r="T27" s="162">
        <v>18435729.310599998</v>
      </c>
      <c r="U27" s="162">
        <v>43470943.91127909</v>
      </c>
      <c r="V27" s="162">
        <v>61906673.221879095</v>
      </c>
      <c r="W27" s="162">
        <v>26543745.7929</v>
      </c>
      <c r="X27" s="162">
        <v>30964031.1763</v>
      </c>
      <c r="Y27" s="162">
        <v>57507776.969299994</v>
      </c>
      <c r="Z27" s="162">
        <v>818315.4081</v>
      </c>
      <c r="AA27" s="162">
        <v>10266495.148700001</v>
      </c>
      <c r="AB27" s="162">
        <v>11084810.5568</v>
      </c>
    </row>
    <row r="28" spans="1:28" x14ac:dyDescent="0.2">
      <c r="A28" s="102" t="s">
        <v>107</v>
      </c>
      <c r="B28" s="158">
        <v>103870252.07249999</v>
      </c>
      <c r="C28" s="158">
        <v>67484160.733772993</v>
      </c>
      <c r="D28" s="158">
        <v>171354412.806373</v>
      </c>
      <c r="E28" s="159">
        <v>660493.33545777004</v>
      </c>
      <c r="F28" s="159">
        <v>227281.73489378003</v>
      </c>
      <c r="G28" s="159">
        <v>887775.07025155996</v>
      </c>
      <c r="H28" s="109">
        <v>0.121087</v>
      </c>
      <c r="I28" s="105">
        <v>8.1715093428637892E-2</v>
      </c>
      <c r="J28" s="109">
        <v>0.105583</v>
      </c>
      <c r="K28" s="106">
        <v>57.314799999999998</v>
      </c>
      <c r="L28" s="106">
        <v>85.222516262315281</v>
      </c>
      <c r="M28" s="106">
        <v>68.318399999999997</v>
      </c>
      <c r="N28" s="162">
        <v>231020.28999999998</v>
      </c>
      <c r="O28" s="162">
        <v>968724.25</v>
      </c>
      <c r="P28" s="162">
        <v>1199744.54</v>
      </c>
      <c r="Q28" s="162">
        <v>101856454.8768</v>
      </c>
      <c r="R28" s="162">
        <v>64555607.214772999</v>
      </c>
      <c r="S28" s="162">
        <v>166412062.09167302</v>
      </c>
      <c r="T28" s="162">
        <v>1299838.6880000001</v>
      </c>
      <c r="U28" s="162">
        <v>1912866.4294</v>
      </c>
      <c r="V28" s="162">
        <v>3212705.1173999999</v>
      </c>
      <c r="W28" s="162">
        <v>713958.50769999996</v>
      </c>
      <c r="X28" s="162">
        <v>1015687.0895999999</v>
      </c>
      <c r="Y28" s="162">
        <v>1729645.5973000003</v>
      </c>
      <c r="Z28" s="162">
        <v>0</v>
      </c>
      <c r="AA28" s="162">
        <v>0</v>
      </c>
      <c r="AB28" s="162">
        <v>0</v>
      </c>
    </row>
    <row r="29" spans="1:28" x14ac:dyDescent="0.2">
      <c r="A29" s="102" t="s">
        <v>108</v>
      </c>
      <c r="B29" s="158">
        <v>99485197.766043723</v>
      </c>
      <c r="C29" s="158">
        <v>142865845.22938725</v>
      </c>
      <c r="D29" s="158">
        <v>242351042.99543092</v>
      </c>
      <c r="E29" s="159">
        <v>16934915.406335708</v>
      </c>
      <c r="F29" s="159">
        <v>486828.66843686998</v>
      </c>
      <c r="G29" s="159">
        <v>17421744.074772611</v>
      </c>
      <c r="H29" s="109">
        <v>0.123026</v>
      </c>
      <c r="I29" s="105">
        <v>0.10721562964999777</v>
      </c>
      <c r="J29" s="109">
        <v>0.11307</v>
      </c>
      <c r="K29" s="106">
        <v>63.048999999999999</v>
      </c>
      <c r="L29" s="106">
        <v>67.632888604133996</v>
      </c>
      <c r="M29" s="106">
        <v>65.929500000000004</v>
      </c>
      <c r="N29" s="162">
        <v>41915.9</v>
      </c>
      <c r="O29" s="162">
        <v>0</v>
      </c>
      <c r="P29" s="162">
        <v>41915.9</v>
      </c>
      <c r="Q29" s="162">
        <v>81163266.576210529</v>
      </c>
      <c r="R29" s="162">
        <v>141222533.40550816</v>
      </c>
      <c r="S29" s="162">
        <v>222385799.98171863</v>
      </c>
      <c r="T29" s="162">
        <v>121884.5904</v>
      </c>
      <c r="U29" s="162">
        <v>721413.90559999994</v>
      </c>
      <c r="V29" s="162">
        <v>843298.49600000004</v>
      </c>
      <c r="W29" s="162">
        <v>18200046.599433199</v>
      </c>
      <c r="X29" s="162">
        <v>921897.91827906994</v>
      </c>
      <c r="Y29" s="162">
        <v>19121944.517712303</v>
      </c>
      <c r="Z29" s="162">
        <v>0</v>
      </c>
      <c r="AA29" s="162">
        <v>0</v>
      </c>
      <c r="AB29" s="162">
        <v>0</v>
      </c>
    </row>
    <row r="30" spans="1:28" x14ac:dyDescent="0.2">
      <c r="A30" s="102" t="s">
        <v>109</v>
      </c>
      <c r="B30" s="158">
        <v>1427151461.258734</v>
      </c>
      <c r="C30" s="158">
        <v>1973554353.7324052</v>
      </c>
      <c r="D30" s="158">
        <v>3400705814.9911385</v>
      </c>
      <c r="E30" s="159">
        <v>33209880.593479529</v>
      </c>
      <c r="F30" s="159">
        <v>21491884.817241561</v>
      </c>
      <c r="G30" s="159">
        <v>54701765.410621107</v>
      </c>
      <c r="H30" s="109">
        <v>0.14136699999999999</v>
      </c>
      <c r="I30" s="105">
        <v>8.6250188515107282E-2</v>
      </c>
      <c r="J30" s="109">
        <v>0.109488</v>
      </c>
      <c r="K30" s="106">
        <v>70.699700000000007</v>
      </c>
      <c r="L30" s="106">
        <v>91.102318542037509</v>
      </c>
      <c r="M30" s="106">
        <v>82.521199999999993</v>
      </c>
      <c r="N30" s="162">
        <v>23470956.308200002</v>
      </c>
      <c r="O30" s="162">
        <v>34119567.666853994</v>
      </c>
      <c r="P30" s="162">
        <v>57590523.975054003</v>
      </c>
      <c r="Q30" s="162">
        <v>1329788787.0338337</v>
      </c>
      <c r="R30" s="162">
        <v>1849530428.7842665</v>
      </c>
      <c r="S30" s="162">
        <v>3179319215.8181</v>
      </c>
      <c r="T30" s="162">
        <v>62540368.580299996</v>
      </c>
      <c r="U30" s="162">
        <v>72731623.789013565</v>
      </c>
      <c r="V30" s="162">
        <v>135271992.36941358</v>
      </c>
      <c r="W30" s="162">
        <v>34445860.103099987</v>
      </c>
      <c r="X30" s="162">
        <v>46575287.407075234</v>
      </c>
      <c r="Y30" s="162">
        <v>81021147.510075226</v>
      </c>
      <c r="Z30" s="162">
        <v>376445.54149999999</v>
      </c>
      <c r="AA30" s="162">
        <v>4717013.7520500002</v>
      </c>
      <c r="AB30" s="162">
        <v>5093459.2935499996</v>
      </c>
    </row>
    <row r="31" spans="1:28" x14ac:dyDescent="0.2">
      <c r="A31" s="102" t="s">
        <v>110</v>
      </c>
      <c r="B31" s="158">
        <v>2923856995.018055</v>
      </c>
      <c r="C31" s="158">
        <v>400152019.43048865</v>
      </c>
      <c r="D31" s="158">
        <v>3324009014.4485445</v>
      </c>
      <c r="E31" s="159">
        <v>78827290.977389649</v>
      </c>
      <c r="F31" s="159">
        <v>11169658.001610313</v>
      </c>
      <c r="G31" s="159">
        <v>89996948.978899956</v>
      </c>
      <c r="H31" s="109">
        <v>0.14763299999999999</v>
      </c>
      <c r="I31" s="105">
        <v>8.7473477215348233E-2</v>
      </c>
      <c r="J31" s="109">
        <v>0.14066999999999999</v>
      </c>
      <c r="K31" s="106">
        <v>59.591700000000003</v>
      </c>
      <c r="L31" s="106">
        <v>81.891893484262255</v>
      </c>
      <c r="M31" s="106">
        <v>62.313400000000001</v>
      </c>
      <c r="N31" s="162">
        <v>76777397.456399992</v>
      </c>
      <c r="O31" s="162">
        <v>23218331.819695</v>
      </c>
      <c r="P31" s="162">
        <v>99995729.276095003</v>
      </c>
      <c r="Q31" s="162">
        <v>2702881455.8941545</v>
      </c>
      <c r="R31" s="162">
        <v>349548827.08265358</v>
      </c>
      <c r="S31" s="162">
        <v>3052430282.9767098</v>
      </c>
      <c r="T31" s="162">
        <v>120024215.65429999</v>
      </c>
      <c r="U31" s="162">
        <v>24753842.189890001</v>
      </c>
      <c r="V31" s="162">
        <v>144778057.84428999</v>
      </c>
      <c r="W31" s="162">
        <v>97886818.701299995</v>
      </c>
      <c r="X31" s="162">
        <v>23805630.867334999</v>
      </c>
      <c r="Y31" s="162">
        <v>121692449.56863499</v>
      </c>
      <c r="Z31" s="162">
        <v>3064504.7682999996</v>
      </c>
      <c r="AA31" s="162">
        <v>2043719.29061</v>
      </c>
      <c r="AB31" s="162">
        <v>5108224.0589100001</v>
      </c>
    </row>
    <row r="32" spans="1:28" x14ac:dyDescent="0.2">
      <c r="A32" s="102" t="s">
        <v>176</v>
      </c>
      <c r="B32" s="158">
        <v>114999049.84559999</v>
      </c>
      <c r="C32" s="158">
        <v>209492794.31010833</v>
      </c>
      <c r="D32" s="158">
        <v>324491844.15580827</v>
      </c>
      <c r="E32" s="159">
        <v>3816267.5109387301</v>
      </c>
      <c r="F32" s="159">
        <v>2910041.4197178595</v>
      </c>
      <c r="G32" s="159">
        <v>6726308.9306565886</v>
      </c>
      <c r="H32" s="109">
        <v>0.158468</v>
      </c>
      <c r="I32" s="105">
        <v>8.6940638949727533E-2</v>
      </c>
      <c r="J32" s="109">
        <v>0.113208</v>
      </c>
      <c r="K32" s="106">
        <v>65.701899999999995</v>
      </c>
      <c r="L32" s="106">
        <v>61.197203352470389</v>
      </c>
      <c r="M32" s="106">
        <v>62.788699999999999</v>
      </c>
      <c r="N32" s="162">
        <v>3161270.2707000007</v>
      </c>
      <c r="O32" s="162">
        <v>7775049.0091050006</v>
      </c>
      <c r="P32" s="162">
        <v>10936319.279804999</v>
      </c>
      <c r="Q32" s="162">
        <v>103594583.6488</v>
      </c>
      <c r="R32" s="162">
        <v>197083063.88965833</v>
      </c>
      <c r="S32" s="162">
        <v>300677647.5385583</v>
      </c>
      <c r="T32" s="162">
        <v>5761341.9962000009</v>
      </c>
      <c r="U32" s="162">
        <v>2057707.6321700001</v>
      </c>
      <c r="V32" s="162">
        <v>7819049.62837</v>
      </c>
      <c r="W32" s="162">
        <v>5633676.9506000001</v>
      </c>
      <c r="X32" s="162">
        <v>9623060.2261140104</v>
      </c>
      <c r="Y32" s="162">
        <v>15256737.176714009</v>
      </c>
      <c r="Z32" s="162">
        <v>9447.25</v>
      </c>
      <c r="AA32" s="162">
        <v>728962.56216600002</v>
      </c>
      <c r="AB32" s="162">
        <v>738409.81216600002</v>
      </c>
    </row>
    <row r="33" spans="1:28" x14ac:dyDescent="0.2">
      <c r="A33" s="102" t="s">
        <v>207</v>
      </c>
      <c r="B33" s="158">
        <v>195871341.18288732</v>
      </c>
      <c r="C33" s="158">
        <v>500974541.15703928</v>
      </c>
      <c r="D33" s="158">
        <v>696845882.33992648</v>
      </c>
      <c r="E33" s="159">
        <v>3937032.5283007598</v>
      </c>
      <c r="F33" s="159">
        <v>20941924.032037519</v>
      </c>
      <c r="G33" s="159">
        <v>24878956.560338277</v>
      </c>
      <c r="H33" s="109">
        <v>0.124566</v>
      </c>
      <c r="I33" s="105">
        <v>9.192282255679915E-2</v>
      </c>
      <c r="J33" s="109">
        <v>0.10109600000000001</v>
      </c>
      <c r="K33" s="106">
        <v>52.273299999999999</v>
      </c>
      <c r="L33" s="106">
        <v>70.845361587521381</v>
      </c>
      <c r="M33" s="106">
        <v>65.598200000000006</v>
      </c>
      <c r="N33" s="162">
        <v>2789263.7399999998</v>
      </c>
      <c r="O33" s="162">
        <v>21845633.7685</v>
      </c>
      <c r="P33" s="162">
        <v>24634897.508400001</v>
      </c>
      <c r="Q33" s="162">
        <v>157674329.05738732</v>
      </c>
      <c r="R33" s="162">
        <v>382552809.33503932</v>
      </c>
      <c r="S33" s="162">
        <v>540227138.39232635</v>
      </c>
      <c r="T33" s="162">
        <v>32989785.039999999</v>
      </c>
      <c r="U33" s="162">
        <v>95880624.095400006</v>
      </c>
      <c r="V33" s="162">
        <v>128870409.1354</v>
      </c>
      <c r="W33" s="162">
        <v>5207227.0855</v>
      </c>
      <c r="X33" s="162">
        <v>21568686.156599998</v>
      </c>
      <c r="Y33" s="162">
        <v>26775913.242200002</v>
      </c>
      <c r="Z33" s="162">
        <v>0</v>
      </c>
      <c r="AA33" s="162">
        <v>972421.57</v>
      </c>
      <c r="AB33" s="162">
        <v>972421.57</v>
      </c>
    </row>
    <row r="34" spans="1:28" x14ac:dyDescent="0.2">
      <c r="A34" s="103" t="s">
        <v>111</v>
      </c>
      <c r="B34" s="158">
        <v>19037781366.71701</v>
      </c>
      <c r="C34" s="158">
        <v>5644833707.3992338</v>
      </c>
      <c r="D34" s="158">
        <v>24682615074.116146</v>
      </c>
      <c r="E34" s="159">
        <v>442518151.42071807</v>
      </c>
      <c r="F34" s="159">
        <v>43558413.48384618</v>
      </c>
      <c r="G34" s="159">
        <v>486076564.9045642</v>
      </c>
      <c r="H34" s="109">
        <v>0.15179200000000001</v>
      </c>
      <c r="I34" s="105">
        <v>7.1461920708481314E-2</v>
      </c>
      <c r="J34" s="109">
        <v>0.133853</v>
      </c>
      <c r="K34" s="106">
        <v>94.172600000000003</v>
      </c>
      <c r="L34" s="106">
        <v>137.99682223460169</v>
      </c>
      <c r="M34" s="106">
        <v>104.04</v>
      </c>
      <c r="N34" s="162">
        <v>234374365.81357345</v>
      </c>
      <c r="O34" s="162">
        <v>55475158.234574005</v>
      </c>
      <c r="P34" s="162">
        <v>289849524.04814738</v>
      </c>
      <c r="Q34" s="162">
        <v>17786089256.14418</v>
      </c>
      <c r="R34" s="162">
        <v>5276520665.5695133</v>
      </c>
      <c r="S34" s="162">
        <v>23062609921.713493</v>
      </c>
      <c r="T34" s="162">
        <v>835968816.8598063</v>
      </c>
      <c r="U34" s="162">
        <v>252170475.89042839</v>
      </c>
      <c r="V34" s="162">
        <v>1088139292.7503347</v>
      </c>
      <c r="W34" s="162">
        <v>354375810.87022346</v>
      </c>
      <c r="X34" s="162">
        <v>91983532.25319165</v>
      </c>
      <c r="Y34" s="162">
        <v>446359343.12341499</v>
      </c>
      <c r="Z34" s="162">
        <v>61347482.842799999</v>
      </c>
      <c r="AA34" s="162">
        <v>24159033.686099999</v>
      </c>
      <c r="AB34" s="162">
        <v>85506516.528900012</v>
      </c>
    </row>
    <row r="35" spans="1:28" x14ac:dyDescent="0.2">
      <c r="A35" s="102" t="s">
        <v>208</v>
      </c>
      <c r="B35" s="158">
        <v>136465853.03840858</v>
      </c>
      <c r="C35" s="158">
        <v>60300836.77876851</v>
      </c>
      <c r="D35" s="158">
        <v>196766689.81717709</v>
      </c>
      <c r="E35" s="159">
        <v>3354118.6262876303</v>
      </c>
      <c r="F35" s="159">
        <v>1508876.39704401</v>
      </c>
      <c r="G35" s="159">
        <v>4862995.0233316403</v>
      </c>
      <c r="H35" s="109">
        <v>0.155137</v>
      </c>
      <c r="I35" s="105">
        <v>8.7567120628022355E-2</v>
      </c>
      <c r="J35" s="109">
        <v>0.13456799999999999</v>
      </c>
      <c r="K35" s="106">
        <v>56.369100000000003</v>
      </c>
      <c r="L35" s="106">
        <v>59.117644231409116</v>
      </c>
      <c r="M35" s="106">
        <v>57.206699999999998</v>
      </c>
      <c r="N35" s="162">
        <v>1362238.8445000001</v>
      </c>
      <c r="O35" s="162">
        <v>675650.79330000002</v>
      </c>
      <c r="P35" s="162">
        <v>2037889.6378000001</v>
      </c>
      <c r="Q35" s="162">
        <v>129479124.07911</v>
      </c>
      <c r="R35" s="162">
        <v>56085540.03936851</v>
      </c>
      <c r="S35" s="162">
        <v>185564664.11857849</v>
      </c>
      <c r="T35" s="162">
        <v>5069842.9264000002</v>
      </c>
      <c r="U35" s="162">
        <v>2971777.2278</v>
      </c>
      <c r="V35" s="162">
        <v>8041620.1540999999</v>
      </c>
      <c r="W35" s="162">
        <v>1787910.9628985801</v>
      </c>
      <c r="X35" s="162">
        <v>1135573.8755999999</v>
      </c>
      <c r="Y35" s="162">
        <v>2923484.8384985803</v>
      </c>
      <c r="Z35" s="162">
        <v>128975.07</v>
      </c>
      <c r="AA35" s="162">
        <v>107945.636</v>
      </c>
      <c r="AB35" s="162">
        <v>236920.70600000001</v>
      </c>
    </row>
    <row r="36" spans="1:28" x14ac:dyDescent="0.2">
      <c r="A36" s="102" t="s">
        <v>209</v>
      </c>
      <c r="B36" s="158">
        <v>10074252763.978878</v>
      </c>
      <c r="C36" s="158">
        <v>1314605113.2644861</v>
      </c>
      <c r="D36" s="158">
        <v>11388857877.243265</v>
      </c>
      <c r="E36" s="159">
        <v>339040907.26463974</v>
      </c>
      <c r="F36" s="159">
        <v>8558169.5020531677</v>
      </c>
      <c r="G36" s="159">
        <v>347599076.76669282</v>
      </c>
      <c r="H36" s="109">
        <v>0.16989000000000001</v>
      </c>
      <c r="I36" s="105">
        <v>6.9944953566365167E-2</v>
      </c>
      <c r="J36" s="109">
        <v>0.15786</v>
      </c>
      <c r="K36" s="106">
        <v>62.617800000000003</v>
      </c>
      <c r="L36" s="106">
        <v>77.596327893724293</v>
      </c>
      <c r="M36" s="106">
        <v>64.321700000000007</v>
      </c>
      <c r="N36" s="162">
        <v>152744736.57337338</v>
      </c>
      <c r="O36" s="162">
        <v>8438112.3571300004</v>
      </c>
      <c r="P36" s="162">
        <v>161182848.93050337</v>
      </c>
      <c r="Q36" s="162">
        <v>9361856076.2570705</v>
      </c>
      <c r="R36" s="162">
        <v>1256094760.6901987</v>
      </c>
      <c r="S36" s="162">
        <v>10617950836.94717</v>
      </c>
      <c r="T36" s="162">
        <v>457822446.21448249</v>
      </c>
      <c r="U36" s="162">
        <v>38490526.303540006</v>
      </c>
      <c r="V36" s="162">
        <v>496312972.51802248</v>
      </c>
      <c r="W36" s="162">
        <v>230077449.77922481</v>
      </c>
      <c r="X36" s="162">
        <v>15659927.54434764</v>
      </c>
      <c r="Y36" s="162">
        <v>245737377.32357249</v>
      </c>
      <c r="Z36" s="162">
        <v>24496791.728099998</v>
      </c>
      <c r="AA36" s="162">
        <v>4359898.7264</v>
      </c>
      <c r="AB36" s="162">
        <v>28856690.454500001</v>
      </c>
    </row>
    <row r="37" spans="1:28" x14ac:dyDescent="0.2">
      <c r="A37" s="102" t="s">
        <v>210</v>
      </c>
      <c r="B37" s="158">
        <v>222996.90239999999</v>
      </c>
      <c r="C37" s="158">
        <v>0</v>
      </c>
      <c r="D37" s="158">
        <v>222996.90239999999</v>
      </c>
      <c r="E37" s="159">
        <v>54936.320497529996</v>
      </c>
      <c r="F37" s="159">
        <v>0</v>
      </c>
      <c r="G37" s="159">
        <v>54936.320497529996</v>
      </c>
      <c r="H37" s="109">
        <v>0.29183500000000001</v>
      </c>
      <c r="I37" s="105" t="s">
        <v>279</v>
      </c>
      <c r="J37" s="109">
        <v>0.29183500000000001</v>
      </c>
      <c r="K37" s="106">
        <v>41.006500000000003</v>
      </c>
      <c r="L37" s="106" t="s">
        <v>279</v>
      </c>
      <c r="M37" s="106">
        <v>41.006500000000003</v>
      </c>
      <c r="N37" s="162">
        <v>9668.2617000000009</v>
      </c>
      <c r="O37" s="162">
        <v>0</v>
      </c>
      <c r="P37" s="162">
        <v>9668.2617000000009</v>
      </c>
      <c r="Q37" s="162">
        <v>86586.773900000015</v>
      </c>
      <c r="R37" s="162">
        <v>0</v>
      </c>
      <c r="S37" s="162">
        <v>86586.773900000015</v>
      </c>
      <c r="T37" s="162">
        <v>82162.212199999994</v>
      </c>
      <c r="U37" s="162">
        <v>0</v>
      </c>
      <c r="V37" s="162">
        <v>82162.212199999994</v>
      </c>
      <c r="W37" s="162">
        <v>50961.913499999995</v>
      </c>
      <c r="X37" s="162">
        <v>0</v>
      </c>
      <c r="Y37" s="162">
        <v>50961.913499999995</v>
      </c>
      <c r="Z37" s="162">
        <v>3286.0028000000002</v>
      </c>
      <c r="AA37" s="162">
        <v>0</v>
      </c>
      <c r="AB37" s="162">
        <v>3286.0028000000002</v>
      </c>
    </row>
    <row r="38" spans="1:28" x14ac:dyDescent="0.2">
      <c r="A38" s="102" t="s">
        <v>112</v>
      </c>
      <c r="B38" s="158">
        <v>419226884.74410754</v>
      </c>
      <c r="C38" s="158">
        <v>14.876799999999999</v>
      </c>
      <c r="D38" s="158">
        <v>419226899.62090749</v>
      </c>
      <c r="E38" s="159">
        <v>14624183.68076439</v>
      </c>
      <c r="F38" s="159">
        <v>0</v>
      </c>
      <c r="G38" s="159">
        <v>14624183.680764388</v>
      </c>
      <c r="H38" s="109">
        <v>0.127691</v>
      </c>
      <c r="I38" s="105" t="s">
        <v>279</v>
      </c>
      <c r="J38" s="109">
        <v>0.127691</v>
      </c>
      <c r="K38" s="106">
        <v>17.592700000000001</v>
      </c>
      <c r="L38" s="106" t="s">
        <v>279</v>
      </c>
      <c r="M38" s="106">
        <v>17.592700000000001</v>
      </c>
      <c r="N38" s="162">
        <v>5765595.2654999997</v>
      </c>
      <c r="O38" s="162">
        <v>0</v>
      </c>
      <c r="P38" s="162">
        <v>5765595.2654999997</v>
      </c>
      <c r="Q38" s="162">
        <v>402551779.94998693</v>
      </c>
      <c r="R38" s="162">
        <v>14.876799999999999</v>
      </c>
      <c r="S38" s="162">
        <v>402551794.82678688</v>
      </c>
      <c r="T38" s="162">
        <v>10054285.5138206</v>
      </c>
      <c r="U38" s="162">
        <v>0</v>
      </c>
      <c r="V38" s="162">
        <v>10054285.5138206</v>
      </c>
      <c r="W38" s="162">
        <v>6620819.2803000007</v>
      </c>
      <c r="X38" s="162">
        <v>0</v>
      </c>
      <c r="Y38" s="162">
        <v>6620819.2802999998</v>
      </c>
      <c r="Z38" s="162">
        <v>0</v>
      </c>
      <c r="AA38" s="162">
        <v>0</v>
      </c>
      <c r="AB38" s="162">
        <v>0</v>
      </c>
    </row>
    <row r="39" spans="1:28" x14ac:dyDescent="0.2">
      <c r="A39" s="102" t="s">
        <v>113</v>
      </c>
      <c r="B39" s="158">
        <v>70416631.291300014</v>
      </c>
      <c r="C39" s="158">
        <v>9354225.2151499987</v>
      </c>
      <c r="D39" s="158">
        <v>79770856.506349996</v>
      </c>
      <c r="E39" s="159">
        <v>10801863.652500182</v>
      </c>
      <c r="F39" s="159">
        <v>4619625.7743164506</v>
      </c>
      <c r="G39" s="159">
        <v>15421489.426716629</v>
      </c>
      <c r="H39" s="109">
        <v>0.15104100000000001</v>
      </c>
      <c r="I39" s="105">
        <v>0.1003785020229442</v>
      </c>
      <c r="J39" s="109">
        <v>0.14588899999999999</v>
      </c>
      <c r="K39" s="106">
        <v>213.95</v>
      </c>
      <c r="L39" s="106">
        <v>66.188284213712208</v>
      </c>
      <c r="M39" s="106">
        <v>198.97900000000001</v>
      </c>
      <c r="N39" s="162">
        <v>3281938.0152999996</v>
      </c>
      <c r="O39" s="162">
        <v>2479262.6791299996</v>
      </c>
      <c r="P39" s="162">
        <v>5761200.6944299992</v>
      </c>
      <c r="Q39" s="162">
        <v>55623711.162500016</v>
      </c>
      <c r="R39" s="162">
        <v>4517266.8774199979</v>
      </c>
      <c r="S39" s="162">
        <v>60140978.039820001</v>
      </c>
      <c r="T39" s="162">
        <v>5541852.4735000003</v>
      </c>
      <c r="U39" s="162">
        <v>386065.39882</v>
      </c>
      <c r="V39" s="162">
        <v>5927917.872320001</v>
      </c>
      <c r="W39" s="162">
        <v>9251067.6553000007</v>
      </c>
      <c r="X39" s="162">
        <v>4450892.938910001</v>
      </c>
      <c r="Y39" s="162">
        <v>13701960.594209999</v>
      </c>
      <c r="Z39" s="162">
        <v>0</v>
      </c>
      <c r="AA39" s="162">
        <v>0</v>
      </c>
      <c r="AB39" s="162">
        <v>0</v>
      </c>
    </row>
    <row r="40" spans="1:28" x14ac:dyDescent="0.2">
      <c r="A40" s="102" t="s">
        <v>114</v>
      </c>
      <c r="B40" s="158">
        <v>467142581.16149998</v>
      </c>
      <c r="C40" s="158">
        <v>5438333.1329819998</v>
      </c>
      <c r="D40" s="158">
        <v>472580914.29448205</v>
      </c>
      <c r="E40" s="159">
        <v>24481890.060630344</v>
      </c>
      <c r="F40" s="159">
        <v>1382590.54696656</v>
      </c>
      <c r="G40" s="159">
        <v>25864480.607696913</v>
      </c>
      <c r="H40" s="109">
        <v>0.32902500000000001</v>
      </c>
      <c r="I40" s="105">
        <v>0.35213595828752281</v>
      </c>
      <c r="J40" s="109">
        <v>0.32929199999999997</v>
      </c>
      <c r="K40" s="106">
        <v>208.71899999999999</v>
      </c>
      <c r="L40" s="106">
        <v>93.115758885862206</v>
      </c>
      <c r="M40" s="106">
        <v>207.39599999999999</v>
      </c>
      <c r="N40" s="162">
        <v>12689336.699200001</v>
      </c>
      <c r="O40" s="162">
        <v>1304489.1360999998</v>
      </c>
      <c r="P40" s="162">
        <v>13993825.835299999</v>
      </c>
      <c r="Q40" s="162">
        <v>422967727.18519998</v>
      </c>
      <c r="R40" s="162">
        <v>3884953.5311819995</v>
      </c>
      <c r="S40" s="162">
        <v>426852680.71638209</v>
      </c>
      <c r="T40" s="162">
        <v>29488116.569600001</v>
      </c>
      <c r="U40" s="162">
        <v>234687.7291</v>
      </c>
      <c r="V40" s="162">
        <v>29722804.298700001</v>
      </c>
      <c r="W40" s="162">
        <v>12879215.606699999</v>
      </c>
      <c r="X40" s="162">
        <v>1318691.8726999999</v>
      </c>
      <c r="Y40" s="162">
        <v>14197907.479400001</v>
      </c>
      <c r="Z40" s="162">
        <v>1807521.8</v>
      </c>
      <c r="AA40" s="162">
        <v>0</v>
      </c>
      <c r="AB40" s="162">
        <v>1807521.8</v>
      </c>
    </row>
    <row r="41" spans="1:28" x14ac:dyDescent="0.2">
      <c r="A41" s="102" t="s">
        <v>115</v>
      </c>
      <c r="B41" s="158">
        <v>7527889935.229517</v>
      </c>
      <c r="C41" s="158">
        <v>4254025003.0590463</v>
      </c>
      <c r="D41" s="158">
        <v>11781914938.288464</v>
      </c>
      <c r="E41" s="159">
        <v>48284258.490890205</v>
      </c>
      <c r="F41" s="159">
        <v>27426230.644266017</v>
      </c>
      <c r="G41" s="159">
        <v>75710489.135156229</v>
      </c>
      <c r="H41" s="109">
        <v>0.116997</v>
      </c>
      <c r="I41" s="105">
        <v>7.1244602279360747E-2</v>
      </c>
      <c r="J41" s="109">
        <v>0.10054399999999999</v>
      </c>
      <c r="K41" s="106">
        <v>137.20599999999999</v>
      </c>
      <c r="L41" s="106">
        <v>158.24663379322661</v>
      </c>
      <c r="M41" s="106">
        <v>144.71700000000001</v>
      </c>
      <c r="N41" s="162">
        <v>54792951.847299993</v>
      </c>
      <c r="O41" s="162">
        <v>42511424.584414005</v>
      </c>
      <c r="P41" s="162">
        <v>97304376.431713998</v>
      </c>
      <c r="Q41" s="162">
        <v>7084085816.4399128</v>
      </c>
      <c r="R41" s="162">
        <v>3954931395.5191436</v>
      </c>
      <c r="S41" s="162">
        <v>11039017211.959057</v>
      </c>
      <c r="T41" s="162">
        <v>320488535.23010319</v>
      </c>
      <c r="U41" s="162">
        <v>210067406.7082684</v>
      </c>
      <c r="V41" s="162">
        <v>530555941.9382717</v>
      </c>
      <c r="W41" s="162">
        <v>88404675.317599997</v>
      </c>
      <c r="X41" s="162">
        <v>69335011.507934004</v>
      </c>
      <c r="Y41" s="162">
        <v>157739686.82553399</v>
      </c>
      <c r="Z41" s="162">
        <v>34910908.241899997</v>
      </c>
      <c r="AA41" s="162">
        <v>19691189.3237</v>
      </c>
      <c r="AB41" s="162">
        <v>54602097.5656</v>
      </c>
    </row>
    <row r="42" spans="1:28" s="115" customFormat="1" x14ac:dyDescent="0.2">
      <c r="A42" s="111" t="s">
        <v>211</v>
      </c>
      <c r="B42" s="160">
        <v>5547343257.2791147</v>
      </c>
      <c r="C42" s="160">
        <v>3508710936.2472448</v>
      </c>
      <c r="D42" s="160">
        <v>9056054193.5264587</v>
      </c>
      <c r="E42" s="161">
        <v>39883625.155592687</v>
      </c>
      <c r="F42" s="161">
        <v>23810665.782996591</v>
      </c>
      <c r="G42" s="161">
        <v>63694290.938689299</v>
      </c>
      <c r="H42" s="112">
        <v>0.11551500000000001</v>
      </c>
      <c r="I42" s="113">
        <v>7.1354263728923964E-2</v>
      </c>
      <c r="J42" s="112">
        <v>9.8632399999999995E-2</v>
      </c>
      <c r="K42" s="114">
        <v>140.31299999999999</v>
      </c>
      <c r="L42" s="114">
        <v>160.34513750494645</v>
      </c>
      <c r="M42" s="114">
        <v>147.99299999999999</v>
      </c>
      <c r="N42" s="163">
        <v>45704255.947799996</v>
      </c>
      <c r="O42" s="163">
        <v>35605666.770054005</v>
      </c>
      <c r="P42" s="163">
        <v>81309922.717853993</v>
      </c>
      <c r="Q42" s="163">
        <v>5192516678.9603148</v>
      </c>
      <c r="R42" s="163">
        <v>3246698040.6022925</v>
      </c>
      <c r="S42" s="163">
        <v>8439214719.5627079</v>
      </c>
      <c r="T42" s="163">
        <v>245623973.47070003</v>
      </c>
      <c r="U42" s="163">
        <v>182352585.40047485</v>
      </c>
      <c r="V42" s="163">
        <v>427976558.87117475</v>
      </c>
      <c r="W42" s="163">
        <v>74723463.043600008</v>
      </c>
      <c r="X42" s="163">
        <v>62166881.166377001</v>
      </c>
      <c r="Y42" s="163">
        <v>136890344.20997697</v>
      </c>
      <c r="Z42" s="163">
        <v>34479141.804500006</v>
      </c>
      <c r="AA42" s="163">
        <v>17493429.0781</v>
      </c>
      <c r="AB42" s="163">
        <v>51972570.882599995</v>
      </c>
    </row>
    <row r="43" spans="1:28" s="115" customFormat="1" x14ac:dyDescent="0.2">
      <c r="A43" s="111" t="s">
        <v>212</v>
      </c>
      <c r="B43" s="160">
        <v>1245310855.5412998</v>
      </c>
      <c r="C43" s="160">
        <v>516902153.98036629</v>
      </c>
      <c r="D43" s="160">
        <v>1762213009.5215666</v>
      </c>
      <c r="E43" s="161">
        <v>3720461.1293924497</v>
      </c>
      <c r="F43" s="161">
        <v>2115122.4657469499</v>
      </c>
      <c r="G43" s="161">
        <v>5835583.5950394003</v>
      </c>
      <c r="H43" s="112">
        <v>0.114302</v>
      </c>
      <c r="I43" s="113">
        <v>7.0845333511675573E-2</v>
      </c>
      <c r="J43" s="112">
        <v>0.10170700000000001</v>
      </c>
      <c r="K43" s="114">
        <v>139.19</v>
      </c>
      <c r="L43" s="114">
        <v>141.13706779898317</v>
      </c>
      <c r="M43" s="114">
        <v>139.75299999999999</v>
      </c>
      <c r="N43" s="163">
        <v>4158786.2664000001</v>
      </c>
      <c r="O43" s="163">
        <v>5767105.9612999996</v>
      </c>
      <c r="P43" s="163">
        <v>9925892.2277000006</v>
      </c>
      <c r="Q43" s="163">
        <v>1193213259.6783998</v>
      </c>
      <c r="R43" s="163">
        <v>497394000.25531578</v>
      </c>
      <c r="S43" s="163">
        <v>1690607259.9335163</v>
      </c>
      <c r="T43" s="163">
        <v>45266307.119900003</v>
      </c>
      <c r="U43" s="163">
        <v>11972950.764653521</v>
      </c>
      <c r="V43" s="163">
        <v>57239257.884553522</v>
      </c>
      <c r="W43" s="163">
        <v>6571172.1463000001</v>
      </c>
      <c r="X43" s="163">
        <v>5337442.7147969995</v>
      </c>
      <c r="Y43" s="163">
        <v>11908614.861196999</v>
      </c>
      <c r="Z43" s="163">
        <v>260116.59669999999</v>
      </c>
      <c r="AA43" s="163">
        <v>2197760.2456</v>
      </c>
      <c r="AB43" s="163">
        <v>2457876.8423000001</v>
      </c>
    </row>
    <row r="44" spans="1:28" s="115" customFormat="1" x14ac:dyDescent="0.2">
      <c r="A44" s="111" t="s">
        <v>213</v>
      </c>
      <c r="B44" s="160">
        <v>735235822.40910316</v>
      </c>
      <c r="C44" s="160">
        <v>228411912.83143699</v>
      </c>
      <c r="D44" s="160">
        <v>963647735.24044025</v>
      </c>
      <c r="E44" s="161">
        <v>4680172.2060050797</v>
      </c>
      <c r="F44" s="161">
        <v>1500442.3955224701</v>
      </c>
      <c r="G44" s="161">
        <v>6180614.6014275393</v>
      </c>
      <c r="H44" s="112">
        <v>0.131054</v>
      </c>
      <c r="I44" s="113">
        <v>7.0602671068970099E-2</v>
      </c>
      <c r="J44" s="112">
        <v>0.11708499999999999</v>
      </c>
      <c r="K44" s="114">
        <v>110.444</v>
      </c>
      <c r="L44" s="114">
        <v>164.77468451666579</v>
      </c>
      <c r="M44" s="114">
        <v>123.108</v>
      </c>
      <c r="N44" s="163">
        <v>4929909.6332</v>
      </c>
      <c r="O44" s="163">
        <v>1138651.85286</v>
      </c>
      <c r="P44" s="163">
        <v>6068561.48606</v>
      </c>
      <c r="Q44" s="163">
        <v>698355877.80119991</v>
      </c>
      <c r="R44" s="163">
        <v>210839354.66173699</v>
      </c>
      <c r="S44" s="163">
        <v>909195232.4628371</v>
      </c>
      <c r="T44" s="163">
        <v>29598254.639503207</v>
      </c>
      <c r="U44" s="163">
        <v>15741870.54304</v>
      </c>
      <c r="V44" s="163">
        <v>45340125.182543211</v>
      </c>
      <c r="W44" s="163">
        <v>7110040.127700001</v>
      </c>
      <c r="X44" s="163">
        <v>1830687.6266600001</v>
      </c>
      <c r="Y44" s="163">
        <v>8940727.7543600015</v>
      </c>
      <c r="Z44" s="163">
        <v>171649.8407</v>
      </c>
      <c r="AA44" s="163">
        <v>0</v>
      </c>
      <c r="AB44" s="163">
        <v>171649.8407</v>
      </c>
    </row>
    <row r="45" spans="1:28" x14ac:dyDescent="0.2">
      <c r="A45" s="102" t="s">
        <v>214</v>
      </c>
      <c r="B45" s="158">
        <v>334798854.15859997</v>
      </c>
      <c r="C45" s="158">
        <v>1077764.375</v>
      </c>
      <c r="D45" s="158">
        <v>335876618.53359997</v>
      </c>
      <c r="E45" s="159">
        <v>1756062.5787</v>
      </c>
      <c r="F45" s="159">
        <v>62837.033499999998</v>
      </c>
      <c r="G45" s="159">
        <v>1818899.6122000001</v>
      </c>
      <c r="H45" s="109">
        <v>0.19869600000000001</v>
      </c>
      <c r="I45" s="105">
        <v>0.19326699999999999</v>
      </c>
      <c r="J45" s="109">
        <v>0.198682</v>
      </c>
      <c r="K45" s="106">
        <v>16.605799999999999</v>
      </c>
      <c r="L45" s="106">
        <v>128.535</v>
      </c>
      <c r="M45" s="106">
        <v>16.9603</v>
      </c>
      <c r="N45" s="162">
        <v>3711792.0066</v>
      </c>
      <c r="O45" s="162">
        <v>66218.684600000008</v>
      </c>
      <c r="P45" s="162">
        <v>3778010.6911999998</v>
      </c>
      <c r="Q45" s="162">
        <v>322153057.93409997</v>
      </c>
      <c r="R45" s="162">
        <v>974317.34830000007</v>
      </c>
      <c r="S45" s="162">
        <v>323127375.28239995</v>
      </c>
      <c r="T45" s="162">
        <v>7369541.7498000003</v>
      </c>
      <c r="U45" s="162">
        <v>20012.512900000002</v>
      </c>
      <c r="V45" s="162">
        <v>7389554.2626999998</v>
      </c>
      <c r="W45" s="162">
        <v>5276254.4747000001</v>
      </c>
      <c r="X45" s="162">
        <v>83434.513800000001</v>
      </c>
      <c r="Y45" s="162">
        <v>5359688.9885</v>
      </c>
      <c r="Z45" s="162">
        <v>0</v>
      </c>
      <c r="AA45" s="162">
        <v>0</v>
      </c>
      <c r="AB45" s="162">
        <v>0</v>
      </c>
    </row>
    <row r="46" spans="1:28" x14ac:dyDescent="0.2">
      <c r="A46" s="102" t="s">
        <v>215</v>
      </c>
      <c r="B46" s="158">
        <v>7364866.2123999996</v>
      </c>
      <c r="C46" s="158">
        <v>32416.6967</v>
      </c>
      <c r="D46" s="158">
        <v>7397282.9090999998</v>
      </c>
      <c r="E46" s="159">
        <v>119930.58540807001</v>
      </c>
      <c r="F46" s="159">
        <v>83.585499999999996</v>
      </c>
      <c r="G46" s="159">
        <v>120014.17090806999</v>
      </c>
      <c r="H46" s="109">
        <v>4.3548700000000003E-2</v>
      </c>
      <c r="I46" s="105">
        <v>7.0000000000000007E-2</v>
      </c>
      <c r="J46" s="109">
        <v>4.3532700000000001E-2</v>
      </c>
      <c r="K46" s="106">
        <v>61.009500000000003</v>
      </c>
      <c r="L46" s="106">
        <v>121.733</v>
      </c>
      <c r="M46" s="106">
        <v>61.283200000000001</v>
      </c>
      <c r="N46" s="162">
        <v>16108.289999999999</v>
      </c>
      <c r="O46" s="162">
        <v>0</v>
      </c>
      <c r="P46" s="162">
        <v>16108.289999999999</v>
      </c>
      <c r="Q46" s="162">
        <v>7285376.3624</v>
      </c>
      <c r="R46" s="162">
        <v>32416.6967</v>
      </c>
      <c r="S46" s="162">
        <v>7317793.0591000002</v>
      </c>
      <c r="T46" s="162">
        <v>52033.96</v>
      </c>
      <c r="U46" s="162">
        <v>0</v>
      </c>
      <c r="V46" s="162">
        <v>52033.96</v>
      </c>
      <c r="W46" s="162">
        <v>27455.890000000003</v>
      </c>
      <c r="X46" s="162">
        <v>0</v>
      </c>
      <c r="Y46" s="162">
        <v>27455.890000000003</v>
      </c>
      <c r="Z46" s="162">
        <v>0</v>
      </c>
      <c r="AA46" s="162">
        <v>0</v>
      </c>
      <c r="AB46" s="162">
        <v>0</v>
      </c>
    </row>
    <row r="47" spans="1:28" x14ac:dyDescent="0.2">
      <c r="A47" s="103" t="s">
        <v>276</v>
      </c>
      <c r="B47" s="158">
        <v>33959025795.3983</v>
      </c>
      <c r="C47" s="158">
        <v>26499735035.412384</v>
      </c>
      <c r="D47" s="158">
        <v>60458760830.810593</v>
      </c>
      <c r="E47" s="159">
        <v>729501802.17418277</v>
      </c>
      <c r="F47" s="159">
        <v>302997464.9301005</v>
      </c>
      <c r="G47" s="159">
        <v>1032499267.1041836</v>
      </c>
      <c r="H47" s="109">
        <v>0.14502699999999999</v>
      </c>
      <c r="I47" s="105">
        <v>9.0517832480286067E-2</v>
      </c>
      <c r="J47" s="109">
        <v>0.11930399999999999</v>
      </c>
      <c r="K47" s="106">
        <v>79.966300000000004</v>
      </c>
      <c r="L47" s="106">
        <v>96.659453895825351</v>
      </c>
      <c r="M47" s="106">
        <v>87.252799999999993</v>
      </c>
      <c r="N47" s="162">
        <v>508878010.65232086</v>
      </c>
      <c r="O47" s="162">
        <v>517175701.74842763</v>
      </c>
      <c r="P47" s="162">
        <v>1026053712.4007485</v>
      </c>
      <c r="Q47" s="162">
        <v>31602236443.076038</v>
      </c>
      <c r="R47" s="162">
        <v>24240046378.495651</v>
      </c>
      <c r="S47" s="162">
        <v>55842282821.571602</v>
      </c>
      <c r="T47" s="162">
        <v>1503031647.3224423</v>
      </c>
      <c r="U47" s="162">
        <v>1502228453.2677011</v>
      </c>
      <c r="V47" s="162">
        <v>3005260100.5901437</v>
      </c>
      <c r="W47" s="162">
        <v>786010983.41091776</v>
      </c>
      <c r="X47" s="162">
        <v>703410226.81961226</v>
      </c>
      <c r="Y47" s="162">
        <v>1489421210.2305305</v>
      </c>
      <c r="Z47" s="162">
        <v>67746721.588899985</v>
      </c>
      <c r="AA47" s="162">
        <v>54049976.829420999</v>
      </c>
      <c r="AB47" s="162">
        <v>121796698.418321</v>
      </c>
    </row>
    <row r="48" spans="1:28" x14ac:dyDescent="0.2">
      <c r="A48" s="104" t="s">
        <v>216</v>
      </c>
      <c r="B48" s="158">
        <v>6840935918.5224533</v>
      </c>
      <c r="C48" s="158">
        <v>14169356686.997747</v>
      </c>
      <c r="D48" s="158">
        <v>21010292605.520302</v>
      </c>
      <c r="E48" s="159">
        <v>92583040.531563476</v>
      </c>
      <c r="F48" s="159">
        <v>139914180.61121449</v>
      </c>
      <c r="G48" s="159">
        <v>232497221.14277804</v>
      </c>
      <c r="H48" s="109">
        <v>0.122763</v>
      </c>
      <c r="I48" s="105">
        <v>9.8401356455756525E-2</v>
      </c>
      <c r="J48" s="109">
        <v>0.106345</v>
      </c>
      <c r="K48" s="106">
        <v>60.322600000000001</v>
      </c>
      <c r="L48" s="106">
        <v>82.483886301003224</v>
      </c>
      <c r="M48" s="106">
        <v>75.285499999999999</v>
      </c>
      <c r="N48" s="162">
        <v>86489273.450100005</v>
      </c>
      <c r="O48" s="162">
        <v>212609871.57931298</v>
      </c>
      <c r="P48" s="162">
        <v>299099145.02941304</v>
      </c>
      <c r="Q48" s="162">
        <v>6387684416.496644</v>
      </c>
      <c r="R48" s="162">
        <v>13007946294.572033</v>
      </c>
      <c r="S48" s="162">
        <v>19395630711.068775</v>
      </c>
      <c r="T48" s="162">
        <v>299250342.55123597</v>
      </c>
      <c r="U48" s="162">
        <v>915874607.10848475</v>
      </c>
      <c r="V48" s="162">
        <v>1215124949.6597209</v>
      </c>
      <c r="W48" s="162">
        <v>154001159.4745734</v>
      </c>
      <c r="X48" s="162">
        <v>231993478.61392969</v>
      </c>
      <c r="Y48" s="162">
        <v>385994638.08850306</v>
      </c>
      <c r="Z48" s="162">
        <v>0</v>
      </c>
      <c r="AA48" s="162">
        <v>13542306.703300001</v>
      </c>
      <c r="AB48" s="162">
        <v>13542306.703300001</v>
      </c>
    </row>
    <row r="49" spans="1:28" x14ac:dyDescent="0.2">
      <c r="A49" s="104" t="s">
        <v>217</v>
      </c>
      <c r="B49" s="158">
        <v>3806131665.6058884</v>
      </c>
      <c r="C49" s="158">
        <v>6019526378.8194828</v>
      </c>
      <c r="D49" s="158">
        <v>9825658044.4252682</v>
      </c>
      <c r="E49" s="159">
        <v>77325978.748252258</v>
      </c>
      <c r="F49" s="159">
        <v>107071549.58136296</v>
      </c>
      <c r="G49" s="159">
        <v>184397528.32961515</v>
      </c>
      <c r="H49" s="109">
        <v>0.12717999999999999</v>
      </c>
      <c r="I49" s="105">
        <v>7.9775677353309399E-2</v>
      </c>
      <c r="J49" s="109">
        <v>9.78324E-2</v>
      </c>
      <c r="K49" s="106">
        <v>72.036600000000007</v>
      </c>
      <c r="L49" s="106">
        <v>90.169761882740772</v>
      </c>
      <c r="M49" s="106">
        <v>83.175200000000004</v>
      </c>
      <c r="N49" s="162">
        <v>92082591.042547539</v>
      </c>
      <c r="O49" s="162">
        <v>233241611.72958061</v>
      </c>
      <c r="P49" s="162">
        <v>325324202.77212822</v>
      </c>
      <c r="Q49" s="162">
        <v>3498598935.3547673</v>
      </c>
      <c r="R49" s="162">
        <v>5354023447.9445639</v>
      </c>
      <c r="S49" s="162">
        <v>8852622383.2992287</v>
      </c>
      <c r="T49" s="162">
        <v>150921345.2951</v>
      </c>
      <c r="U49" s="162">
        <v>295003282.13274789</v>
      </c>
      <c r="V49" s="162">
        <v>445924627.4278478</v>
      </c>
      <c r="W49" s="162">
        <v>152053599.40172103</v>
      </c>
      <c r="X49" s="162">
        <v>353958083.29715085</v>
      </c>
      <c r="Y49" s="162">
        <v>506011682.69887185</v>
      </c>
      <c r="Z49" s="162">
        <v>4557785.5543</v>
      </c>
      <c r="AA49" s="162">
        <v>16541565.445021002</v>
      </c>
      <c r="AB49" s="162">
        <v>21099350.999321003</v>
      </c>
    </row>
    <row r="50" spans="1:28" x14ac:dyDescent="0.2">
      <c r="A50" s="104" t="s">
        <v>218</v>
      </c>
      <c r="B50" s="158">
        <v>6533131163.4525614</v>
      </c>
      <c r="C50" s="158">
        <v>1325228471.82108</v>
      </c>
      <c r="D50" s="158">
        <v>7858359635.2735424</v>
      </c>
      <c r="E50" s="159">
        <v>170322767.63058144</v>
      </c>
      <c r="F50" s="159">
        <v>16736084.29076376</v>
      </c>
      <c r="G50" s="159">
        <v>187058851.92134523</v>
      </c>
      <c r="H50" s="109">
        <v>0.160914</v>
      </c>
      <c r="I50" s="105">
        <v>7.8757483789858668E-2</v>
      </c>
      <c r="J50" s="109">
        <v>0.147179</v>
      </c>
      <c r="K50" s="106">
        <v>60.985799999999998</v>
      </c>
      <c r="L50" s="106">
        <v>101.41131889031732</v>
      </c>
      <c r="M50" s="106">
        <v>67.835599999999999</v>
      </c>
      <c r="N50" s="162">
        <v>128504062.54549998</v>
      </c>
      <c r="O50" s="162">
        <v>19182742.182299998</v>
      </c>
      <c r="P50" s="162">
        <v>147686804.72780001</v>
      </c>
      <c r="Q50" s="162">
        <v>6058158222.9984617</v>
      </c>
      <c r="R50" s="162">
        <v>1220989870.7033799</v>
      </c>
      <c r="S50" s="162">
        <v>7279148093.7017412</v>
      </c>
      <c r="T50" s="162">
        <v>306895740.4472</v>
      </c>
      <c r="U50" s="162">
        <v>72920553.367699996</v>
      </c>
      <c r="V50" s="162">
        <v>379816293.81500006</v>
      </c>
      <c r="W50" s="162">
        <v>165846010.2568</v>
      </c>
      <c r="X50" s="162">
        <v>30461775.2064</v>
      </c>
      <c r="Y50" s="162">
        <v>196307785.46310002</v>
      </c>
      <c r="Z50" s="162">
        <v>2231189.7501000003</v>
      </c>
      <c r="AA50" s="162">
        <v>856272.54359999998</v>
      </c>
      <c r="AB50" s="162">
        <v>3087462.2937000003</v>
      </c>
    </row>
    <row r="51" spans="1:28" x14ac:dyDescent="0.2">
      <c r="A51" s="104" t="s">
        <v>219</v>
      </c>
      <c r="B51" s="158">
        <v>16778827047.817394</v>
      </c>
      <c r="C51" s="158">
        <v>4985623497.7742739</v>
      </c>
      <c r="D51" s="158">
        <v>21764450545.591667</v>
      </c>
      <c r="E51" s="159">
        <v>389270015.26338583</v>
      </c>
      <c r="F51" s="159">
        <v>39275650.446359336</v>
      </c>
      <c r="G51" s="159">
        <v>428545665.70974517</v>
      </c>
      <c r="H51" s="109">
        <v>0.14854400000000001</v>
      </c>
      <c r="I51" s="105">
        <v>7.1810021744351943E-2</v>
      </c>
      <c r="J51" s="109">
        <v>0.13126099999999999</v>
      </c>
      <c r="K51" s="106">
        <v>96.983599999999996</v>
      </c>
      <c r="L51" s="106">
        <v>144.05091601168468</v>
      </c>
      <c r="M51" s="106">
        <v>107.593</v>
      </c>
      <c r="N51" s="162">
        <v>201802083.60427341</v>
      </c>
      <c r="O51" s="162">
        <v>52141476.257134005</v>
      </c>
      <c r="P51" s="162">
        <v>253943559.86140737</v>
      </c>
      <c r="Q51" s="162">
        <v>15657794868.216166</v>
      </c>
      <c r="R51" s="162">
        <v>4657086765.305974</v>
      </c>
      <c r="S51" s="162">
        <v>20314881633.522038</v>
      </c>
      <c r="T51" s="162">
        <v>745964219.02890623</v>
      </c>
      <c r="U51" s="162">
        <v>218430010.6286684</v>
      </c>
      <c r="V51" s="162">
        <v>964394229.65757477</v>
      </c>
      <c r="W51" s="162">
        <v>314110214.28782338</v>
      </c>
      <c r="X51" s="162">
        <v>86996889.702131644</v>
      </c>
      <c r="Y51" s="162">
        <v>401107103.99005508</v>
      </c>
      <c r="Z51" s="162">
        <v>60957746.284500003</v>
      </c>
      <c r="AA51" s="162">
        <v>23109832.137499999</v>
      </c>
      <c r="AB51" s="162">
        <v>84067578.422000006</v>
      </c>
    </row>
    <row r="53" spans="1:28" x14ac:dyDescent="0.2">
      <c r="B53" s="205">
        <f>D7+D47-BS!E29</f>
        <v>77.573844909667969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AB51"/>
  <sheetViews>
    <sheetView topLeftCell="A19" zoomScaleNormal="100" workbookViewId="0">
      <selection activeCell="A3" sqref="A3"/>
    </sheetView>
  </sheetViews>
  <sheetFormatPr defaultColWidth="8.7109375" defaultRowHeight="12.75" x14ac:dyDescent="0.2"/>
  <cols>
    <col min="1" max="1" width="75" style="107" bestFit="1" customWidth="1"/>
    <col min="2" max="2" width="14.7109375" style="107" customWidth="1"/>
    <col min="3" max="4" width="9.85546875" style="107" bestFit="1" customWidth="1"/>
    <col min="5" max="16" width="8.7109375" style="107"/>
    <col min="17" max="19" width="9.85546875" style="107" bestFit="1" customWidth="1"/>
    <col min="20" max="16384" width="8.7109375" style="107"/>
  </cols>
  <sheetData>
    <row r="1" spans="1:28" x14ac:dyDescent="0.2">
      <c r="A1" s="110" t="s">
        <v>116</v>
      </c>
    </row>
    <row r="2" spans="1:28" x14ac:dyDescent="0.2">
      <c r="A2" s="68"/>
    </row>
    <row r="3" spans="1:28" x14ac:dyDescent="0.2">
      <c r="A3" s="77">
        <f>BS!B3</f>
        <v>45565</v>
      </c>
    </row>
    <row r="4" spans="1:28" x14ac:dyDescent="0.2">
      <c r="A4" s="166" t="s">
        <v>284</v>
      </c>
    </row>
    <row r="5" spans="1:28" ht="54.95" customHeight="1" x14ac:dyDescent="0.2">
      <c r="A5" s="203" t="s">
        <v>222</v>
      </c>
      <c r="B5" s="204" t="s">
        <v>235</v>
      </c>
      <c r="C5" s="204"/>
      <c r="D5" s="204"/>
      <c r="E5" s="204" t="s">
        <v>234</v>
      </c>
      <c r="F5" s="204"/>
      <c r="G5" s="204"/>
      <c r="H5" s="204" t="s">
        <v>236</v>
      </c>
      <c r="I5" s="204"/>
      <c r="J5" s="204"/>
      <c r="K5" s="204" t="s">
        <v>237</v>
      </c>
      <c r="L5" s="204"/>
      <c r="M5" s="204"/>
      <c r="N5" s="204" t="s">
        <v>238</v>
      </c>
      <c r="O5" s="204"/>
      <c r="P5" s="204"/>
      <c r="Q5" s="204" t="s">
        <v>239</v>
      </c>
      <c r="R5" s="204"/>
      <c r="S5" s="204"/>
      <c r="T5" s="204" t="s">
        <v>240</v>
      </c>
      <c r="U5" s="204"/>
      <c r="V5" s="204"/>
      <c r="W5" s="204" t="s">
        <v>241</v>
      </c>
      <c r="X5" s="204"/>
      <c r="Y5" s="204"/>
      <c r="Z5" s="204" t="s">
        <v>242</v>
      </c>
      <c r="AA5" s="204"/>
      <c r="AB5" s="204"/>
    </row>
    <row r="6" spans="1:28" x14ac:dyDescent="0.2">
      <c r="A6" s="203"/>
      <c r="B6" s="108" t="s">
        <v>22</v>
      </c>
      <c r="C6" s="108" t="s">
        <v>23</v>
      </c>
      <c r="D6" s="108" t="s">
        <v>13</v>
      </c>
      <c r="E6" s="108" t="s">
        <v>22</v>
      </c>
      <c r="F6" s="108" t="s">
        <v>23</v>
      </c>
      <c r="G6" s="108" t="s">
        <v>13</v>
      </c>
      <c r="H6" s="108" t="s">
        <v>22</v>
      </c>
      <c r="I6" s="108" t="s">
        <v>23</v>
      </c>
      <c r="J6" s="108" t="s">
        <v>13</v>
      </c>
      <c r="K6" s="108" t="s">
        <v>22</v>
      </c>
      <c r="L6" s="108" t="s">
        <v>23</v>
      </c>
      <c r="M6" s="108" t="s">
        <v>13</v>
      </c>
      <c r="N6" s="108" t="s">
        <v>22</v>
      </c>
      <c r="O6" s="108" t="s">
        <v>23</v>
      </c>
      <c r="P6" s="108" t="s">
        <v>13</v>
      </c>
      <c r="Q6" s="108" t="s">
        <v>22</v>
      </c>
      <c r="R6" s="108" t="s">
        <v>23</v>
      </c>
      <c r="S6" s="108" t="s">
        <v>13</v>
      </c>
      <c r="T6" s="108" t="s">
        <v>22</v>
      </c>
      <c r="U6" s="108" t="s">
        <v>23</v>
      </c>
      <c r="V6" s="108" t="s">
        <v>13</v>
      </c>
      <c r="W6" s="108" t="s">
        <v>22</v>
      </c>
      <c r="X6" s="108" t="s">
        <v>23</v>
      </c>
      <c r="Y6" s="108" t="s">
        <v>13</v>
      </c>
      <c r="Z6" s="108" t="s">
        <v>22</v>
      </c>
      <c r="AA6" s="108" t="s">
        <v>23</v>
      </c>
      <c r="AB6" s="108" t="s">
        <v>13</v>
      </c>
    </row>
    <row r="7" spans="1:28" x14ac:dyDescent="0.2">
      <c r="A7" s="103" t="s">
        <v>274</v>
      </c>
      <c r="B7" s="158">
        <f>Sectors_I!B7</f>
        <v>45110602.43</v>
      </c>
      <c r="C7" s="158">
        <f>Sectors_I!C7</f>
        <v>953451.39049999998</v>
      </c>
      <c r="D7" s="158">
        <f>Sectors_I!D7</f>
        <v>46064053.820500001</v>
      </c>
      <c r="E7" s="159">
        <f>Sectors_I!E7</f>
        <v>339788.14095477998</v>
      </c>
      <c r="F7" s="159">
        <f>Sectors_I!F7</f>
        <v>1971.7192630599998</v>
      </c>
      <c r="G7" s="159">
        <f>Sectors_I!G7</f>
        <v>341759.86021784</v>
      </c>
      <c r="H7" s="109">
        <f>Sectors_I!H7</f>
        <v>9.5000000000000001E-2</v>
      </c>
      <c r="I7" s="105">
        <f>Sectors_I!I7</f>
        <v>8.39144E-2</v>
      </c>
      <c r="J7" s="109">
        <f>Sectors_I!J7</f>
        <v>9.4762799999999994E-2</v>
      </c>
      <c r="K7" s="106">
        <f>Sectors_I!K7</f>
        <v>13</v>
      </c>
      <c r="L7" s="106">
        <f>Sectors_I!L7</f>
        <v>10.6381</v>
      </c>
      <c r="M7" s="106">
        <f>Sectors_I!M7</f>
        <v>12.9495</v>
      </c>
      <c r="N7" s="162">
        <f>Sectors_I!N7</f>
        <v>0</v>
      </c>
      <c r="O7" s="162">
        <f>Sectors_I!O7</f>
        <v>0</v>
      </c>
      <c r="P7" s="162">
        <f>Sectors_I!P7</f>
        <v>0</v>
      </c>
      <c r="Q7" s="162">
        <f>Sectors_I!Q7</f>
        <v>45110602.43</v>
      </c>
      <c r="R7" s="162">
        <f>Sectors_I!R7</f>
        <v>953451.39049999998</v>
      </c>
      <c r="S7" s="162">
        <f>Sectors_I!S7</f>
        <v>46064053.820500001</v>
      </c>
      <c r="T7" s="162">
        <f>Sectors_I!T7</f>
        <v>0</v>
      </c>
      <c r="U7" s="162">
        <f>Sectors_I!U7</f>
        <v>0</v>
      </c>
      <c r="V7" s="162">
        <f>Sectors_I!V7</f>
        <v>0</v>
      </c>
      <c r="W7" s="162">
        <f>Sectors_I!W7</f>
        <v>0</v>
      </c>
      <c r="X7" s="162">
        <f>Sectors_I!X7</f>
        <v>0</v>
      </c>
      <c r="Y7" s="162">
        <f>Sectors_I!Y7</f>
        <v>0</v>
      </c>
      <c r="Z7" s="162">
        <f>Sectors_I!Z7</f>
        <v>0</v>
      </c>
      <c r="AA7" s="162">
        <f>Sectors_I!AA7</f>
        <v>0</v>
      </c>
      <c r="AB7" s="162">
        <f>Sectors_I!AB7</f>
        <v>0</v>
      </c>
    </row>
    <row r="8" spans="1:28" x14ac:dyDescent="0.2">
      <c r="A8" s="102" t="s">
        <v>117</v>
      </c>
      <c r="B8" s="158">
        <f>Sectors_I!B8</f>
        <v>44925101.148000002</v>
      </c>
      <c r="C8" s="158">
        <f>Sectors_I!C8</f>
        <v>35971172.076337457</v>
      </c>
      <c r="D8" s="158">
        <f>Sectors_I!D8</f>
        <v>80896273.224337474</v>
      </c>
      <c r="E8" s="159">
        <f>Sectors_I!E8</f>
        <v>268732.69906264998</v>
      </c>
      <c r="F8" s="159">
        <f>Sectors_I!F8</f>
        <v>333804.52224999998</v>
      </c>
      <c r="G8" s="159">
        <f>Sectors_I!G8</f>
        <v>602537.22131265001</v>
      </c>
      <c r="H8" s="109">
        <f>Sectors_I!H8</f>
        <v>0.124643</v>
      </c>
      <c r="I8" s="105">
        <f>Sectors_I!I8</f>
        <v>9.4494143253841811E-2</v>
      </c>
      <c r="J8" s="109">
        <f>Sectors_I!J8</f>
        <v>0.111193</v>
      </c>
      <c r="K8" s="106">
        <f>Sectors_I!K8</f>
        <v>38.295299999999997</v>
      </c>
      <c r="L8" s="106">
        <f>Sectors_I!L8</f>
        <v>43.607801351627913</v>
      </c>
      <c r="M8" s="106">
        <f>Sectors_I!M8</f>
        <v>40.667499999999997</v>
      </c>
      <c r="N8" s="162">
        <f>Sectors_I!N8</f>
        <v>220254</v>
      </c>
      <c r="O8" s="162">
        <f>Sectors_I!O8</f>
        <v>0</v>
      </c>
      <c r="P8" s="162">
        <f>Sectors_I!P8</f>
        <v>220254</v>
      </c>
      <c r="Q8" s="162">
        <f>Sectors_I!Q8</f>
        <v>44369689.195799999</v>
      </c>
      <c r="R8" s="162">
        <f>Sectors_I!R8</f>
        <v>35971122.912137456</v>
      </c>
      <c r="S8" s="162">
        <f>Sectors_I!S8</f>
        <v>80340812.10793747</v>
      </c>
      <c r="T8" s="162">
        <f>Sectors_I!T8</f>
        <v>326536.84220000001</v>
      </c>
      <c r="U8" s="162">
        <f>Sectors_I!U8</f>
        <v>0</v>
      </c>
      <c r="V8" s="162">
        <f>Sectors_I!V8</f>
        <v>326536.84220000001</v>
      </c>
      <c r="W8" s="162">
        <f>Sectors_I!W8</f>
        <v>228875.11000000002</v>
      </c>
      <c r="X8" s="162">
        <f>Sectors_I!X8</f>
        <v>49.164200000000001</v>
      </c>
      <c r="Y8" s="162">
        <f>Sectors_I!Y8</f>
        <v>228924.27419999999</v>
      </c>
      <c r="Z8" s="162">
        <f>Sectors_I!Z8</f>
        <v>0</v>
      </c>
      <c r="AA8" s="162">
        <f>Sectors_I!AA8</f>
        <v>0</v>
      </c>
      <c r="AB8" s="162">
        <f>Sectors_I!AB8</f>
        <v>0</v>
      </c>
    </row>
    <row r="9" spans="1:28" x14ac:dyDescent="0.2">
      <c r="A9" s="102" t="s">
        <v>118</v>
      </c>
      <c r="B9" s="158">
        <f>Sectors_I!B9</f>
        <v>711693198.04041982</v>
      </c>
      <c r="C9" s="158">
        <f>Sectors_I!C9</f>
        <v>69099505.81310001</v>
      </c>
      <c r="D9" s="158">
        <f>Sectors_I!D9</f>
        <v>780792703.85351992</v>
      </c>
      <c r="E9" s="159">
        <f>Sectors_I!E9</f>
        <v>2452306.5244424399</v>
      </c>
      <c r="F9" s="159">
        <f>Sectors_I!F9</f>
        <v>421829.11303017003</v>
      </c>
      <c r="G9" s="159">
        <f>Sectors_I!G9</f>
        <v>2874135.6374725997</v>
      </c>
      <c r="H9" s="109">
        <f>Sectors_I!H9</f>
        <v>0.12678600000000001</v>
      </c>
      <c r="I9" s="105">
        <f>Sectors_I!I9</f>
        <v>8.2283229078585374E-2</v>
      </c>
      <c r="J9" s="109">
        <f>Sectors_I!J9</f>
        <v>0.12285600000000001</v>
      </c>
      <c r="K9" s="106">
        <f>Sectors_I!K9</f>
        <v>29.278199999999998</v>
      </c>
      <c r="L9" s="106">
        <f>Sectors_I!L9</f>
        <v>23.596990254260024</v>
      </c>
      <c r="M9" s="106">
        <f>Sectors_I!M9</f>
        <v>28.775600000000001</v>
      </c>
      <c r="N9" s="162">
        <f>Sectors_I!N9</f>
        <v>1434458.93</v>
      </c>
      <c r="O9" s="162">
        <f>Sectors_I!O9</f>
        <v>389911.17000000004</v>
      </c>
      <c r="P9" s="162">
        <f>Sectors_I!P9</f>
        <v>1824370.1</v>
      </c>
      <c r="Q9" s="162">
        <f>Sectors_I!Q9</f>
        <v>709676803.0080198</v>
      </c>
      <c r="R9" s="162">
        <f>Sectors_I!R9</f>
        <v>68450045.816499993</v>
      </c>
      <c r="S9" s="162">
        <f>Sectors_I!S9</f>
        <v>778126848.82451999</v>
      </c>
      <c r="T9" s="162">
        <f>Sectors_I!T9</f>
        <v>24186.43</v>
      </c>
      <c r="U9" s="162">
        <f>Sectors_I!U9</f>
        <v>1910.79</v>
      </c>
      <c r="V9" s="162">
        <f>Sectors_I!V9</f>
        <v>26097.22</v>
      </c>
      <c r="W9" s="162">
        <f>Sectors_I!W9</f>
        <v>1652632.3629000001</v>
      </c>
      <c r="X9" s="162">
        <f>Sectors_I!X9</f>
        <v>587408.22659999994</v>
      </c>
      <c r="Y9" s="162">
        <f>Sectors_I!Y9</f>
        <v>2240040.5895000002</v>
      </c>
      <c r="Z9" s="162">
        <f>Sectors_I!Z9</f>
        <v>339576.23950000003</v>
      </c>
      <c r="AA9" s="162">
        <f>Sectors_I!AA9</f>
        <v>60140.98</v>
      </c>
      <c r="AB9" s="162">
        <f>Sectors_I!AB9</f>
        <v>399717.21950000001</v>
      </c>
    </row>
    <row r="10" spans="1:28" x14ac:dyDescent="0.2">
      <c r="A10" s="102" t="s">
        <v>229</v>
      </c>
      <c r="B10" s="158">
        <f>Sectors_I!B10</f>
        <v>209181876.53479999</v>
      </c>
      <c r="C10" s="158">
        <f>Sectors_I!C10</f>
        <v>1886236.8671000001</v>
      </c>
      <c r="D10" s="158">
        <f>Sectors_I!D10</f>
        <v>211068113.40189996</v>
      </c>
      <c r="E10" s="159">
        <f>Sectors_I!E10</f>
        <v>1075139.1934682401</v>
      </c>
      <c r="F10" s="159">
        <f>Sectors_I!F10</f>
        <v>3952.3671999999997</v>
      </c>
      <c r="G10" s="159">
        <f>Sectors_I!G10</f>
        <v>1079091.5606682398</v>
      </c>
      <c r="H10" s="109">
        <f>Sectors_I!H10</f>
        <v>0.14249400000000001</v>
      </c>
      <c r="I10" s="105">
        <f>Sectors_I!I10</f>
        <v>0.103851</v>
      </c>
      <c r="J10" s="109">
        <f>Sectors_I!J10</f>
        <v>0.142127</v>
      </c>
      <c r="K10" s="106">
        <f>Sectors_I!K10</f>
        <v>22.284400000000002</v>
      </c>
      <c r="L10" s="106">
        <f>Sectors_I!L10</f>
        <v>69.009600000000006</v>
      </c>
      <c r="M10" s="106">
        <f>Sectors_I!M10</f>
        <v>22.703600000000002</v>
      </c>
      <c r="N10" s="162">
        <f>Sectors_I!N10</f>
        <v>297308.65999999997</v>
      </c>
      <c r="O10" s="162">
        <f>Sectors_I!O10</f>
        <v>0</v>
      </c>
      <c r="P10" s="162">
        <f>Sectors_I!P10</f>
        <v>297308.65999999997</v>
      </c>
      <c r="Q10" s="162">
        <f>Sectors_I!Q10</f>
        <v>208884567.8748</v>
      </c>
      <c r="R10" s="162">
        <f>Sectors_I!R10</f>
        <v>1886236.8671000001</v>
      </c>
      <c r="S10" s="162">
        <f>Sectors_I!S10</f>
        <v>210770804.74189997</v>
      </c>
      <c r="T10" s="162">
        <f>Sectors_I!T10</f>
        <v>0</v>
      </c>
      <c r="U10" s="162">
        <f>Sectors_I!U10</f>
        <v>0</v>
      </c>
      <c r="V10" s="162">
        <f>Sectors_I!V10</f>
        <v>0</v>
      </c>
      <c r="W10" s="162">
        <f>Sectors_I!W10</f>
        <v>297308.65999999997</v>
      </c>
      <c r="X10" s="162">
        <f>Sectors_I!X10</f>
        <v>0</v>
      </c>
      <c r="Y10" s="162">
        <f>Sectors_I!Y10</f>
        <v>297308.65999999997</v>
      </c>
      <c r="Z10" s="162">
        <f>Sectors_I!Z10</f>
        <v>0</v>
      </c>
      <c r="AA10" s="162">
        <f>Sectors_I!AA10</f>
        <v>0</v>
      </c>
      <c r="AB10" s="162">
        <f>Sectors_I!AB10</f>
        <v>0</v>
      </c>
    </row>
    <row r="11" spans="1:28" x14ac:dyDescent="0.2">
      <c r="A11" s="102" t="s">
        <v>243</v>
      </c>
      <c r="B11" s="158">
        <f>Sectors_I!B11</f>
        <v>331883654.48451078</v>
      </c>
      <c r="C11" s="158">
        <f>Sectors_I!C11</f>
        <v>3386835175.4333119</v>
      </c>
      <c r="D11" s="158">
        <f>Sectors_I!D11</f>
        <v>3718718829.9178228</v>
      </c>
      <c r="E11" s="159">
        <f>Sectors_I!E11</f>
        <v>18455087.608028736</v>
      </c>
      <c r="F11" s="159">
        <f>Sectors_I!F11</f>
        <v>25649600.444883928</v>
      </c>
      <c r="G11" s="159">
        <f>Sectors_I!G11</f>
        <v>44104688.053012669</v>
      </c>
      <c r="H11" s="109">
        <f>Sectors_I!H11</f>
        <v>0.116092</v>
      </c>
      <c r="I11" s="105">
        <f>Sectors_I!I11</f>
        <v>0.10503275184203607</v>
      </c>
      <c r="J11" s="109">
        <f>Sectors_I!J11</f>
        <v>0.10605100000000001</v>
      </c>
      <c r="K11" s="106">
        <f>Sectors_I!K11</f>
        <v>44.907899999999998</v>
      </c>
      <c r="L11" s="106">
        <f>Sectors_I!L11</f>
        <v>39.116108098693246</v>
      </c>
      <c r="M11" s="106">
        <f>Sectors_I!M11</f>
        <v>39.622300000000003</v>
      </c>
      <c r="N11" s="162">
        <f>Sectors_I!N11</f>
        <v>30997913.712499999</v>
      </c>
      <c r="O11" s="162">
        <f>Sectors_I!O11</f>
        <v>64301604.199428998</v>
      </c>
      <c r="P11" s="162">
        <f>Sectors_I!P11</f>
        <v>95299517.911928982</v>
      </c>
      <c r="Q11" s="162">
        <f>Sectors_I!Q11</f>
        <v>278544105.45493478</v>
      </c>
      <c r="R11" s="162">
        <f>Sectors_I!R11</f>
        <v>3145345249.8072047</v>
      </c>
      <c r="S11" s="162">
        <f>Sectors_I!S11</f>
        <v>3423889355.2622399</v>
      </c>
      <c r="T11" s="162">
        <f>Sectors_I!T11</f>
        <v>13622219.172335919</v>
      </c>
      <c r="U11" s="162">
        <f>Sectors_I!U11</f>
        <v>167562364.40854073</v>
      </c>
      <c r="V11" s="162">
        <f>Sectors_I!V11</f>
        <v>181184583.58087659</v>
      </c>
      <c r="W11" s="162">
        <f>Sectors_I!W11</f>
        <v>39717329.857240096</v>
      </c>
      <c r="X11" s="162">
        <f>Sectors_I!X11</f>
        <v>67708747.867966652</v>
      </c>
      <c r="Y11" s="162">
        <f>Sectors_I!Y11</f>
        <v>107426077.72510681</v>
      </c>
      <c r="Z11" s="162">
        <f>Sectors_I!Z11</f>
        <v>0</v>
      </c>
      <c r="AA11" s="162">
        <f>Sectors_I!AA11</f>
        <v>6218813.3496000003</v>
      </c>
      <c r="AB11" s="162">
        <f>Sectors_I!AB11</f>
        <v>6218813.3496000003</v>
      </c>
    </row>
    <row r="12" spans="1:28" x14ac:dyDescent="0.2">
      <c r="A12" s="102" t="s">
        <v>119</v>
      </c>
      <c r="B12" s="158">
        <f>Sectors_I!B12</f>
        <v>623327096.73748708</v>
      </c>
      <c r="C12" s="158">
        <f>Sectors_I!C12</f>
        <v>2469266545.5523872</v>
      </c>
      <c r="D12" s="158">
        <f>Sectors_I!D12</f>
        <v>3092593642.2899747</v>
      </c>
      <c r="E12" s="159">
        <f>Sectors_I!E12</f>
        <v>8133034.9701596312</v>
      </c>
      <c r="F12" s="159">
        <f>Sectors_I!F12</f>
        <v>23063561.094977163</v>
      </c>
      <c r="G12" s="159">
        <f>Sectors_I!G12</f>
        <v>31196596.065236785</v>
      </c>
      <c r="H12" s="109">
        <f>Sectors_I!H12</f>
        <v>0.123141</v>
      </c>
      <c r="I12" s="105">
        <f>Sectors_I!I12</f>
        <v>8.6174233892510249E-2</v>
      </c>
      <c r="J12" s="109">
        <f>Sectors_I!J12</f>
        <v>9.3575900000000004E-2</v>
      </c>
      <c r="K12" s="106">
        <f>Sectors_I!K12</f>
        <v>99.851600000000005</v>
      </c>
      <c r="L12" s="106">
        <f>Sectors_I!L12</f>
        <v>118.91701154886886</v>
      </c>
      <c r="M12" s="106">
        <f>Sectors_I!M12</f>
        <v>115.107</v>
      </c>
      <c r="N12" s="162">
        <f>Sectors_I!N12</f>
        <v>9199167.3081999999</v>
      </c>
      <c r="O12" s="162">
        <f>Sectors_I!O12</f>
        <v>49161508.934989989</v>
      </c>
      <c r="P12" s="162">
        <f>Sectors_I!P12</f>
        <v>58360676.243190005</v>
      </c>
      <c r="Q12" s="162">
        <f>Sectors_I!Q12</f>
        <v>571756475.90578699</v>
      </c>
      <c r="R12" s="162">
        <f>Sectors_I!R12</f>
        <v>2264166870.9715338</v>
      </c>
      <c r="S12" s="162">
        <f>Sectors_I!S12</f>
        <v>2835923346.8773217</v>
      </c>
      <c r="T12" s="162">
        <f>Sectors_I!T12</f>
        <v>30157033.429099992</v>
      </c>
      <c r="U12" s="162">
        <f>Sectors_I!U12</f>
        <v>135773141.95136809</v>
      </c>
      <c r="V12" s="162">
        <f>Sectors_I!V12</f>
        <v>165930175.3804681</v>
      </c>
      <c r="W12" s="162">
        <f>Sectors_I!W12</f>
        <v>21413587.402600002</v>
      </c>
      <c r="X12" s="162">
        <f>Sectors_I!X12</f>
        <v>68064720.801104993</v>
      </c>
      <c r="Y12" s="162">
        <f>Sectors_I!Y12</f>
        <v>89478308.203805</v>
      </c>
      <c r="Z12" s="162">
        <f>Sectors_I!Z12</f>
        <v>0</v>
      </c>
      <c r="AA12" s="162">
        <f>Sectors_I!AA12</f>
        <v>1261811.8283799998</v>
      </c>
      <c r="AB12" s="162">
        <f>Sectors_I!AB12</f>
        <v>1261811.8283799998</v>
      </c>
    </row>
    <row r="13" spans="1:28" x14ac:dyDescent="0.2">
      <c r="A13" s="102" t="s">
        <v>120</v>
      </c>
      <c r="B13" s="158">
        <f>Sectors_I!B13</f>
        <v>527817988.9295451</v>
      </c>
      <c r="C13" s="158">
        <f>Sectors_I!C13</f>
        <v>465253732.48722786</v>
      </c>
      <c r="D13" s="158">
        <f>Sectors_I!D13</f>
        <v>993071721.41677296</v>
      </c>
      <c r="E13" s="159">
        <f>Sectors_I!E13</f>
        <v>13701255.319847889</v>
      </c>
      <c r="F13" s="159">
        <f>Sectors_I!F13</f>
        <v>5123307.3881055098</v>
      </c>
      <c r="G13" s="159">
        <f>Sectors_I!G13</f>
        <v>18824562.707853399</v>
      </c>
      <c r="H13" s="109">
        <f>Sectors_I!H13</f>
        <v>0.13467599999999999</v>
      </c>
      <c r="I13" s="105">
        <f>Sectors_I!I13</f>
        <v>9.4912322367439184E-2</v>
      </c>
      <c r="J13" s="109">
        <f>Sectors_I!J13</f>
        <v>0.115831</v>
      </c>
      <c r="K13" s="106">
        <f>Sectors_I!K13</f>
        <v>38.359499999999997</v>
      </c>
      <c r="L13" s="106">
        <f>Sectors_I!L13</f>
        <v>51.859522142264744</v>
      </c>
      <c r="M13" s="106">
        <f>Sectors_I!M13</f>
        <v>44.7455</v>
      </c>
      <c r="N13" s="162">
        <f>Sectors_I!N13</f>
        <v>20092769.895299997</v>
      </c>
      <c r="O13" s="162">
        <f>Sectors_I!O13</f>
        <v>11985341.995100001</v>
      </c>
      <c r="P13" s="162">
        <f>Sectors_I!P13</f>
        <v>32078111.8904</v>
      </c>
      <c r="Q13" s="162">
        <f>Sectors_I!Q13</f>
        <v>451373174.7610451</v>
      </c>
      <c r="R13" s="162">
        <f>Sectors_I!R13</f>
        <v>427472463.30727202</v>
      </c>
      <c r="S13" s="162">
        <f>Sectors_I!S13</f>
        <v>878845638.06831717</v>
      </c>
      <c r="T13" s="162">
        <f>Sectors_I!T13</f>
        <v>43955360.519299991</v>
      </c>
      <c r="U13" s="162">
        <f>Sectors_I!U13</f>
        <v>19913752.85235586</v>
      </c>
      <c r="V13" s="162">
        <f>Sectors_I!V13</f>
        <v>63869113.371655859</v>
      </c>
      <c r="W13" s="162">
        <f>Sectors_I!W13</f>
        <v>32460698.504799992</v>
      </c>
      <c r="X13" s="162">
        <f>Sectors_I!X13</f>
        <v>17867516.327600002</v>
      </c>
      <c r="Y13" s="162">
        <f>Sectors_I!Y13</f>
        <v>50328214.832399994</v>
      </c>
      <c r="Z13" s="162">
        <f>Sectors_I!Z13</f>
        <v>28755.144400000001</v>
      </c>
      <c r="AA13" s="162">
        <f>Sectors_I!AA13</f>
        <v>0</v>
      </c>
      <c r="AB13" s="162">
        <f>Sectors_I!AB13</f>
        <v>28755.144400000001</v>
      </c>
    </row>
    <row r="14" spans="1:28" x14ac:dyDescent="0.2">
      <c r="A14" s="102" t="s">
        <v>121</v>
      </c>
      <c r="B14" s="158">
        <f>Sectors_I!B14</f>
        <v>688562974.69570005</v>
      </c>
      <c r="C14" s="158">
        <f>Sectors_I!C14</f>
        <v>1455146644.7543588</v>
      </c>
      <c r="D14" s="158">
        <f>Sectors_I!D14</f>
        <v>2143709619.4500589</v>
      </c>
      <c r="E14" s="159">
        <f>Sectors_I!E14</f>
        <v>12691264.80796583</v>
      </c>
      <c r="F14" s="159">
        <f>Sectors_I!F14</f>
        <v>11336732.159107979</v>
      </c>
      <c r="G14" s="159">
        <f>Sectors_I!G14</f>
        <v>24027996.967073821</v>
      </c>
      <c r="H14" s="109">
        <f>Sectors_I!H14</f>
        <v>0.12686800000000001</v>
      </c>
      <c r="I14" s="105">
        <f>Sectors_I!I14</f>
        <v>0.10801837444557055</v>
      </c>
      <c r="J14" s="109">
        <f>Sectors_I!J14</f>
        <v>0.11409999999999999</v>
      </c>
      <c r="K14" s="106">
        <f>Sectors_I!K14</f>
        <v>59.995899999999999</v>
      </c>
      <c r="L14" s="106">
        <f>Sectors_I!L14</f>
        <v>72.528708654120848</v>
      </c>
      <c r="M14" s="106">
        <f>Sectors_I!M14</f>
        <v>68.492199999999997</v>
      </c>
      <c r="N14" s="162">
        <f>Sectors_I!N14</f>
        <v>11527900.735199999</v>
      </c>
      <c r="O14" s="162">
        <f>Sectors_I!O14</f>
        <v>26448817.188473001</v>
      </c>
      <c r="P14" s="162">
        <f>Sectors_I!P14</f>
        <v>37976717.923673004</v>
      </c>
      <c r="Q14" s="162">
        <f>Sectors_I!Q14</f>
        <v>571385008.93550003</v>
      </c>
      <c r="R14" s="162">
        <f>Sectors_I!R14</f>
        <v>1398040437.066473</v>
      </c>
      <c r="S14" s="162">
        <f>Sectors_I!S14</f>
        <v>1969425446.0019734</v>
      </c>
      <c r="T14" s="162">
        <f>Sectors_I!T14</f>
        <v>99194846.309100002</v>
      </c>
      <c r="U14" s="162">
        <f>Sectors_I!U14</f>
        <v>15891060.31181255</v>
      </c>
      <c r="V14" s="162">
        <f>Sectors_I!V14</f>
        <v>115085906.62081255</v>
      </c>
      <c r="W14" s="162">
        <f>Sectors_I!W14</f>
        <v>17983119.451099999</v>
      </c>
      <c r="X14" s="162">
        <f>Sectors_I!X14</f>
        <v>41215147.376073003</v>
      </c>
      <c r="Y14" s="162">
        <f>Sectors_I!Y14</f>
        <v>59198266.827272996</v>
      </c>
      <c r="Z14" s="162">
        <f>Sectors_I!Z14</f>
        <v>0</v>
      </c>
      <c r="AA14" s="162">
        <f>Sectors_I!AA14</f>
        <v>0</v>
      </c>
      <c r="AB14" s="162">
        <f>Sectors_I!AB14</f>
        <v>0</v>
      </c>
    </row>
    <row r="15" spans="1:28" x14ac:dyDescent="0.2">
      <c r="A15" s="102" t="s">
        <v>122</v>
      </c>
      <c r="B15" s="158">
        <f>Sectors_I!B15</f>
        <v>1264098634.9714153</v>
      </c>
      <c r="C15" s="158">
        <f>Sectors_I!C15</f>
        <v>711035055.21260905</v>
      </c>
      <c r="D15" s="158">
        <f>Sectors_I!D15</f>
        <v>1975133690.1840248</v>
      </c>
      <c r="E15" s="159">
        <f>Sectors_I!E15</f>
        <v>14088987.353119601</v>
      </c>
      <c r="F15" s="159">
        <f>Sectors_I!F15</f>
        <v>6207177.6894427994</v>
      </c>
      <c r="G15" s="159">
        <f>Sectors_I!G15</f>
        <v>20296165.04246239</v>
      </c>
      <c r="H15" s="109">
        <f>Sectors_I!H15</f>
        <v>0.124306</v>
      </c>
      <c r="I15" s="105">
        <f>Sectors_I!I15</f>
        <v>8.3289222154949785E-2</v>
      </c>
      <c r="J15" s="109">
        <f>Sectors_I!J15</f>
        <v>0.1101</v>
      </c>
      <c r="K15" s="106">
        <f>Sectors_I!K15</f>
        <v>56.347000000000001</v>
      </c>
      <c r="L15" s="106">
        <f>Sectors_I!L15</f>
        <v>70.908034258176883</v>
      </c>
      <c r="M15" s="106">
        <f>Sectors_I!M15</f>
        <v>61.461399999999998</v>
      </c>
      <c r="N15" s="162">
        <f>Sectors_I!N15</f>
        <v>17341638.6087</v>
      </c>
      <c r="O15" s="162">
        <f>Sectors_I!O15</f>
        <v>35591260.553786099</v>
      </c>
      <c r="P15" s="162">
        <f>Sectors_I!P15</f>
        <v>52932899.162486099</v>
      </c>
      <c r="Q15" s="162">
        <f>Sectors_I!Q15</f>
        <v>1227448039.1250153</v>
      </c>
      <c r="R15" s="162">
        <f>Sectors_I!R15</f>
        <v>684857380.39322305</v>
      </c>
      <c r="S15" s="162">
        <f>Sectors_I!S15</f>
        <v>1912305419.5182388</v>
      </c>
      <c r="T15" s="162">
        <f>Sectors_I!T15</f>
        <v>22065459.634200003</v>
      </c>
      <c r="U15" s="162">
        <f>Sectors_I!U15</f>
        <v>13478541.116900001</v>
      </c>
      <c r="V15" s="162">
        <f>Sectors_I!V15</f>
        <v>35544000.751100004</v>
      </c>
      <c r="W15" s="162">
        <f>Sectors_I!W15</f>
        <v>13869104.646200001</v>
      </c>
      <c r="X15" s="162">
        <f>Sectors_I!X15</f>
        <v>12320442.1494861</v>
      </c>
      <c r="Y15" s="162">
        <f>Sectors_I!Y15</f>
        <v>26189546.7956861</v>
      </c>
      <c r="Z15" s="162">
        <f>Sectors_I!Z15</f>
        <v>716031.56599999999</v>
      </c>
      <c r="AA15" s="162">
        <f>Sectors_I!AA15</f>
        <v>378691.55300000001</v>
      </c>
      <c r="AB15" s="162">
        <f>Sectors_I!AB15</f>
        <v>1094723.1189999999</v>
      </c>
    </row>
    <row r="16" spans="1:28" x14ac:dyDescent="0.2">
      <c r="A16" s="102" t="s">
        <v>123</v>
      </c>
      <c r="B16" s="158">
        <f>Sectors_I!B16</f>
        <v>1005768850.0454322</v>
      </c>
      <c r="C16" s="158">
        <f>Sectors_I!C16</f>
        <v>753021465.26717925</v>
      </c>
      <c r="D16" s="158">
        <f>Sectors_I!D16</f>
        <v>1758790315.3125119</v>
      </c>
      <c r="E16" s="159">
        <f>Sectors_I!E16</f>
        <v>14232841.40834732</v>
      </c>
      <c r="F16" s="159">
        <f>Sectors_I!F16</f>
        <v>38729927.305108845</v>
      </c>
      <c r="G16" s="159">
        <f>Sectors_I!G16</f>
        <v>52962768.713356175</v>
      </c>
      <c r="H16" s="109">
        <f>Sectors_I!H16</f>
        <v>0.12506300000000001</v>
      </c>
      <c r="I16" s="105">
        <f>Sectors_I!I16</f>
        <v>9.2758000885130601E-2</v>
      </c>
      <c r="J16" s="109">
        <f>Sectors_I!J16</f>
        <v>0.111358</v>
      </c>
      <c r="K16" s="106">
        <f>Sectors_I!K16</f>
        <v>59.481099999999998</v>
      </c>
      <c r="L16" s="106">
        <f>Sectors_I!L16</f>
        <v>80.298428082503889</v>
      </c>
      <c r="M16" s="106">
        <f>Sectors_I!M16</f>
        <v>68.338700000000003</v>
      </c>
      <c r="N16" s="162">
        <f>Sectors_I!N16</f>
        <v>13473327.9186</v>
      </c>
      <c r="O16" s="162">
        <f>Sectors_I!O16</f>
        <v>19509275.704784341</v>
      </c>
      <c r="P16" s="162">
        <f>Sectors_I!P16</f>
        <v>32982603.623384338</v>
      </c>
      <c r="Q16" s="162">
        <f>Sectors_I!Q16</f>
        <v>938211397.38263762</v>
      </c>
      <c r="R16" s="162">
        <f>Sectors_I!R16</f>
        <v>560717778.12438202</v>
      </c>
      <c r="S16" s="162">
        <f>Sectors_I!S16</f>
        <v>1498929175.5069201</v>
      </c>
      <c r="T16" s="162">
        <f>Sectors_I!T16</f>
        <v>48158225.860100001</v>
      </c>
      <c r="U16" s="162">
        <f>Sectors_I!U16</f>
        <v>163492196.90541291</v>
      </c>
      <c r="V16" s="162">
        <f>Sectors_I!V16</f>
        <v>211650422.76551291</v>
      </c>
      <c r="W16" s="162">
        <f>Sectors_I!W16</f>
        <v>19355552.567194529</v>
      </c>
      <c r="X16" s="162">
        <f>Sectors_I!X16</f>
        <v>28811490.237384338</v>
      </c>
      <c r="Y16" s="162">
        <f>Sectors_I!Y16</f>
        <v>48167042.804578871</v>
      </c>
      <c r="Z16" s="162">
        <f>Sectors_I!Z16</f>
        <v>43674.235499999995</v>
      </c>
      <c r="AA16" s="162">
        <f>Sectors_I!AA16</f>
        <v>0</v>
      </c>
      <c r="AB16" s="162">
        <f>Sectors_I!AB16</f>
        <v>43674.235499999995</v>
      </c>
    </row>
    <row r="17" spans="1:28" x14ac:dyDescent="0.2">
      <c r="A17" s="102" t="s">
        <v>124</v>
      </c>
      <c r="B17" s="158">
        <f>Sectors_I!B17</f>
        <v>300567197.92009997</v>
      </c>
      <c r="C17" s="158">
        <f>Sectors_I!C17</f>
        <v>356237474.63111901</v>
      </c>
      <c r="D17" s="158">
        <f>Sectors_I!D17</f>
        <v>656804672.55131888</v>
      </c>
      <c r="E17" s="159">
        <f>Sectors_I!E17</f>
        <v>2941576.0703109796</v>
      </c>
      <c r="F17" s="159">
        <f>Sectors_I!F17</f>
        <v>2036776.4277659603</v>
      </c>
      <c r="G17" s="159">
        <f>Sectors_I!G17</f>
        <v>4978352.4980769297</v>
      </c>
      <c r="H17" s="109">
        <f>Sectors_I!H17</f>
        <v>0.12367499999999999</v>
      </c>
      <c r="I17" s="105">
        <f>Sectors_I!I17</f>
        <v>7.838508916745833E-2</v>
      </c>
      <c r="J17" s="109">
        <f>Sectors_I!J17</f>
        <v>9.9109900000000001E-2</v>
      </c>
      <c r="K17" s="106">
        <f>Sectors_I!K17</f>
        <v>56.065399999999997</v>
      </c>
      <c r="L17" s="106">
        <f>Sectors_I!L17</f>
        <v>62.133641150166746</v>
      </c>
      <c r="M17" s="106">
        <f>Sectors_I!M17</f>
        <v>59.358499999999999</v>
      </c>
      <c r="N17" s="162">
        <f>Sectors_I!N17</f>
        <v>3344166.5899</v>
      </c>
      <c r="O17" s="162">
        <f>Sectors_I!O17</f>
        <v>1216092.0326999999</v>
      </c>
      <c r="P17" s="162">
        <f>Sectors_I!P17</f>
        <v>4560258.6225000005</v>
      </c>
      <c r="Q17" s="162">
        <f>Sectors_I!Q17</f>
        <v>288681272.84139997</v>
      </c>
      <c r="R17" s="162">
        <f>Sectors_I!R17</f>
        <v>342259554.96441901</v>
      </c>
      <c r="S17" s="162">
        <f>Sectors_I!S17</f>
        <v>630940827.8058188</v>
      </c>
      <c r="T17" s="162">
        <f>Sectors_I!T17</f>
        <v>7443083.3534999993</v>
      </c>
      <c r="U17" s="162">
        <f>Sectors_I!U17</f>
        <v>10476461.245000001</v>
      </c>
      <c r="V17" s="162">
        <f>Sectors_I!V17</f>
        <v>17919544.598500002</v>
      </c>
      <c r="W17" s="162">
        <f>Sectors_I!W17</f>
        <v>4428521.1559000006</v>
      </c>
      <c r="X17" s="162">
        <f>Sectors_I!X17</f>
        <v>3501458.4216999998</v>
      </c>
      <c r="Y17" s="162">
        <f>Sectors_I!Y17</f>
        <v>7929979.5776999993</v>
      </c>
      <c r="Z17" s="162">
        <f>Sectors_I!Z17</f>
        <v>14320.569299999999</v>
      </c>
      <c r="AA17" s="162">
        <f>Sectors_I!AA17</f>
        <v>0</v>
      </c>
      <c r="AB17" s="162">
        <f>Sectors_I!AB17</f>
        <v>14320.569299999999</v>
      </c>
    </row>
    <row r="18" spans="1:28" x14ac:dyDescent="0.2">
      <c r="A18" s="102" t="s">
        <v>125</v>
      </c>
      <c r="B18" s="158">
        <f>Sectors_I!B18</f>
        <v>233063994.45471999</v>
      </c>
      <c r="C18" s="158">
        <f>Sectors_I!C18</f>
        <v>369190309.4666</v>
      </c>
      <c r="D18" s="158">
        <f>Sectors_I!D18</f>
        <v>602254303.92132008</v>
      </c>
      <c r="E18" s="159">
        <f>Sectors_I!E18</f>
        <v>4007086.3985211099</v>
      </c>
      <c r="F18" s="159">
        <f>Sectors_I!F18</f>
        <v>3129699.4624430696</v>
      </c>
      <c r="G18" s="159">
        <f>Sectors_I!G18</f>
        <v>7136785.8609641902</v>
      </c>
      <c r="H18" s="109">
        <f>Sectors_I!H18</f>
        <v>0.13877800000000001</v>
      </c>
      <c r="I18" s="105">
        <f>Sectors_I!I18</f>
        <v>8.2736310897684739E-2</v>
      </c>
      <c r="J18" s="109">
        <f>Sectors_I!J18</f>
        <v>0.104445</v>
      </c>
      <c r="K18" s="106">
        <f>Sectors_I!K18</f>
        <v>51.326599999999999</v>
      </c>
      <c r="L18" s="106">
        <f>Sectors_I!L18</f>
        <v>52.72249349275593</v>
      </c>
      <c r="M18" s="106">
        <f>Sectors_I!M18</f>
        <v>52.1813</v>
      </c>
      <c r="N18" s="162">
        <f>Sectors_I!N18</f>
        <v>2407924.1684999997</v>
      </c>
      <c r="O18" s="162">
        <f>Sectors_I!O18</f>
        <v>6339778.7891999995</v>
      </c>
      <c r="P18" s="162">
        <f>Sectors_I!P18</f>
        <v>8747702.9576000012</v>
      </c>
      <c r="Q18" s="162">
        <f>Sectors_I!Q18</f>
        <v>211568483.20602</v>
      </c>
      <c r="R18" s="162">
        <f>Sectors_I!R18</f>
        <v>349753883.0345</v>
      </c>
      <c r="S18" s="162">
        <f>Sectors_I!S18</f>
        <v>561322366.24052012</v>
      </c>
      <c r="T18" s="162">
        <f>Sectors_I!T18</f>
        <v>18325812.1664</v>
      </c>
      <c r="U18" s="162">
        <f>Sectors_I!U18</f>
        <v>12079916.7509</v>
      </c>
      <c r="V18" s="162">
        <f>Sectors_I!V18</f>
        <v>30405728.917300001</v>
      </c>
      <c r="W18" s="162">
        <f>Sectors_I!W18</f>
        <v>3150091.3799000001</v>
      </c>
      <c r="X18" s="162">
        <f>Sectors_I!X18</f>
        <v>7131376.6883000005</v>
      </c>
      <c r="Y18" s="162">
        <f>Sectors_I!Y18</f>
        <v>10281468.068200001</v>
      </c>
      <c r="Z18" s="162">
        <f>Sectors_I!Z18</f>
        <v>19607.702400000002</v>
      </c>
      <c r="AA18" s="162">
        <f>Sectors_I!AA18</f>
        <v>225132.99290000001</v>
      </c>
      <c r="AB18" s="162">
        <f>Sectors_I!AB18</f>
        <v>244740.69529999999</v>
      </c>
    </row>
    <row r="19" spans="1:28" x14ac:dyDescent="0.2">
      <c r="A19" s="102" t="s">
        <v>126</v>
      </c>
      <c r="B19" s="158">
        <f>Sectors_I!B19</f>
        <v>985400268.58465016</v>
      </c>
      <c r="C19" s="158">
        <f>Sectors_I!C19</f>
        <v>1153389232.4357498</v>
      </c>
      <c r="D19" s="158">
        <f>Sectors_I!D19</f>
        <v>2138789501.0204</v>
      </c>
      <c r="E19" s="159">
        <f>Sectors_I!E19</f>
        <v>20099513.358155411</v>
      </c>
      <c r="F19" s="159">
        <f>Sectors_I!F19</f>
        <v>20044664.516059671</v>
      </c>
      <c r="G19" s="159">
        <f>Sectors_I!G19</f>
        <v>40144177.874115087</v>
      </c>
      <c r="H19" s="109">
        <f>Sectors_I!H19</f>
        <v>0.13197500000000001</v>
      </c>
      <c r="I19" s="105">
        <f>Sectors_I!I19</f>
        <v>7.98512852367885E-2</v>
      </c>
      <c r="J19" s="109">
        <f>Sectors_I!J19</f>
        <v>0.10383199999999999</v>
      </c>
      <c r="K19" s="106">
        <f>Sectors_I!K19</f>
        <v>57.954799999999999</v>
      </c>
      <c r="L19" s="106">
        <f>Sectors_I!L19</f>
        <v>70.894808369725098</v>
      </c>
      <c r="M19" s="106">
        <f>Sectors_I!M19</f>
        <v>64.924700000000001</v>
      </c>
      <c r="N19" s="162">
        <f>Sectors_I!N19</f>
        <v>19538395.369099997</v>
      </c>
      <c r="O19" s="162">
        <f>Sectors_I!O19</f>
        <v>43744924.176544808</v>
      </c>
      <c r="P19" s="162">
        <f>Sectors_I!P19</f>
        <v>63283319.545644797</v>
      </c>
      <c r="Q19" s="162">
        <f>Sectors_I!Q19</f>
        <v>918056301.24895024</v>
      </c>
      <c r="R19" s="162">
        <f>Sectors_I!R19</f>
        <v>1059155776.8343049</v>
      </c>
      <c r="S19" s="162">
        <f>Sectors_I!S19</f>
        <v>1977212078.0833554</v>
      </c>
      <c r="T19" s="162">
        <f>Sectors_I!T19</f>
        <v>37927573.357699998</v>
      </c>
      <c r="U19" s="162">
        <f>Sectors_I!U19</f>
        <v>39724193.923000008</v>
      </c>
      <c r="V19" s="162">
        <f>Sectors_I!V19</f>
        <v>77651767.280699998</v>
      </c>
      <c r="W19" s="162">
        <f>Sectors_I!W19</f>
        <v>29282332.223299995</v>
      </c>
      <c r="X19" s="162">
        <f>Sectors_I!X19</f>
        <v>53210192.978844814</v>
      </c>
      <c r="Y19" s="162">
        <f>Sectors_I!Y19</f>
        <v>82492525.2020448</v>
      </c>
      <c r="Z19" s="162">
        <f>Sectors_I!Z19</f>
        <v>134061.75469999999</v>
      </c>
      <c r="AA19" s="162">
        <f>Sectors_I!AA19</f>
        <v>1299068.6995999999</v>
      </c>
      <c r="AB19" s="162">
        <f>Sectors_I!AB19</f>
        <v>1433130.4543000001</v>
      </c>
    </row>
    <row r="20" spans="1:28" x14ac:dyDescent="0.2">
      <c r="A20" s="102" t="s">
        <v>127</v>
      </c>
      <c r="B20" s="158">
        <f>Sectors_I!B20</f>
        <v>434968957.31736457</v>
      </c>
      <c r="C20" s="158">
        <f>Sectors_I!C20</f>
        <v>341051947.14866269</v>
      </c>
      <c r="D20" s="158">
        <f>Sectors_I!D20</f>
        <v>776020904.46592724</v>
      </c>
      <c r="E20" s="159">
        <f>Sectors_I!E20</f>
        <v>9335919.7465002686</v>
      </c>
      <c r="F20" s="159">
        <f>Sectors_I!F20</f>
        <v>3987962.3265124597</v>
      </c>
      <c r="G20" s="159">
        <f>Sectors_I!G20</f>
        <v>13323882.07301273</v>
      </c>
      <c r="H20" s="109">
        <f>Sectors_I!H20</f>
        <v>0.126384</v>
      </c>
      <c r="I20" s="105">
        <f>Sectors_I!I20</f>
        <v>8.0332442335628251E-2</v>
      </c>
      <c r="J20" s="109">
        <f>Sectors_I!J20</f>
        <v>0.106285</v>
      </c>
      <c r="K20" s="106">
        <f>Sectors_I!K20</f>
        <v>73.693700000000007</v>
      </c>
      <c r="L20" s="106">
        <f>Sectors_I!L20</f>
        <v>72.080512565044984</v>
      </c>
      <c r="M20" s="106">
        <f>Sectors_I!M20</f>
        <v>72.987399999999994</v>
      </c>
      <c r="N20" s="162">
        <f>Sectors_I!N20</f>
        <v>5886954.4564475296</v>
      </c>
      <c r="O20" s="162">
        <f>Sectors_I!O20</f>
        <v>7063656.2478199797</v>
      </c>
      <c r="P20" s="162">
        <f>Sectors_I!P20</f>
        <v>12950610.704267509</v>
      </c>
      <c r="Q20" s="162">
        <f>Sectors_I!Q20</f>
        <v>395122282.04233807</v>
      </c>
      <c r="R20" s="162">
        <f>Sectors_I!R20</f>
        <v>302472385.47060269</v>
      </c>
      <c r="S20" s="162">
        <f>Sectors_I!S20</f>
        <v>697594667.51284075</v>
      </c>
      <c r="T20" s="162">
        <f>Sectors_I!T20</f>
        <v>17819949.292799998</v>
      </c>
      <c r="U20" s="162">
        <f>Sectors_I!U20</f>
        <v>26676034.168579996</v>
      </c>
      <c r="V20" s="162">
        <f>Sectors_I!V20</f>
        <v>44495983.461380012</v>
      </c>
      <c r="W20" s="162">
        <f>Sectors_I!W20</f>
        <v>22025166.436726499</v>
      </c>
      <c r="X20" s="162">
        <f>Sectors_I!X20</f>
        <v>11903527.509479979</v>
      </c>
      <c r="Y20" s="162">
        <f>Sectors_I!Y20</f>
        <v>33928693.94620648</v>
      </c>
      <c r="Z20" s="162">
        <f>Sectors_I!Z20</f>
        <v>1559.5454999999999</v>
      </c>
      <c r="AA20" s="162">
        <f>Sectors_I!AA20</f>
        <v>0</v>
      </c>
      <c r="AB20" s="162">
        <f>Sectors_I!AB20</f>
        <v>1559.5454999999999</v>
      </c>
    </row>
    <row r="21" spans="1:28" x14ac:dyDescent="0.2">
      <c r="A21" s="102" t="s">
        <v>128</v>
      </c>
      <c r="B21" s="158">
        <f>Sectors_I!B21</f>
        <v>765652397.84292412</v>
      </c>
      <c r="C21" s="158">
        <f>Sectors_I!C21</f>
        <v>2416138452.4175916</v>
      </c>
      <c r="D21" s="158">
        <f>Sectors_I!D21</f>
        <v>3181790850.2606168</v>
      </c>
      <c r="E21" s="159">
        <f>Sectors_I!E21</f>
        <v>11374174.089096192</v>
      </c>
      <c r="F21" s="159">
        <f>Sectors_I!F21</f>
        <v>33172925.360283144</v>
      </c>
      <c r="G21" s="159">
        <f>Sectors_I!G21</f>
        <v>44547099.449379332</v>
      </c>
      <c r="H21" s="109">
        <f>Sectors_I!H21</f>
        <v>0.130637</v>
      </c>
      <c r="I21" s="105">
        <f>Sectors_I!I21</f>
        <v>8.8714427589161565E-2</v>
      </c>
      <c r="J21" s="109">
        <f>Sectors_I!J21</f>
        <v>9.8499299999999998E-2</v>
      </c>
      <c r="K21" s="106">
        <f>Sectors_I!K21</f>
        <v>112.617</v>
      </c>
      <c r="L21" s="106">
        <f>Sectors_I!L21</f>
        <v>123.72253688739777</v>
      </c>
      <c r="M21" s="106">
        <f>Sectors_I!M21</f>
        <v>121.116</v>
      </c>
      <c r="N21" s="162">
        <f>Sectors_I!N21</f>
        <v>16564502.4067</v>
      </c>
      <c r="O21" s="162">
        <f>Sectors_I!O21</f>
        <v>60845419.807473384</v>
      </c>
      <c r="P21" s="162">
        <f>Sectors_I!P21</f>
        <v>77409922.21407339</v>
      </c>
      <c r="Q21" s="162">
        <f>Sectors_I!Q21</f>
        <v>703178923.19352412</v>
      </c>
      <c r="R21" s="162">
        <f>Sectors_I!R21</f>
        <v>2081742793.2034883</v>
      </c>
      <c r="S21" s="162">
        <f>Sectors_I!S21</f>
        <v>2784921716.3971128</v>
      </c>
      <c r="T21" s="162">
        <f>Sectors_I!T21</f>
        <v>39707977.556100003</v>
      </c>
      <c r="U21" s="162">
        <f>Sectors_I!U21</f>
        <v>205174309.88056007</v>
      </c>
      <c r="V21" s="162">
        <f>Sectors_I!V21</f>
        <v>244882287.43666008</v>
      </c>
      <c r="W21" s="162">
        <f>Sectors_I!W21</f>
        <v>21952704.162399996</v>
      </c>
      <c r="X21" s="162">
        <f>Sectors_I!X21</f>
        <v>128237167.97442839</v>
      </c>
      <c r="Y21" s="162">
        <f>Sectors_I!Y21</f>
        <v>150189872.13682839</v>
      </c>
      <c r="Z21" s="162">
        <f>Sectors_I!Z21</f>
        <v>812792.93090000004</v>
      </c>
      <c r="AA21" s="162">
        <f>Sectors_I!AA21</f>
        <v>984181.359115</v>
      </c>
      <c r="AB21" s="162">
        <f>Sectors_I!AB21</f>
        <v>1796974.2900149999</v>
      </c>
    </row>
    <row r="22" spans="1:28" x14ac:dyDescent="0.2">
      <c r="A22" s="102" t="s">
        <v>129</v>
      </c>
      <c r="B22" s="158">
        <f>Sectors_I!B22</f>
        <v>332216717.2518099</v>
      </c>
      <c r="C22" s="158">
        <f>Sectors_I!C22</f>
        <v>492230045.40331161</v>
      </c>
      <c r="D22" s="158">
        <f>Sectors_I!D22</f>
        <v>824446762.65502155</v>
      </c>
      <c r="E22" s="159">
        <f>Sectors_I!E22</f>
        <v>4642870.8753706906</v>
      </c>
      <c r="F22" s="159">
        <f>Sectors_I!F22</f>
        <v>6726172.1577900909</v>
      </c>
      <c r="G22" s="159">
        <f>Sectors_I!G22</f>
        <v>11369043.03316078</v>
      </c>
      <c r="H22" s="109">
        <f>Sectors_I!H22</f>
        <v>0.12518899999999999</v>
      </c>
      <c r="I22" s="105">
        <f>Sectors_I!I22</f>
        <v>8.0488896839773783E-2</v>
      </c>
      <c r="J22" s="109">
        <f>Sectors_I!J22</f>
        <v>9.8447300000000001E-2</v>
      </c>
      <c r="K22" s="106">
        <f>Sectors_I!K22</f>
        <v>87.455699999999993</v>
      </c>
      <c r="L22" s="106">
        <f>Sectors_I!L22</f>
        <v>111.4549153823675</v>
      </c>
      <c r="M22" s="106">
        <f>Sectors_I!M22</f>
        <v>101.78</v>
      </c>
      <c r="N22" s="162">
        <f>Sectors_I!N22</f>
        <v>9586744.0863000005</v>
      </c>
      <c r="O22" s="162">
        <f>Sectors_I!O22</f>
        <v>25894029.264396999</v>
      </c>
      <c r="P22" s="162">
        <f>Sectors_I!P22</f>
        <v>35480773.350697003</v>
      </c>
      <c r="Q22" s="162">
        <f>Sectors_I!Q22</f>
        <v>298036862.73900992</v>
      </c>
      <c r="R22" s="162">
        <f>Sectors_I!R22</f>
        <v>434972961.33122462</v>
      </c>
      <c r="S22" s="162">
        <f>Sectors_I!S22</f>
        <v>733009824.0701344</v>
      </c>
      <c r="T22" s="162">
        <f>Sectors_I!T22</f>
        <v>19778007.6039</v>
      </c>
      <c r="U22" s="162">
        <f>Sectors_I!U22</f>
        <v>23310055.951440003</v>
      </c>
      <c r="V22" s="162">
        <f>Sectors_I!V22</f>
        <v>43088063.555339999</v>
      </c>
      <c r="W22" s="162">
        <f>Sectors_I!W22</f>
        <v>14381700.818899998</v>
      </c>
      <c r="X22" s="162">
        <f>Sectors_I!X22</f>
        <v>32418368.196747001</v>
      </c>
      <c r="Y22" s="162">
        <f>Sectors_I!Y22</f>
        <v>46800069.015647009</v>
      </c>
      <c r="Z22" s="162">
        <f>Sectors_I!Z22</f>
        <v>20146.09</v>
      </c>
      <c r="AA22" s="162">
        <f>Sectors_I!AA22</f>
        <v>1528659.9239000001</v>
      </c>
      <c r="AB22" s="162">
        <f>Sectors_I!AB22</f>
        <v>1548806.0139000001</v>
      </c>
    </row>
    <row r="23" spans="1:28" x14ac:dyDescent="0.2">
      <c r="A23" s="102" t="s">
        <v>130</v>
      </c>
      <c r="B23" s="158">
        <f>Sectors_I!B23</f>
        <v>144740541.62227321</v>
      </c>
      <c r="C23" s="158">
        <f>Sectors_I!C23</f>
        <v>792526183.39745545</v>
      </c>
      <c r="D23" s="158">
        <f>Sectors_I!D23</f>
        <v>937266725.01972866</v>
      </c>
      <c r="E23" s="159">
        <f>Sectors_I!E23</f>
        <v>1748791.6897491699</v>
      </c>
      <c r="F23" s="159">
        <f>Sectors_I!F23</f>
        <v>11601834.992048031</v>
      </c>
      <c r="G23" s="159">
        <f>Sectors_I!G23</f>
        <v>13350626.681797199</v>
      </c>
      <c r="H23" s="109">
        <f>Sectors_I!H23</f>
        <v>0.12822700000000001</v>
      </c>
      <c r="I23" s="105">
        <f>Sectors_I!I23</f>
        <v>9.793251889146859E-2</v>
      </c>
      <c r="J23" s="109">
        <f>Sectors_I!J23</f>
        <v>0.102577</v>
      </c>
      <c r="K23" s="106">
        <f>Sectors_I!K23</f>
        <v>47.528300000000002</v>
      </c>
      <c r="L23" s="106">
        <f>Sectors_I!L23</f>
        <v>62.388336046464694</v>
      </c>
      <c r="M23" s="106">
        <f>Sectors_I!M23</f>
        <v>60.121200000000002</v>
      </c>
      <c r="N23" s="162">
        <f>Sectors_I!N23</f>
        <v>944951.35400000005</v>
      </c>
      <c r="O23" s="162">
        <f>Sectors_I!O23</f>
        <v>12650002.839600001</v>
      </c>
      <c r="P23" s="162">
        <f>Sectors_I!P23</f>
        <v>13594954.193599999</v>
      </c>
      <c r="Q23" s="162">
        <f>Sectors_I!Q23</f>
        <v>103407338.47757322</v>
      </c>
      <c r="R23" s="162">
        <f>Sectors_I!R23</f>
        <v>525872092.25360554</v>
      </c>
      <c r="S23" s="162">
        <f>Sectors_I!S23</f>
        <v>629279430.73117864</v>
      </c>
      <c r="T23" s="162">
        <f>Sectors_I!T23</f>
        <v>40004510.050799996</v>
      </c>
      <c r="U23" s="162">
        <f>Sectors_I!U23</f>
        <v>253973536.79664999</v>
      </c>
      <c r="V23" s="162">
        <f>Sectors_I!V23</f>
        <v>293978046.84745002</v>
      </c>
      <c r="W23" s="162">
        <f>Sectors_I!W23</f>
        <v>1328693.0939</v>
      </c>
      <c r="X23" s="162">
        <f>Sectors_I!X23</f>
        <v>12680554.347200001</v>
      </c>
      <c r="Y23" s="162">
        <f>Sectors_I!Y23</f>
        <v>14009247.441099999</v>
      </c>
      <c r="Z23" s="162">
        <f>Sectors_I!Z23</f>
        <v>0</v>
      </c>
      <c r="AA23" s="162">
        <f>Sectors_I!AA23</f>
        <v>0</v>
      </c>
      <c r="AB23" s="162">
        <f>Sectors_I!AB23</f>
        <v>0</v>
      </c>
    </row>
    <row r="24" spans="1:28" x14ac:dyDescent="0.2">
      <c r="A24" s="102" t="s">
        <v>223</v>
      </c>
      <c r="B24" s="158">
        <f>Sectors_I!B24</f>
        <v>124602510.69620001</v>
      </c>
      <c r="C24" s="158">
        <f>Sectors_I!C24</f>
        <v>361867621.78095031</v>
      </c>
      <c r="D24" s="158">
        <f>Sectors_I!D24</f>
        <v>486470132.47715032</v>
      </c>
      <c r="E24" s="159">
        <f>Sectors_I!E24</f>
        <v>4082836.7232687399</v>
      </c>
      <c r="F24" s="159">
        <f>Sectors_I!F24</f>
        <v>3679834.0001393198</v>
      </c>
      <c r="G24" s="159">
        <f>Sectors_I!G24</f>
        <v>7762670.72350806</v>
      </c>
      <c r="H24" s="109">
        <f>Sectors_I!H24</f>
        <v>0.124569</v>
      </c>
      <c r="I24" s="105">
        <f>Sectors_I!I24</f>
        <v>9.3184775873294184E-2</v>
      </c>
      <c r="J24" s="109">
        <f>Sectors_I!J24</f>
        <v>0.10147299999999999</v>
      </c>
      <c r="K24" s="106">
        <f>Sectors_I!K24</f>
        <v>27.996200000000002</v>
      </c>
      <c r="L24" s="106">
        <f>Sectors_I!L24</f>
        <v>44.859931649718185</v>
      </c>
      <c r="M24" s="106">
        <f>Sectors_I!M24</f>
        <v>40.404499999999999</v>
      </c>
      <c r="N24" s="162">
        <f>Sectors_I!N24</f>
        <v>1894124.9863999998</v>
      </c>
      <c r="O24" s="162">
        <f>Sectors_I!O24</f>
        <v>10151834.6351</v>
      </c>
      <c r="P24" s="162">
        <f>Sectors_I!P24</f>
        <v>12045959.6215</v>
      </c>
      <c r="Q24" s="162">
        <f>Sectors_I!Q24</f>
        <v>101892237.1763</v>
      </c>
      <c r="R24" s="162">
        <f>Sectors_I!R24</f>
        <v>349637653.06405026</v>
      </c>
      <c r="S24" s="162">
        <f>Sectors_I!S24</f>
        <v>451529890.24035031</v>
      </c>
      <c r="T24" s="162">
        <f>Sectors_I!T24</f>
        <v>18652062.964200001</v>
      </c>
      <c r="U24" s="162">
        <f>Sectors_I!U24</f>
        <v>5089646.5949999997</v>
      </c>
      <c r="V24" s="162">
        <f>Sectors_I!V24</f>
        <v>23741709.5592</v>
      </c>
      <c r="W24" s="162">
        <f>Sectors_I!W24</f>
        <v>4058210.5556999999</v>
      </c>
      <c r="X24" s="162">
        <f>Sectors_I!X24</f>
        <v>6962070.4186000004</v>
      </c>
      <c r="Y24" s="162">
        <f>Sectors_I!Y24</f>
        <v>11020280.974300001</v>
      </c>
      <c r="Z24" s="162">
        <f>Sectors_I!Z24</f>
        <v>0</v>
      </c>
      <c r="AA24" s="162">
        <f>Sectors_I!AA24</f>
        <v>178251.70329999999</v>
      </c>
      <c r="AB24" s="162">
        <f>Sectors_I!AB24</f>
        <v>178251.70329999999</v>
      </c>
    </row>
    <row r="25" spans="1:28" x14ac:dyDescent="0.2">
      <c r="A25" s="102" t="s">
        <v>131</v>
      </c>
      <c r="B25" s="158">
        <f>Sectors_I!B25</f>
        <v>641589764.40369999</v>
      </c>
      <c r="C25" s="158">
        <f>Sectors_I!C25</f>
        <v>1742803993.1299095</v>
      </c>
      <c r="D25" s="158">
        <f>Sectors_I!D25</f>
        <v>2384393757.5336094</v>
      </c>
      <c r="E25" s="159">
        <f>Sectors_I!E25</f>
        <v>712483.26211795001</v>
      </c>
      <c r="F25" s="159">
        <f>Sectors_I!F25</f>
        <v>6572965.3031749502</v>
      </c>
      <c r="G25" s="159">
        <f>Sectors_I!G25</f>
        <v>7285448.5651928987</v>
      </c>
      <c r="H25" s="109">
        <f>Sectors_I!H25</f>
        <v>0.11724</v>
      </c>
      <c r="I25" s="105">
        <f>Sectors_I!I25</f>
        <v>0.10239253895986569</v>
      </c>
      <c r="J25" s="109">
        <f>Sectors_I!J25</f>
        <v>0.10644000000000001</v>
      </c>
      <c r="K25" s="106">
        <f>Sectors_I!K25</f>
        <v>33.293100000000003</v>
      </c>
      <c r="L25" s="106">
        <f>Sectors_I!L25</f>
        <v>141.91356343973931</v>
      </c>
      <c r="M25" s="106">
        <f>Sectors_I!M25</f>
        <v>112.33799999999999</v>
      </c>
      <c r="N25" s="162">
        <f>Sectors_I!N25</f>
        <v>2768.58</v>
      </c>
      <c r="O25" s="162">
        <f>Sectors_I!O25</f>
        <v>3471617.392062</v>
      </c>
      <c r="P25" s="162">
        <f>Sectors_I!P25</f>
        <v>3474385.9720620001</v>
      </c>
      <c r="Q25" s="162">
        <f>Sectors_I!Q25</f>
        <v>641508218.02919996</v>
      </c>
      <c r="R25" s="162">
        <f>Sectors_I!R25</f>
        <v>1726127260.5411475</v>
      </c>
      <c r="S25" s="162">
        <f>Sectors_I!S25</f>
        <v>2367635478.5703473</v>
      </c>
      <c r="T25" s="162">
        <f>Sectors_I!T25</f>
        <v>77097.415200000003</v>
      </c>
      <c r="U25" s="162">
        <f>Sectors_I!U25</f>
        <v>10948025.99</v>
      </c>
      <c r="V25" s="162">
        <f>Sectors_I!V25</f>
        <v>11025123.405200001</v>
      </c>
      <c r="W25" s="162">
        <f>Sectors_I!W25</f>
        <v>4448.9593000000004</v>
      </c>
      <c r="X25" s="162">
        <f>Sectors_I!X25</f>
        <v>5728706.598762</v>
      </c>
      <c r="Y25" s="162">
        <f>Sectors_I!Y25</f>
        <v>5733155.5580620002</v>
      </c>
      <c r="Z25" s="162">
        <f>Sectors_I!Z25</f>
        <v>0</v>
      </c>
      <c r="AA25" s="162">
        <f>Sectors_I!AA25</f>
        <v>0</v>
      </c>
      <c r="AB25" s="162">
        <f>Sectors_I!AB25</f>
        <v>0</v>
      </c>
    </row>
    <row r="26" spans="1:28" x14ac:dyDescent="0.2">
      <c r="A26" s="102" t="s">
        <v>132</v>
      </c>
      <c r="B26" s="158">
        <f>Sectors_I!B26</f>
        <v>80135417.114199907</v>
      </c>
      <c r="C26" s="158">
        <f>Sectors_I!C26</f>
        <v>163331338.5006071</v>
      </c>
      <c r="D26" s="158">
        <f>Sectors_I!D26</f>
        <v>243466755.61480707</v>
      </c>
      <c r="E26" s="159">
        <f>Sectors_I!E26</f>
        <v>771547.20150283014</v>
      </c>
      <c r="F26" s="159">
        <f>Sectors_I!F26</f>
        <v>544323.47049196006</v>
      </c>
      <c r="G26" s="159">
        <f>Sectors_I!G26</f>
        <v>1315870.6719947802</v>
      </c>
      <c r="H26" s="109">
        <f>Sectors_I!H26</f>
        <v>0.13661599999999999</v>
      </c>
      <c r="I26" s="105">
        <f>Sectors_I!I26</f>
        <v>0.1006568633050119</v>
      </c>
      <c r="J26" s="109">
        <f>Sectors_I!J26</f>
        <v>0.11257</v>
      </c>
      <c r="K26" s="106">
        <f>Sectors_I!K26</f>
        <v>32.648499999999999</v>
      </c>
      <c r="L26" s="106">
        <f>Sectors_I!L26</f>
        <v>42.70274271512524</v>
      </c>
      <c r="M26" s="106">
        <f>Sectors_I!M26</f>
        <v>39.393599999999999</v>
      </c>
      <c r="N26" s="162">
        <f>Sectors_I!N26</f>
        <v>337131.3284</v>
      </c>
      <c r="O26" s="162">
        <f>Sectors_I!O26</f>
        <v>171082.60993999999</v>
      </c>
      <c r="P26" s="162">
        <f>Sectors_I!P26</f>
        <v>508213.93833999994</v>
      </c>
      <c r="Q26" s="162">
        <f>Sectors_I!Q26</f>
        <v>77874918.89079991</v>
      </c>
      <c r="R26" s="162">
        <f>Sectors_I!R26</f>
        <v>162314754.02126709</v>
      </c>
      <c r="S26" s="162">
        <f>Sectors_I!S26</f>
        <v>240189672.91206706</v>
      </c>
      <c r="T26" s="162">
        <f>Sectors_I!T26</f>
        <v>1639509.6859000002</v>
      </c>
      <c r="U26" s="162">
        <f>Sectors_I!U26</f>
        <v>844429.88219999999</v>
      </c>
      <c r="V26" s="162">
        <f>Sectors_I!V26</f>
        <v>2483939.5681000003</v>
      </c>
      <c r="W26" s="162">
        <f>Sectors_I!W26</f>
        <v>620988.53749999998</v>
      </c>
      <c r="X26" s="162">
        <f>Sectors_I!X26</f>
        <v>172154.59714</v>
      </c>
      <c r="Y26" s="162">
        <f>Sectors_I!Y26</f>
        <v>793143.13464000006</v>
      </c>
      <c r="Z26" s="162">
        <f>Sectors_I!Z26</f>
        <v>0</v>
      </c>
      <c r="AA26" s="162">
        <f>Sectors_I!AA26</f>
        <v>0</v>
      </c>
      <c r="AB26" s="162">
        <f>Sectors_I!AB26</f>
        <v>0</v>
      </c>
    </row>
    <row r="27" spans="1:28" x14ac:dyDescent="0.2">
      <c r="A27" s="102" t="s">
        <v>133</v>
      </c>
      <c r="B27" s="158">
        <f>Sectors_I!B27</f>
        <v>801684329.92509985</v>
      </c>
      <c r="C27" s="158">
        <f>Sectors_I!C27</f>
        <v>525070022.80161643</v>
      </c>
      <c r="D27" s="158">
        <f>Sectors_I!D27</f>
        <v>1326754352.7267168</v>
      </c>
      <c r="E27" s="159">
        <f>Sectors_I!E27</f>
        <v>8719353.6310278717</v>
      </c>
      <c r="F27" s="159">
        <f>Sectors_I!F27</f>
        <v>20786306.7038389</v>
      </c>
      <c r="G27" s="159">
        <f>Sectors_I!G27</f>
        <v>29505660.334766772</v>
      </c>
      <c r="H27" s="109">
        <f>Sectors_I!H27</f>
        <v>0.119076</v>
      </c>
      <c r="I27" s="105">
        <f>Sectors_I!I27</f>
        <v>8.0157620500226123E-2</v>
      </c>
      <c r="J27" s="109">
        <f>Sectors_I!J27</f>
        <v>0.10363700000000001</v>
      </c>
      <c r="K27" s="106">
        <f>Sectors_I!K27</f>
        <v>76.625100000000003</v>
      </c>
      <c r="L27" s="106">
        <f>Sectors_I!L27</f>
        <v>101.2124365624821</v>
      </c>
      <c r="M27" s="106">
        <f>Sectors_I!M27</f>
        <v>86.374300000000005</v>
      </c>
      <c r="N27" s="162">
        <f>Sectors_I!N27</f>
        <v>5728681.5193999996</v>
      </c>
      <c r="O27" s="162">
        <f>Sectors_I!O27</f>
        <v>16682713.227</v>
      </c>
      <c r="P27" s="162">
        <f>Sectors_I!P27</f>
        <v>22411394.746400002</v>
      </c>
      <c r="Q27" s="162">
        <f>Sectors_I!Q27</f>
        <v>755886539.41349983</v>
      </c>
      <c r="R27" s="162">
        <f>Sectors_I!R27</f>
        <v>440368552.56533736</v>
      </c>
      <c r="S27" s="162">
        <f>Sectors_I!S27</f>
        <v>1196255091.9787378</v>
      </c>
      <c r="T27" s="162">
        <f>Sectors_I!T27</f>
        <v>18435729.310599998</v>
      </c>
      <c r="U27" s="162">
        <f>Sectors_I!U27</f>
        <v>43470943.91127909</v>
      </c>
      <c r="V27" s="162">
        <f>Sectors_I!V27</f>
        <v>61906673.221879095</v>
      </c>
      <c r="W27" s="162">
        <f>Sectors_I!W27</f>
        <v>26543745.7929</v>
      </c>
      <c r="X27" s="162">
        <f>Sectors_I!X27</f>
        <v>30964031.1763</v>
      </c>
      <c r="Y27" s="162">
        <f>Sectors_I!Y27</f>
        <v>57507776.969299994</v>
      </c>
      <c r="Z27" s="162">
        <f>Sectors_I!Z27</f>
        <v>818315.4081</v>
      </c>
      <c r="AA27" s="162">
        <f>Sectors_I!AA27</f>
        <v>10266495.148700001</v>
      </c>
      <c r="AB27" s="162">
        <f>Sectors_I!AB27</f>
        <v>11084810.5568</v>
      </c>
    </row>
    <row r="28" spans="1:28" x14ac:dyDescent="0.2">
      <c r="A28" s="102" t="s">
        <v>134</v>
      </c>
      <c r="B28" s="158">
        <f>Sectors_I!B28</f>
        <v>103870252.07249999</v>
      </c>
      <c r="C28" s="158">
        <f>Sectors_I!C28</f>
        <v>67484160.733772993</v>
      </c>
      <c r="D28" s="158">
        <f>Sectors_I!D28</f>
        <v>171354412.806373</v>
      </c>
      <c r="E28" s="159">
        <f>Sectors_I!E28</f>
        <v>660493.33545777004</v>
      </c>
      <c r="F28" s="159">
        <f>Sectors_I!F28</f>
        <v>227281.73489378003</v>
      </c>
      <c r="G28" s="159">
        <f>Sectors_I!G28</f>
        <v>887775.07025155996</v>
      </c>
      <c r="H28" s="109">
        <f>Sectors_I!H28</f>
        <v>0.121087</v>
      </c>
      <c r="I28" s="105">
        <f>Sectors_I!I28</f>
        <v>8.1715093428637892E-2</v>
      </c>
      <c r="J28" s="109">
        <f>Sectors_I!J28</f>
        <v>0.105583</v>
      </c>
      <c r="K28" s="106">
        <f>Sectors_I!K28</f>
        <v>57.314799999999998</v>
      </c>
      <c r="L28" s="106">
        <f>Sectors_I!L28</f>
        <v>85.222516262315281</v>
      </c>
      <c r="M28" s="106">
        <f>Sectors_I!M28</f>
        <v>68.318399999999997</v>
      </c>
      <c r="N28" s="162">
        <f>Sectors_I!N28</f>
        <v>231020.28999999998</v>
      </c>
      <c r="O28" s="162">
        <f>Sectors_I!O28</f>
        <v>968724.25</v>
      </c>
      <c r="P28" s="162">
        <f>Sectors_I!P28</f>
        <v>1199744.54</v>
      </c>
      <c r="Q28" s="162">
        <f>Sectors_I!Q28</f>
        <v>101856454.8768</v>
      </c>
      <c r="R28" s="162">
        <f>Sectors_I!R28</f>
        <v>64555607.214772999</v>
      </c>
      <c r="S28" s="162">
        <f>Sectors_I!S28</f>
        <v>166412062.09167302</v>
      </c>
      <c r="T28" s="162">
        <f>Sectors_I!T28</f>
        <v>1299838.6880000001</v>
      </c>
      <c r="U28" s="162">
        <f>Sectors_I!U28</f>
        <v>1912866.4294</v>
      </c>
      <c r="V28" s="162">
        <f>Sectors_I!V28</f>
        <v>3212705.1173999999</v>
      </c>
      <c r="W28" s="162">
        <f>Sectors_I!W28</f>
        <v>713958.50769999996</v>
      </c>
      <c r="X28" s="162">
        <f>Sectors_I!X28</f>
        <v>1015687.0895999999</v>
      </c>
      <c r="Y28" s="162">
        <f>Sectors_I!Y28</f>
        <v>1729645.5973000003</v>
      </c>
      <c r="Z28" s="162">
        <f>Sectors_I!Z28</f>
        <v>0</v>
      </c>
      <c r="AA28" s="162">
        <f>Sectors_I!AA28</f>
        <v>0</v>
      </c>
      <c r="AB28" s="162">
        <f>Sectors_I!AB28</f>
        <v>0</v>
      </c>
    </row>
    <row r="29" spans="1:28" x14ac:dyDescent="0.2">
      <c r="A29" s="102" t="s">
        <v>135</v>
      </c>
      <c r="B29" s="158">
        <f>Sectors_I!B29</f>
        <v>99485197.766043723</v>
      </c>
      <c r="C29" s="158">
        <f>Sectors_I!C29</f>
        <v>142865845.22938725</v>
      </c>
      <c r="D29" s="158">
        <f>Sectors_I!D29</f>
        <v>242351042.99543092</v>
      </c>
      <c r="E29" s="159">
        <f>Sectors_I!E29</f>
        <v>16934915.406335708</v>
      </c>
      <c r="F29" s="159">
        <f>Sectors_I!F29</f>
        <v>486828.66843686998</v>
      </c>
      <c r="G29" s="159">
        <f>Sectors_I!G29</f>
        <v>17421744.074772611</v>
      </c>
      <c r="H29" s="109">
        <f>Sectors_I!H29</f>
        <v>0.123026</v>
      </c>
      <c r="I29" s="105">
        <f>Sectors_I!I29</f>
        <v>0.10721562964999777</v>
      </c>
      <c r="J29" s="109">
        <f>Sectors_I!J29</f>
        <v>0.11307</v>
      </c>
      <c r="K29" s="106">
        <f>Sectors_I!K29</f>
        <v>63.048999999999999</v>
      </c>
      <c r="L29" s="106">
        <f>Sectors_I!L29</f>
        <v>67.632888604133996</v>
      </c>
      <c r="M29" s="106">
        <f>Sectors_I!M29</f>
        <v>65.929500000000004</v>
      </c>
      <c r="N29" s="162">
        <f>Sectors_I!N29</f>
        <v>41915.9</v>
      </c>
      <c r="O29" s="162">
        <f>Sectors_I!O29</f>
        <v>0</v>
      </c>
      <c r="P29" s="162">
        <f>Sectors_I!P29</f>
        <v>41915.9</v>
      </c>
      <c r="Q29" s="162">
        <f>Sectors_I!Q29</f>
        <v>81163266.576210529</v>
      </c>
      <c r="R29" s="162">
        <f>Sectors_I!R29</f>
        <v>141222533.40550816</v>
      </c>
      <c r="S29" s="162">
        <f>Sectors_I!S29</f>
        <v>222385799.98171863</v>
      </c>
      <c r="T29" s="162">
        <f>Sectors_I!T29</f>
        <v>121884.5904</v>
      </c>
      <c r="U29" s="162">
        <f>Sectors_I!U29</f>
        <v>721413.90559999994</v>
      </c>
      <c r="V29" s="162">
        <f>Sectors_I!V29</f>
        <v>843298.49600000004</v>
      </c>
      <c r="W29" s="162">
        <f>Sectors_I!W29</f>
        <v>18200046.599433199</v>
      </c>
      <c r="X29" s="162">
        <f>Sectors_I!X29</f>
        <v>921897.91827906994</v>
      </c>
      <c r="Y29" s="162">
        <f>Sectors_I!Y29</f>
        <v>19121944.517712303</v>
      </c>
      <c r="Z29" s="162">
        <f>Sectors_I!Z29</f>
        <v>0</v>
      </c>
      <c r="AA29" s="162">
        <f>Sectors_I!AA29</f>
        <v>0</v>
      </c>
      <c r="AB29" s="162">
        <f>Sectors_I!AB29</f>
        <v>0</v>
      </c>
    </row>
    <row r="30" spans="1:28" x14ac:dyDescent="0.2">
      <c r="A30" s="102" t="s">
        <v>136</v>
      </c>
      <c r="B30" s="158">
        <f>Sectors_I!B30</f>
        <v>1427151461.258734</v>
      </c>
      <c r="C30" s="158">
        <f>Sectors_I!C30</f>
        <v>1973554353.7324052</v>
      </c>
      <c r="D30" s="158">
        <f>Sectors_I!D30</f>
        <v>3400705814.9911385</v>
      </c>
      <c r="E30" s="159">
        <f>Sectors_I!E30</f>
        <v>33209880.593479529</v>
      </c>
      <c r="F30" s="159">
        <f>Sectors_I!F30</f>
        <v>21491884.817241561</v>
      </c>
      <c r="G30" s="159">
        <f>Sectors_I!G30</f>
        <v>54701765.410621107</v>
      </c>
      <c r="H30" s="109">
        <f>Sectors_I!H30</f>
        <v>0.14136699999999999</v>
      </c>
      <c r="I30" s="105">
        <f>Sectors_I!I30</f>
        <v>8.6250188515107282E-2</v>
      </c>
      <c r="J30" s="109">
        <f>Sectors_I!J30</f>
        <v>0.109488</v>
      </c>
      <c r="K30" s="106">
        <f>Sectors_I!K30</f>
        <v>70.699700000000007</v>
      </c>
      <c r="L30" s="106">
        <f>Sectors_I!L30</f>
        <v>91.102318542037509</v>
      </c>
      <c r="M30" s="106">
        <f>Sectors_I!M30</f>
        <v>82.521199999999993</v>
      </c>
      <c r="N30" s="162">
        <f>Sectors_I!N30</f>
        <v>23470956.308200002</v>
      </c>
      <c r="O30" s="162">
        <f>Sectors_I!O30</f>
        <v>34119567.666853994</v>
      </c>
      <c r="P30" s="162">
        <f>Sectors_I!P30</f>
        <v>57590523.975054003</v>
      </c>
      <c r="Q30" s="162">
        <f>Sectors_I!Q30</f>
        <v>1329788787.0338337</v>
      </c>
      <c r="R30" s="162">
        <f>Sectors_I!R30</f>
        <v>1849530428.7842665</v>
      </c>
      <c r="S30" s="162">
        <f>Sectors_I!S30</f>
        <v>3179319215.8181</v>
      </c>
      <c r="T30" s="162">
        <f>Sectors_I!T30</f>
        <v>62540368.580299996</v>
      </c>
      <c r="U30" s="162">
        <f>Sectors_I!U30</f>
        <v>72731623.789013565</v>
      </c>
      <c r="V30" s="162">
        <f>Sectors_I!V30</f>
        <v>135271992.36941358</v>
      </c>
      <c r="W30" s="162">
        <f>Sectors_I!W30</f>
        <v>34445860.103099987</v>
      </c>
      <c r="X30" s="162">
        <f>Sectors_I!X30</f>
        <v>46575287.407075234</v>
      </c>
      <c r="Y30" s="162">
        <f>Sectors_I!Y30</f>
        <v>81021147.510075226</v>
      </c>
      <c r="Z30" s="162">
        <f>Sectors_I!Z30</f>
        <v>376445.54149999999</v>
      </c>
      <c r="AA30" s="162">
        <f>Sectors_I!AA30</f>
        <v>4717013.7520500002</v>
      </c>
      <c r="AB30" s="162">
        <f>Sectors_I!AB30</f>
        <v>5093459.2935499996</v>
      </c>
    </row>
    <row r="31" spans="1:28" x14ac:dyDescent="0.2">
      <c r="A31" s="102" t="s">
        <v>137</v>
      </c>
      <c r="B31" s="158">
        <f>Sectors_I!B31</f>
        <v>2923856995.018055</v>
      </c>
      <c r="C31" s="158">
        <f>Sectors_I!C31</f>
        <v>400152019.43048865</v>
      </c>
      <c r="D31" s="158">
        <f>Sectors_I!D31</f>
        <v>3324009014.4485445</v>
      </c>
      <c r="E31" s="159">
        <f>Sectors_I!E31</f>
        <v>78827290.977389649</v>
      </c>
      <c r="F31" s="159">
        <f>Sectors_I!F31</f>
        <v>11169658.001610313</v>
      </c>
      <c r="G31" s="159">
        <f>Sectors_I!G31</f>
        <v>89996948.978899956</v>
      </c>
      <c r="H31" s="109">
        <f>Sectors_I!H31</f>
        <v>0.14763299999999999</v>
      </c>
      <c r="I31" s="105">
        <f>Sectors_I!I31</f>
        <v>8.7473477215348233E-2</v>
      </c>
      <c r="J31" s="109">
        <f>Sectors_I!J31</f>
        <v>0.14066999999999999</v>
      </c>
      <c r="K31" s="106">
        <f>Sectors_I!K31</f>
        <v>59.591700000000003</v>
      </c>
      <c r="L31" s="106">
        <f>Sectors_I!L31</f>
        <v>81.891893484262255</v>
      </c>
      <c r="M31" s="106">
        <f>Sectors_I!M31</f>
        <v>62.313400000000001</v>
      </c>
      <c r="N31" s="162">
        <f>Sectors_I!N31</f>
        <v>76777397.456399992</v>
      </c>
      <c r="O31" s="162">
        <f>Sectors_I!O31</f>
        <v>23218331.819695</v>
      </c>
      <c r="P31" s="162">
        <f>Sectors_I!P31</f>
        <v>99995729.276095003</v>
      </c>
      <c r="Q31" s="162">
        <f>Sectors_I!Q31</f>
        <v>2702881455.8941545</v>
      </c>
      <c r="R31" s="162">
        <f>Sectors_I!R31</f>
        <v>349548827.08265358</v>
      </c>
      <c r="S31" s="162">
        <f>Sectors_I!S31</f>
        <v>3052430282.9767098</v>
      </c>
      <c r="T31" s="162">
        <f>Sectors_I!T31</f>
        <v>120024215.65429999</v>
      </c>
      <c r="U31" s="162">
        <f>Sectors_I!U31</f>
        <v>24753842.189890001</v>
      </c>
      <c r="V31" s="162">
        <f>Sectors_I!V31</f>
        <v>144778057.84428999</v>
      </c>
      <c r="W31" s="162">
        <f>Sectors_I!W31</f>
        <v>97886818.701299995</v>
      </c>
      <c r="X31" s="162">
        <f>Sectors_I!X31</f>
        <v>23805630.867334999</v>
      </c>
      <c r="Y31" s="162">
        <f>Sectors_I!Y31</f>
        <v>121692449.56863499</v>
      </c>
      <c r="Z31" s="162">
        <f>Sectors_I!Z31</f>
        <v>3064504.7682999996</v>
      </c>
      <c r="AA31" s="162">
        <f>Sectors_I!AA31</f>
        <v>2043719.29061</v>
      </c>
      <c r="AB31" s="162">
        <f>Sectors_I!AB31</f>
        <v>5108224.0589100001</v>
      </c>
    </row>
    <row r="32" spans="1:28" x14ac:dyDescent="0.2">
      <c r="A32" s="102" t="s">
        <v>192</v>
      </c>
      <c r="B32" s="158">
        <f>Sectors_I!B32</f>
        <v>114999049.84559999</v>
      </c>
      <c r="C32" s="158">
        <f>Sectors_I!C32</f>
        <v>209492794.31010833</v>
      </c>
      <c r="D32" s="158">
        <f>Sectors_I!D32</f>
        <v>324491844.15580827</v>
      </c>
      <c r="E32" s="159">
        <f>Sectors_I!E32</f>
        <v>3816267.5109387301</v>
      </c>
      <c r="F32" s="159">
        <f>Sectors_I!F32</f>
        <v>2910041.4197178595</v>
      </c>
      <c r="G32" s="159">
        <f>Sectors_I!G32</f>
        <v>6726308.9306565886</v>
      </c>
      <c r="H32" s="109">
        <f>Sectors_I!H32</f>
        <v>0.158468</v>
      </c>
      <c r="I32" s="105">
        <f>Sectors_I!I32</f>
        <v>8.6940638949727533E-2</v>
      </c>
      <c r="J32" s="109">
        <f>Sectors_I!J32</f>
        <v>0.113208</v>
      </c>
      <c r="K32" s="106">
        <f>Sectors_I!K32</f>
        <v>65.701899999999995</v>
      </c>
      <c r="L32" s="106">
        <f>Sectors_I!L32</f>
        <v>61.197203352470389</v>
      </c>
      <c r="M32" s="106">
        <f>Sectors_I!M32</f>
        <v>62.788699999999999</v>
      </c>
      <c r="N32" s="162">
        <f>Sectors_I!N32</f>
        <v>3161270.2707000007</v>
      </c>
      <c r="O32" s="162">
        <f>Sectors_I!O32</f>
        <v>7775049.0091050006</v>
      </c>
      <c r="P32" s="162">
        <f>Sectors_I!P32</f>
        <v>10936319.279804999</v>
      </c>
      <c r="Q32" s="162">
        <f>Sectors_I!Q32</f>
        <v>103594583.6488</v>
      </c>
      <c r="R32" s="162">
        <f>Sectors_I!R32</f>
        <v>197083063.88965833</v>
      </c>
      <c r="S32" s="162">
        <f>Sectors_I!S32</f>
        <v>300677647.5385583</v>
      </c>
      <c r="T32" s="162">
        <f>Sectors_I!T32</f>
        <v>5761341.9962000009</v>
      </c>
      <c r="U32" s="162">
        <f>Sectors_I!U32</f>
        <v>2057707.6321700001</v>
      </c>
      <c r="V32" s="162">
        <f>Sectors_I!V32</f>
        <v>7819049.62837</v>
      </c>
      <c r="W32" s="162">
        <f>Sectors_I!W32</f>
        <v>5633676.9506000001</v>
      </c>
      <c r="X32" s="162">
        <f>Sectors_I!X32</f>
        <v>9623060.2261140104</v>
      </c>
      <c r="Y32" s="162">
        <f>Sectors_I!Y32</f>
        <v>15256737.176714009</v>
      </c>
      <c r="Z32" s="162">
        <f>Sectors_I!Z32</f>
        <v>9447.25</v>
      </c>
      <c r="AA32" s="162">
        <f>Sectors_I!AA32</f>
        <v>728962.56216600002</v>
      </c>
      <c r="AB32" s="162">
        <f>Sectors_I!AB32</f>
        <v>738409.81216600002</v>
      </c>
    </row>
    <row r="33" spans="1:28" x14ac:dyDescent="0.2">
      <c r="A33" s="111" t="s">
        <v>224</v>
      </c>
      <c r="B33" s="158">
        <f>Sectors_I!B33</f>
        <v>195871341.18288732</v>
      </c>
      <c r="C33" s="158">
        <f>Sectors_I!C33</f>
        <v>500974541.15703928</v>
      </c>
      <c r="D33" s="158">
        <f>Sectors_I!D33</f>
        <v>696845882.33992648</v>
      </c>
      <c r="E33" s="159">
        <f>Sectors_I!E33</f>
        <v>3937032.5283007598</v>
      </c>
      <c r="F33" s="159">
        <f>Sectors_I!F33</f>
        <v>20941924.032037519</v>
      </c>
      <c r="G33" s="159">
        <f>Sectors_I!G33</f>
        <v>24878956.560338277</v>
      </c>
      <c r="H33" s="109">
        <f>Sectors_I!H33</f>
        <v>0.124566</v>
      </c>
      <c r="I33" s="105">
        <f>Sectors_I!I33</f>
        <v>9.192282255679915E-2</v>
      </c>
      <c r="J33" s="109">
        <f>Sectors_I!J33</f>
        <v>0.10109600000000001</v>
      </c>
      <c r="K33" s="106">
        <f>Sectors_I!K33</f>
        <v>52.273299999999999</v>
      </c>
      <c r="L33" s="106">
        <f>Sectors_I!L33</f>
        <v>70.845361587521381</v>
      </c>
      <c r="M33" s="106">
        <f>Sectors_I!M33</f>
        <v>65.598200000000006</v>
      </c>
      <c r="N33" s="162">
        <f>Sectors_I!N33</f>
        <v>2789263.7399999998</v>
      </c>
      <c r="O33" s="162">
        <f>Sectors_I!O33</f>
        <v>21845633.7685</v>
      </c>
      <c r="P33" s="162">
        <f>Sectors_I!P33</f>
        <v>24634897.508400001</v>
      </c>
      <c r="Q33" s="162">
        <f>Sectors_I!Q33</f>
        <v>157674329.05738732</v>
      </c>
      <c r="R33" s="162">
        <f>Sectors_I!R33</f>
        <v>382552809.33503932</v>
      </c>
      <c r="S33" s="162">
        <f>Sectors_I!S33</f>
        <v>540227138.39232635</v>
      </c>
      <c r="T33" s="162">
        <f>Sectors_I!T33</f>
        <v>32989785.039999999</v>
      </c>
      <c r="U33" s="162">
        <f>Sectors_I!U33</f>
        <v>95880624.095400006</v>
      </c>
      <c r="V33" s="162">
        <f>Sectors_I!V33</f>
        <v>128870409.1354</v>
      </c>
      <c r="W33" s="162">
        <f>Sectors_I!W33</f>
        <v>5207227.0855</v>
      </c>
      <c r="X33" s="162">
        <f>Sectors_I!X33</f>
        <v>21568686.156599998</v>
      </c>
      <c r="Y33" s="162">
        <f>Sectors_I!Y33</f>
        <v>26775913.242200002</v>
      </c>
      <c r="Z33" s="162">
        <f>Sectors_I!Z33</f>
        <v>0</v>
      </c>
      <c r="AA33" s="162">
        <f>Sectors_I!AA33</f>
        <v>972421.57</v>
      </c>
      <c r="AB33" s="162">
        <f>Sectors_I!AB33</f>
        <v>972421.57</v>
      </c>
    </row>
    <row r="34" spans="1:28" x14ac:dyDescent="0.2">
      <c r="A34" s="103" t="s">
        <v>138</v>
      </c>
      <c r="B34" s="158">
        <f>Sectors_I!B34</f>
        <v>19037781366.71701</v>
      </c>
      <c r="C34" s="158">
        <f>Sectors_I!C34</f>
        <v>5644833707.3992338</v>
      </c>
      <c r="D34" s="158">
        <f>Sectors_I!D34</f>
        <v>24682615074.116146</v>
      </c>
      <c r="E34" s="159">
        <f>Sectors_I!E34</f>
        <v>442518151.42071807</v>
      </c>
      <c r="F34" s="159">
        <f>Sectors_I!F34</f>
        <v>43558413.48384618</v>
      </c>
      <c r="G34" s="159">
        <f>Sectors_I!G34</f>
        <v>486076564.9045642</v>
      </c>
      <c r="H34" s="109">
        <f>Sectors_I!H34</f>
        <v>0.15179200000000001</v>
      </c>
      <c r="I34" s="105">
        <f>Sectors_I!I34</f>
        <v>7.1461920708481314E-2</v>
      </c>
      <c r="J34" s="109">
        <f>Sectors_I!J34</f>
        <v>0.133853</v>
      </c>
      <c r="K34" s="106">
        <f>Sectors_I!K34</f>
        <v>94.172600000000003</v>
      </c>
      <c r="L34" s="106">
        <f>Sectors_I!L34</f>
        <v>137.99682223460169</v>
      </c>
      <c r="M34" s="106">
        <f>Sectors_I!M34</f>
        <v>104.04</v>
      </c>
      <c r="N34" s="162">
        <f>Sectors_I!N34</f>
        <v>234374365.81357345</v>
      </c>
      <c r="O34" s="162">
        <f>Sectors_I!O34</f>
        <v>55475158.234574005</v>
      </c>
      <c r="P34" s="162">
        <f>Sectors_I!P34</f>
        <v>289849524.04814738</v>
      </c>
      <c r="Q34" s="162">
        <f>Sectors_I!Q34</f>
        <v>17786089256.14418</v>
      </c>
      <c r="R34" s="162">
        <f>Sectors_I!R34</f>
        <v>5276520665.5695133</v>
      </c>
      <c r="S34" s="162">
        <f>Sectors_I!S34</f>
        <v>23062609921.713493</v>
      </c>
      <c r="T34" s="162">
        <f>Sectors_I!T34</f>
        <v>835968816.8598063</v>
      </c>
      <c r="U34" s="162">
        <f>Sectors_I!U34</f>
        <v>252170475.89042839</v>
      </c>
      <c r="V34" s="162">
        <f>Sectors_I!V34</f>
        <v>1088139292.7503347</v>
      </c>
      <c r="W34" s="162">
        <f>Sectors_I!W34</f>
        <v>354375810.87022346</v>
      </c>
      <c r="X34" s="162">
        <f>Sectors_I!X34</f>
        <v>91983532.25319165</v>
      </c>
      <c r="Y34" s="162">
        <f>Sectors_I!Y34</f>
        <v>446359343.12341499</v>
      </c>
      <c r="Z34" s="162">
        <f>Sectors_I!Z34</f>
        <v>61347482.842799999</v>
      </c>
      <c r="AA34" s="162">
        <f>Sectors_I!AA34</f>
        <v>24159033.686099999</v>
      </c>
      <c r="AB34" s="162">
        <f>Sectors_I!AB34</f>
        <v>85506516.528900012</v>
      </c>
    </row>
    <row r="35" spans="1:28" x14ac:dyDescent="0.2">
      <c r="A35" s="102" t="s">
        <v>139</v>
      </c>
      <c r="B35" s="158">
        <f>Sectors_I!B35</f>
        <v>136465853.03840858</v>
      </c>
      <c r="C35" s="158">
        <f>Sectors_I!C35</f>
        <v>60300836.77876851</v>
      </c>
      <c r="D35" s="158">
        <f>Sectors_I!D35</f>
        <v>196766689.81717709</v>
      </c>
      <c r="E35" s="159">
        <f>Sectors_I!E35</f>
        <v>3354118.6262876303</v>
      </c>
      <c r="F35" s="159">
        <f>Sectors_I!F35</f>
        <v>1508876.39704401</v>
      </c>
      <c r="G35" s="159">
        <f>Sectors_I!G35</f>
        <v>4862995.0233316403</v>
      </c>
      <c r="H35" s="109">
        <f>Sectors_I!H35</f>
        <v>0.155137</v>
      </c>
      <c r="I35" s="105">
        <f>Sectors_I!I35</f>
        <v>8.7567120628022355E-2</v>
      </c>
      <c r="J35" s="109">
        <f>Sectors_I!J35</f>
        <v>0.13456799999999999</v>
      </c>
      <c r="K35" s="106">
        <f>Sectors_I!K35</f>
        <v>56.369100000000003</v>
      </c>
      <c r="L35" s="106">
        <f>Sectors_I!L35</f>
        <v>59.117644231409116</v>
      </c>
      <c r="M35" s="106">
        <f>Sectors_I!M35</f>
        <v>57.206699999999998</v>
      </c>
      <c r="N35" s="162">
        <f>Sectors_I!N35</f>
        <v>1362238.8445000001</v>
      </c>
      <c r="O35" s="162">
        <f>Sectors_I!O35</f>
        <v>675650.79330000002</v>
      </c>
      <c r="P35" s="162">
        <f>Sectors_I!P35</f>
        <v>2037889.6378000001</v>
      </c>
      <c r="Q35" s="162">
        <f>Sectors_I!Q35</f>
        <v>129479124.07911</v>
      </c>
      <c r="R35" s="162">
        <f>Sectors_I!R35</f>
        <v>56085540.03936851</v>
      </c>
      <c r="S35" s="162">
        <f>Sectors_I!S35</f>
        <v>185564664.11857849</v>
      </c>
      <c r="T35" s="162">
        <f>Sectors_I!T35</f>
        <v>5069842.9264000002</v>
      </c>
      <c r="U35" s="162">
        <f>Sectors_I!U35</f>
        <v>2971777.2278</v>
      </c>
      <c r="V35" s="162">
        <f>Sectors_I!V35</f>
        <v>8041620.1540999999</v>
      </c>
      <c r="W35" s="162">
        <f>Sectors_I!W35</f>
        <v>1787910.9628985801</v>
      </c>
      <c r="X35" s="162">
        <f>Sectors_I!X35</f>
        <v>1135573.8755999999</v>
      </c>
      <c r="Y35" s="162">
        <f>Sectors_I!Y35</f>
        <v>2923484.8384985803</v>
      </c>
      <c r="Z35" s="162">
        <f>Sectors_I!Z35</f>
        <v>128975.07</v>
      </c>
      <c r="AA35" s="162">
        <f>Sectors_I!AA35</f>
        <v>107945.636</v>
      </c>
      <c r="AB35" s="162">
        <f>Sectors_I!AB35</f>
        <v>236920.70600000001</v>
      </c>
    </row>
    <row r="36" spans="1:28" x14ac:dyDescent="0.2">
      <c r="A36" s="102" t="s">
        <v>140</v>
      </c>
      <c r="B36" s="158">
        <f>Sectors_I!B36</f>
        <v>10074252763.978878</v>
      </c>
      <c r="C36" s="158">
        <f>Sectors_I!C36</f>
        <v>1314605113.2644861</v>
      </c>
      <c r="D36" s="158">
        <f>Sectors_I!D36</f>
        <v>11388857877.243265</v>
      </c>
      <c r="E36" s="159">
        <f>Sectors_I!E36</f>
        <v>339040907.26463974</v>
      </c>
      <c r="F36" s="159">
        <f>Sectors_I!F36</f>
        <v>8558169.5020531677</v>
      </c>
      <c r="G36" s="159">
        <f>Sectors_I!G36</f>
        <v>347599076.76669282</v>
      </c>
      <c r="H36" s="109">
        <f>Sectors_I!H36</f>
        <v>0.16989000000000001</v>
      </c>
      <c r="I36" s="105">
        <f>Sectors_I!I36</f>
        <v>6.9944953566365167E-2</v>
      </c>
      <c r="J36" s="109">
        <f>Sectors_I!J36</f>
        <v>0.15786</v>
      </c>
      <c r="K36" s="106">
        <f>Sectors_I!K36</f>
        <v>62.617800000000003</v>
      </c>
      <c r="L36" s="106">
        <f>Sectors_I!L36</f>
        <v>77.596327893724293</v>
      </c>
      <c r="M36" s="106">
        <f>Sectors_I!M36</f>
        <v>64.321700000000007</v>
      </c>
      <c r="N36" s="162">
        <f>Sectors_I!N36</f>
        <v>152744736.57337338</v>
      </c>
      <c r="O36" s="162">
        <f>Sectors_I!O36</f>
        <v>8438112.3571300004</v>
      </c>
      <c r="P36" s="162">
        <f>Sectors_I!P36</f>
        <v>161182848.93050337</v>
      </c>
      <c r="Q36" s="162">
        <f>Sectors_I!Q36</f>
        <v>9361856076.2570705</v>
      </c>
      <c r="R36" s="162">
        <f>Sectors_I!R36</f>
        <v>1256094760.6901987</v>
      </c>
      <c r="S36" s="162">
        <f>Sectors_I!S36</f>
        <v>10617950836.94717</v>
      </c>
      <c r="T36" s="162">
        <f>Sectors_I!T36</f>
        <v>457822446.21448249</v>
      </c>
      <c r="U36" s="162">
        <f>Sectors_I!U36</f>
        <v>38490526.303540006</v>
      </c>
      <c r="V36" s="162">
        <f>Sectors_I!V36</f>
        <v>496312972.51802248</v>
      </c>
      <c r="W36" s="162">
        <f>Sectors_I!W36</f>
        <v>230077449.77922481</v>
      </c>
      <c r="X36" s="162">
        <f>Sectors_I!X36</f>
        <v>15659927.54434764</v>
      </c>
      <c r="Y36" s="162">
        <f>Sectors_I!Y36</f>
        <v>245737377.32357249</v>
      </c>
      <c r="Z36" s="162">
        <f>Sectors_I!Z36</f>
        <v>24496791.728099998</v>
      </c>
      <c r="AA36" s="162">
        <f>Sectors_I!AA36</f>
        <v>4359898.7264</v>
      </c>
      <c r="AB36" s="162">
        <f>Sectors_I!AB36</f>
        <v>28856690.454500001</v>
      </c>
    </row>
    <row r="37" spans="1:28" x14ac:dyDescent="0.2">
      <c r="A37" s="102" t="s">
        <v>225</v>
      </c>
      <c r="B37" s="158">
        <f>Sectors_I!B37</f>
        <v>222996.90239999999</v>
      </c>
      <c r="C37" s="158">
        <f>Sectors_I!C37</f>
        <v>0</v>
      </c>
      <c r="D37" s="158">
        <f>Sectors_I!D37</f>
        <v>222996.90239999999</v>
      </c>
      <c r="E37" s="159">
        <f>Sectors_I!E37</f>
        <v>54936.320497529996</v>
      </c>
      <c r="F37" s="159">
        <f>Sectors_I!F37</f>
        <v>0</v>
      </c>
      <c r="G37" s="159">
        <f>Sectors_I!G37</f>
        <v>54936.320497529996</v>
      </c>
      <c r="H37" s="109">
        <f>Sectors_I!H37</f>
        <v>0.29183500000000001</v>
      </c>
      <c r="I37" s="105" t="str">
        <f>Sectors_I!I37</f>
        <v/>
      </c>
      <c r="J37" s="109">
        <f>Sectors_I!J37</f>
        <v>0.29183500000000001</v>
      </c>
      <c r="K37" s="106">
        <f>Sectors_I!K37</f>
        <v>41.006500000000003</v>
      </c>
      <c r="L37" s="106" t="str">
        <f>Sectors_I!L37</f>
        <v/>
      </c>
      <c r="M37" s="106">
        <f>Sectors_I!M37</f>
        <v>41.006500000000003</v>
      </c>
      <c r="N37" s="162">
        <f>Sectors_I!N37</f>
        <v>9668.2617000000009</v>
      </c>
      <c r="O37" s="162">
        <f>Sectors_I!O37</f>
        <v>0</v>
      </c>
      <c r="P37" s="162">
        <f>Sectors_I!P37</f>
        <v>9668.2617000000009</v>
      </c>
      <c r="Q37" s="162">
        <f>Sectors_I!Q37</f>
        <v>86586.773900000015</v>
      </c>
      <c r="R37" s="162">
        <f>Sectors_I!R37</f>
        <v>0</v>
      </c>
      <c r="S37" s="162">
        <f>Sectors_I!S37</f>
        <v>86586.773900000015</v>
      </c>
      <c r="T37" s="162">
        <f>Sectors_I!T37</f>
        <v>82162.212199999994</v>
      </c>
      <c r="U37" s="162">
        <f>Sectors_I!U37</f>
        <v>0</v>
      </c>
      <c r="V37" s="162">
        <f>Sectors_I!V37</f>
        <v>82162.212199999994</v>
      </c>
      <c r="W37" s="162">
        <f>Sectors_I!W37</f>
        <v>50961.913499999995</v>
      </c>
      <c r="X37" s="162">
        <f>Sectors_I!X37</f>
        <v>0</v>
      </c>
      <c r="Y37" s="162">
        <f>Sectors_I!Y37</f>
        <v>50961.913499999995</v>
      </c>
      <c r="Z37" s="162">
        <f>Sectors_I!Z37</f>
        <v>3286.0028000000002</v>
      </c>
      <c r="AA37" s="162">
        <f>Sectors_I!AA37</f>
        <v>0</v>
      </c>
      <c r="AB37" s="162">
        <f>Sectors_I!AB37</f>
        <v>3286.0028000000002</v>
      </c>
    </row>
    <row r="38" spans="1:28" x14ac:dyDescent="0.2">
      <c r="A38" s="102" t="s">
        <v>141</v>
      </c>
      <c r="B38" s="158">
        <f>Sectors_I!B38</f>
        <v>419226884.74410754</v>
      </c>
      <c r="C38" s="158">
        <f>Sectors_I!C38</f>
        <v>14.876799999999999</v>
      </c>
      <c r="D38" s="158">
        <f>Sectors_I!D38</f>
        <v>419226899.62090749</v>
      </c>
      <c r="E38" s="159">
        <f>Sectors_I!E38</f>
        <v>14624183.68076439</v>
      </c>
      <c r="F38" s="159">
        <f>Sectors_I!F38</f>
        <v>0</v>
      </c>
      <c r="G38" s="159">
        <f>Sectors_I!G38</f>
        <v>14624183.680764388</v>
      </c>
      <c r="H38" s="109">
        <f>Sectors_I!H38</f>
        <v>0.127691</v>
      </c>
      <c r="I38" s="105" t="str">
        <f>Sectors_I!I38</f>
        <v/>
      </c>
      <c r="J38" s="109">
        <f>Sectors_I!J38</f>
        <v>0.127691</v>
      </c>
      <c r="K38" s="106">
        <f>Sectors_I!K38</f>
        <v>17.592700000000001</v>
      </c>
      <c r="L38" s="106" t="str">
        <f>Sectors_I!L38</f>
        <v/>
      </c>
      <c r="M38" s="106">
        <f>Sectors_I!M38</f>
        <v>17.592700000000001</v>
      </c>
      <c r="N38" s="162">
        <f>Sectors_I!N38</f>
        <v>5765595.2654999997</v>
      </c>
      <c r="O38" s="162">
        <f>Sectors_I!O38</f>
        <v>0</v>
      </c>
      <c r="P38" s="162">
        <f>Sectors_I!P38</f>
        <v>5765595.2654999997</v>
      </c>
      <c r="Q38" s="162">
        <f>Sectors_I!Q38</f>
        <v>402551779.94998693</v>
      </c>
      <c r="R38" s="162">
        <f>Sectors_I!R38</f>
        <v>14.876799999999999</v>
      </c>
      <c r="S38" s="162">
        <f>Sectors_I!S38</f>
        <v>402551794.82678688</v>
      </c>
      <c r="T38" s="162">
        <f>Sectors_I!T38</f>
        <v>10054285.5138206</v>
      </c>
      <c r="U38" s="162">
        <f>Sectors_I!U38</f>
        <v>0</v>
      </c>
      <c r="V38" s="162">
        <f>Sectors_I!V38</f>
        <v>10054285.5138206</v>
      </c>
      <c r="W38" s="162">
        <f>Sectors_I!W38</f>
        <v>6620819.2803000007</v>
      </c>
      <c r="X38" s="162">
        <f>Sectors_I!X38</f>
        <v>0</v>
      </c>
      <c r="Y38" s="162">
        <f>Sectors_I!Y38</f>
        <v>6620819.2802999998</v>
      </c>
      <c r="Z38" s="162">
        <f>Sectors_I!Z38</f>
        <v>0</v>
      </c>
      <c r="AA38" s="162">
        <f>Sectors_I!AA38</f>
        <v>0</v>
      </c>
      <c r="AB38" s="162">
        <f>Sectors_I!AB38</f>
        <v>0</v>
      </c>
    </row>
    <row r="39" spans="1:28" x14ac:dyDescent="0.2">
      <c r="A39" s="102" t="s">
        <v>142</v>
      </c>
      <c r="B39" s="158">
        <f>Sectors_I!B39</f>
        <v>70416631.291300014</v>
      </c>
      <c r="C39" s="158">
        <f>Sectors_I!C39</f>
        <v>9354225.2151499987</v>
      </c>
      <c r="D39" s="158">
        <f>Sectors_I!D39</f>
        <v>79770856.506349996</v>
      </c>
      <c r="E39" s="159">
        <f>Sectors_I!E39</f>
        <v>10801863.652500182</v>
      </c>
      <c r="F39" s="159">
        <f>Sectors_I!F39</f>
        <v>4619625.7743164506</v>
      </c>
      <c r="G39" s="159">
        <f>Sectors_I!G39</f>
        <v>15421489.426716629</v>
      </c>
      <c r="H39" s="109">
        <f>Sectors_I!H39</f>
        <v>0.15104100000000001</v>
      </c>
      <c r="I39" s="105">
        <f>Sectors_I!I39</f>
        <v>0.1003785020229442</v>
      </c>
      <c r="J39" s="109">
        <f>Sectors_I!J39</f>
        <v>0.14588899999999999</v>
      </c>
      <c r="K39" s="106">
        <f>Sectors_I!K39</f>
        <v>213.95</v>
      </c>
      <c r="L39" s="106">
        <f>Sectors_I!L39</f>
        <v>66.188284213712208</v>
      </c>
      <c r="M39" s="106">
        <f>Sectors_I!M39</f>
        <v>198.97900000000001</v>
      </c>
      <c r="N39" s="162">
        <f>Sectors_I!N39</f>
        <v>3281938.0152999996</v>
      </c>
      <c r="O39" s="162">
        <f>Sectors_I!O39</f>
        <v>2479262.6791299996</v>
      </c>
      <c r="P39" s="162">
        <f>Sectors_I!P39</f>
        <v>5761200.6944299992</v>
      </c>
      <c r="Q39" s="162">
        <f>Sectors_I!Q39</f>
        <v>55623711.162500016</v>
      </c>
      <c r="R39" s="162">
        <f>Sectors_I!R39</f>
        <v>4517266.8774199979</v>
      </c>
      <c r="S39" s="162">
        <f>Sectors_I!S39</f>
        <v>60140978.039820001</v>
      </c>
      <c r="T39" s="162">
        <f>Sectors_I!T39</f>
        <v>5541852.4735000003</v>
      </c>
      <c r="U39" s="162">
        <f>Sectors_I!U39</f>
        <v>386065.39882</v>
      </c>
      <c r="V39" s="162">
        <f>Sectors_I!V39</f>
        <v>5927917.872320001</v>
      </c>
      <c r="W39" s="162">
        <f>Sectors_I!W39</f>
        <v>9251067.6553000007</v>
      </c>
      <c r="X39" s="162">
        <f>Sectors_I!X39</f>
        <v>4450892.938910001</v>
      </c>
      <c r="Y39" s="162">
        <f>Sectors_I!Y39</f>
        <v>13701960.594209999</v>
      </c>
      <c r="Z39" s="162">
        <f>Sectors_I!Z39</f>
        <v>0</v>
      </c>
      <c r="AA39" s="162">
        <f>Sectors_I!AA39</f>
        <v>0</v>
      </c>
      <c r="AB39" s="162">
        <f>Sectors_I!AB39</f>
        <v>0</v>
      </c>
    </row>
    <row r="40" spans="1:28" x14ac:dyDescent="0.2">
      <c r="A40" s="102" t="s">
        <v>143</v>
      </c>
      <c r="B40" s="158">
        <f>Sectors_I!B40</f>
        <v>467142581.16149998</v>
      </c>
      <c r="C40" s="158">
        <f>Sectors_I!C40</f>
        <v>5438333.1329819998</v>
      </c>
      <c r="D40" s="158">
        <f>Sectors_I!D40</f>
        <v>472580914.29448205</v>
      </c>
      <c r="E40" s="159">
        <f>Sectors_I!E40</f>
        <v>24481890.060630344</v>
      </c>
      <c r="F40" s="159">
        <f>Sectors_I!F40</f>
        <v>1382590.54696656</v>
      </c>
      <c r="G40" s="159">
        <f>Sectors_I!G40</f>
        <v>25864480.607696913</v>
      </c>
      <c r="H40" s="109">
        <f>Sectors_I!H40</f>
        <v>0.32902500000000001</v>
      </c>
      <c r="I40" s="105">
        <f>Sectors_I!I40</f>
        <v>0.35213595828752281</v>
      </c>
      <c r="J40" s="109">
        <f>Sectors_I!J40</f>
        <v>0.32929199999999997</v>
      </c>
      <c r="K40" s="106">
        <f>Sectors_I!K40</f>
        <v>208.71899999999999</v>
      </c>
      <c r="L40" s="106">
        <f>Sectors_I!L40</f>
        <v>93.115758885862206</v>
      </c>
      <c r="M40" s="106">
        <f>Sectors_I!M40</f>
        <v>207.39599999999999</v>
      </c>
      <c r="N40" s="162">
        <f>Sectors_I!N40</f>
        <v>12689336.699200001</v>
      </c>
      <c r="O40" s="162">
        <f>Sectors_I!O40</f>
        <v>1304489.1360999998</v>
      </c>
      <c r="P40" s="162">
        <f>Sectors_I!P40</f>
        <v>13993825.835299999</v>
      </c>
      <c r="Q40" s="162">
        <f>Sectors_I!Q40</f>
        <v>422967727.18519998</v>
      </c>
      <c r="R40" s="162">
        <f>Sectors_I!R40</f>
        <v>3884953.5311819995</v>
      </c>
      <c r="S40" s="162">
        <f>Sectors_I!S40</f>
        <v>426852680.71638209</v>
      </c>
      <c r="T40" s="162">
        <f>Sectors_I!T40</f>
        <v>29488116.569600001</v>
      </c>
      <c r="U40" s="162">
        <f>Sectors_I!U40</f>
        <v>234687.7291</v>
      </c>
      <c r="V40" s="162">
        <f>Sectors_I!V40</f>
        <v>29722804.298700001</v>
      </c>
      <c r="W40" s="162">
        <f>Sectors_I!W40</f>
        <v>12879215.606699999</v>
      </c>
      <c r="X40" s="162">
        <f>Sectors_I!X40</f>
        <v>1318691.8726999999</v>
      </c>
      <c r="Y40" s="162">
        <f>Sectors_I!Y40</f>
        <v>14197907.479400001</v>
      </c>
      <c r="Z40" s="162">
        <f>Sectors_I!Z40</f>
        <v>1807521.8</v>
      </c>
      <c r="AA40" s="162">
        <f>Sectors_I!AA40</f>
        <v>0</v>
      </c>
      <c r="AB40" s="162">
        <f>Sectors_I!AB40</f>
        <v>1807521.8</v>
      </c>
    </row>
    <row r="41" spans="1:28" x14ac:dyDescent="0.2">
      <c r="A41" s="102" t="s">
        <v>144</v>
      </c>
      <c r="B41" s="158">
        <f>Sectors_I!B41</f>
        <v>7527889935.229517</v>
      </c>
      <c r="C41" s="158">
        <f>Sectors_I!C41</f>
        <v>4254025003.0590463</v>
      </c>
      <c r="D41" s="158">
        <f>Sectors_I!D41</f>
        <v>11781914938.288464</v>
      </c>
      <c r="E41" s="159">
        <f>Sectors_I!E41</f>
        <v>48284258.490890205</v>
      </c>
      <c r="F41" s="159">
        <f>Sectors_I!F41</f>
        <v>27426230.644266017</v>
      </c>
      <c r="G41" s="159">
        <f>Sectors_I!G41</f>
        <v>75710489.135156229</v>
      </c>
      <c r="H41" s="109">
        <f>Sectors_I!H41</f>
        <v>0.116997</v>
      </c>
      <c r="I41" s="105">
        <f>Sectors_I!I41</f>
        <v>7.1244602279360747E-2</v>
      </c>
      <c r="J41" s="109">
        <f>Sectors_I!J41</f>
        <v>0.10054399999999999</v>
      </c>
      <c r="K41" s="106">
        <f>Sectors_I!K41</f>
        <v>137.20599999999999</v>
      </c>
      <c r="L41" s="106">
        <f>Sectors_I!L41</f>
        <v>158.24663379322661</v>
      </c>
      <c r="M41" s="106">
        <f>Sectors_I!M41</f>
        <v>144.71700000000001</v>
      </c>
      <c r="N41" s="162">
        <f>Sectors_I!N41</f>
        <v>54792951.847299993</v>
      </c>
      <c r="O41" s="162">
        <f>Sectors_I!O41</f>
        <v>42511424.584414005</v>
      </c>
      <c r="P41" s="162">
        <f>Sectors_I!P41</f>
        <v>97304376.431713998</v>
      </c>
      <c r="Q41" s="162">
        <f>Sectors_I!Q41</f>
        <v>7084085816.4399128</v>
      </c>
      <c r="R41" s="162">
        <f>Sectors_I!R41</f>
        <v>3954931395.5191436</v>
      </c>
      <c r="S41" s="162">
        <f>Sectors_I!S41</f>
        <v>11039017211.959057</v>
      </c>
      <c r="T41" s="162">
        <f>Sectors_I!T41</f>
        <v>320488535.23010319</v>
      </c>
      <c r="U41" s="162">
        <f>Sectors_I!U41</f>
        <v>210067406.7082684</v>
      </c>
      <c r="V41" s="162">
        <f>Sectors_I!V41</f>
        <v>530555941.9382717</v>
      </c>
      <c r="W41" s="162">
        <f>Sectors_I!W41</f>
        <v>88404675.317599997</v>
      </c>
      <c r="X41" s="162">
        <f>Sectors_I!X41</f>
        <v>69335011.507934004</v>
      </c>
      <c r="Y41" s="162">
        <f>Sectors_I!Y41</f>
        <v>157739686.82553399</v>
      </c>
      <c r="Z41" s="162">
        <f>Sectors_I!Z41</f>
        <v>34910908.241899997</v>
      </c>
      <c r="AA41" s="162">
        <f>Sectors_I!AA41</f>
        <v>19691189.3237</v>
      </c>
      <c r="AB41" s="162">
        <f>Sectors_I!AB41</f>
        <v>54602097.5656</v>
      </c>
    </row>
    <row r="42" spans="1:28" s="115" customFormat="1" x14ac:dyDescent="0.2">
      <c r="A42" s="111" t="s">
        <v>145</v>
      </c>
      <c r="B42" s="160">
        <f>Sectors_I!B42</f>
        <v>5547343257.2791147</v>
      </c>
      <c r="C42" s="160">
        <f>Sectors_I!C42</f>
        <v>3508710936.2472448</v>
      </c>
      <c r="D42" s="160">
        <f>Sectors_I!D42</f>
        <v>9056054193.5264587</v>
      </c>
      <c r="E42" s="161">
        <f>Sectors_I!E42</f>
        <v>39883625.155592687</v>
      </c>
      <c r="F42" s="161">
        <f>Sectors_I!F42</f>
        <v>23810665.782996591</v>
      </c>
      <c r="G42" s="161">
        <f>Sectors_I!G42</f>
        <v>63694290.938689299</v>
      </c>
      <c r="H42" s="112">
        <f>Sectors_I!H42</f>
        <v>0.11551500000000001</v>
      </c>
      <c r="I42" s="113">
        <f>Sectors_I!I42</f>
        <v>7.1354263728923964E-2</v>
      </c>
      <c r="J42" s="112">
        <f>Sectors_I!J42</f>
        <v>9.8632399999999995E-2</v>
      </c>
      <c r="K42" s="114">
        <f>Sectors_I!K42</f>
        <v>140.31299999999999</v>
      </c>
      <c r="L42" s="114">
        <f>Sectors_I!L42</f>
        <v>160.34513750494645</v>
      </c>
      <c r="M42" s="114">
        <f>Sectors_I!M42</f>
        <v>147.99299999999999</v>
      </c>
      <c r="N42" s="163">
        <f>Sectors_I!N42</f>
        <v>45704255.947799996</v>
      </c>
      <c r="O42" s="163">
        <f>Sectors_I!O42</f>
        <v>35605666.770054005</v>
      </c>
      <c r="P42" s="163">
        <f>Sectors_I!P42</f>
        <v>81309922.717853993</v>
      </c>
      <c r="Q42" s="163">
        <f>Sectors_I!Q42</f>
        <v>5192516678.9603148</v>
      </c>
      <c r="R42" s="163">
        <f>Sectors_I!R42</f>
        <v>3246698040.6022925</v>
      </c>
      <c r="S42" s="163">
        <f>Sectors_I!S42</f>
        <v>8439214719.5627079</v>
      </c>
      <c r="T42" s="163">
        <f>Sectors_I!T42</f>
        <v>245623973.47070003</v>
      </c>
      <c r="U42" s="163">
        <f>Sectors_I!U42</f>
        <v>182352585.40047485</v>
      </c>
      <c r="V42" s="163">
        <f>Sectors_I!V42</f>
        <v>427976558.87117475</v>
      </c>
      <c r="W42" s="163">
        <f>Sectors_I!W42</f>
        <v>74723463.043600008</v>
      </c>
      <c r="X42" s="163">
        <f>Sectors_I!X42</f>
        <v>62166881.166377001</v>
      </c>
      <c r="Y42" s="163">
        <f>Sectors_I!Y42</f>
        <v>136890344.20997697</v>
      </c>
      <c r="Z42" s="163">
        <f>Sectors_I!Z42</f>
        <v>34479141.804500006</v>
      </c>
      <c r="AA42" s="163">
        <f>Sectors_I!AA42</f>
        <v>17493429.0781</v>
      </c>
      <c r="AB42" s="163">
        <f>Sectors_I!AB42</f>
        <v>51972570.882599995</v>
      </c>
    </row>
    <row r="43" spans="1:28" s="115" customFormat="1" x14ac:dyDescent="0.2">
      <c r="A43" s="111" t="s">
        <v>146</v>
      </c>
      <c r="B43" s="160">
        <f>Sectors_I!B43</f>
        <v>1245310855.5412998</v>
      </c>
      <c r="C43" s="160">
        <f>Sectors_I!C43</f>
        <v>516902153.98036629</v>
      </c>
      <c r="D43" s="160">
        <f>Sectors_I!D43</f>
        <v>1762213009.5215666</v>
      </c>
      <c r="E43" s="161">
        <f>Sectors_I!E43</f>
        <v>3720461.1293924497</v>
      </c>
      <c r="F43" s="161">
        <f>Sectors_I!F43</f>
        <v>2115122.4657469499</v>
      </c>
      <c r="G43" s="161">
        <f>Sectors_I!G43</f>
        <v>5835583.5950394003</v>
      </c>
      <c r="H43" s="112">
        <f>Sectors_I!H43</f>
        <v>0.114302</v>
      </c>
      <c r="I43" s="113">
        <f>Sectors_I!I43</f>
        <v>7.0845333511675573E-2</v>
      </c>
      <c r="J43" s="112">
        <f>Sectors_I!J43</f>
        <v>0.10170700000000001</v>
      </c>
      <c r="K43" s="114">
        <f>Sectors_I!K43</f>
        <v>139.19</v>
      </c>
      <c r="L43" s="114">
        <f>Sectors_I!L43</f>
        <v>141.13706779898317</v>
      </c>
      <c r="M43" s="114">
        <f>Sectors_I!M43</f>
        <v>139.75299999999999</v>
      </c>
      <c r="N43" s="163">
        <f>Sectors_I!N43</f>
        <v>4158786.2664000001</v>
      </c>
      <c r="O43" s="163">
        <f>Sectors_I!O43</f>
        <v>5767105.9612999996</v>
      </c>
      <c r="P43" s="163">
        <f>Sectors_I!P43</f>
        <v>9925892.2277000006</v>
      </c>
      <c r="Q43" s="163">
        <f>Sectors_I!Q43</f>
        <v>1193213259.6783998</v>
      </c>
      <c r="R43" s="163">
        <f>Sectors_I!R43</f>
        <v>497394000.25531578</v>
      </c>
      <c r="S43" s="163">
        <f>Sectors_I!S43</f>
        <v>1690607259.9335163</v>
      </c>
      <c r="T43" s="163">
        <f>Sectors_I!T43</f>
        <v>45266307.119900003</v>
      </c>
      <c r="U43" s="163">
        <f>Sectors_I!U43</f>
        <v>11972950.764653521</v>
      </c>
      <c r="V43" s="163">
        <f>Sectors_I!V43</f>
        <v>57239257.884553522</v>
      </c>
      <c r="W43" s="163">
        <f>Sectors_I!W43</f>
        <v>6571172.1463000001</v>
      </c>
      <c r="X43" s="163">
        <f>Sectors_I!X43</f>
        <v>5337442.7147969995</v>
      </c>
      <c r="Y43" s="163">
        <f>Sectors_I!Y43</f>
        <v>11908614.861196999</v>
      </c>
      <c r="Z43" s="163">
        <f>Sectors_I!Z43</f>
        <v>260116.59669999999</v>
      </c>
      <c r="AA43" s="163">
        <f>Sectors_I!AA43</f>
        <v>2197760.2456</v>
      </c>
      <c r="AB43" s="163">
        <f>Sectors_I!AB43</f>
        <v>2457876.8423000001</v>
      </c>
    </row>
    <row r="44" spans="1:28" s="115" customFormat="1" x14ac:dyDescent="0.2">
      <c r="A44" s="111" t="s">
        <v>226</v>
      </c>
      <c r="B44" s="160">
        <f>Sectors_I!B44</f>
        <v>735235822.40910316</v>
      </c>
      <c r="C44" s="160">
        <f>Sectors_I!C44</f>
        <v>228411912.83143699</v>
      </c>
      <c r="D44" s="160">
        <f>Sectors_I!D44</f>
        <v>963647735.24044025</v>
      </c>
      <c r="E44" s="161">
        <f>Sectors_I!E44</f>
        <v>4680172.2060050797</v>
      </c>
      <c r="F44" s="161">
        <f>Sectors_I!F44</f>
        <v>1500442.3955224701</v>
      </c>
      <c r="G44" s="161">
        <f>Sectors_I!G44</f>
        <v>6180614.6014275393</v>
      </c>
      <c r="H44" s="112">
        <f>Sectors_I!H44</f>
        <v>0.131054</v>
      </c>
      <c r="I44" s="113">
        <f>Sectors_I!I44</f>
        <v>7.0602671068970099E-2</v>
      </c>
      <c r="J44" s="112">
        <f>Sectors_I!J44</f>
        <v>0.11708499999999999</v>
      </c>
      <c r="K44" s="114">
        <f>Sectors_I!K44</f>
        <v>110.444</v>
      </c>
      <c r="L44" s="114">
        <f>Sectors_I!L44</f>
        <v>164.77468451666579</v>
      </c>
      <c r="M44" s="114">
        <f>Sectors_I!M44</f>
        <v>123.108</v>
      </c>
      <c r="N44" s="163">
        <f>Sectors_I!N44</f>
        <v>4929909.6332</v>
      </c>
      <c r="O44" s="163">
        <f>Sectors_I!O44</f>
        <v>1138651.85286</v>
      </c>
      <c r="P44" s="163">
        <f>Sectors_I!P44</f>
        <v>6068561.48606</v>
      </c>
      <c r="Q44" s="163">
        <f>Sectors_I!Q44</f>
        <v>698355877.80119991</v>
      </c>
      <c r="R44" s="163">
        <f>Sectors_I!R44</f>
        <v>210839354.66173699</v>
      </c>
      <c r="S44" s="163">
        <f>Sectors_I!S44</f>
        <v>909195232.4628371</v>
      </c>
      <c r="T44" s="163">
        <f>Sectors_I!T44</f>
        <v>29598254.639503207</v>
      </c>
      <c r="U44" s="163">
        <f>Sectors_I!U44</f>
        <v>15741870.54304</v>
      </c>
      <c r="V44" s="163">
        <f>Sectors_I!V44</f>
        <v>45340125.182543211</v>
      </c>
      <c r="W44" s="163">
        <f>Sectors_I!W44</f>
        <v>7110040.127700001</v>
      </c>
      <c r="X44" s="163">
        <f>Sectors_I!X44</f>
        <v>1830687.6266600001</v>
      </c>
      <c r="Y44" s="163">
        <f>Sectors_I!Y44</f>
        <v>8940727.7543600015</v>
      </c>
      <c r="Z44" s="163">
        <f>Sectors_I!Z44</f>
        <v>171649.8407</v>
      </c>
      <c r="AA44" s="163">
        <f>Sectors_I!AA44</f>
        <v>0</v>
      </c>
      <c r="AB44" s="163">
        <f>Sectors_I!AB44</f>
        <v>171649.8407</v>
      </c>
    </row>
    <row r="45" spans="1:28" x14ac:dyDescent="0.2">
      <c r="A45" s="102" t="s">
        <v>228</v>
      </c>
      <c r="B45" s="158">
        <f>Sectors_I!B45</f>
        <v>334798854.15859997</v>
      </c>
      <c r="C45" s="158">
        <f>Sectors_I!C45</f>
        <v>1077764.375</v>
      </c>
      <c r="D45" s="158">
        <f>Sectors_I!D45</f>
        <v>335876618.53359997</v>
      </c>
      <c r="E45" s="159">
        <f>Sectors_I!E45</f>
        <v>1756062.5787</v>
      </c>
      <c r="F45" s="159">
        <f>Sectors_I!F45</f>
        <v>62837.033499999998</v>
      </c>
      <c r="G45" s="159">
        <f>Sectors_I!G45</f>
        <v>1818899.6122000001</v>
      </c>
      <c r="H45" s="109">
        <f>Sectors_I!H45</f>
        <v>0.19869600000000001</v>
      </c>
      <c r="I45" s="105">
        <f>Sectors_I!I45</f>
        <v>0.19326699999999999</v>
      </c>
      <c r="J45" s="109">
        <f>Sectors_I!J45</f>
        <v>0.198682</v>
      </c>
      <c r="K45" s="106">
        <f>Sectors_I!K45</f>
        <v>16.605799999999999</v>
      </c>
      <c r="L45" s="106">
        <f>Sectors_I!L45</f>
        <v>128.535</v>
      </c>
      <c r="M45" s="106">
        <f>Sectors_I!M45</f>
        <v>16.9603</v>
      </c>
      <c r="N45" s="162">
        <f>Sectors_I!N45</f>
        <v>3711792.0066</v>
      </c>
      <c r="O45" s="162">
        <f>Sectors_I!O45</f>
        <v>66218.684600000008</v>
      </c>
      <c r="P45" s="162">
        <f>Sectors_I!P45</f>
        <v>3778010.6911999998</v>
      </c>
      <c r="Q45" s="162">
        <f>Sectors_I!Q45</f>
        <v>322153057.93409997</v>
      </c>
      <c r="R45" s="162">
        <f>Sectors_I!R45</f>
        <v>974317.34830000007</v>
      </c>
      <c r="S45" s="162">
        <f>Sectors_I!S45</f>
        <v>323127375.28239995</v>
      </c>
      <c r="T45" s="162">
        <f>Sectors_I!T45</f>
        <v>7369541.7498000003</v>
      </c>
      <c r="U45" s="162">
        <f>Sectors_I!U45</f>
        <v>20012.512900000002</v>
      </c>
      <c r="V45" s="162">
        <f>Sectors_I!V45</f>
        <v>7389554.2626999998</v>
      </c>
      <c r="W45" s="162">
        <f>Sectors_I!W45</f>
        <v>5276254.4747000001</v>
      </c>
      <c r="X45" s="162">
        <f>Sectors_I!X45</f>
        <v>83434.513800000001</v>
      </c>
      <c r="Y45" s="162">
        <f>Sectors_I!Y45</f>
        <v>5359688.9885</v>
      </c>
      <c r="Z45" s="162">
        <f>Sectors_I!Z45</f>
        <v>0</v>
      </c>
      <c r="AA45" s="162">
        <f>Sectors_I!AA45</f>
        <v>0</v>
      </c>
      <c r="AB45" s="162">
        <f>Sectors_I!AB45</f>
        <v>0</v>
      </c>
    </row>
    <row r="46" spans="1:28" x14ac:dyDescent="0.2">
      <c r="A46" s="102" t="s">
        <v>227</v>
      </c>
      <c r="B46" s="158">
        <f>Sectors_I!B46</f>
        <v>7364866.2123999996</v>
      </c>
      <c r="C46" s="158">
        <f>Sectors_I!C46</f>
        <v>32416.6967</v>
      </c>
      <c r="D46" s="158">
        <f>Sectors_I!D46</f>
        <v>7397282.9090999998</v>
      </c>
      <c r="E46" s="159">
        <f>Sectors_I!E46</f>
        <v>119930.58540807001</v>
      </c>
      <c r="F46" s="159">
        <f>Sectors_I!F46</f>
        <v>83.585499999999996</v>
      </c>
      <c r="G46" s="159">
        <f>Sectors_I!G46</f>
        <v>120014.17090806999</v>
      </c>
      <c r="H46" s="109">
        <f>Sectors_I!H46</f>
        <v>4.3548700000000003E-2</v>
      </c>
      <c r="I46" s="105">
        <f>Sectors_I!I46</f>
        <v>7.0000000000000007E-2</v>
      </c>
      <c r="J46" s="109">
        <f>Sectors_I!J46</f>
        <v>4.3532700000000001E-2</v>
      </c>
      <c r="K46" s="106">
        <f>Sectors_I!K46</f>
        <v>61.009500000000003</v>
      </c>
      <c r="L46" s="106">
        <f>Sectors_I!L46</f>
        <v>121.733</v>
      </c>
      <c r="M46" s="106">
        <f>Sectors_I!M46</f>
        <v>61.283200000000001</v>
      </c>
      <c r="N46" s="162">
        <f>Sectors_I!N46</f>
        <v>16108.289999999999</v>
      </c>
      <c r="O46" s="162">
        <f>Sectors_I!O46</f>
        <v>0</v>
      </c>
      <c r="P46" s="162">
        <f>Sectors_I!P46</f>
        <v>16108.289999999999</v>
      </c>
      <c r="Q46" s="162">
        <f>Sectors_I!Q46</f>
        <v>7285376.3624</v>
      </c>
      <c r="R46" s="162">
        <f>Sectors_I!R46</f>
        <v>32416.6967</v>
      </c>
      <c r="S46" s="162">
        <f>Sectors_I!S46</f>
        <v>7317793.0591000002</v>
      </c>
      <c r="T46" s="162">
        <f>Sectors_I!T46</f>
        <v>52033.96</v>
      </c>
      <c r="U46" s="162">
        <f>Sectors_I!U46</f>
        <v>0</v>
      </c>
      <c r="V46" s="162">
        <f>Sectors_I!V46</f>
        <v>52033.96</v>
      </c>
      <c r="W46" s="162">
        <f>Sectors_I!W46</f>
        <v>27455.890000000003</v>
      </c>
      <c r="X46" s="162">
        <f>Sectors_I!X46</f>
        <v>0</v>
      </c>
      <c r="Y46" s="162">
        <f>Sectors_I!Y46</f>
        <v>27455.890000000003</v>
      </c>
      <c r="Z46" s="162">
        <f>Sectors_I!Z46</f>
        <v>0</v>
      </c>
      <c r="AA46" s="162">
        <f>Sectors_I!AA46</f>
        <v>0</v>
      </c>
      <c r="AB46" s="162">
        <f>Sectors_I!AB46</f>
        <v>0</v>
      </c>
    </row>
    <row r="47" spans="1:28" x14ac:dyDescent="0.2">
      <c r="A47" s="103" t="s">
        <v>277</v>
      </c>
      <c r="B47" s="158">
        <f>Sectors_I!B47</f>
        <v>33959025795.3983</v>
      </c>
      <c r="C47" s="158">
        <f>Sectors_I!C47</f>
        <v>26499735035.412384</v>
      </c>
      <c r="D47" s="158">
        <f>Sectors_I!D47</f>
        <v>60458760830.810593</v>
      </c>
      <c r="E47" s="159">
        <f>Sectors_I!E47</f>
        <v>729501802.17418277</v>
      </c>
      <c r="F47" s="159">
        <f>Sectors_I!F47</f>
        <v>302997464.9301005</v>
      </c>
      <c r="G47" s="159">
        <f>Sectors_I!G47</f>
        <v>1032499267.1041836</v>
      </c>
      <c r="H47" s="109">
        <f>Sectors_I!H47</f>
        <v>0.14502699999999999</v>
      </c>
      <c r="I47" s="105">
        <f>Sectors_I!I47</f>
        <v>9.0517832480286067E-2</v>
      </c>
      <c r="J47" s="109">
        <f>Sectors_I!J47</f>
        <v>0.11930399999999999</v>
      </c>
      <c r="K47" s="106">
        <f>Sectors_I!K47</f>
        <v>79.966300000000004</v>
      </c>
      <c r="L47" s="106">
        <f>Sectors_I!L47</f>
        <v>96.659453895825351</v>
      </c>
      <c r="M47" s="106">
        <f>Sectors_I!M47</f>
        <v>87.252799999999993</v>
      </c>
      <c r="N47" s="162">
        <f>Sectors_I!N47</f>
        <v>508878010.65232086</v>
      </c>
      <c r="O47" s="162">
        <f>Sectors_I!O47</f>
        <v>517175701.74842763</v>
      </c>
      <c r="P47" s="162">
        <f>Sectors_I!P47</f>
        <v>1026053712.4007485</v>
      </c>
      <c r="Q47" s="162">
        <f>Sectors_I!Q47</f>
        <v>31602236443.076038</v>
      </c>
      <c r="R47" s="162">
        <f>Sectors_I!R47</f>
        <v>24240046378.495651</v>
      </c>
      <c r="S47" s="162">
        <f>Sectors_I!S47</f>
        <v>55842282821.571602</v>
      </c>
      <c r="T47" s="162">
        <f>Sectors_I!T47</f>
        <v>1503031647.3224423</v>
      </c>
      <c r="U47" s="162">
        <f>Sectors_I!U47</f>
        <v>1502228453.2677011</v>
      </c>
      <c r="V47" s="162">
        <f>Sectors_I!V47</f>
        <v>3005260100.5901437</v>
      </c>
      <c r="W47" s="162">
        <f>Sectors_I!W47</f>
        <v>786010983.41091776</v>
      </c>
      <c r="X47" s="162">
        <f>Sectors_I!X47</f>
        <v>703410226.81961226</v>
      </c>
      <c r="Y47" s="162">
        <f>Sectors_I!Y47</f>
        <v>1489421210.2305305</v>
      </c>
      <c r="Z47" s="162">
        <f>Sectors_I!Z47</f>
        <v>67746721.588899985</v>
      </c>
      <c r="AA47" s="162">
        <f>Sectors_I!AA47</f>
        <v>54049976.829420999</v>
      </c>
      <c r="AB47" s="162">
        <f>Sectors_I!AB47</f>
        <v>121796698.418321</v>
      </c>
    </row>
    <row r="48" spans="1:28" x14ac:dyDescent="0.2">
      <c r="A48" s="104" t="s">
        <v>230</v>
      </c>
      <c r="B48" s="158">
        <f>Sectors_I!B48</f>
        <v>6840935918.5224533</v>
      </c>
      <c r="C48" s="158">
        <f>Sectors_I!C48</f>
        <v>14169356686.997747</v>
      </c>
      <c r="D48" s="158">
        <f>Sectors_I!D48</f>
        <v>21010292605.520302</v>
      </c>
      <c r="E48" s="159">
        <f>Sectors_I!E48</f>
        <v>92583040.531563476</v>
      </c>
      <c r="F48" s="159">
        <f>Sectors_I!F48</f>
        <v>139914180.61121449</v>
      </c>
      <c r="G48" s="159">
        <f>Sectors_I!G48</f>
        <v>232497221.14277804</v>
      </c>
      <c r="H48" s="109">
        <f>Sectors_I!H48</f>
        <v>0.122763</v>
      </c>
      <c r="I48" s="105">
        <f>Sectors_I!I48</f>
        <v>9.8401356455756525E-2</v>
      </c>
      <c r="J48" s="109">
        <f>Sectors_I!J48</f>
        <v>0.106345</v>
      </c>
      <c r="K48" s="106">
        <f>Sectors_I!K48</f>
        <v>60.322600000000001</v>
      </c>
      <c r="L48" s="106">
        <f>Sectors_I!L48</f>
        <v>82.483886301003224</v>
      </c>
      <c r="M48" s="106">
        <f>Sectors_I!M48</f>
        <v>75.285499999999999</v>
      </c>
      <c r="N48" s="162">
        <f>Sectors_I!N48</f>
        <v>86489273.450100005</v>
      </c>
      <c r="O48" s="162">
        <f>Sectors_I!O48</f>
        <v>212609871.57931298</v>
      </c>
      <c r="P48" s="162">
        <f>Sectors_I!P48</f>
        <v>299099145.02941304</v>
      </c>
      <c r="Q48" s="162">
        <f>Sectors_I!Q48</f>
        <v>6387684416.496644</v>
      </c>
      <c r="R48" s="162">
        <f>Sectors_I!R48</f>
        <v>13007946294.572033</v>
      </c>
      <c r="S48" s="162">
        <f>Sectors_I!S48</f>
        <v>19395630711.068775</v>
      </c>
      <c r="T48" s="162">
        <f>Sectors_I!T48</f>
        <v>299250342.55123597</v>
      </c>
      <c r="U48" s="162">
        <f>Sectors_I!U48</f>
        <v>915874607.10848475</v>
      </c>
      <c r="V48" s="162">
        <f>Sectors_I!V48</f>
        <v>1215124949.6597209</v>
      </c>
      <c r="W48" s="162">
        <f>Sectors_I!W48</f>
        <v>154001159.4745734</v>
      </c>
      <c r="X48" s="162">
        <f>Sectors_I!X48</f>
        <v>231993478.61392969</v>
      </c>
      <c r="Y48" s="162">
        <f>Sectors_I!Y48</f>
        <v>385994638.08850306</v>
      </c>
      <c r="Z48" s="162">
        <f>Sectors_I!Z48</f>
        <v>0</v>
      </c>
      <c r="AA48" s="162">
        <f>Sectors_I!AA48</f>
        <v>13542306.703300001</v>
      </c>
      <c r="AB48" s="162">
        <f>Sectors_I!AB48</f>
        <v>13542306.703300001</v>
      </c>
    </row>
    <row r="49" spans="1:28" x14ac:dyDescent="0.2">
      <c r="A49" s="104" t="s">
        <v>231</v>
      </c>
      <c r="B49" s="158">
        <f>Sectors_I!B49</f>
        <v>3806131665.6058884</v>
      </c>
      <c r="C49" s="158">
        <f>Sectors_I!C49</f>
        <v>6019526378.8194828</v>
      </c>
      <c r="D49" s="158">
        <f>Sectors_I!D49</f>
        <v>9825658044.4252682</v>
      </c>
      <c r="E49" s="159">
        <f>Sectors_I!E49</f>
        <v>77325978.748252258</v>
      </c>
      <c r="F49" s="159">
        <f>Sectors_I!F49</f>
        <v>107071549.58136296</v>
      </c>
      <c r="G49" s="159">
        <f>Sectors_I!G49</f>
        <v>184397528.32961515</v>
      </c>
      <c r="H49" s="109">
        <f>Sectors_I!H49</f>
        <v>0.12717999999999999</v>
      </c>
      <c r="I49" s="105">
        <f>Sectors_I!I49</f>
        <v>7.9775677353309399E-2</v>
      </c>
      <c r="J49" s="109">
        <f>Sectors_I!J49</f>
        <v>9.78324E-2</v>
      </c>
      <c r="K49" s="106">
        <f>Sectors_I!K49</f>
        <v>72.036600000000007</v>
      </c>
      <c r="L49" s="106">
        <f>Sectors_I!L49</f>
        <v>90.169761882740772</v>
      </c>
      <c r="M49" s="106">
        <f>Sectors_I!M49</f>
        <v>83.175200000000004</v>
      </c>
      <c r="N49" s="162">
        <f>Sectors_I!N49</f>
        <v>92082591.042547539</v>
      </c>
      <c r="O49" s="162">
        <f>Sectors_I!O49</f>
        <v>233241611.72958061</v>
      </c>
      <c r="P49" s="162">
        <f>Sectors_I!P49</f>
        <v>325324202.77212822</v>
      </c>
      <c r="Q49" s="162">
        <f>Sectors_I!Q49</f>
        <v>3498598935.3547673</v>
      </c>
      <c r="R49" s="162">
        <f>Sectors_I!R49</f>
        <v>5354023447.9445639</v>
      </c>
      <c r="S49" s="162">
        <f>Sectors_I!S49</f>
        <v>8852622383.2992287</v>
      </c>
      <c r="T49" s="162">
        <f>Sectors_I!T49</f>
        <v>150921345.2951</v>
      </c>
      <c r="U49" s="162">
        <f>Sectors_I!U49</f>
        <v>295003282.13274789</v>
      </c>
      <c r="V49" s="162">
        <f>Sectors_I!V49</f>
        <v>445924627.4278478</v>
      </c>
      <c r="W49" s="162">
        <f>Sectors_I!W49</f>
        <v>152053599.40172103</v>
      </c>
      <c r="X49" s="162">
        <f>Sectors_I!X49</f>
        <v>353958083.29715085</v>
      </c>
      <c r="Y49" s="162">
        <f>Sectors_I!Y49</f>
        <v>506011682.69887185</v>
      </c>
      <c r="Z49" s="162">
        <f>Sectors_I!Z49</f>
        <v>4557785.5543</v>
      </c>
      <c r="AA49" s="162">
        <f>Sectors_I!AA49</f>
        <v>16541565.445021002</v>
      </c>
      <c r="AB49" s="162">
        <f>Sectors_I!AB49</f>
        <v>21099350.999321003</v>
      </c>
    </row>
    <row r="50" spans="1:28" x14ac:dyDescent="0.2">
      <c r="A50" s="104" t="s">
        <v>232</v>
      </c>
      <c r="B50" s="158">
        <f>Sectors_I!B50</f>
        <v>6533131163.4525614</v>
      </c>
      <c r="C50" s="158">
        <f>Sectors_I!C50</f>
        <v>1325228471.82108</v>
      </c>
      <c r="D50" s="158">
        <f>Sectors_I!D50</f>
        <v>7858359635.2735424</v>
      </c>
      <c r="E50" s="159">
        <f>Sectors_I!E50</f>
        <v>170322767.63058144</v>
      </c>
      <c r="F50" s="159">
        <f>Sectors_I!F50</f>
        <v>16736084.29076376</v>
      </c>
      <c r="G50" s="159">
        <f>Sectors_I!G50</f>
        <v>187058851.92134523</v>
      </c>
      <c r="H50" s="109">
        <f>Sectors_I!H50</f>
        <v>0.160914</v>
      </c>
      <c r="I50" s="105">
        <f>Sectors_I!I50</f>
        <v>7.8757483789858668E-2</v>
      </c>
      <c r="J50" s="109">
        <f>Sectors_I!J50</f>
        <v>0.147179</v>
      </c>
      <c r="K50" s="106">
        <f>Sectors_I!K50</f>
        <v>60.985799999999998</v>
      </c>
      <c r="L50" s="106">
        <f>Sectors_I!L50</f>
        <v>101.41131889031732</v>
      </c>
      <c r="M50" s="106">
        <f>Sectors_I!M50</f>
        <v>67.835599999999999</v>
      </c>
      <c r="N50" s="162">
        <f>Sectors_I!N50</f>
        <v>128504062.54549998</v>
      </c>
      <c r="O50" s="162">
        <f>Sectors_I!O50</f>
        <v>19182742.182299998</v>
      </c>
      <c r="P50" s="162">
        <f>Sectors_I!P50</f>
        <v>147686804.72780001</v>
      </c>
      <c r="Q50" s="162">
        <f>Sectors_I!Q50</f>
        <v>6058158222.9984617</v>
      </c>
      <c r="R50" s="162">
        <f>Sectors_I!R50</f>
        <v>1220989870.7033799</v>
      </c>
      <c r="S50" s="162">
        <f>Sectors_I!S50</f>
        <v>7279148093.7017412</v>
      </c>
      <c r="T50" s="162">
        <f>Sectors_I!T50</f>
        <v>306895740.4472</v>
      </c>
      <c r="U50" s="162">
        <f>Sectors_I!U50</f>
        <v>72920553.367699996</v>
      </c>
      <c r="V50" s="162">
        <f>Sectors_I!V50</f>
        <v>379816293.81500006</v>
      </c>
      <c r="W50" s="162">
        <f>Sectors_I!W50</f>
        <v>165846010.2568</v>
      </c>
      <c r="X50" s="162">
        <f>Sectors_I!X50</f>
        <v>30461775.2064</v>
      </c>
      <c r="Y50" s="162">
        <f>Sectors_I!Y50</f>
        <v>196307785.46310002</v>
      </c>
      <c r="Z50" s="162">
        <f>Sectors_I!Z50</f>
        <v>2231189.7501000003</v>
      </c>
      <c r="AA50" s="162">
        <f>Sectors_I!AA50</f>
        <v>856272.54359999998</v>
      </c>
      <c r="AB50" s="162">
        <f>Sectors_I!AB50</f>
        <v>3087462.2937000003</v>
      </c>
    </row>
    <row r="51" spans="1:28" x14ac:dyDescent="0.2">
      <c r="A51" s="104" t="s">
        <v>233</v>
      </c>
      <c r="B51" s="158">
        <f>Sectors_I!B51</f>
        <v>16778827047.817394</v>
      </c>
      <c r="C51" s="158">
        <f>Sectors_I!C51</f>
        <v>4985623497.7742739</v>
      </c>
      <c r="D51" s="158">
        <f>Sectors_I!D51</f>
        <v>21764450545.591667</v>
      </c>
      <c r="E51" s="159">
        <f>Sectors_I!E51</f>
        <v>389270015.26338583</v>
      </c>
      <c r="F51" s="159">
        <f>Sectors_I!F51</f>
        <v>39275650.446359336</v>
      </c>
      <c r="G51" s="159">
        <f>Sectors_I!G51</f>
        <v>428545665.70974517</v>
      </c>
      <c r="H51" s="109">
        <f>Sectors_I!H51</f>
        <v>0.14854400000000001</v>
      </c>
      <c r="I51" s="105">
        <f>Sectors_I!I51</f>
        <v>7.1810021744351943E-2</v>
      </c>
      <c r="J51" s="109">
        <f>Sectors_I!J51</f>
        <v>0.13126099999999999</v>
      </c>
      <c r="K51" s="106">
        <f>Sectors_I!K51</f>
        <v>96.983599999999996</v>
      </c>
      <c r="L51" s="106">
        <f>Sectors_I!L51</f>
        <v>144.05091601168468</v>
      </c>
      <c r="M51" s="106">
        <f>Sectors_I!M51</f>
        <v>107.593</v>
      </c>
      <c r="N51" s="162">
        <f>Sectors_I!N51</f>
        <v>201802083.60427341</v>
      </c>
      <c r="O51" s="162">
        <f>Sectors_I!O51</f>
        <v>52141476.257134005</v>
      </c>
      <c r="P51" s="162">
        <f>Sectors_I!P51</f>
        <v>253943559.86140737</v>
      </c>
      <c r="Q51" s="162">
        <f>Sectors_I!Q51</f>
        <v>15657794868.216166</v>
      </c>
      <c r="R51" s="162">
        <f>Sectors_I!R51</f>
        <v>4657086765.305974</v>
      </c>
      <c r="S51" s="162">
        <f>Sectors_I!S51</f>
        <v>20314881633.522038</v>
      </c>
      <c r="T51" s="162">
        <f>Sectors_I!T51</f>
        <v>745964219.02890623</v>
      </c>
      <c r="U51" s="162">
        <f>Sectors_I!U51</f>
        <v>218430010.6286684</v>
      </c>
      <c r="V51" s="162">
        <f>Sectors_I!V51</f>
        <v>964394229.65757477</v>
      </c>
      <c r="W51" s="162">
        <f>Sectors_I!W51</f>
        <v>314110214.28782338</v>
      </c>
      <c r="X51" s="162">
        <f>Sectors_I!X51</f>
        <v>86996889.702131644</v>
      </c>
      <c r="Y51" s="162">
        <f>Sectors_I!Y51</f>
        <v>401107103.99005508</v>
      </c>
      <c r="Z51" s="162">
        <f>Sectors_I!Z51</f>
        <v>60957746.284500003</v>
      </c>
      <c r="AA51" s="162">
        <f>Sectors_I!AA51</f>
        <v>23109832.137499999</v>
      </c>
      <c r="AB51" s="162">
        <f>Sectors_I!AB51</f>
        <v>84067578.422000006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nb2dpY2hhc2h2aWxpPC9Vc2VyTmFtZT48RGF0ZVRpbWU+My8xOC8yMDIyIDk6NDg6NDM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F1C9FA9D-944A-4CE2-9387-591728EE552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6A0556F-1217-438F-AFCD-17F42B87486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BS</vt:lpstr>
      <vt:lpstr>BS-E</vt:lpstr>
      <vt:lpstr>IS</vt:lpstr>
      <vt:lpstr>IS-E</vt:lpstr>
      <vt:lpstr>RC-D</vt:lpstr>
      <vt:lpstr>RC-D-E</vt:lpstr>
      <vt:lpstr>Sectors_I</vt:lpstr>
      <vt:lpstr>Sectors_I-E</vt:lpstr>
      <vt:lpstr>'RC-D'!Print_Area</vt:lpstr>
      <vt:lpstr>'RC-D-E'!Print_Area</vt:lpstr>
      <vt:lpstr>Sectors_I!Print_Area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Khvicha Gogichashvili</dc:creator>
  <cp:lastModifiedBy>Khvicha Gogichashvili</cp:lastModifiedBy>
  <cp:lastPrinted>2019-02-14T08:17:15Z</cp:lastPrinted>
  <dcterms:created xsi:type="dcterms:W3CDTF">2009-07-14T01:33:30Z</dcterms:created>
  <dcterms:modified xsi:type="dcterms:W3CDTF">2024-10-30T07:08:37Z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ab3a3765-3674-4866-8fa1-b844816e5512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YiSZA/+naU2N4UcnvRmdv93tWQmOTiVU</vt:lpwstr>
  </property>
  <property fmtid="{D5CDD505-2E9C-101B-9397-08002B2CF9AE}" pid="5" name="bjClsUserRVM">
    <vt:lpwstr>[]</vt:lpwstr>
  </property>
  <property fmtid="{D5CDD505-2E9C-101B-9397-08002B2CF9AE}" pid="6" name="bjLabelHistoryID">
    <vt:lpwstr>{F1C9FA9D-944A-4CE2-9387-591728EE5527}</vt:lpwstr>
  </property>
</Properties>
</file>