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bg-file01\nbg-shares\FSA\FSA-Shares\9. Supervision\_Analysis\Consolidated\08-2024\"/>
    </mc:Choice>
  </mc:AlternateContent>
  <bookViews>
    <workbookView xWindow="15" yWindow="345" windowWidth="19125" windowHeight="10770" tabRatio="932"/>
  </bookViews>
  <sheets>
    <sheet name="BS" sheetId="14" r:id="rId1"/>
    <sheet name="BS-E" sheetId="15" r:id="rId2"/>
    <sheet name="IS" sheetId="16" r:id="rId3"/>
    <sheet name="IS-E" sheetId="17" r:id="rId4"/>
    <sheet name="RC-D" sheetId="45" r:id="rId5"/>
    <sheet name="RC-D-E" sheetId="46" r:id="rId6"/>
    <sheet name="Sectors_I" sheetId="43" r:id="rId7"/>
    <sheet name="Sectors_I-E" sheetId="44" r:id="rId8"/>
  </sheets>
  <externalReferences>
    <externalReference r:id="rId9"/>
    <externalReference r:id="rId10"/>
  </externalReferences>
  <definedNames>
    <definedName name="_Key1" localSheetId="7" hidden="1">#REF!</definedName>
    <definedName name="_Key1" hidden="1">#REF!</definedName>
    <definedName name="_Order1" hidden="1">255</definedName>
    <definedName name="_Order2" hidden="1">255</definedName>
    <definedName name="_Parse_In" localSheetId="7" hidden="1">#REF!</definedName>
    <definedName name="_Parse_In" hidden="1">#REF!</definedName>
    <definedName name="_Sort" localSheetId="7" hidden="1">#REF!</definedName>
    <definedName name="_Sort" hidden="1">#REF!</definedName>
    <definedName name="a" localSheetId="7" hidden="1">#REF!</definedName>
    <definedName name="a" hidden="1">#REF!</definedName>
    <definedName name="aaaaaaaaa" localSheetId="7" hidden="1">#REF!</definedName>
    <definedName name="aaaaaaaaa" hidden="1">#REF!</definedName>
    <definedName name="acctype">[1]Validation!$C$8:$C$16</definedName>
    <definedName name="ana" localSheetId="7" hidden="1">#REF!</definedName>
    <definedName name="ana" hidden="1">#REF!</definedName>
    <definedName name="AS2DocOpenMode" hidden="1">"AS2DocumentEdit"</definedName>
    <definedName name="AS2ReportLS" hidden="1">1</definedName>
    <definedName name="AS2StaticLS" localSheetId="7" hidden="1">#REF!</definedName>
    <definedName name="AS2StaticLS" hidden="1">#REF!</definedName>
    <definedName name="AS2SyncStepLS" hidden="1">0</definedName>
    <definedName name="AS2TickmarkLS" localSheetId="7" hidden="1">#REF!</definedName>
    <definedName name="AS2TickmarkLS" hidden="1">#REF!</definedName>
    <definedName name="AS2VersionLS" hidden="1">300</definedName>
    <definedName name="BA_Demand_Deposits_Res_Ind" localSheetId="7">#REF!</definedName>
    <definedName name="BA_Demand_Deposits_Res_Ind">#REF!</definedName>
    <definedName name="BALACC" localSheetId="7">#REF!</definedName>
    <definedName name="BALACC">#REF!</definedName>
    <definedName name="BG_Del" hidden="1">15</definedName>
    <definedName name="BG_Ins" hidden="1">4</definedName>
    <definedName name="BG_Mod" hidden="1">6</definedName>
    <definedName name="call">[1]Validation!$E$8:$E$9</definedName>
    <definedName name="convert">[1]Validation!$F$8:$F$10</definedName>
    <definedName name="Countries">[1]Countries!$A$3:$A$500</definedName>
    <definedName name="currencies">'[1]Currency Codes'!$A$3:$A$166</definedName>
    <definedName name="dependency">[1]Validation!$B$8:$B$11</definedName>
    <definedName name="dfgh" localSheetId="7" hidden="1">#REF!</definedName>
    <definedName name="dfgh" hidden="1">#REF!</definedName>
    <definedName name="fintype">[1]Validation!$C$8:$C$12</definedName>
    <definedName name="jgjhg" localSheetId="7" hidden="1">#REF!</definedName>
    <definedName name="jgjhg" hidden="1">#REF!</definedName>
    <definedName name="jgjhg1" localSheetId="7" hidden="1">#REF!</definedName>
    <definedName name="jgjhg1" hidden="1">#REF!</definedName>
    <definedName name="L_FORMULAS_GEO">[2]ListSheet!$W$2:$W$15</definedName>
    <definedName name="LDtype">[1]Validation!$A$8:$A$13</definedName>
    <definedName name="NDtype">[1]Validation!$A$3:$A$4</definedName>
    <definedName name="ÓÓÓÓÓÓÓÓ" localSheetId="7" hidden="1">#REF!</definedName>
    <definedName name="ÓÓÓÓÓÓÓÓ" hidden="1">#REF!</definedName>
    <definedName name="ÓÓÓÓÓÓÓÓÓÓÓÓÓÓÓ" localSheetId="7" hidden="1">#REF!</definedName>
    <definedName name="ÓÓÓÓÓÓÓÓÓÓÓÓÓÓÓ" hidden="1">#REF!</definedName>
    <definedName name="_xlnm.Print_Area" localSheetId="4">'RC-D'!$A$1:$Q$23</definedName>
    <definedName name="_xlnm.Print_Area" localSheetId="5">'RC-D-E'!$A$1:$Q$23</definedName>
    <definedName name="_xlnm.Print_Area" localSheetId="6">Sectors_I!$A$1:$AB$51</definedName>
    <definedName name="Q" localSheetId="7" hidden="1">#REF!</definedName>
    <definedName name="Q" hidden="1">#REF!</definedName>
    <definedName name="sdsss" localSheetId="7" hidden="1">#REF!</definedName>
    <definedName name="sdsss" hidden="1">#REF!</definedName>
    <definedName name="ss" localSheetId="7" hidden="1">#REF!</definedName>
    <definedName name="ss" hidden="1">#REF!</definedName>
    <definedName name="sub">[1]Validation!$D$8:$D$9</definedName>
    <definedName name="TextRefCopyRangeCount" hidden="1">3</definedName>
    <definedName name="wrn.Aging._.and._.Trend._.Analysis." hidden="1">{#N/A,#N/A,FALSE,"Aging Summary";#N/A,#N/A,FALSE,"Ratio Analysis";#N/A,#N/A,FALSE,"Test 120 Day Accts";#N/A,#N/A,FALSE,"Tickmarks"}</definedName>
    <definedName name="აა" localSheetId="7" hidden="1">#REF!</definedName>
    <definedName name="აა" hidden="1">#REF!</definedName>
    <definedName name="ს" localSheetId="7" hidden="1">#REF!</definedName>
    <definedName name="ს" hidden="1">#REF!</definedName>
    <definedName name="სსს" localSheetId="7" hidden="1">#REF!</definedName>
    <definedName name="სსს" hidden="1">#REF!</definedName>
  </definedNames>
  <calcPr calcId="162913"/>
</workbook>
</file>

<file path=xl/calcChain.xml><?xml version="1.0" encoding="utf-8"?>
<calcChain xmlns="http://schemas.openxmlformats.org/spreadsheetml/2006/main">
  <c r="B53" i="43" l="1"/>
  <c r="B7" i="15" l="1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N46" i="17" l="1"/>
  <c r="M46" i="17"/>
  <c r="L46" i="17"/>
  <c r="K46" i="17"/>
  <c r="J46" i="17"/>
  <c r="I46" i="17"/>
  <c r="H46" i="17"/>
  <c r="G46" i="17"/>
  <c r="F46" i="17"/>
  <c r="E46" i="17"/>
  <c r="D46" i="17"/>
  <c r="C46" i="17"/>
  <c r="B46" i="17"/>
  <c r="B46" i="16"/>
  <c r="F23" i="16"/>
  <c r="F23" i="17" s="1"/>
  <c r="E23" i="16"/>
  <c r="E23" i="17" s="1"/>
  <c r="D23" i="16"/>
  <c r="D23" i="17" s="1"/>
  <c r="C23" i="16"/>
  <c r="C23" i="17" s="1"/>
  <c r="B23" i="17"/>
  <c r="C29" i="15"/>
  <c r="D29" i="15"/>
  <c r="E29" i="15"/>
  <c r="F29" i="15"/>
  <c r="G29" i="15"/>
  <c r="H29" i="15"/>
  <c r="I29" i="15"/>
  <c r="J29" i="15"/>
  <c r="K29" i="15"/>
  <c r="L29" i="15"/>
  <c r="M29" i="15"/>
  <c r="N29" i="15"/>
  <c r="C30" i="15"/>
  <c r="D30" i="15"/>
  <c r="E30" i="15"/>
  <c r="F30" i="15"/>
  <c r="G30" i="15"/>
  <c r="H30" i="15"/>
  <c r="I30" i="15"/>
  <c r="J30" i="15"/>
  <c r="K30" i="15"/>
  <c r="L30" i="15"/>
  <c r="N30" i="15"/>
  <c r="C31" i="15"/>
  <c r="D31" i="15"/>
  <c r="E31" i="15"/>
  <c r="F31" i="15"/>
  <c r="G31" i="15"/>
  <c r="H31" i="15"/>
  <c r="I31" i="15"/>
  <c r="J31" i="15"/>
  <c r="K31" i="15"/>
  <c r="L31" i="15"/>
  <c r="N31" i="15"/>
  <c r="C32" i="15"/>
  <c r="D32" i="15"/>
  <c r="E32" i="15"/>
  <c r="F32" i="15"/>
  <c r="G32" i="15"/>
  <c r="H32" i="15"/>
  <c r="I32" i="15"/>
  <c r="J32" i="15"/>
  <c r="K32" i="15"/>
  <c r="L32" i="15"/>
  <c r="N32" i="15"/>
  <c r="C33" i="15"/>
  <c r="D33" i="15"/>
  <c r="E33" i="15"/>
  <c r="F33" i="15"/>
  <c r="G33" i="15"/>
  <c r="H33" i="15"/>
  <c r="I33" i="15"/>
  <c r="J33" i="15"/>
  <c r="K33" i="15"/>
  <c r="L33" i="15"/>
  <c r="N33" i="15"/>
  <c r="C34" i="15"/>
  <c r="D34" i="15"/>
  <c r="E34" i="15"/>
  <c r="F34" i="15"/>
  <c r="G34" i="15"/>
  <c r="H34" i="15"/>
  <c r="I34" i="15"/>
  <c r="J34" i="15"/>
  <c r="K34" i="15"/>
  <c r="L34" i="15"/>
  <c r="N34" i="15"/>
  <c r="C35" i="15"/>
  <c r="D35" i="15"/>
  <c r="E35" i="15"/>
  <c r="F35" i="15"/>
  <c r="G35" i="15"/>
  <c r="H35" i="15"/>
  <c r="I35" i="15"/>
  <c r="J35" i="15"/>
  <c r="K35" i="15"/>
  <c r="L35" i="15"/>
  <c r="N35" i="15"/>
  <c r="C36" i="15"/>
  <c r="D36" i="15"/>
  <c r="E36" i="15"/>
  <c r="F36" i="15"/>
  <c r="G36" i="15"/>
  <c r="H36" i="15"/>
  <c r="I36" i="15"/>
  <c r="J36" i="15"/>
  <c r="K36" i="15"/>
  <c r="L36" i="15"/>
  <c r="N36" i="15"/>
  <c r="C37" i="15"/>
  <c r="D37" i="15"/>
  <c r="E37" i="15"/>
  <c r="F37" i="15"/>
  <c r="G37" i="15"/>
  <c r="H37" i="15"/>
  <c r="I37" i="15"/>
  <c r="J37" i="15"/>
  <c r="K37" i="15"/>
  <c r="L37" i="15"/>
  <c r="N37" i="15"/>
  <c r="C38" i="15"/>
  <c r="D38" i="15"/>
  <c r="E38" i="15"/>
  <c r="F38" i="15"/>
  <c r="G38" i="15"/>
  <c r="H38" i="15"/>
  <c r="I38" i="15"/>
  <c r="J38" i="15"/>
  <c r="K38" i="15"/>
  <c r="L38" i="15"/>
  <c r="N38" i="15"/>
  <c r="C39" i="15"/>
  <c r="D39" i="15"/>
  <c r="E39" i="15"/>
  <c r="F39" i="15"/>
  <c r="G39" i="15"/>
  <c r="H39" i="15"/>
  <c r="I39" i="15"/>
  <c r="J39" i="15"/>
  <c r="K39" i="15"/>
  <c r="L39" i="15"/>
  <c r="N39" i="15"/>
  <c r="C40" i="15"/>
  <c r="D40" i="15"/>
  <c r="E40" i="15"/>
  <c r="F40" i="15"/>
  <c r="G40" i="15"/>
  <c r="H40" i="15"/>
  <c r="I40" i="15"/>
  <c r="J40" i="15"/>
  <c r="K40" i="15"/>
  <c r="L40" i="15"/>
  <c r="N40" i="15"/>
  <c r="C41" i="15"/>
  <c r="D41" i="15"/>
  <c r="E41" i="15"/>
  <c r="F41" i="15"/>
  <c r="G41" i="15"/>
  <c r="H41" i="15"/>
  <c r="I41" i="15"/>
  <c r="J41" i="15"/>
  <c r="K41" i="15"/>
  <c r="L41" i="15"/>
  <c r="N41" i="15"/>
  <c r="C42" i="15"/>
  <c r="D42" i="15"/>
  <c r="E42" i="15"/>
  <c r="F42" i="15"/>
  <c r="G42" i="15"/>
  <c r="H42" i="15"/>
  <c r="I42" i="15"/>
  <c r="J42" i="15"/>
  <c r="K42" i="15"/>
  <c r="L42" i="15"/>
  <c r="N42" i="15"/>
  <c r="C43" i="15"/>
  <c r="D43" i="15"/>
  <c r="E43" i="15"/>
  <c r="F43" i="15"/>
  <c r="G43" i="15"/>
  <c r="H43" i="15"/>
  <c r="I43" i="15"/>
  <c r="J43" i="15"/>
  <c r="K43" i="15"/>
  <c r="L43" i="15"/>
  <c r="N43" i="15"/>
  <c r="C44" i="15"/>
  <c r="D44" i="15"/>
  <c r="E44" i="15"/>
  <c r="F44" i="15"/>
  <c r="G44" i="15"/>
  <c r="H44" i="15"/>
  <c r="I44" i="15"/>
  <c r="J44" i="15"/>
  <c r="K44" i="15"/>
  <c r="L44" i="15"/>
  <c r="N44" i="15"/>
  <c r="C45" i="15"/>
  <c r="D45" i="15"/>
  <c r="E45" i="15"/>
  <c r="F45" i="15"/>
  <c r="G45" i="15"/>
  <c r="H45" i="15"/>
  <c r="I45" i="15"/>
  <c r="J45" i="15"/>
  <c r="K45" i="15"/>
  <c r="L45" i="15"/>
  <c r="N45" i="15"/>
  <c r="C46" i="15"/>
  <c r="D46" i="15"/>
  <c r="E46" i="15"/>
  <c r="F46" i="15"/>
  <c r="G46" i="15"/>
  <c r="H46" i="15"/>
  <c r="I46" i="15"/>
  <c r="J46" i="15"/>
  <c r="K46" i="15"/>
  <c r="L46" i="15"/>
  <c r="N46" i="15"/>
  <c r="T46" i="15"/>
  <c r="S46" i="15"/>
  <c r="R46" i="15"/>
  <c r="Q46" i="15"/>
  <c r="P46" i="15"/>
  <c r="O46" i="15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J23" i="14"/>
  <c r="J23" i="15" s="1"/>
  <c r="I23" i="14"/>
  <c r="I23" i="15" s="1"/>
  <c r="H23" i="14"/>
  <c r="H23" i="15" s="1"/>
  <c r="G23" i="14"/>
  <c r="G23" i="15" s="1"/>
  <c r="F23" i="14"/>
  <c r="F23" i="15" s="1"/>
  <c r="E23" i="14"/>
  <c r="E23" i="15" s="1"/>
  <c r="D23" i="14"/>
  <c r="D23" i="15" s="1"/>
  <c r="C23" i="14"/>
  <c r="C23" i="15" s="1"/>
  <c r="B23" i="14"/>
  <c r="B23" i="16" s="1"/>
  <c r="J22" i="14"/>
  <c r="J22" i="15" s="1"/>
  <c r="I22" i="14"/>
  <c r="I22" i="15" s="1"/>
  <c r="H22" i="14"/>
  <c r="H22" i="15" s="1"/>
  <c r="G22" i="14"/>
  <c r="G22" i="15" s="1"/>
  <c r="F22" i="14"/>
  <c r="F22" i="15" s="1"/>
  <c r="E22" i="14"/>
  <c r="E22" i="15" s="1"/>
  <c r="D22" i="14"/>
  <c r="D22" i="15" s="1"/>
  <c r="C22" i="14"/>
  <c r="C22" i="15" s="1"/>
  <c r="B22" i="14"/>
  <c r="B22" i="16" s="1"/>
  <c r="B24" i="14"/>
  <c r="N45" i="17" l="1"/>
  <c r="M45" i="17"/>
  <c r="L45" i="17"/>
  <c r="K45" i="17"/>
  <c r="J45" i="17"/>
  <c r="I45" i="17"/>
  <c r="H45" i="17"/>
  <c r="G45" i="17"/>
  <c r="F45" i="17"/>
  <c r="E45" i="17"/>
  <c r="D45" i="17"/>
  <c r="C45" i="17"/>
  <c r="B45" i="17"/>
  <c r="B22" i="17"/>
  <c r="T45" i="15"/>
  <c r="S45" i="15"/>
  <c r="R45" i="15"/>
  <c r="Q45" i="15"/>
  <c r="P45" i="15"/>
  <c r="O45" i="15"/>
  <c r="F22" i="16" l="1"/>
  <c r="F22" i="17" s="1"/>
  <c r="E22" i="16"/>
  <c r="E22" i="17" s="1"/>
  <c r="D22" i="16"/>
  <c r="D22" i="17" s="1"/>
  <c r="C22" i="16"/>
  <c r="C22" i="17" s="1"/>
  <c r="B45" i="16"/>
  <c r="AB7" i="44" l="1"/>
  <c r="AA7" i="44"/>
  <c r="Z7" i="44"/>
  <c r="Y7" i="44"/>
  <c r="X7" i="44"/>
  <c r="W7" i="44"/>
  <c r="V7" i="44"/>
  <c r="U7" i="44"/>
  <c r="T7" i="44"/>
  <c r="S7" i="44"/>
  <c r="R7" i="44"/>
  <c r="Q7" i="44"/>
  <c r="P7" i="44"/>
  <c r="O7" i="44"/>
  <c r="N7" i="44"/>
  <c r="M7" i="44"/>
  <c r="L7" i="44"/>
  <c r="K7" i="44"/>
  <c r="J7" i="44"/>
  <c r="I7" i="44"/>
  <c r="H7" i="44"/>
  <c r="G7" i="44"/>
  <c r="F7" i="44"/>
  <c r="E7" i="44"/>
  <c r="D7" i="44"/>
  <c r="C7" i="44"/>
  <c r="B7" i="44"/>
  <c r="O29" i="15" l="1"/>
  <c r="P29" i="15"/>
  <c r="Q29" i="15"/>
  <c r="R29" i="15"/>
  <c r="S29" i="15"/>
  <c r="T29" i="15"/>
  <c r="O30" i="15"/>
  <c r="P30" i="15"/>
  <c r="Q30" i="15"/>
  <c r="R30" i="15"/>
  <c r="S30" i="15"/>
  <c r="T30" i="15"/>
  <c r="O31" i="15"/>
  <c r="P31" i="15"/>
  <c r="Q31" i="15"/>
  <c r="R31" i="15"/>
  <c r="S31" i="15"/>
  <c r="T31" i="15"/>
  <c r="O32" i="15"/>
  <c r="P32" i="15"/>
  <c r="Q32" i="15"/>
  <c r="R32" i="15"/>
  <c r="S32" i="15"/>
  <c r="T32" i="15"/>
  <c r="O33" i="15"/>
  <c r="P33" i="15"/>
  <c r="Q33" i="15"/>
  <c r="R33" i="15"/>
  <c r="S33" i="15"/>
  <c r="T33" i="15"/>
  <c r="O34" i="15"/>
  <c r="P34" i="15"/>
  <c r="Q34" i="15"/>
  <c r="R34" i="15"/>
  <c r="S34" i="15"/>
  <c r="T34" i="15"/>
  <c r="O35" i="15"/>
  <c r="P35" i="15"/>
  <c r="Q35" i="15"/>
  <c r="R35" i="15"/>
  <c r="S35" i="15"/>
  <c r="T35" i="15"/>
  <c r="O36" i="15"/>
  <c r="P36" i="15"/>
  <c r="Q36" i="15"/>
  <c r="R36" i="15"/>
  <c r="S36" i="15"/>
  <c r="T36" i="15"/>
  <c r="O37" i="15"/>
  <c r="P37" i="15"/>
  <c r="Q37" i="15"/>
  <c r="R37" i="15"/>
  <c r="S37" i="15"/>
  <c r="T37" i="15"/>
  <c r="O38" i="15"/>
  <c r="P38" i="15"/>
  <c r="Q38" i="15"/>
  <c r="R38" i="15"/>
  <c r="S38" i="15"/>
  <c r="T38" i="15"/>
  <c r="O39" i="15"/>
  <c r="P39" i="15"/>
  <c r="Q39" i="15"/>
  <c r="R39" i="15"/>
  <c r="S39" i="15"/>
  <c r="T39" i="15"/>
  <c r="O40" i="15"/>
  <c r="P40" i="15"/>
  <c r="Q40" i="15"/>
  <c r="R40" i="15"/>
  <c r="S40" i="15"/>
  <c r="T40" i="15"/>
  <c r="O41" i="15"/>
  <c r="P41" i="15"/>
  <c r="Q41" i="15"/>
  <c r="R41" i="15"/>
  <c r="S41" i="15"/>
  <c r="T41" i="15"/>
  <c r="O42" i="15"/>
  <c r="P42" i="15"/>
  <c r="Q42" i="15"/>
  <c r="R42" i="15"/>
  <c r="S42" i="15"/>
  <c r="T42" i="15"/>
  <c r="O43" i="15"/>
  <c r="P43" i="15"/>
  <c r="Q43" i="15"/>
  <c r="R43" i="15"/>
  <c r="S43" i="15"/>
  <c r="T43" i="15"/>
  <c r="O44" i="15"/>
  <c r="P44" i="15"/>
  <c r="Q44" i="15"/>
  <c r="R44" i="15"/>
  <c r="S44" i="15"/>
  <c r="T44" i="15"/>
  <c r="Q24" i="45" l="1"/>
  <c r="A3" i="44" l="1"/>
  <c r="AB51" i="44"/>
  <c r="AA51" i="44"/>
  <c r="Z51" i="44"/>
  <c r="Y51" i="44"/>
  <c r="X51" i="44"/>
  <c r="W51" i="44"/>
  <c r="V51" i="44"/>
  <c r="U51" i="44"/>
  <c r="T51" i="44"/>
  <c r="S51" i="44"/>
  <c r="R51" i="44"/>
  <c r="Q51" i="44"/>
  <c r="P51" i="44"/>
  <c r="O51" i="44"/>
  <c r="N51" i="44"/>
  <c r="M51" i="44"/>
  <c r="L51" i="44"/>
  <c r="K51" i="44"/>
  <c r="J51" i="44"/>
  <c r="I51" i="44"/>
  <c r="H51" i="44"/>
  <c r="G51" i="44"/>
  <c r="F51" i="44"/>
  <c r="E51" i="44"/>
  <c r="D51" i="44"/>
  <c r="C51" i="44"/>
  <c r="B51" i="44"/>
  <c r="AB50" i="44"/>
  <c r="AA50" i="44"/>
  <c r="Z50" i="44"/>
  <c r="Y50" i="44"/>
  <c r="X50" i="44"/>
  <c r="W50" i="44"/>
  <c r="V50" i="44"/>
  <c r="U50" i="44"/>
  <c r="T50" i="44"/>
  <c r="S50" i="44"/>
  <c r="R50" i="44"/>
  <c r="Q50" i="44"/>
  <c r="P50" i="44"/>
  <c r="O50" i="44"/>
  <c r="N50" i="44"/>
  <c r="M50" i="44"/>
  <c r="L50" i="44"/>
  <c r="K50" i="44"/>
  <c r="J50" i="44"/>
  <c r="I50" i="44"/>
  <c r="H50" i="44"/>
  <c r="G50" i="44"/>
  <c r="F50" i="44"/>
  <c r="E50" i="44"/>
  <c r="D50" i="44"/>
  <c r="C50" i="44"/>
  <c r="B50" i="44"/>
  <c r="AB49" i="44"/>
  <c r="AA49" i="44"/>
  <c r="Z49" i="44"/>
  <c r="Y49" i="44"/>
  <c r="X49" i="44"/>
  <c r="W49" i="44"/>
  <c r="V49" i="44"/>
  <c r="U49" i="44"/>
  <c r="T49" i="44"/>
  <c r="S49" i="44"/>
  <c r="R49" i="44"/>
  <c r="Q49" i="44"/>
  <c r="P49" i="44"/>
  <c r="O49" i="44"/>
  <c r="N49" i="44"/>
  <c r="M49" i="44"/>
  <c r="L49" i="44"/>
  <c r="K49" i="44"/>
  <c r="J49" i="44"/>
  <c r="I49" i="44"/>
  <c r="H49" i="44"/>
  <c r="G49" i="44"/>
  <c r="F49" i="44"/>
  <c r="E49" i="44"/>
  <c r="D49" i="44"/>
  <c r="C49" i="44"/>
  <c r="B49" i="44"/>
  <c r="AB48" i="44"/>
  <c r="AA48" i="44"/>
  <c r="Z48" i="44"/>
  <c r="Y48" i="44"/>
  <c r="X48" i="44"/>
  <c r="W48" i="44"/>
  <c r="V48" i="44"/>
  <c r="U48" i="44"/>
  <c r="T48" i="44"/>
  <c r="S48" i="44"/>
  <c r="R48" i="44"/>
  <c r="Q48" i="44"/>
  <c r="P48" i="44"/>
  <c r="O48" i="44"/>
  <c r="N48" i="44"/>
  <c r="M48" i="44"/>
  <c r="L48" i="44"/>
  <c r="K48" i="44"/>
  <c r="J48" i="44"/>
  <c r="I48" i="44"/>
  <c r="H48" i="44"/>
  <c r="G48" i="44"/>
  <c r="F48" i="44"/>
  <c r="E48" i="44"/>
  <c r="D48" i="44"/>
  <c r="C48" i="44"/>
  <c r="B48" i="44"/>
  <c r="AB47" i="44"/>
  <c r="AA47" i="44"/>
  <c r="Z47" i="44"/>
  <c r="Y47" i="44"/>
  <c r="X47" i="44"/>
  <c r="W47" i="44"/>
  <c r="V47" i="44"/>
  <c r="U47" i="44"/>
  <c r="T47" i="44"/>
  <c r="S47" i="44"/>
  <c r="R47" i="44"/>
  <c r="Q47" i="44"/>
  <c r="P47" i="44"/>
  <c r="O47" i="44"/>
  <c r="N47" i="44"/>
  <c r="M47" i="44"/>
  <c r="L47" i="44"/>
  <c r="K47" i="44"/>
  <c r="J47" i="44"/>
  <c r="I47" i="44"/>
  <c r="H47" i="44"/>
  <c r="G47" i="44"/>
  <c r="F47" i="44"/>
  <c r="E47" i="44"/>
  <c r="D47" i="44"/>
  <c r="C47" i="44"/>
  <c r="B47" i="44"/>
  <c r="AB46" i="44"/>
  <c r="AA46" i="44"/>
  <c r="Z46" i="44"/>
  <c r="Y46" i="44"/>
  <c r="X46" i="44"/>
  <c r="W46" i="44"/>
  <c r="V46" i="44"/>
  <c r="U46" i="44"/>
  <c r="T46" i="44"/>
  <c r="S46" i="44"/>
  <c r="R46" i="44"/>
  <c r="Q46" i="44"/>
  <c r="P46" i="44"/>
  <c r="O46" i="44"/>
  <c r="N46" i="44"/>
  <c r="M46" i="44"/>
  <c r="L46" i="44"/>
  <c r="K46" i="44"/>
  <c r="J46" i="44"/>
  <c r="I46" i="44"/>
  <c r="H46" i="44"/>
  <c r="G46" i="44"/>
  <c r="F46" i="44"/>
  <c r="E46" i="44"/>
  <c r="D46" i="44"/>
  <c r="C46" i="44"/>
  <c r="B46" i="44"/>
  <c r="AB45" i="44"/>
  <c r="AA45" i="44"/>
  <c r="Z45" i="44"/>
  <c r="Y45" i="44"/>
  <c r="X45" i="44"/>
  <c r="W45" i="44"/>
  <c r="V45" i="44"/>
  <c r="U45" i="44"/>
  <c r="T45" i="44"/>
  <c r="S45" i="44"/>
  <c r="R45" i="44"/>
  <c r="Q45" i="44"/>
  <c r="P45" i="44"/>
  <c r="O45" i="44"/>
  <c r="N45" i="44"/>
  <c r="M45" i="44"/>
  <c r="L45" i="44"/>
  <c r="K45" i="44"/>
  <c r="J45" i="44"/>
  <c r="I45" i="44"/>
  <c r="H45" i="44"/>
  <c r="G45" i="44"/>
  <c r="F45" i="44"/>
  <c r="E45" i="44"/>
  <c r="D45" i="44"/>
  <c r="C45" i="44"/>
  <c r="B45" i="44"/>
  <c r="AB44" i="44"/>
  <c r="AA44" i="44"/>
  <c r="Z44" i="44"/>
  <c r="Y44" i="44"/>
  <c r="X44" i="44"/>
  <c r="W44" i="44"/>
  <c r="V44" i="44"/>
  <c r="U44" i="44"/>
  <c r="T44" i="44"/>
  <c r="S44" i="44"/>
  <c r="R44" i="44"/>
  <c r="Q44" i="44"/>
  <c r="P44" i="44"/>
  <c r="O44" i="44"/>
  <c r="N44" i="44"/>
  <c r="M44" i="44"/>
  <c r="L44" i="44"/>
  <c r="K44" i="44"/>
  <c r="J44" i="44"/>
  <c r="I44" i="44"/>
  <c r="H44" i="44"/>
  <c r="G44" i="44"/>
  <c r="F44" i="44"/>
  <c r="E44" i="44"/>
  <c r="D44" i="44"/>
  <c r="C44" i="44"/>
  <c r="B44" i="44"/>
  <c r="AB43" i="44"/>
  <c r="AA43" i="44"/>
  <c r="Z43" i="44"/>
  <c r="Y43" i="44"/>
  <c r="X43" i="44"/>
  <c r="W43" i="44"/>
  <c r="V43" i="44"/>
  <c r="U43" i="44"/>
  <c r="T43" i="44"/>
  <c r="S43" i="44"/>
  <c r="R43" i="44"/>
  <c r="Q43" i="44"/>
  <c r="P43" i="44"/>
  <c r="O43" i="44"/>
  <c r="N43" i="44"/>
  <c r="M43" i="44"/>
  <c r="L43" i="44"/>
  <c r="K43" i="44"/>
  <c r="J43" i="44"/>
  <c r="I43" i="44"/>
  <c r="H43" i="44"/>
  <c r="G43" i="44"/>
  <c r="F43" i="44"/>
  <c r="E43" i="44"/>
  <c r="D43" i="44"/>
  <c r="C43" i="44"/>
  <c r="B43" i="44"/>
  <c r="AB42" i="44"/>
  <c r="AA42" i="44"/>
  <c r="Z42" i="44"/>
  <c r="Y42" i="44"/>
  <c r="X42" i="44"/>
  <c r="W42" i="44"/>
  <c r="V42" i="44"/>
  <c r="U42" i="44"/>
  <c r="T42" i="44"/>
  <c r="S42" i="44"/>
  <c r="R42" i="44"/>
  <c r="Q42" i="44"/>
  <c r="P42" i="44"/>
  <c r="O42" i="44"/>
  <c r="N42" i="44"/>
  <c r="M42" i="44"/>
  <c r="L42" i="44"/>
  <c r="K42" i="44"/>
  <c r="J42" i="44"/>
  <c r="I42" i="44"/>
  <c r="H42" i="44"/>
  <c r="G42" i="44"/>
  <c r="F42" i="44"/>
  <c r="E42" i="44"/>
  <c r="D42" i="44"/>
  <c r="C42" i="44"/>
  <c r="B42" i="44"/>
  <c r="AB41" i="44"/>
  <c r="AA41" i="44"/>
  <c r="Z41" i="44"/>
  <c r="Y41" i="44"/>
  <c r="X41" i="44"/>
  <c r="W41" i="44"/>
  <c r="V41" i="44"/>
  <c r="U41" i="44"/>
  <c r="T41" i="44"/>
  <c r="S41" i="44"/>
  <c r="R41" i="44"/>
  <c r="Q41" i="44"/>
  <c r="P41" i="44"/>
  <c r="O41" i="44"/>
  <c r="N41" i="44"/>
  <c r="M41" i="44"/>
  <c r="L41" i="44"/>
  <c r="K41" i="44"/>
  <c r="J41" i="44"/>
  <c r="I41" i="44"/>
  <c r="H41" i="44"/>
  <c r="G41" i="44"/>
  <c r="F41" i="44"/>
  <c r="E41" i="44"/>
  <c r="D41" i="44"/>
  <c r="C41" i="44"/>
  <c r="B41" i="44"/>
  <c r="AB40" i="44"/>
  <c r="AA40" i="44"/>
  <c r="Z40" i="44"/>
  <c r="Y40" i="44"/>
  <c r="X40" i="44"/>
  <c r="W40" i="44"/>
  <c r="V40" i="44"/>
  <c r="U40" i="44"/>
  <c r="T40" i="44"/>
  <c r="S40" i="44"/>
  <c r="R40" i="44"/>
  <c r="Q40" i="44"/>
  <c r="P40" i="44"/>
  <c r="O40" i="44"/>
  <c r="N40" i="44"/>
  <c r="M40" i="44"/>
  <c r="L40" i="44"/>
  <c r="K40" i="44"/>
  <c r="J40" i="44"/>
  <c r="I40" i="44"/>
  <c r="H40" i="44"/>
  <c r="G40" i="44"/>
  <c r="F40" i="44"/>
  <c r="E40" i="44"/>
  <c r="D40" i="44"/>
  <c r="C40" i="44"/>
  <c r="B40" i="44"/>
  <c r="AB39" i="44"/>
  <c r="AA39" i="44"/>
  <c r="Z39" i="44"/>
  <c r="Y39" i="44"/>
  <c r="X39" i="44"/>
  <c r="W39" i="44"/>
  <c r="V39" i="44"/>
  <c r="U39" i="44"/>
  <c r="T39" i="44"/>
  <c r="S39" i="44"/>
  <c r="R39" i="44"/>
  <c r="Q39" i="44"/>
  <c r="P39" i="44"/>
  <c r="O39" i="44"/>
  <c r="N39" i="44"/>
  <c r="M39" i="44"/>
  <c r="L39" i="44"/>
  <c r="K39" i="44"/>
  <c r="J39" i="44"/>
  <c r="I39" i="44"/>
  <c r="H39" i="44"/>
  <c r="G39" i="44"/>
  <c r="F39" i="44"/>
  <c r="E39" i="44"/>
  <c r="D39" i="44"/>
  <c r="C39" i="44"/>
  <c r="B39" i="44"/>
  <c r="AB38" i="44"/>
  <c r="AA38" i="44"/>
  <c r="Z38" i="44"/>
  <c r="Y38" i="44"/>
  <c r="X38" i="44"/>
  <c r="W38" i="44"/>
  <c r="V38" i="44"/>
  <c r="U38" i="44"/>
  <c r="T38" i="44"/>
  <c r="S38" i="44"/>
  <c r="R38" i="44"/>
  <c r="Q38" i="44"/>
  <c r="P38" i="44"/>
  <c r="O38" i="44"/>
  <c r="N38" i="44"/>
  <c r="M38" i="44"/>
  <c r="L38" i="44"/>
  <c r="K38" i="44"/>
  <c r="J38" i="44"/>
  <c r="I38" i="44"/>
  <c r="H38" i="44"/>
  <c r="G38" i="44"/>
  <c r="F38" i="44"/>
  <c r="E38" i="44"/>
  <c r="D38" i="44"/>
  <c r="C38" i="44"/>
  <c r="B38" i="44"/>
  <c r="AB37" i="44"/>
  <c r="AA37" i="44"/>
  <c r="Z37" i="44"/>
  <c r="Y37" i="44"/>
  <c r="X37" i="44"/>
  <c r="W37" i="44"/>
  <c r="V37" i="44"/>
  <c r="U37" i="44"/>
  <c r="T37" i="44"/>
  <c r="S37" i="44"/>
  <c r="R37" i="44"/>
  <c r="Q37" i="44"/>
  <c r="P37" i="44"/>
  <c r="O37" i="44"/>
  <c r="N37" i="44"/>
  <c r="M37" i="44"/>
  <c r="L37" i="44"/>
  <c r="K37" i="44"/>
  <c r="J37" i="44"/>
  <c r="I37" i="44"/>
  <c r="H37" i="44"/>
  <c r="G37" i="44"/>
  <c r="F37" i="44"/>
  <c r="E37" i="44"/>
  <c r="D37" i="44"/>
  <c r="C37" i="44"/>
  <c r="B37" i="44"/>
  <c r="AB36" i="44"/>
  <c r="AA36" i="44"/>
  <c r="Z36" i="44"/>
  <c r="Y36" i="44"/>
  <c r="X36" i="44"/>
  <c r="W36" i="44"/>
  <c r="V36" i="44"/>
  <c r="U36" i="44"/>
  <c r="T36" i="44"/>
  <c r="S36" i="44"/>
  <c r="R36" i="44"/>
  <c r="Q36" i="44"/>
  <c r="P36" i="44"/>
  <c r="O36" i="44"/>
  <c r="N36" i="44"/>
  <c r="M36" i="44"/>
  <c r="L36" i="44"/>
  <c r="K36" i="44"/>
  <c r="J36" i="44"/>
  <c r="I36" i="44"/>
  <c r="H36" i="44"/>
  <c r="G36" i="44"/>
  <c r="F36" i="44"/>
  <c r="E36" i="44"/>
  <c r="D36" i="44"/>
  <c r="C36" i="44"/>
  <c r="B36" i="44"/>
  <c r="AB35" i="44"/>
  <c r="AA35" i="44"/>
  <c r="Z35" i="44"/>
  <c r="Y35" i="44"/>
  <c r="X35" i="44"/>
  <c r="W35" i="44"/>
  <c r="V35" i="44"/>
  <c r="U35" i="44"/>
  <c r="T35" i="44"/>
  <c r="S35" i="44"/>
  <c r="R35" i="44"/>
  <c r="Q35" i="44"/>
  <c r="P35" i="44"/>
  <c r="O35" i="44"/>
  <c r="N35" i="44"/>
  <c r="M35" i="44"/>
  <c r="L35" i="44"/>
  <c r="K35" i="44"/>
  <c r="J35" i="44"/>
  <c r="I35" i="44"/>
  <c r="H35" i="44"/>
  <c r="G35" i="44"/>
  <c r="F35" i="44"/>
  <c r="E35" i="44"/>
  <c r="D35" i="44"/>
  <c r="C35" i="44"/>
  <c r="B35" i="44"/>
  <c r="AB34" i="44"/>
  <c r="AA34" i="44"/>
  <c r="Z34" i="44"/>
  <c r="Y34" i="44"/>
  <c r="X34" i="44"/>
  <c r="W34" i="44"/>
  <c r="V34" i="44"/>
  <c r="U34" i="44"/>
  <c r="T34" i="44"/>
  <c r="S34" i="44"/>
  <c r="R34" i="44"/>
  <c r="Q34" i="44"/>
  <c r="P34" i="44"/>
  <c r="O34" i="44"/>
  <c r="N34" i="44"/>
  <c r="M34" i="44"/>
  <c r="L34" i="44"/>
  <c r="K34" i="44"/>
  <c r="J34" i="44"/>
  <c r="I34" i="44"/>
  <c r="H34" i="44"/>
  <c r="G34" i="44"/>
  <c r="F34" i="44"/>
  <c r="E34" i="44"/>
  <c r="D34" i="44"/>
  <c r="C34" i="44"/>
  <c r="B34" i="44"/>
  <c r="AB33" i="44"/>
  <c r="AA33" i="44"/>
  <c r="Z33" i="44"/>
  <c r="Y33" i="44"/>
  <c r="X33" i="44"/>
  <c r="W33" i="44"/>
  <c r="V33" i="44"/>
  <c r="U33" i="44"/>
  <c r="T33" i="44"/>
  <c r="S33" i="44"/>
  <c r="R33" i="44"/>
  <c r="Q33" i="44"/>
  <c r="P33" i="44"/>
  <c r="O33" i="44"/>
  <c r="N33" i="44"/>
  <c r="M33" i="44"/>
  <c r="L33" i="44"/>
  <c r="K33" i="44"/>
  <c r="J33" i="44"/>
  <c r="I33" i="44"/>
  <c r="H33" i="44"/>
  <c r="G33" i="44"/>
  <c r="F33" i="44"/>
  <c r="E33" i="44"/>
  <c r="D33" i="44"/>
  <c r="C33" i="44"/>
  <c r="B33" i="44"/>
  <c r="AB32" i="44"/>
  <c r="AA32" i="44"/>
  <c r="Z32" i="44"/>
  <c r="Y32" i="44"/>
  <c r="X32" i="44"/>
  <c r="W32" i="44"/>
  <c r="V32" i="44"/>
  <c r="U32" i="44"/>
  <c r="T32" i="44"/>
  <c r="S32" i="44"/>
  <c r="R32" i="44"/>
  <c r="Q32" i="44"/>
  <c r="P32" i="44"/>
  <c r="O32" i="44"/>
  <c r="N32" i="44"/>
  <c r="M32" i="44"/>
  <c r="L32" i="44"/>
  <c r="K32" i="44"/>
  <c r="J32" i="44"/>
  <c r="I32" i="44"/>
  <c r="H32" i="44"/>
  <c r="G32" i="44"/>
  <c r="F32" i="44"/>
  <c r="E32" i="44"/>
  <c r="D32" i="44"/>
  <c r="C32" i="44"/>
  <c r="B32" i="44"/>
  <c r="AB31" i="44"/>
  <c r="AA31" i="44"/>
  <c r="Z31" i="44"/>
  <c r="Y31" i="44"/>
  <c r="X31" i="44"/>
  <c r="W31" i="44"/>
  <c r="V31" i="44"/>
  <c r="U31" i="44"/>
  <c r="T31" i="44"/>
  <c r="S31" i="44"/>
  <c r="R31" i="44"/>
  <c r="Q31" i="44"/>
  <c r="P31" i="44"/>
  <c r="O31" i="44"/>
  <c r="N31" i="44"/>
  <c r="M31" i="44"/>
  <c r="L31" i="44"/>
  <c r="K31" i="44"/>
  <c r="J31" i="44"/>
  <c r="I31" i="44"/>
  <c r="H31" i="44"/>
  <c r="G31" i="44"/>
  <c r="F31" i="44"/>
  <c r="E31" i="44"/>
  <c r="D31" i="44"/>
  <c r="C31" i="44"/>
  <c r="B31" i="44"/>
  <c r="AB30" i="44"/>
  <c r="AA30" i="44"/>
  <c r="Z30" i="44"/>
  <c r="Y30" i="44"/>
  <c r="X30" i="44"/>
  <c r="W30" i="44"/>
  <c r="V30" i="44"/>
  <c r="U30" i="44"/>
  <c r="T30" i="44"/>
  <c r="S30" i="44"/>
  <c r="R30" i="44"/>
  <c r="Q30" i="44"/>
  <c r="P30" i="44"/>
  <c r="O30" i="44"/>
  <c r="N30" i="44"/>
  <c r="M30" i="44"/>
  <c r="L30" i="44"/>
  <c r="K30" i="44"/>
  <c r="J30" i="44"/>
  <c r="I30" i="44"/>
  <c r="H30" i="44"/>
  <c r="G30" i="44"/>
  <c r="F30" i="44"/>
  <c r="E30" i="44"/>
  <c r="D30" i="44"/>
  <c r="C30" i="44"/>
  <c r="B30" i="44"/>
  <c r="AB29" i="44"/>
  <c r="AA29" i="44"/>
  <c r="Z29" i="44"/>
  <c r="Y29" i="44"/>
  <c r="X29" i="44"/>
  <c r="W29" i="44"/>
  <c r="V29" i="44"/>
  <c r="U29" i="44"/>
  <c r="T29" i="44"/>
  <c r="S29" i="44"/>
  <c r="R29" i="44"/>
  <c r="Q29" i="44"/>
  <c r="P29" i="44"/>
  <c r="O29" i="44"/>
  <c r="N29" i="44"/>
  <c r="M29" i="44"/>
  <c r="L29" i="44"/>
  <c r="K29" i="44"/>
  <c r="J29" i="44"/>
  <c r="I29" i="44"/>
  <c r="H29" i="44"/>
  <c r="G29" i="44"/>
  <c r="F29" i="44"/>
  <c r="E29" i="44"/>
  <c r="D29" i="44"/>
  <c r="C29" i="44"/>
  <c r="B29" i="44"/>
  <c r="AB28" i="44"/>
  <c r="AA28" i="44"/>
  <c r="Z28" i="44"/>
  <c r="Y28" i="44"/>
  <c r="X28" i="44"/>
  <c r="W28" i="44"/>
  <c r="V28" i="44"/>
  <c r="U28" i="44"/>
  <c r="T28" i="44"/>
  <c r="S28" i="44"/>
  <c r="R28" i="44"/>
  <c r="Q28" i="44"/>
  <c r="P28" i="44"/>
  <c r="O28" i="44"/>
  <c r="N28" i="44"/>
  <c r="M28" i="44"/>
  <c r="L28" i="44"/>
  <c r="K28" i="44"/>
  <c r="J28" i="44"/>
  <c r="I28" i="44"/>
  <c r="H28" i="44"/>
  <c r="G28" i="44"/>
  <c r="F28" i="44"/>
  <c r="E28" i="44"/>
  <c r="D28" i="44"/>
  <c r="C28" i="44"/>
  <c r="B28" i="44"/>
  <c r="AB27" i="44"/>
  <c r="AA27" i="44"/>
  <c r="Z27" i="44"/>
  <c r="Y27" i="44"/>
  <c r="X27" i="44"/>
  <c r="W27" i="44"/>
  <c r="V27" i="44"/>
  <c r="U27" i="44"/>
  <c r="T27" i="44"/>
  <c r="S27" i="44"/>
  <c r="R27" i="44"/>
  <c r="Q27" i="44"/>
  <c r="P27" i="44"/>
  <c r="O27" i="44"/>
  <c r="N27" i="44"/>
  <c r="M27" i="44"/>
  <c r="L27" i="44"/>
  <c r="K27" i="44"/>
  <c r="J27" i="44"/>
  <c r="I27" i="44"/>
  <c r="H27" i="44"/>
  <c r="G27" i="44"/>
  <c r="F27" i="44"/>
  <c r="E27" i="44"/>
  <c r="D27" i="44"/>
  <c r="C27" i="44"/>
  <c r="B27" i="44"/>
  <c r="AB26" i="44"/>
  <c r="AA26" i="44"/>
  <c r="Z26" i="44"/>
  <c r="Y26" i="44"/>
  <c r="X26" i="44"/>
  <c r="W26" i="44"/>
  <c r="V26" i="44"/>
  <c r="U26" i="44"/>
  <c r="T26" i="44"/>
  <c r="S26" i="44"/>
  <c r="R26" i="44"/>
  <c r="Q26" i="44"/>
  <c r="P26" i="44"/>
  <c r="O26" i="44"/>
  <c r="N26" i="44"/>
  <c r="M26" i="44"/>
  <c r="L26" i="44"/>
  <c r="K26" i="44"/>
  <c r="J26" i="44"/>
  <c r="I26" i="44"/>
  <c r="H26" i="44"/>
  <c r="G26" i="44"/>
  <c r="F26" i="44"/>
  <c r="E26" i="44"/>
  <c r="D26" i="44"/>
  <c r="C26" i="44"/>
  <c r="B26" i="44"/>
  <c r="AB25" i="44"/>
  <c r="AA25" i="44"/>
  <c r="Z25" i="44"/>
  <c r="Y25" i="44"/>
  <c r="X25" i="44"/>
  <c r="W25" i="44"/>
  <c r="V25" i="44"/>
  <c r="U25" i="44"/>
  <c r="T25" i="44"/>
  <c r="S25" i="44"/>
  <c r="R25" i="44"/>
  <c r="Q25" i="44"/>
  <c r="P25" i="44"/>
  <c r="O25" i="44"/>
  <c r="N25" i="44"/>
  <c r="M25" i="44"/>
  <c r="L25" i="44"/>
  <c r="K25" i="44"/>
  <c r="J25" i="44"/>
  <c r="I25" i="44"/>
  <c r="H25" i="44"/>
  <c r="G25" i="44"/>
  <c r="F25" i="44"/>
  <c r="E25" i="44"/>
  <c r="D25" i="44"/>
  <c r="C25" i="44"/>
  <c r="B25" i="44"/>
  <c r="AB24" i="44"/>
  <c r="AA24" i="44"/>
  <c r="Z24" i="44"/>
  <c r="Y24" i="44"/>
  <c r="X24" i="44"/>
  <c r="W24" i="44"/>
  <c r="V24" i="44"/>
  <c r="U24" i="44"/>
  <c r="T24" i="44"/>
  <c r="S24" i="44"/>
  <c r="R24" i="44"/>
  <c r="Q24" i="44"/>
  <c r="P24" i="44"/>
  <c r="O24" i="44"/>
  <c r="N24" i="44"/>
  <c r="M24" i="44"/>
  <c r="L24" i="44"/>
  <c r="K24" i="44"/>
  <c r="J24" i="44"/>
  <c r="I24" i="44"/>
  <c r="H24" i="44"/>
  <c r="G24" i="44"/>
  <c r="F24" i="44"/>
  <c r="E24" i="44"/>
  <c r="D24" i="44"/>
  <c r="C24" i="44"/>
  <c r="B24" i="44"/>
  <c r="AB23" i="44"/>
  <c r="AA23" i="44"/>
  <c r="Z23" i="44"/>
  <c r="Y23" i="44"/>
  <c r="X23" i="44"/>
  <c r="W23" i="44"/>
  <c r="V23" i="44"/>
  <c r="U23" i="44"/>
  <c r="T23" i="44"/>
  <c r="S23" i="44"/>
  <c r="R23" i="44"/>
  <c r="Q23" i="44"/>
  <c r="P23" i="44"/>
  <c r="O23" i="44"/>
  <c r="N23" i="44"/>
  <c r="M23" i="44"/>
  <c r="L23" i="44"/>
  <c r="K23" i="44"/>
  <c r="J23" i="44"/>
  <c r="I23" i="44"/>
  <c r="H23" i="44"/>
  <c r="G23" i="44"/>
  <c r="F23" i="44"/>
  <c r="E23" i="44"/>
  <c r="D23" i="44"/>
  <c r="C23" i="44"/>
  <c r="B23" i="44"/>
  <c r="AB22" i="44"/>
  <c r="AA22" i="44"/>
  <c r="Z22" i="44"/>
  <c r="Y22" i="44"/>
  <c r="X22" i="44"/>
  <c r="W22" i="44"/>
  <c r="V22" i="44"/>
  <c r="U22" i="44"/>
  <c r="T22" i="44"/>
  <c r="S22" i="44"/>
  <c r="R22" i="44"/>
  <c r="Q22" i="44"/>
  <c r="P22" i="44"/>
  <c r="O22" i="44"/>
  <c r="N22" i="44"/>
  <c r="M22" i="44"/>
  <c r="L22" i="44"/>
  <c r="K22" i="44"/>
  <c r="J22" i="44"/>
  <c r="I22" i="44"/>
  <c r="H22" i="44"/>
  <c r="G22" i="44"/>
  <c r="F22" i="44"/>
  <c r="E22" i="44"/>
  <c r="D22" i="44"/>
  <c r="C22" i="44"/>
  <c r="B22" i="44"/>
  <c r="AB21" i="44"/>
  <c r="AA21" i="44"/>
  <c r="Z21" i="44"/>
  <c r="Y21" i="44"/>
  <c r="X21" i="44"/>
  <c r="W21" i="44"/>
  <c r="V21" i="44"/>
  <c r="U21" i="44"/>
  <c r="T21" i="44"/>
  <c r="S21" i="44"/>
  <c r="R21" i="44"/>
  <c r="Q21" i="44"/>
  <c r="P21" i="44"/>
  <c r="O21" i="44"/>
  <c r="N21" i="44"/>
  <c r="M21" i="44"/>
  <c r="L21" i="44"/>
  <c r="K21" i="44"/>
  <c r="J21" i="44"/>
  <c r="I21" i="44"/>
  <c r="H21" i="44"/>
  <c r="G21" i="44"/>
  <c r="F21" i="44"/>
  <c r="E21" i="44"/>
  <c r="D21" i="44"/>
  <c r="C21" i="44"/>
  <c r="B21" i="44"/>
  <c r="AB20" i="44"/>
  <c r="AA20" i="44"/>
  <c r="Z20" i="44"/>
  <c r="Y20" i="44"/>
  <c r="X20" i="44"/>
  <c r="W20" i="44"/>
  <c r="V20" i="44"/>
  <c r="U20" i="44"/>
  <c r="T20" i="44"/>
  <c r="S20" i="44"/>
  <c r="R20" i="44"/>
  <c r="Q20" i="44"/>
  <c r="P20" i="44"/>
  <c r="O20" i="44"/>
  <c r="N20" i="44"/>
  <c r="M20" i="44"/>
  <c r="L20" i="44"/>
  <c r="K20" i="44"/>
  <c r="J20" i="44"/>
  <c r="I20" i="44"/>
  <c r="H20" i="44"/>
  <c r="G20" i="44"/>
  <c r="F20" i="44"/>
  <c r="E20" i="44"/>
  <c r="D20" i="44"/>
  <c r="C20" i="44"/>
  <c r="B20" i="44"/>
  <c r="AB19" i="44"/>
  <c r="AA19" i="44"/>
  <c r="Z19" i="44"/>
  <c r="Y19" i="44"/>
  <c r="X19" i="44"/>
  <c r="W19" i="44"/>
  <c r="V19" i="44"/>
  <c r="U19" i="44"/>
  <c r="T19" i="44"/>
  <c r="S19" i="44"/>
  <c r="R19" i="44"/>
  <c r="Q19" i="44"/>
  <c r="P19" i="44"/>
  <c r="O19" i="44"/>
  <c r="N19" i="44"/>
  <c r="M19" i="44"/>
  <c r="L19" i="44"/>
  <c r="K19" i="44"/>
  <c r="J19" i="44"/>
  <c r="I19" i="44"/>
  <c r="H19" i="44"/>
  <c r="G19" i="44"/>
  <c r="F19" i="44"/>
  <c r="E19" i="44"/>
  <c r="D19" i="44"/>
  <c r="C19" i="44"/>
  <c r="B19" i="44"/>
  <c r="AB18" i="44"/>
  <c r="AA18" i="44"/>
  <c r="Z18" i="44"/>
  <c r="Y18" i="44"/>
  <c r="X18" i="44"/>
  <c r="W18" i="44"/>
  <c r="V18" i="44"/>
  <c r="U18" i="44"/>
  <c r="T18" i="44"/>
  <c r="S18" i="44"/>
  <c r="R18" i="44"/>
  <c r="Q18" i="44"/>
  <c r="P18" i="44"/>
  <c r="O18" i="44"/>
  <c r="N18" i="44"/>
  <c r="M18" i="44"/>
  <c r="L18" i="44"/>
  <c r="K18" i="44"/>
  <c r="J18" i="44"/>
  <c r="I18" i="44"/>
  <c r="H18" i="44"/>
  <c r="G18" i="44"/>
  <c r="F18" i="44"/>
  <c r="E18" i="44"/>
  <c r="D18" i="44"/>
  <c r="C18" i="44"/>
  <c r="B18" i="44"/>
  <c r="AB17" i="44"/>
  <c r="AA17" i="44"/>
  <c r="Z17" i="44"/>
  <c r="Y17" i="44"/>
  <c r="X17" i="44"/>
  <c r="W17" i="44"/>
  <c r="V17" i="44"/>
  <c r="U17" i="44"/>
  <c r="T17" i="44"/>
  <c r="S17" i="44"/>
  <c r="R17" i="44"/>
  <c r="Q17" i="44"/>
  <c r="P17" i="44"/>
  <c r="O17" i="44"/>
  <c r="N17" i="44"/>
  <c r="M17" i="44"/>
  <c r="L17" i="44"/>
  <c r="K17" i="44"/>
  <c r="J17" i="44"/>
  <c r="I17" i="44"/>
  <c r="H17" i="44"/>
  <c r="G17" i="44"/>
  <c r="F17" i="44"/>
  <c r="E17" i="44"/>
  <c r="D17" i="44"/>
  <c r="C17" i="44"/>
  <c r="B17" i="44"/>
  <c r="AB16" i="44"/>
  <c r="AA16" i="44"/>
  <c r="Z16" i="44"/>
  <c r="Y16" i="44"/>
  <c r="X16" i="44"/>
  <c r="W16" i="44"/>
  <c r="V16" i="44"/>
  <c r="U16" i="44"/>
  <c r="T16" i="44"/>
  <c r="S16" i="44"/>
  <c r="R16" i="44"/>
  <c r="Q16" i="44"/>
  <c r="P16" i="44"/>
  <c r="O16" i="44"/>
  <c r="N16" i="44"/>
  <c r="M16" i="44"/>
  <c r="L16" i="44"/>
  <c r="K16" i="44"/>
  <c r="J16" i="44"/>
  <c r="I16" i="44"/>
  <c r="H16" i="44"/>
  <c r="G16" i="44"/>
  <c r="F16" i="44"/>
  <c r="E16" i="44"/>
  <c r="D16" i="44"/>
  <c r="C16" i="44"/>
  <c r="B16" i="44"/>
  <c r="AB15" i="44"/>
  <c r="AA15" i="44"/>
  <c r="Z15" i="44"/>
  <c r="Y15" i="44"/>
  <c r="X15" i="44"/>
  <c r="W15" i="44"/>
  <c r="V15" i="44"/>
  <c r="U15" i="44"/>
  <c r="T15" i="44"/>
  <c r="S15" i="44"/>
  <c r="R15" i="44"/>
  <c r="Q15" i="44"/>
  <c r="P15" i="44"/>
  <c r="O15" i="44"/>
  <c r="N15" i="44"/>
  <c r="M15" i="44"/>
  <c r="L15" i="44"/>
  <c r="K15" i="44"/>
  <c r="J15" i="44"/>
  <c r="I15" i="44"/>
  <c r="H15" i="44"/>
  <c r="G15" i="44"/>
  <c r="F15" i="44"/>
  <c r="E15" i="44"/>
  <c r="D15" i="44"/>
  <c r="C15" i="44"/>
  <c r="B15" i="44"/>
  <c r="AB14" i="44"/>
  <c r="AA14" i="44"/>
  <c r="Z14" i="44"/>
  <c r="Y14" i="44"/>
  <c r="X14" i="44"/>
  <c r="W14" i="44"/>
  <c r="V14" i="44"/>
  <c r="U14" i="44"/>
  <c r="T14" i="44"/>
  <c r="S14" i="44"/>
  <c r="R14" i="44"/>
  <c r="Q14" i="44"/>
  <c r="P14" i="44"/>
  <c r="O14" i="44"/>
  <c r="N14" i="44"/>
  <c r="M14" i="44"/>
  <c r="L14" i="44"/>
  <c r="K14" i="44"/>
  <c r="J14" i="44"/>
  <c r="I14" i="44"/>
  <c r="H14" i="44"/>
  <c r="G14" i="44"/>
  <c r="F14" i="44"/>
  <c r="E14" i="44"/>
  <c r="D14" i="44"/>
  <c r="C14" i="44"/>
  <c r="B14" i="44"/>
  <c r="AB13" i="44"/>
  <c r="AA13" i="44"/>
  <c r="Z13" i="44"/>
  <c r="Y13" i="44"/>
  <c r="X13" i="44"/>
  <c r="W13" i="44"/>
  <c r="V13" i="44"/>
  <c r="U13" i="44"/>
  <c r="T13" i="44"/>
  <c r="S13" i="44"/>
  <c r="R13" i="44"/>
  <c r="Q13" i="44"/>
  <c r="P13" i="44"/>
  <c r="O13" i="44"/>
  <c r="N13" i="44"/>
  <c r="M13" i="44"/>
  <c r="L13" i="44"/>
  <c r="K13" i="44"/>
  <c r="J13" i="44"/>
  <c r="I13" i="44"/>
  <c r="H13" i="44"/>
  <c r="G13" i="44"/>
  <c r="F13" i="44"/>
  <c r="E13" i="44"/>
  <c r="D13" i="44"/>
  <c r="C13" i="44"/>
  <c r="B13" i="44"/>
  <c r="AB12" i="44"/>
  <c r="AA12" i="44"/>
  <c r="Z12" i="44"/>
  <c r="Y12" i="44"/>
  <c r="X12" i="44"/>
  <c r="W12" i="44"/>
  <c r="V12" i="44"/>
  <c r="U12" i="44"/>
  <c r="T12" i="44"/>
  <c r="S12" i="44"/>
  <c r="R12" i="44"/>
  <c r="Q12" i="44"/>
  <c r="P12" i="44"/>
  <c r="O12" i="44"/>
  <c r="N12" i="44"/>
  <c r="M12" i="44"/>
  <c r="L12" i="44"/>
  <c r="K12" i="44"/>
  <c r="J12" i="44"/>
  <c r="I12" i="44"/>
  <c r="H12" i="44"/>
  <c r="G12" i="44"/>
  <c r="F12" i="44"/>
  <c r="E12" i="44"/>
  <c r="D12" i="44"/>
  <c r="C12" i="44"/>
  <c r="B12" i="44"/>
  <c r="AB11" i="44"/>
  <c r="AA11" i="44"/>
  <c r="Z11" i="44"/>
  <c r="Y11" i="44"/>
  <c r="X11" i="44"/>
  <c r="W11" i="44"/>
  <c r="V11" i="44"/>
  <c r="U11" i="44"/>
  <c r="T11" i="44"/>
  <c r="S11" i="44"/>
  <c r="R11" i="44"/>
  <c r="Q11" i="44"/>
  <c r="P11" i="44"/>
  <c r="O11" i="44"/>
  <c r="N11" i="44"/>
  <c r="M11" i="44"/>
  <c r="L11" i="44"/>
  <c r="K11" i="44"/>
  <c r="J11" i="44"/>
  <c r="I11" i="44"/>
  <c r="H11" i="44"/>
  <c r="G11" i="44"/>
  <c r="F11" i="44"/>
  <c r="E11" i="44"/>
  <c r="D11" i="44"/>
  <c r="C11" i="44"/>
  <c r="B11" i="44"/>
  <c r="AB10" i="44"/>
  <c r="AA10" i="44"/>
  <c r="Z10" i="44"/>
  <c r="Y10" i="44"/>
  <c r="X10" i="44"/>
  <c r="W10" i="44"/>
  <c r="V10" i="44"/>
  <c r="U10" i="44"/>
  <c r="T10" i="44"/>
  <c r="S10" i="44"/>
  <c r="R10" i="44"/>
  <c r="Q10" i="44"/>
  <c r="P10" i="44"/>
  <c r="O10" i="44"/>
  <c r="N10" i="44"/>
  <c r="M10" i="44"/>
  <c r="L10" i="44"/>
  <c r="K10" i="44"/>
  <c r="J10" i="44"/>
  <c r="I10" i="44"/>
  <c r="H10" i="44"/>
  <c r="G10" i="44"/>
  <c r="F10" i="44"/>
  <c r="E10" i="44"/>
  <c r="D10" i="44"/>
  <c r="C10" i="44"/>
  <c r="B10" i="44"/>
  <c r="AB9" i="44"/>
  <c r="AA9" i="44"/>
  <c r="Z9" i="44"/>
  <c r="Y9" i="44"/>
  <c r="X9" i="44"/>
  <c r="W9" i="44"/>
  <c r="V9" i="44"/>
  <c r="U9" i="44"/>
  <c r="T9" i="44"/>
  <c r="S9" i="44"/>
  <c r="R9" i="44"/>
  <c r="Q9" i="44"/>
  <c r="P9" i="44"/>
  <c r="O9" i="44"/>
  <c r="N9" i="44"/>
  <c r="M9" i="44"/>
  <c r="L9" i="44"/>
  <c r="K9" i="44"/>
  <c r="J9" i="44"/>
  <c r="I9" i="44"/>
  <c r="H9" i="44"/>
  <c r="G9" i="44"/>
  <c r="F9" i="44"/>
  <c r="E9" i="44"/>
  <c r="D9" i="44"/>
  <c r="C9" i="44"/>
  <c r="B9" i="44"/>
  <c r="AB8" i="44"/>
  <c r="AA8" i="44"/>
  <c r="Z8" i="44"/>
  <c r="Y8" i="44"/>
  <c r="X8" i="44"/>
  <c r="W8" i="44"/>
  <c r="V8" i="44"/>
  <c r="U8" i="44"/>
  <c r="T8" i="44"/>
  <c r="S8" i="44"/>
  <c r="R8" i="44"/>
  <c r="Q8" i="44"/>
  <c r="P8" i="44"/>
  <c r="O8" i="44"/>
  <c r="N8" i="44"/>
  <c r="M8" i="44"/>
  <c r="L8" i="44"/>
  <c r="K8" i="44"/>
  <c r="J8" i="44"/>
  <c r="I8" i="44"/>
  <c r="H8" i="44"/>
  <c r="G8" i="44"/>
  <c r="F8" i="44"/>
  <c r="E8" i="44"/>
  <c r="D8" i="44"/>
  <c r="C8" i="44"/>
  <c r="B8" i="44"/>
  <c r="B2" i="46" l="1"/>
  <c r="B2" i="45"/>
  <c r="Q23" i="46"/>
  <c r="P23" i="46"/>
  <c r="O23" i="46"/>
  <c r="N23" i="46"/>
  <c r="M23" i="46"/>
  <c r="L23" i="46"/>
  <c r="K23" i="46"/>
  <c r="J23" i="46"/>
  <c r="I23" i="46"/>
  <c r="H23" i="46"/>
  <c r="G23" i="46"/>
  <c r="F23" i="46"/>
  <c r="E23" i="46"/>
  <c r="D23" i="46"/>
  <c r="C23" i="46"/>
  <c r="Q22" i="46"/>
  <c r="P22" i="46"/>
  <c r="O22" i="46"/>
  <c r="N22" i="46"/>
  <c r="M22" i="46"/>
  <c r="L22" i="46"/>
  <c r="K22" i="46"/>
  <c r="J22" i="46"/>
  <c r="I22" i="46"/>
  <c r="H22" i="46"/>
  <c r="G22" i="46"/>
  <c r="F22" i="46"/>
  <c r="E22" i="46"/>
  <c r="D22" i="46"/>
  <c r="C22" i="46"/>
  <c r="Q21" i="46"/>
  <c r="P21" i="46"/>
  <c r="O21" i="46"/>
  <c r="N21" i="46"/>
  <c r="M21" i="46"/>
  <c r="L21" i="46"/>
  <c r="K21" i="46"/>
  <c r="J21" i="46"/>
  <c r="I21" i="46"/>
  <c r="H21" i="46"/>
  <c r="G21" i="46"/>
  <c r="F21" i="46"/>
  <c r="E21" i="46"/>
  <c r="D21" i="46"/>
  <c r="C21" i="46"/>
  <c r="Q20" i="46"/>
  <c r="P20" i="46"/>
  <c r="O20" i="46"/>
  <c r="N20" i="46"/>
  <c r="M20" i="46"/>
  <c r="L20" i="46"/>
  <c r="K20" i="46"/>
  <c r="J20" i="46"/>
  <c r="I20" i="46"/>
  <c r="H20" i="46"/>
  <c r="G20" i="46"/>
  <c r="F20" i="46"/>
  <c r="E20" i="46"/>
  <c r="D20" i="46"/>
  <c r="C20" i="46"/>
  <c r="Q19" i="46"/>
  <c r="P19" i="46"/>
  <c r="O19" i="46"/>
  <c r="N19" i="46"/>
  <c r="M19" i="46"/>
  <c r="L19" i="46"/>
  <c r="K19" i="46"/>
  <c r="J19" i="46"/>
  <c r="I19" i="46"/>
  <c r="H19" i="46"/>
  <c r="G19" i="46"/>
  <c r="F19" i="46"/>
  <c r="E19" i="46"/>
  <c r="D19" i="46"/>
  <c r="C19" i="46"/>
  <c r="Q18" i="46"/>
  <c r="P18" i="46"/>
  <c r="O18" i="46"/>
  <c r="N18" i="46"/>
  <c r="M18" i="46"/>
  <c r="L18" i="46"/>
  <c r="K18" i="46"/>
  <c r="J18" i="46"/>
  <c r="I18" i="46"/>
  <c r="H18" i="46"/>
  <c r="G18" i="46"/>
  <c r="F18" i="46"/>
  <c r="E18" i="46"/>
  <c r="D18" i="46"/>
  <c r="C18" i="46"/>
  <c r="Q17" i="46"/>
  <c r="P17" i="46"/>
  <c r="O17" i="46"/>
  <c r="N17" i="46"/>
  <c r="M17" i="46"/>
  <c r="L17" i="46"/>
  <c r="K17" i="46"/>
  <c r="J17" i="46"/>
  <c r="I17" i="46"/>
  <c r="H17" i="46"/>
  <c r="G17" i="46"/>
  <c r="F17" i="46"/>
  <c r="E17" i="46"/>
  <c r="D17" i="46"/>
  <c r="C17" i="46"/>
  <c r="Q16" i="46"/>
  <c r="P16" i="46"/>
  <c r="O16" i="46"/>
  <c r="N16" i="46"/>
  <c r="M16" i="46"/>
  <c r="L16" i="46"/>
  <c r="K16" i="46"/>
  <c r="J16" i="46"/>
  <c r="I16" i="46"/>
  <c r="H16" i="46"/>
  <c r="G16" i="46"/>
  <c r="F16" i="46"/>
  <c r="E16" i="46"/>
  <c r="D16" i="46"/>
  <c r="C16" i="46"/>
  <c r="Q14" i="46"/>
  <c r="P14" i="46"/>
  <c r="O14" i="46"/>
  <c r="N14" i="46"/>
  <c r="M14" i="46"/>
  <c r="L14" i="46"/>
  <c r="K14" i="46"/>
  <c r="J14" i="46"/>
  <c r="I14" i="46"/>
  <c r="H14" i="46"/>
  <c r="G14" i="46"/>
  <c r="F14" i="46"/>
  <c r="E14" i="46"/>
  <c r="D14" i="46"/>
  <c r="C14" i="46"/>
  <c r="Q13" i="46"/>
  <c r="P13" i="46"/>
  <c r="O13" i="46"/>
  <c r="N13" i="46"/>
  <c r="M13" i="46"/>
  <c r="L13" i="46"/>
  <c r="K13" i="46"/>
  <c r="J13" i="46"/>
  <c r="I13" i="46"/>
  <c r="H13" i="46"/>
  <c r="G13" i="46"/>
  <c r="F13" i="46"/>
  <c r="E13" i="46"/>
  <c r="D13" i="46"/>
  <c r="C13" i="46"/>
  <c r="Q12" i="46"/>
  <c r="P12" i="46"/>
  <c r="O12" i="46"/>
  <c r="N12" i="46"/>
  <c r="M12" i="46"/>
  <c r="L12" i="46"/>
  <c r="K12" i="46"/>
  <c r="J12" i="46"/>
  <c r="I12" i="46"/>
  <c r="H12" i="46"/>
  <c r="G12" i="46"/>
  <c r="F12" i="46"/>
  <c r="E12" i="46"/>
  <c r="D12" i="46"/>
  <c r="C12" i="46"/>
  <c r="Q11" i="46"/>
  <c r="P11" i="46"/>
  <c r="O11" i="46"/>
  <c r="N11" i="46"/>
  <c r="M11" i="46"/>
  <c r="L11" i="46"/>
  <c r="K11" i="46"/>
  <c r="J11" i="46"/>
  <c r="I11" i="46"/>
  <c r="H11" i="46"/>
  <c r="G11" i="46"/>
  <c r="F11" i="46"/>
  <c r="E11" i="46"/>
  <c r="D11" i="46"/>
  <c r="C11" i="46"/>
  <c r="Q10" i="46"/>
  <c r="P10" i="46"/>
  <c r="O10" i="46"/>
  <c r="N10" i="46"/>
  <c r="M10" i="46"/>
  <c r="L10" i="46"/>
  <c r="K10" i="46"/>
  <c r="J10" i="46"/>
  <c r="I10" i="46"/>
  <c r="H10" i="46"/>
  <c r="G10" i="46"/>
  <c r="F10" i="46"/>
  <c r="E10" i="46"/>
  <c r="D10" i="46"/>
  <c r="C10" i="46"/>
  <c r="Q9" i="46"/>
  <c r="P9" i="46"/>
  <c r="O9" i="46"/>
  <c r="N9" i="46"/>
  <c r="M9" i="46"/>
  <c r="L9" i="46"/>
  <c r="K9" i="46"/>
  <c r="J9" i="46"/>
  <c r="I9" i="46"/>
  <c r="H9" i="46"/>
  <c r="G9" i="46"/>
  <c r="F9" i="46"/>
  <c r="E9" i="46"/>
  <c r="D9" i="46"/>
  <c r="C9" i="46"/>
  <c r="Q8" i="46"/>
  <c r="P8" i="46"/>
  <c r="O8" i="46"/>
  <c r="N8" i="46"/>
  <c r="M8" i="46"/>
  <c r="L8" i="46"/>
  <c r="K8" i="46"/>
  <c r="J8" i="46"/>
  <c r="I8" i="46"/>
  <c r="H8" i="46"/>
  <c r="G8" i="46"/>
  <c r="F8" i="46"/>
  <c r="E8" i="46"/>
  <c r="D8" i="46"/>
  <c r="C8" i="46"/>
  <c r="Q7" i="46"/>
  <c r="P7" i="46"/>
  <c r="O7" i="46"/>
  <c r="N7" i="46"/>
  <c r="M7" i="46"/>
  <c r="L7" i="46"/>
  <c r="K7" i="46"/>
  <c r="J7" i="46"/>
  <c r="I7" i="46"/>
  <c r="H7" i="46"/>
  <c r="G7" i="46"/>
  <c r="F7" i="46"/>
  <c r="E7" i="46"/>
  <c r="D7" i="46"/>
  <c r="C7" i="46"/>
  <c r="N44" i="17" l="1"/>
  <c r="M44" i="17"/>
  <c r="L44" i="17"/>
  <c r="K44" i="17"/>
  <c r="J44" i="17"/>
  <c r="I44" i="17"/>
  <c r="H44" i="17"/>
  <c r="G44" i="17"/>
  <c r="F44" i="17"/>
  <c r="E44" i="17"/>
  <c r="D44" i="17"/>
  <c r="C44" i="17"/>
  <c r="B44" i="17"/>
  <c r="F21" i="16" l="1"/>
  <c r="E21" i="16"/>
  <c r="F20" i="16"/>
  <c r="E20" i="16"/>
  <c r="F19" i="16"/>
  <c r="E19" i="16"/>
  <c r="F18" i="16"/>
  <c r="E18" i="16"/>
  <c r="F17" i="16"/>
  <c r="E17" i="16"/>
  <c r="F16" i="16"/>
  <c r="E16" i="16"/>
  <c r="F15" i="16"/>
  <c r="E15" i="16"/>
  <c r="F14" i="16"/>
  <c r="E14" i="16"/>
  <c r="F13" i="16"/>
  <c r="E13" i="16"/>
  <c r="F12" i="16"/>
  <c r="E12" i="16"/>
  <c r="F11" i="16"/>
  <c r="E11" i="16"/>
  <c r="F10" i="16"/>
  <c r="E10" i="16"/>
  <c r="F9" i="16"/>
  <c r="E9" i="16"/>
  <c r="F8" i="16"/>
  <c r="E8" i="16"/>
  <c r="F7" i="16"/>
  <c r="E7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C7" i="14"/>
  <c r="D24" i="16" l="1"/>
  <c r="F24" i="16"/>
  <c r="C24" i="16"/>
  <c r="E24" i="16"/>
  <c r="A3" i="43"/>
  <c r="F21" i="17" l="1"/>
  <c r="E21" i="17"/>
  <c r="D21" i="17"/>
  <c r="C21" i="17"/>
  <c r="B21" i="17"/>
  <c r="J21" i="14"/>
  <c r="J21" i="15" s="1"/>
  <c r="I21" i="14"/>
  <c r="I21" i="15" s="1"/>
  <c r="H21" i="14"/>
  <c r="H21" i="15" s="1"/>
  <c r="G21" i="14"/>
  <c r="G21" i="15" s="1"/>
  <c r="F21" i="14"/>
  <c r="F21" i="15" s="1"/>
  <c r="E21" i="14"/>
  <c r="E21" i="15" s="1"/>
  <c r="D21" i="14"/>
  <c r="D21" i="15" s="1"/>
  <c r="C21" i="14"/>
  <c r="C21" i="15" s="1"/>
  <c r="B21" i="14"/>
  <c r="B21" i="16" s="1"/>
  <c r="N43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B7" i="17" l="1"/>
  <c r="B10" i="17"/>
  <c r="B11" i="17"/>
  <c r="B13" i="17"/>
  <c r="B14" i="17"/>
  <c r="B15" i="17"/>
  <c r="B18" i="17"/>
  <c r="B19" i="17"/>
  <c r="I8" i="14"/>
  <c r="I9" i="14"/>
  <c r="I9" i="15" s="1"/>
  <c r="I10" i="14"/>
  <c r="I10" i="15" s="1"/>
  <c r="I11" i="14"/>
  <c r="I11" i="15" s="1"/>
  <c r="I12" i="14"/>
  <c r="I12" i="15" s="1"/>
  <c r="I13" i="14"/>
  <c r="I13" i="15" s="1"/>
  <c r="I14" i="14"/>
  <c r="I14" i="15" s="1"/>
  <c r="I15" i="14"/>
  <c r="I15" i="15" s="1"/>
  <c r="I16" i="14"/>
  <c r="I16" i="15" s="1"/>
  <c r="I17" i="14"/>
  <c r="I17" i="15" s="1"/>
  <c r="I18" i="14"/>
  <c r="I18" i="15" s="1"/>
  <c r="I19" i="14"/>
  <c r="I19" i="15" s="1"/>
  <c r="I20" i="14"/>
  <c r="I20" i="15" s="1"/>
  <c r="I7" i="14"/>
  <c r="B20" i="14"/>
  <c r="B20" i="16" s="1"/>
  <c r="B19" i="14"/>
  <c r="B19" i="16" s="1"/>
  <c r="B18" i="14"/>
  <c r="B18" i="16" s="1"/>
  <c r="B17" i="14"/>
  <c r="B17" i="16" s="1"/>
  <c r="B16" i="14"/>
  <c r="B16" i="16" s="1"/>
  <c r="B15" i="14"/>
  <c r="B15" i="16" s="1"/>
  <c r="B14" i="14"/>
  <c r="B14" i="16" s="1"/>
  <c r="B13" i="14"/>
  <c r="B13" i="16" s="1"/>
  <c r="B12" i="14"/>
  <c r="B12" i="16" s="1"/>
  <c r="B11" i="14"/>
  <c r="B11" i="16" s="1"/>
  <c r="B10" i="14"/>
  <c r="B10" i="16" s="1"/>
  <c r="B9" i="14"/>
  <c r="B9" i="16" s="1"/>
  <c r="B8" i="14"/>
  <c r="B8" i="16" s="1"/>
  <c r="B7" i="14"/>
  <c r="B7" i="16" s="1"/>
  <c r="C7" i="15"/>
  <c r="D7" i="14"/>
  <c r="E7" i="14"/>
  <c r="F7" i="14"/>
  <c r="G7" i="14"/>
  <c r="H7" i="14"/>
  <c r="J7" i="14"/>
  <c r="C8" i="14"/>
  <c r="D8" i="14"/>
  <c r="D8" i="15" s="1"/>
  <c r="E8" i="14"/>
  <c r="E8" i="15" s="1"/>
  <c r="F8" i="14"/>
  <c r="F8" i="15" s="1"/>
  <c r="G8" i="14"/>
  <c r="G8" i="15" s="1"/>
  <c r="H8" i="14"/>
  <c r="J8" i="14"/>
  <c r="J8" i="15" s="1"/>
  <c r="C9" i="14"/>
  <c r="C9" i="15" s="1"/>
  <c r="D9" i="14"/>
  <c r="D9" i="15" s="1"/>
  <c r="E9" i="14"/>
  <c r="E9" i="15" s="1"/>
  <c r="F9" i="14"/>
  <c r="F9" i="15" s="1"/>
  <c r="G9" i="14"/>
  <c r="G9" i="15" s="1"/>
  <c r="H9" i="14"/>
  <c r="H9" i="15" s="1"/>
  <c r="J9" i="14"/>
  <c r="J9" i="15" s="1"/>
  <c r="C10" i="14"/>
  <c r="C10" i="15" s="1"/>
  <c r="D10" i="14"/>
  <c r="D10" i="15" s="1"/>
  <c r="E10" i="14"/>
  <c r="E10" i="15" s="1"/>
  <c r="F10" i="14"/>
  <c r="F10" i="15" s="1"/>
  <c r="G10" i="14"/>
  <c r="G10" i="15" s="1"/>
  <c r="H10" i="14"/>
  <c r="H10" i="15" s="1"/>
  <c r="J10" i="14"/>
  <c r="J10" i="15" s="1"/>
  <c r="C11" i="14"/>
  <c r="C11" i="15" s="1"/>
  <c r="D11" i="14"/>
  <c r="D11" i="15" s="1"/>
  <c r="E11" i="14"/>
  <c r="E11" i="15" s="1"/>
  <c r="F11" i="14"/>
  <c r="F11" i="15" s="1"/>
  <c r="G11" i="14"/>
  <c r="G11" i="15" s="1"/>
  <c r="H11" i="14"/>
  <c r="H11" i="15" s="1"/>
  <c r="J11" i="14"/>
  <c r="J11" i="15" s="1"/>
  <c r="C12" i="14"/>
  <c r="C12" i="15" s="1"/>
  <c r="D12" i="14"/>
  <c r="D12" i="15" s="1"/>
  <c r="E12" i="14"/>
  <c r="E12" i="15" s="1"/>
  <c r="F12" i="14"/>
  <c r="F12" i="15" s="1"/>
  <c r="G12" i="14"/>
  <c r="G12" i="15" s="1"/>
  <c r="H12" i="14"/>
  <c r="H12" i="15" s="1"/>
  <c r="J12" i="14"/>
  <c r="J12" i="15" s="1"/>
  <c r="C13" i="14"/>
  <c r="C13" i="15" s="1"/>
  <c r="D13" i="14"/>
  <c r="D13" i="15" s="1"/>
  <c r="E13" i="14"/>
  <c r="E13" i="15" s="1"/>
  <c r="F13" i="14"/>
  <c r="F13" i="15" s="1"/>
  <c r="G13" i="14"/>
  <c r="G13" i="15" s="1"/>
  <c r="H13" i="14"/>
  <c r="H13" i="15" s="1"/>
  <c r="J13" i="14"/>
  <c r="J13" i="15" s="1"/>
  <c r="C14" i="14"/>
  <c r="C14" i="15" s="1"/>
  <c r="D14" i="14"/>
  <c r="D14" i="15" s="1"/>
  <c r="E14" i="14"/>
  <c r="E14" i="15" s="1"/>
  <c r="F14" i="14"/>
  <c r="F14" i="15" s="1"/>
  <c r="G14" i="14"/>
  <c r="G14" i="15" s="1"/>
  <c r="H14" i="14"/>
  <c r="H14" i="15" s="1"/>
  <c r="J14" i="14"/>
  <c r="J14" i="15" s="1"/>
  <c r="C15" i="14"/>
  <c r="C15" i="15" s="1"/>
  <c r="D15" i="14"/>
  <c r="D15" i="15" s="1"/>
  <c r="E15" i="14"/>
  <c r="E15" i="15" s="1"/>
  <c r="F15" i="14"/>
  <c r="F15" i="15" s="1"/>
  <c r="G15" i="14"/>
  <c r="G15" i="15" s="1"/>
  <c r="H15" i="14"/>
  <c r="H15" i="15" s="1"/>
  <c r="J15" i="14"/>
  <c r="J15" i="15" s="1"/>
  <c r="C16" i="14"/>
  <c r="C16" i="15" s="1"/>
  <c r="D16" i="14"/>
  <c r="D16" i="15" s="1"/>
  <c r="E16" i="14"/>
  <c r="E16" i="15" s="1"/>
  <c r="F16" i="14"/>
  <c r="F16" i="15" s="1"/>
  <c r="G16" i="14"/>
  <c r="G16" i="15" s="1"/>
  <c r="H16" i="14"/>
  <c r="H16" i="15" s="1"/>
  <c r="J16" i="14"/>
  <c r="J16" i="15" s="1"/>
  <c r="C17" i="14"/>
  <c r="C17" i="15" s="1"/>
  <c r="D17" i="14"/>
  <c r="D17" i="15" s="1"/>
  <c r="E17" i="14"/>
  <c r="E17" i="15" s="1"/>
  <c r="F17" i="14"/>
  <c r="F17" i="15" s="1"/>
  <c r="G17" i="14"/>
  <c r="G17" i="15" s="1"/>
  <c r="H17" i="14"/>
  <c r="H17" i="15" s="1"/>
  <c r="J17" i="14"/>
  <c r="J17" i="15" s="1"/>
  <c r="C18" i="14"/>
  <c r="C18" i="15" s="1"/>
  <c r="D18" i="14"/>
  <c r="D18" i="15" s="1"/>
  <c r="E18" i="14"/>
  <c r="E18" i="15" s="1"/>
  <c r="F18" i="14"/>
  <c r="F18" i="15" s="1"/>
  <c r="G18" i="14"/>
  <c r="G18" i="15" s="1"/>
  <c r="H18" i="14"/>
  <c r="H18" i="15" s="1"/>
  <c r="J18" i="14"/>
  <c r="J18" i="15" s="1"/>
  <c r="C19" i="14"/>
  <c r="C19" i="15" s="1"/>
  <c r="D19" i="14"/>
  <c r="D19" i="15" s="1"/>
  <c r="E19" i="14"/>
  <c r="E19" i="15" s="1"/>
  <c r="F19" i="14"/>
  <c r="F19" i="15" s="1"/>
  <c r="G19" i="14"/>
  <c r="G19" i="15" s="1"/>
  <c r="H19" i="14"/>
  <c r="H19" i="15" s="1"/>
  <c r="J19" i="14"/>
  <c r="J19" i="15" s="1"/>
  <c r="C20" i="14"/>
  <c r="C20" i="15" s="1"/>
  <c r="D20" i="14"/>
  <c r="D20" i="15" s="1"/>
  <c r="E20" i="14"/>
  <c r="E20" i="15" s="1"/>
  <c r="F20" i="14"/>
  <c r="F20" i="15" s="1"/>
  <c r="G20" i="14"/>
  <c r="G20" i="15" s="1"/>
  <c r="H20" i="14"/>
  <c r="H20" i="15" s="1"/>
  <c r="J20" i="14"/>
  <c r="J20" i="15" s="1"/>
  <c r="D7" i="17"/>
  <c r="E7" i="17"/>
  <c r="F7" i="17"/>
  <c r="C8" i="17"/>
  <c r="D8" i="17"/>
  <c r="E8" i="17"/>
  <c r="F8" i="17"/>
  <c r="C9" i="17"/>
  <c r="D9" i="17"/>
  <c r="E9" i="17"/>
  <c r="F9" i="17"/>
  <c r="C10" i="17"/>
  <c r="D10" i="17"/>
  <c r="F10" i="17"/>
  <c r="D11" i="17"/>
  <c r="E11" i="17"/>
  <c r="F11" i="17"/>
  <c r="C12" i="17"/>
  <c r="D12" i="17"/>
  <c r="E12" i="17"/>
  <c r="F12" i="17"/>
  <c r="C13" i="17"/>
  <c r="D13" i="17"/>
  <c r="E13" i="17"/>
  <c r="C14" i="17"/>
  <c r="D14" i="17"/>
  <c r="E14" i="17"/>
  <c r="F14" i="17"/>
  <c r="C15" i="17"/>
  <c r="D15" i="17"/>
  <c r="E15" i="17"/>
  <c r="F15" i="17"/>
  <c r="C16" i="17"/>
  <c r="D16" i="17"/>
  <c r="E16" i="17"/>
  <c r="F16" i="17"/>
  <c r="C17" i="17"/>
  <c r="D17" i="17"/>
  <c r="E17" i="17"/>
  <c r="F17" i="17"/>
  <c r="C18" i="17"/>
  <c r="D18" i="17"/>
  <c r="E18" i="17"/>
  <c r="F18" i="17"/>
  <c r="D19" i="17"/>
  <c r="E19" i="17"/>
  <c r="F19" i="17"/>
  <c r="C20" i="17"/>
  <c r="D20" i="17"/>
  <c r="E20" i="17"/>
  <c r="F20" i="17"/>
  <c r="B20" i="17"/>
  <c r="B17" i="17"/>
  <c r="B16" i="17"/>
  <c r="B12" i="17"/>
  <c r="B9" i="17"/>
  <c r="B8" i="17"/>
  <c r="R28" i="14"/>
  <c r="B3" i="16"/>
  <c r="N27" i="16" s="1"/>
  <c r="B3" i="15"/>
  <c r="R28" i="15" s="1"/>
  <c r="N27" i="17" s="1"/>
  <c r="B24" i="16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C19" i="17"/>
  <c r="F13" i="17"/>
  <c r="C11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D24" i="17" l="1"/>
  <c r="F24" i="17"/>
  <c r="C8" i="15"/>
  <c r="C24" i="15" s="1"/>
  <c r="C24" i="14"/>
  <c r="F7" i="15"/>
  <c r="F24" i="15" s="1"/>
  <c r="F24" i="14"/>
  <c r="J7" i="15"/>
  <c r="J24" i="15" s="1"/>
  <c r="J24" i="14"/>
  <c r="E7" i="15"/>
  <c r="E24" i="15" s="1"/>
  <c r="E24" i="14"/>
  <c r="H7" i="15"/>
  <c r="H24" i="14"/>
  <c r="D7" i="15"/>
  <c r="D24" i="15" s="1"/>
  <c r="D24" i="14"/>
  <c r="I7" i="15"/>
  <c r="I24" i="14"/>
  <c r="G7" i="15"/>
  <c r="G24" i="15" s="1"/>
  <c r="G24" i="14"/>
  <c r="B3" i="17"/>
  <c r="C7" i="17"/>
  <c r="C24" i="17" s="1"/>
  <c r="E10" i="17"/>
  <c r="E24" i="17" s="1"/>
  <c r="H8" i="15"/>
  <c r="I8" i="15"/>
  <c r="I24" i="15" l="1"/>
  <c r="H24" i="15"/>
</calcChain>
</file>

<file path=xl/sharedStrings.xml><?xml version="1.0" encoding="utf-8"?>
<sst xmlns="http://schemas.openxmlformats.org/spreadsheetml/2006/main" count="410" uniqueCount="285">
  <si>
    <t>N</t>
  </si>
  <si>
    <t>Assets</t>
  </si>
  <si>
    <t>Liabilities</t>
  </si>
  <si>
    <t>Capital</t>
  </si>
  <si>
    <t>Profit</t>
  </si>
  <si>
    <t>Total Assets</t>
  </si>
  <si>
    <t>Loan Portfolio</t>
  </si>
  <si>
    <t>Total Liabilities</t>
  </si>
  <si>
    <t>Deposits of Individuals</t>
  </si>
  <si>
    <t>Loan Loss Reserves</t>
  </si>
  <si>
    <t>Shareholders' Equity</t>
  </si>
  <si>
    <t>Share Capital</t>
  </si>
  <si>
    <t>Regulatory Capital</t>
  </si>
  <si>
    <t>Total</t>
  </si>
  <si>
    <t>Provisions for Possible Losses</t>
  </si>
  <si>
    <t>Net Interest Income</t>
  </si>
  <si>
    <t>Net Fee and Commission Income</t>
  </si>
  <si>
    <t>Total Interest Income</t>
  </si>
  <si>
    <t>Interest Income from Loans</t>
  </si>
  <si>
    <t>Total Interest Expenses</t>
  </si>
  <si>
    <t>Interest Expenses on Deposits</t>
  </si>
  <si>
    <t>Gain (Loss) on Foreign Exchange Trade</t>
  </si>
  <si>
    <t>GEL</t>
  </si>
  <si>
    <t>FX</t>
  </si>
  <si>
    <t>Deposits' Structure of Banking Sector</t>
  </si>
  <si>
    <t>Deposits of Legal Entities</t>
  </si>
  <si>
    <t>Total Deposits</t>
  </si>
  <si>
    <t>წილი საბანკო სექტორში</t>
  </si>
  <si>
    <t>ბანკის დასახელება</t>
  </si>
  <si>
    <t>აქტივები</t>
  </si>
  <si>
    <t>საკრედიტო დაბანდება</t>
  </si>
  <si>
    <t>მთლიანი ვალდებულებები</t>
  </si>
  <si>
    <t>დეპოზიტები</t>
  </si>
  <si>
    <t>არასაბანკო იურიდიული და ფიზიკური პირების დეპოზიტები</t>
  </si>
  <si>
    <t>მ.შ. იურიდიულ პირთა დეპოზიტები</t>
  </si>
  <si>
    <t>მ.შ. ფიზიკურ პირთა დეპოზიტები</t>
  </si>
  <si>
    <t>სააქციო კაპიტალი</t>
  </si>
  <si>
    <t>ათას ლარებში</t>
  </si>
  <si>
    <t>ვალდებულებები</t>
  </si>
  <si>
    <t>კაპიტალი</t>
  </si>
  <si>
    <t>მოგება</t>
  </si>
  <si>
    <t>მთლიანი აქტივები</t>
  </si>
  <si>
    <t>ფულადი სახსრები</t>
  </si>
  <si>
    <t>სესხების შესაძლო დანაკარგების რეზერვი</t>
  </si>
  <si>
    <t>სულ დეპოზიტები</t>
  </si>
  <si>
    <t>ნასესხები სახსრები</t>
  </si>
  <si>
    <t>მ.შ.საწესდებო კაპიტალი</t>
  </si>
  <si>
    <t>საზედამხედველო კაპიტალი</t>
  </si>
  <si>
    <t>Market Share</t>
  </si>
  <si>
    <t>Name of The Bank</t>
  </si>
  <si>
    <t>Non Banking Deposits</t>
  </si>
  <si>
    <t>Total Banking Sector</t>
  </si>
  <si>
    <t>Cash Equivalents</t>
  </si>
  <si>
    <t>Borrowed Funds</t>
  </si>
  <si>
    <t>Thausands GEL</t>
  </si>
  <si>
    <t>წმინდა საპროცენტო შემოსავალი</t>
  </si>
  <si>
    <t>წმინდა საკომისიო შემოსავალი</t>
  </si>
  <si>
    <t>წმინდა მოგება</t>
  </si>
  <si>
    <t>მთლიანი აქტივების მოცულობა</t>
  </si>
  <si>
    <t>საპროცენტო შემოსავლები</t>
  </si>
  <si>
    <t>არასაპროცენტო შემოსავლები</t>
  </si>
  <si>
    <t>დანახარჯები აქტივების შესაძლო დანაკარგების მიხედვით</t>
  </si>
  <si>
    <t>მთლიანი საპროცენტო შემოსავალი</t>
  </si>
  <si>
    <t>მ.შ. საპროცენტო შემოსავლები სესხებიდან</t>
  </si>
  <si>
    <t>მთლიანი საპროცენტო ხარჯი</t>
  </si>
  <si>
    <t>მ.შ. დეპოზიტებზე გადახდილი პროცენტები</t>
  </si>
  <si>
    <t>წმინდა არასაპროცენტო შემოსავალი</t>
  </si>
  <si>
    <t>NET Interest Income</t>
  </si>
  <si>
    <t>Interest Income</t>
  </si>
  <si>
    <t>Non Interest Income</t>
  </si>
  <si>
    <t>NET Income</t>
  </si>
  <si>
    <t>Net Non-Interest Income</t>
  </si>
  <si>
    <t>სულ</t>
  </si>
  <si>
    <t>ლარი</t>
  </si>
  <si>
    <t>სებ–ის დეპოზიტები</t>
  </si>
  <si>
    <t>კომერციული ბანკების დეპოზიტები</t>
  </si>
  <si>
    <t>იურიდიული პირების დეპოზიტები</t>
  </si>
  <si>
    <t>რეზიდენტი იურიდიული პირების დეპოზიტები</t>
  </si>
  <si>
    <t>არარეზიდენტი იურიდიული პირების დეპოზიტები</t>
  </si>
  <si>
    <t>ფიზიკური პირების დეპოზიტები</t>
  </si>
  <si>
    <t>რეზიდენტი ფიზიკური პირების დეპოზიტები</t>
  </si>
  <si>
    <t>არარეზიდენტი ფიზიკური პირების დეპოზიტები</t>
  </si>
  <si>
    <t>ცხრილი N 1 – კომერციული ბანკების ფინანსური მონაცემები საბალანსო უწყისის მიხედვით</t>
  </si>
  <si>
    <t xml:space="preserve">ცხრილი N 2 – კომერციული ბანკების ფინანსური მონაცემები მოგება–ზარალის უწყისის მიხედვით </t>
  </si>
  <si>
    <t>Balance Sheet Financial Data of Commercial Banks Operating in Georgia</t>
  </si>
  <si>
    <t>ვადიანი დეპოზიტები</t>
  </si>
  <si>
    <t>მოგება აქტივებზე ROA, გაწლიურებული</t>
  </si>
  <si>
    <t>მოგება კაპიტალზე ROE, გაწლიურებული</t>
  </si>
  <si>
    <t>Return on Assets - ROA, Annualized</t>
  </si>
  <si>
    <t>Return on Equity - ROE, Annualized</t>
  </si>
  <si>
    <t>კონსოლიდირებული</t>
  </si>
  <si>
    <t>Income Statement Financial Data of Commercial Banks Operating in Georgia</t>
  </si>
  <si>
    <t>სახელმწიფო ორგანიზაციები</t>
  </si>
  <si>
    <t xml:space="preserve">საფინანსო ინსტიტუტები </t>
  </si>
  <si>
    <t>უძრავი ქონების დეველოპმენტი</t>
  </si>
  <si>
    <t>უძრავი ქონების მენეჯმენტი</t>
  </si>
  <si>
    <t>სამშენებლო კომპანიები (არა დეველოპერები)</t>
  </si>
  <si>
    <t>სამშენებლო მასალების მოპოვება, წარმოება და ვაჭრობა</t>
  </si>
  <si>
    <t>სამომხმარებლო საქონლის წარმოება</t>
  </si>
  <si>
    <t>ვაჭრობა (სხვა)</t>
  </si>
  <si>
    <t>წარმოება (სხვა)</t>
  </si>
  <si>
    <t>სასტუმროები და ტურიზმი</t>
  </si>
  <si>
    <t>რესტორნები, ბარები, კაფეები და სწრაფი კვების ობიექტები</t>
  </si>
  <si>
    <t>მძიმე მრეწველობა</t>
  </si>
  <si>
    <t>ენერგეტიკა</t>
  </si>
  <si>
    <t>ავტომობილების დილერები</t>
  </si>
  <si>
    <t>ჯანდაცვა</t>
  </si>
  <si>
    <t>ფარმაცევტიკა</t>
  </si>
  <si>
    <t>ტელეკომუნიკაცია</t>
  </si>
  <si>
    <t>სერვისი</t>
  </si>
  <si>
    <t>სოფლის მეურნეობის სექტორი</t>
  </si>
  <si>
    <t>საცალო პროდუქტები</t>
  </si>
  <si>
    <t>მომენტალური განვადება</t>
  </si>
  <si>
    <t>ოვერდრაფტები</t>
  </si>
  <si>
    <t>საკრედიტო ბარათები</t>
  </si>
  <si>
    <t>იპოთეკური სესხები</t>
  </si>
  <si>
    <t>Table N 7 - Credit portfolio by sectors</t>
  </si>
  <si>
    <t>State</t>
  </si>
  <si>
    <t>Financial Institutions</t>
  </si>
  <si>
    <t>Real Estate Management</t>
  </si>
  <si>
    <t>Construction Companies</t>
  </si>
  <si>
    <t>Production and Trade of Construction Materials</t>
  </si>
  <si>
    <t>Trade of Consumer Foods and Goods</t>
  </si>
  <si>
    <t>Production of Consumer Foods and Goods</t>
  </si>
  <si>
    <t>Production and Trade of Durable Goods</t>
  </si>
  <si>
    <t>Production and Trade of Clothes, Shoes and Textiles</t>
  </si>
  <si>
    <t>Trade (Other)</t>
  </si>
  <si>
    <t>Other Production</t>
  </si>
  <si>
    <t>Hotels, Tourism</t>
  </si>
  <si>
    <t>Restaurants</t>
  </si>
  <si>
    <t>Industry</t>
  </si>
  <si>
    <t>Energy</t>
  </si>
  <si>
    <t>Auto Dealers</t>
  </si>
  <si>
    <t>Health Care</t>
  </si>
  <si>
    <t>Pharmacy</t>
  </si>
  <si>
    <t>Telecommunication</t>
  </si>
  <si>
    <t>Service</t>
  </si>
  <si>
    <t>Agro</t>
  </si>
  <si>
    <t>Retail</t>
  </si>
  <si>
    <t>Car Loans</t>
  </si>
  <si>
    <t>Consumer Loans</t>
  </si>
  <si>
    <t>Momental Installments</t>
  </si>
  <si>
    <t>Payrolls (Overdrafts)</t>
  </si>
  <si>
    <t>Credit Cards</t>
  </si>
  <si>
    <t>Mortgages</t>
  </si>
  <si>
    <t>For Finished Property</t>
  </si>
  <si>
    <t>For in Progress Property</t>
  </si>
  <si>
    <t>საქართველოს ბანკი</t>
  </si>
  <si>
    <t>თი–ბი–სი ბანკი</t>
  </si>
  <si>
    <t>ლიბერთი ბანკი</t>
  </si>
  <si>
    <t>ვი–თი–ბი ბანკი</t>
  </si>
  <si>
    <t>პროკრედიტ ბანკი</t>
  </si>
  <si>
    <t>ბაზის ბანკი</t>
  </si>
  <si>
    <t>ქართუ ბანკი</t>
  </si>
  <si>
    <t>ტერა ბანკი</t>
  </si>
  <si>
    <t>კრედო ბანკი</t>
  </si>
  <si>
    <t>ხალიკ ბანკი</t>
  </si>
  <si>
    <t>ზირაათ ბანკი</t>
  </si>
  <si>
    <t>Bank of Georgia</t>
  </si>
  <si>
    <t>TBC Bank</t>
  </si>
  <si>
    <t>Liberty Bank</t>
  </si>
  <si>
    <t>VTB Bank Georgia</t>
  </si>
  <si>
    <t>ProCredit Bank</t>
  </si>
  <si>
    <t>Basis Bank</t>
  </si>
  <si>
    <t>Cartu Bank</t>
  </si>
  <si>
    <t>Tera bank</t>
  </si>
  <si>
    <t>Credo Bank</t>
  </si>
  <si>
    <t>HALYK Bank</t>
  </si>
  <si>
    <t>Pasha Bank</t>
  </si>
  <si>
    <t>Ziraat Bank</t>
  </si>
  <si>
    <t>Silk Bank</t>
  </si>
  <si>
    <t>სილქ ბანკი</t>
  </si>
  <si>
    <t xml:space="preserve">სახელმწიფო ინსტიტუტებისა და სახელმწიფო კონტროლს დაქვემდებარებულ ორგანიზაციებიდან მოზიდული უზრუნველყოფილი დეპოზიტები
</t>
  </si>
  <si>
    <t>Secured deposits of government institutions and government controlled entities</t>
  </si>
  <si>
    <t>პეისერა</t>
  </si>
  <si>
    <t>Paysera</t>
  </si>
  <si>
    <t>სხვა</t>
  </si>
  <si>
    <t>მოთხოვნამდე დეპოზიტები</t>
  </si>
  <si>
    <t>მიმდინარე დეპოზიტები</t>
  </si>
  <si>
    <t>სადეპოზიტო სერტიფიკატები (CD)</t>
  </si>
  <si>
    <t>ყველა სახის დეპოზიტები</t>
  </si>
  <si>
    <t>ფინანსური სექტორის დეპოზიტები</t>
  </si>
  <si>
    <t>რეზიდენტი კომერციული ბანკების დეპოზიტები</t>
  </si>
  <si>
    <t>არარეზიდენტი კომერციული ბანკების დეპოზიტები</t>
  </si>
  <si>
    <t>არასაბანკო ფინანსური ინსტიტუტების დეპოზიტები</t>
  </si>
  <si>
    <t>რეზიდენტი არასაბანკო ფინანსური ინსტიტუტების დეპოზიტები</t>
  </si>
  <si>
    <t>არარეზიდენტი არასაბანკო ფინანსური ინსტიტუტების დეპოზიტები</t>
  </si>
  <si>
    <t>სულ ფინანსური სექტორის დეპოზიტები</t>
  </si>
  <si>
    <t>არაფინანსური სექტორის დეპოზიტები</t>
  </si>
  <si>
    <t>სულ არასაბანკო იურიდიული და ფიზიკური პირების დეპოზიტები</t>
  </si>
  <si>
    <t>მოგება–ზარალი ვალუტის ყიდვა–გაყიდვის ოპერაციებიდან</t>
  </si>
  <si>
    <t>ცხრილი N5 – დეპოზიტების სტრუქტურა საბანკო სექტორში</t>
  </si>
  <si>
    <t>Other</t>
  </si>
  <si>
    <t>ფინანსური ინსტრუმენტის ამორტიზირებული ღირებულება</t>
  </si>
  <si>
    <t>ფინანსური ინსტრუმენტის მოსალოდნელი საკრედიტო ზარალი (BANK)</t>
  </si>
  <si>
    <t>სესხის ძირი თანხით შეწონილი საპროცენტო განაკვეთი</t>
  </si>
  <si>
    <t>სესხის ძირი თანხით შეწონილი საშუალო საკონტრაქტო ვადიანობა სტოკზე (თვე)</t>
  </si>
  <si>
    <t>91 და მეტი დღით ვადაგადაცილებული  ფინანსური ინსტრუმენტების ამორტიზებული ღირებულება</t>
  </si>
  <si>
    <t>1-ი დონის (BANK) საკრედიტო რისკი ფინანსური ინსტრუმენტების ამორტიზირებული ღირებულება</t>
  </si>
  <si>
    <t>მე-2 დონის (BANK) საკრედიტო რისკი ფინანსური ინსტრუმენტების ამორტიზირებული ღირებულება</t>
  </si>
  <si>
    <t>მე-3 დონის (BANK)  საკრედიტო რისკი ფინანსური ინსტრუმენტების ამორტიზირებული ღირებულება</t>
  </si>
  <si>
    <t>შეძენილი ან გამოშვებული, გაუფასურებული (POCI) (BANK)  ფინანსური ინსტრუმენტების ამორტიზირებული ღირებულება</t>
  </si>
  <si>
    <t>საბითუმო ლომბარდი</t>
  </si>
  <si>
    <t>სამომხმარებლო საქონლით ვაჭრობა</t>
  </si>
  <si>
    <t>ხანგრძლივი მოხმარების სამომხმარებლო საქონლის წარმოება და ვაჭრობა</t>
  </si>
  <si>
    <t>ფეხსაცმლის, ტანსაცმლისა და ტექსტილის წარმოება და ვაჭრობა</t>
  </si>
  <si>
    <t>ბენზინგასამართი სადგურები და ბენზინის იმპორტიორები</t>
  </si>
  <si>
    <t>მათ შორის: ექსპორტიორები</t>
  </si>
  <si>
    <t>სატრანსპორტო სესხები</t>
  </si>
  <si>
    <t>სამომხმარებლო სესხები</t>
  </si>
  <si>
    <t>სწრაფი სესხები (Pay Day Loans)</t>
  </si>
  <si>
    <t>იპოთეკური სესხები - დასრულებული უძრავი ქონების შეძენა</t>
  </si>
  <si>
    <t>იპოთეკური სესხები - მშენებლობა, მშენებლობის პროცესში მყოფი უძრავი ქონების შეძენა</t>
  </si>
  <si>
    <t>იპოთეკური სესხები - უძრავი ქონების რემონტისათვის</t>
  </si>
  <si>
    <t>საცალო ლომბარდული სესხები</t>
  </si>
  <si>
    <t>სტუდენტური სესხები</t>
  </si>
  <si>
    <t xml:space="preserve">კორპორატიული სეგმენტი </t>
  </si>
  <si>
    <t xml:space="preserve">მცირე და საშუალო სეგმენტი </t>
  </si>
  <si>
    <t>მიკრო სეგმენტი</t>
  </si>
  <si>
    <t xml:space="preserve">საცალო სეგმენტი </t>
  </si>
  <si>
    <t>სექტორები, საცალო პროდუქტები</t>
  </si>
  <si>
    <t>ცხრილი N6 - სასესხო პორტფელი სექტორების მიხედვით</t>
  </si>
  <si>
    <t>Sectors, retail products</t>
  </si>
  <si>
    <t>Oil Importers and Retailers</t>
  </si>
  <si>
    <t>i.a. Exporters</t>
  </si>
  <si>
    <t>Pay Day Loans</t>
  </si>
  <si>
    <t>For Housing Rennovations</t>
  </si>
  <si>
    <t>Student Loans</t>
  </si>
  <si>
    <t>Retail Pawn Shop Loans</t>
  </si>
  <si>
    <t>Wholesale Pawn Shop</t>
  </si>
  <si>
    <t>Corporate Segment</t>
  </si>
  <si>
    <t>SME Segment</t>
  </si>
  <si>
    <t>Micro Segment</t>
  </si>
  <si>
    <t>Retail Segment</t>
  </si>
  <si>
    <t>ECL (BANK)</t>
  </si>
  <si>
    <t>Amortised Cost</t>
  </si>
  <si>
    <t>Interest rate weighted by loan principal</t>
  </si>
  <si>
    <t>Average contract maturity on stock weighted by loan principal (month)</t>
  </si>
  <si>
    <t>Amortised cost of financial instruments overdue by 91 days and more</t>
  </si>
  <si>
    <t>Amortised cost of Stage 1 (BANK) financial instruments</t>
  </si>
  <si>
    <t>Amortised cost of Stage 2 (BANK) financial isntruments</t>
  </si>
  <si>
    <t>Amortised cost of Stage 3 (BANK) financial instruments</t>
  </si>
  <si>
    <t>Amortised cost of purchased or originated, credit-impaired (POCI) (BANK) financial instruments</t>
  </si>
  <si>
    <t>Real Estate Development</t>
  </si>
  <si>
    <t>წმინდა საკომისიო შემოსავალი მომსახურების მიხედვით</t>
  </si>
  <si>
    <t>მოგება გადასახადის გადახდამდე</t>
  </si>
  <si>
    <t>Net Fee and Commission Income from Services</t>
  </si>
  <si>
    <t>Net Income Before Taxes</t>
  </si>
  <si>
    <t>პაშაბანკი</t>
  </si>
  <si>
    <t>იშ ბანკ</t>
  </si>
  <si>
    <t>IS Bank</t>
  </si>
  <si>
    <t>უცხ. ვალუტა</t>
  </si>
  <si>
    <t>Current (Accounts) Deposits</t>
  </si>
  <si>
    <t>Demand Deposits</t>
  </si>
  <si>
    <t>Time Deposits</t>
  </si>
  <si>
    <t>Certificates of Deposit (CD)</t>
  </si>
  <si>
    <t>All Deposits</t>
  </si>
  <si>
    <t>Financial Sector Deposits</t>
  </si>
  <si>
    <t>NBG Deposits</t>
  </si>
  <si>
    <t>Commercial Banks Deposits</t>
  </si>
  <si>
    <t>Resident banks</t>
  </si>
  <si>
    <t>Non-resident banks</t>
  </si>
  <si>
    <t>Nonbank Financial Institutions Deposits</t>
  </si>
  <si>
    <t>Resident nonbank financial institutes</t>
  </si>
  <si>
    <t>Non-resident nonbank financial institutes</t>
  </si>
  <si>
    <t>Total Financial Sector Deposits</t>
  </si>
  <si>
    <t>Non-financial Sector Deposits</t>
  </si>
  <si>
    <t>Resident legal entitites</t>
  </si>
  <si>
    <t>Non-resident legal entities</t>
  </si>
  <si>
    <t>Resident individuals</t>
  </si>
  <si>
    <t>Non-resident individuals</t>
  </si>
  <si>
    <t>Total Non-financial Sector Deposits</t>
  </si>
  <si>
    <t>ათასი ლარი</t>
  </si>
  <si>
    <t>Consolidated</t>
  </si>
  <si>
    <t>Interbank Financial Instruments</t>
  </si>
  <si>
    <t>ბანკთაშორისი ფინანსური ინსტრუმენტები</t>
  </si>
  <si>
    <t>საკრედიტო პორტფელი (ბანკთაშორისი სესხების გარდა)</t>
  </si>
  <si>
    <t>Credit Portfolio (w/o Interbank financial instruments)</t>
  </si>
  <si>
    <t>Deposits of non-bank financial institutions</t>
  </si>
  <si>
    <t/>
  </si>
  <si>
    <t>პეივბანკი</t>
  </si>
  <si>
    <t>PaveBank</t>
  </si>
  <si>
    <t>ჰეშბანკი</t>
  </si>
  <si>
    <t>HashBank</t>
  </si>
  <si>
    <t>in 1000 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</si>
</sst>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$_-;\-* #,##0.00_$_-;_-* &quot;-&quot;??_$_-;_-@_-"/>
    <numFmt numFmtId="165" formatCode="_(* #,##0_);_(* \(#,##0\);_(* &quot;-&quot;??_);_(@_)"/>
    <numFmt numFmtId="166" formatCode="#,##0,"/>
    <numFmt numFmtId="167" formatCode="dd\/mm\/yyyy\ \მ\დ\გ\ო\მ\ა\რ\ე\ო\ბ\ი\თ"/>
    <numFmt numFmtId="168" formatCode="&quot;as on &quot;\ mmmm\ dd\,\ yyyy"/>
    <numFmt numFmtId="169" formatCode="&quot;as of &quot;\ mmmm\ dd\,\ yyyy"/>
    <numFmt numFmtId="170" formatCode="_(* #,##0.0_);_(* \(#,##0.0\);_(* &quot;-&quot;??_);_(@_)"/>
  </numFmts>
  <fonts count="21" x14ac:knownFonts="1"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</font>
    <font>
      <b/>
      <u/>
      <sz val="10"/>
      <name val="Calibri"/>
      <family val="2"/>
      <scheme val="minor"/>
    </font>
    <font>
      <b/>
      <i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4">
    <xf numFmtId="0" fontId="0" fillId="0" borderId="0"/>
    <xf numFmtId="164" fontId="6" fillId="0" borderId="0" applyFill="0" applyBorder="0" applyAlignment="0" applyProtection="0"/>
    <xf numFmtId="9" fontId="6" fillId="0" borderId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06">
    <xf numFmtId="0" fontId="0" fillId="0" borderId="0" xfId="0"/>
    <xf numFmtId="0" fontId="10" fillId="0" borderId="0" xfId="0" applyFont="1" applyFill="1"/>
    <xf numFmtId="0" fontId="10" fillId="0" borderId="0" xfId="0" applyFont="1"/>
    <xf numFmtId="0" fontId="10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12" fillId="0" borderId="0" xfId="0" applyFont="1" applyProtection="1"/>
    <xf numFmtId="16" fontId="12" fillId="0" borderId="0" xfId="0" applyNumberFormat="1" applyFont="1" applyProtection="1"/>
    <xf numFmtId="0" fontId="12" fillId="0" borderId="4" xfId="0" applyFont="1" applyBorder="1" applyAlignment="1" applyProtection="1">
      <alignment horizontal="center" vertical="center" textRotation="90" wrapText="1"/>
    </xf>
    <xf numFmtId="0" fontId="12" fillId="0" borderId="3" xfId="0" applyFont="1" applyBorder="1" applyAlignment="1" applyProtection="1">
      <alignment horizontal="center" vertical="center" textRotation="90" wrapText="1"/>
    </xf>
    <xf numFmtId="0" fontId="12" fillId="0" borderId="5" xfId="0" applyFont="1" applyBorder="1" applyAlignment="1" applyProtection="1">
      <alignment horizontal="center" vertical="center" textRotation="90" wrapText="1"/>
    </xf>
    <xf numFmtId="0" fontId="12" fillId="0" borderId="0" xfId="0" applyFont="1" applyAlignment="1" applyProtection="1">
      <alignment wrapText="1"/>
    </xf>
    <xf numFmtId="10" fontId="10" fillId="2" borderId="6" xfId="2" applyNumberFormat="1" applyFont="1" applyFill="1" applyBorder="1" applyAlignment="1" applyProtection="1">
      <alignment horizontal="left"/>
    </xf>
    <xf numFmtId="10" fontId="13" fillId="2" borderId="7" xfId="3" applyNumberFormat="1" applyFont="1" applyFill="1" applyBorder="1" applyAlignment="1" applyProtection="1">
      <alignment horizontal="right"/>
    </xf>
    <xf numFmtId="10" fontId="13" fillId="2" borderId="2" xfId="3" applyNumberFormat="1" applyFont="1" applyFill="1" applyBorder="1" applyAlignment="1" applyProtection="1">
      <alignment horizontal="right"/>
    </xf>
    <xf numFmtId="10" fontId="10" fillId="0" borderId="6" xfId="2" applyNumberFormat="1" applyFont="1" applyFill="1" applyBorder="1" applyAlignment="1" applyProtection="1">
      <alignment horizontal="left"/>
    </xf>
    <xf numFmtId="10" fontId="13" fillId="0" borderId="7" xfId="3" applyNumberFormat="1" applyFont="1" applyFill="1" applyBorder="1" applyAlignment="1" applyProtection="1">
      <alignment horizontal="right"/>
    </xf>
    <xf numFmtId="10" fontId="13" fillId="0" borderId="2" xfId="3" applyNumberFormat="1" applyFont="1" applyFill="1" applyBorder="1" applyAlignment="1" applyProtection="1">
      <alignment horizontal="right"/>
    </xf>
    <xf numFmtId="1" fontId="9" fillId="0" borderId="8" xfId="2" applyNumberFormat="1" applyFont="1" applyFill="1" applyBorder="1" applyAlignment="1" applyProtection="1">
      <alignment horizontal="center" vertical="center"/>
    </xf>
    <xf numFmtId="10" fontId="9" fillId="0" borderId="9" xfId="2" applyNumberFormat="1" applyFont="1" applyFill="1" applyBorder="1" applyAlignment="1" applyProtection="1">
      <alignment horizontal="left"/>
    </xf>
    <xf numFmtId="10" fontId="14" fillId="0" borderId="8" xfId="3" applyNumberFormat="1" applyFont="1" applyFill="1" applyBorder="1" applyAlignment="1" applyProtection="1">
      <alignment horizontal="right"/>
    </xf>
    <xf numFmtId="10" fontId="14" fillId="0" borderId="10" xfId="3" applyNumberFormat="1" applyFont="1" applyFill="1" applyBorder="1" applyAlignment="1" applyProtection="1">
      <alignment horizontal="right"/>
    </xf>
    <xf numFmtId="10" fontId="14" fillId="0" borderId="9" xfId="3" applyNumberFormat="1" applyFont="1" applyFill="1" applyBorder="1" applyAlignment="1" applyProtection="1">
      <alignment horizontal="right"/>
    </xf>
    <xf numFmtId="165" fontId="7" fillId="0" borderId="0" xfId="1" applyNumberFormat="1" applyFont="1" applyProtection="1"/>
    <xf numFmtId="166" fontId="10" fillId="2" borderId="7" xfId="0" applyNumberFormat="1" applyFont="1" applyFill="1" applyBorder="1" applyAlignment="1" applyProtection="1">
      <alignment horizontal="right"/>
    </xf>
    <xf numFmtId="166" fontId="10" fillId="2" borderId="2" xfId="0" applyNumberFormat="1" applyFont="1" applyFill="1" applyBorder="1" applyAlignment="1" applyProtection="1">
      <alignment horizontal="right"/>
    </xf>
    <xf numFmtId="166" fontId="10" fillId="2" borderId="6" xfId="0" applyNumberFormat="1" applyFont="1" applyFill="1" applyBorder="1" applyAlignment="1" applyProtection="1">
      <alignment horizontal="right"/>
    </xf>
    <xf numFmtId="166" fontId="10" fillId="0" borderId="7" xfId="0" applyNumberFormat="1" applyFont="1" applyFill="1" applyBorder="1" applyAlignment="1" applyProtection="1">
      <alignment horizontal="right"/>
    </xf>
    <xf numFmtId="166" fontId="10" fillId="0" borderId="2" xfId="0" applyNumberFormat="1" applyFont="1" applyFill="1" applyBorder="1" applyAlignment="1" applyProtection="1">
      <alignment horizontal="right"/>
    </xf>
    <xf numFmtId="166" fontId="10" fillId="0" borderId="6" xfId="0" applyNumberFormat="1" applyFont="1" applyFill="1" applyBorder="1" applyAlignment="1" applyProtection="1">
      <alignment horizontal="right"/>
    </xf>
    <xf numFmtId="10" fontId="15" fillId="0" borderId="0" xfId="2" applyNumberFormat="1" applyFont="1" applyProtection="1"/>
    <xf numFmtId="10" fontId="10" fillId="2" borderId="7" xfId="2" applyNumberFormat="1" applyFont="1" applyFill="1" applyBorder="1" applyAlignment="1" applyProtection="1">
      <alignment horizontal="right"/>
    </xf>
    <xf numFmtId="10" fontId="10" fillId="2" borderId="2" xfId="2" applyNumberFormat="1" applyFont="1" applyFill="1" applyBorder="1" applyAlignment="1" applyProtection="1">
      <alignment horizontal="right"/>
    </xf>
    <xf numFmtId="10" fontId="10" fillId="2" borderId="6" xfId="2" applyNumberFormat="1" applyFont="1" applyFill="1" applyBorder="1" applyAlignment="1" applyProtection="1">
      <alignment horizontal="right"/>
    </xf>
    <xf numFmtId="10" fontId="10" fillId="0" borderId="7" xfId="2" applyNumberFormat="1" applyFont="1" applyFill="1" applyBorder="1" applyAlignment="1" applyProtection="1">
      <alignment horizontal="right"/>
    </xf>
    <xf numFmtId="10" fontId="10" fillId="0" borderId="2" xfId="2" applyNumberFormat="1" applyFont="1" applyFill="1" applyBorder="1" applyAlignment="1" applyProtection="1">
      <alignment horizontal="right"/>
    </xf>
    <xf numFmtId="10" fontId="10" fillId="0" borderId="6" xfId="2" applyNumberFormat="1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center" vertical="center" textRotation="90" wrapText="1"/>
    </xf>
    <xf numFmtId="0" fontId="10" fillId="0" borderId="5" xfId="0" applyFont="1" applyBorder="1" applyAlignment="1" applyProtection="1">
      <alignment horizontal="center" vertical="center" textRotation="90" wrapText="1"/>
    </xf>
    <xf numFmtId="0" fontId="11" fillId="0" borderId="0" xfId="0" applyFont="1" applyProtection="1"/>
    <xf numFmtId="0" fontId="10" fillId="0" borderId="4" xfId="0" applyFont="1" applyBorder="1" applyAlignment="1" applyProtection="1">
      <alignment horizontal="center" vertical="center" textRotation="90" wrapText="1"/>
    </xf>
    <xf numFmtId="0" fontId="10" fillId="0" borderId="13" xfId="0" applyFont="1" applyBorder="1" applyAlignment="1" applyProtection="1">
      <alignment horizontal="center" vertical="center" textRotation="90" wrapText="1"/>
    </xf>
    <xf numFmtId="166" fontId="10" fillId="2" borderId="13" xfId="0" applyNumberFormat="1" applyFont="1" applyFill="1" applyBorder="1" applyAlignment="1" applyProtection="1">
      <alignment horizontal="right"/>
    </xf>
    <xf numFmtId="166" fontId="10" fillId="2" borderId="4" xfId="0" applyNumberFormat="1" applyFont="1" applyFill="1" applyBorder="1" applyAlignment="1" applyProtection="1">
      <alignment horizontal="right"/>
    </xf>
    <xf numFmtId="166" fontId="10" fillId="2" borderId="3" xfId="0" applyNumberFormat="1" applyFont="1" applyFill="1" applyBorder="1" applyAlignment="1" applyProtection="1">
      <alignment horizontal="right"/>
    </xf>
    <xf numFmtId="166" fontId="10" fillId="2" borderId="5" xfId="0" applyNumberFormat="1" applyFont="1" applyFill="1" applyBorder="1" applyAlignment="1" applyProtection="1">
      <alignment horizontal="right"/>
    </xf>
    <xf numFmtId="166" fontId="10" fillId="0" borderId="13" xfId="0" applyNumberFormat="1" applyFont="1" applyFill="1" applyBorder="1" applyAlignment="1" applyProtection="1">
      <alignment horizontal="right"/>
    </xf>
    <xf numFmtId="166" fontId="10" fillId="0" borderId="4" xfId="0" applyNumberFormat="1" applyFont="1" applyFill="1" applyBorder="1" applyAlignment="1" applyProtection="1">
      <alignment horizontal="right"/>
    </xf>
    <xf numFmtId="166" fontId="10" fillId="0" borderId="3" xfId="0" applyNumberFormat="1" applyFont="1" applyFill="1" applyBorder="1" applyAlignment="1" applyProtection="1">
      <alignment horizontal="right"/>
    </xf>
    <xf numFmtId="166" fontId="10" fillId="0" borderId="5" xfId="0" applyNumberFormat="1" applyFont="1" applyFill="1" applyBorder="1" applyAlignment="1" applyProtection="1">
      <alignment horizontal="right"/>
    </xf>
    <xf numFmtId="3" fontId="10" fillId="0" borderId="0" xfId="0" applyNumberFormat="1" applyFont="1" applyBorder="1" applyProtection="1"/>
    <xf numFmtId="0" fontId="10" fillId="0" borderId="0" xfId="0" applyFont="1" applyProtection="1"/>
    <xf numFmtId="0" fontId="10" fillId="0" borderId="0" xfId="0" applyFont="1" applyFill="1" applyProtection="1"/>
    <xf numFmtId="0" fontId="10" fillId="0" borderId="0" xfId="0" applyFont="1" applyFill="1" applyBorder="1" applyProtection="1"/>
    <xf numFmtId="0" fontId="9" fillId="0" borderId="0" xfId="0" applyFont="1" applyFill="1" applyBorder="1" applyAlignment="1" applyProtection="1">
      <alignment horizontal="left"/>
    </xf>
    <xf numFmtId="165" fontId="10" fillId="2" borderId="7" xfId="1" applyNumberFormat="1" applyFont="1" applyFill="1" applyBorder="1" applyAlignment="1" applyProtection="1">
      <alignment horizontal="center" vertical="center"/>
    </xf>
    <xf numFmtId="165" fontId="10" fillId="0" borderId="7" xfId="1" applyNumberFormat="1" applyFont="1" applyFill="1" applyBorder="1" applyAlignment="1" applyProtection="1">
      <alignment horizontal="center" vertical="center"/>
    </xf>
    <xf numFmtId="10" fontId="10" fillId="2" borderId="7" xfId="3" applyNumberFormat="1" applyFont="1" applyFill="1" applyBorder="1" applyAlignment="1" applyProtection="1">
      <alignment horizontal="right"/>
    </xf>
    <xf numFmtId="10" fontId="10" fillId="2" borderId="2" xfId="3" applyNumberFormat="1" applyFont="1" applyFill="1" applyBorder="1" applyAlignment="1" applyProtection="1">
      <alignment horizontal="right"/>
    </xf>
    <xf numFmtId="10" fontId="10" fillId="2" borderId="6" xfId="3" applyNumberFormat="1" applyFont="1" applyFill="1" applyBorder="1" applyAlignment="1" applyProtection="1">
      <alignment horizontal="right"/>
    </xf>
    <xf numFmtId="10" fontId="10" fillId="0" borderId="7" xfId="3" applyNumberFormat="1" applyFont="1" applyFill="1" applyBorder="1" applyAlignment="1" applyProtection="1">
      <alignment horizontal="right"/>
    </xf>
    <xf numFmtId="10" fontId="10" fillId="0" borderId="2" xfId="3" applyNumberFormat="1" applyFont="1" applyFill="1" applyBorder="1" applyAlignment="1" applyProtection="1">
      <alignment horizontal="right"/>
    </xf>
    <xf numFmtId="166" fontId="12" fillId="0" borderId="0" xfId="0" applyNumberFormat="1" applyFont="1" applyProtection="1"/>
    <xf numFmtId="0" fontId="12" fillId="0" borderId="0" xfId="0" applyFont="1" applyAlignment="1" applyProtection="1">
      <alignment horizontal="right"/>
    </xf>
    <xf numFmtId="15" fontId="12" fillId="0" borderId="0" xfId="0" applyNumberFormat="1" applyFont="1" applyProtection="1"/>
    <xf numFmtId="167" fontId="12" fillId="0" borderId="0" xfId="0" applyNumberFormat="1" applyFont="1" applyProtection="1"/>
    <xf numFmtId="168" fontId="12" fillId="0" borderId="0" xfId="0" applyNumberFormat="1" applyFont="1" applyProtection="1"/>
    <xf numFmtId="167" fontId="12" fillId="3" borderId="0" xfId="0" applyNumberFormat="1" applyFont="1" applyFill="1" applyProtection="1"/>
    <xf numFmtId="167" fontId="16" fillId="0" borderId="0" xfId="0" applyNumberFormat="1" applyFont="1" applyProtection="1"/>
    <xf numFmtId="166" fontId="10" fillId="0" borderId="25" xfId="0" applyNumberFormat="1" applyFont="1" applyFill="1" applyBorder="1" applyAlignment="1" applyProtection="1">
      <alignment horizontal="right"/>
    </xf>
    <xf numFmtId="166" fontId="10" fillId="2" borderId="25" xfId="0" applyNumberFormat="1" applyFont="1" applyFill="1" applyBorder="1" applyAlignment="1" applyProtection="1">
      <alignment horizontal="right"/>
    </xf>
    <xf numFmtId="10" fontId="12" fillId="0" borderId="2" xfId="2" applyNumberFormat="1" applyFont="1" applyBorder="1" applyProtection="1"/>
    <xf numFmtId="10" fontId="12" fillId="0" borderId="6" xfId="2" applyNumberFormat="1" applyFont="1" applyBorder="1" applyProtection="1"/>
    <xf numFmtId="10" fontId="12" fillId="2" borderId="2" xfId="2" applyNumberFormat="1" applyFont="1" applyFill="1" applyBorder="1" applyProtection="1"/>
    <xf numFmtId="10" fontId="12" fillId="2" borderId="6" xfId="2" applyNumberFormat="1" applyFont="1" applyFill="1" applyBorder="1" applyProtection="1"/>
    <xf numFmtId="0" fontId="16" fillId="0" borderId="0" xfId="0" applyFont="1" applyAlignment="1" applyProtection="1"/>
    <xf numFmtId="0" fontId="16" fillId="0" borderId="0" xfId="0" applyFont="1" applyAlignment="1" applyProtection="1">
      <alignment horizontal="left" indent="4"/>
    </xf>
    <xf numFmtId="169" fontId="16" fillId="0" borderId="0" xfId="0" applyNumberFormat="1" applyFont="1" applyProtection="1"/>
    <xf numFmtId="169" fontId="12" fillId="0" borderId="0" xfId="0" applyNumberFormat="1" applyFont="1" applyProtection="1"/>
    <xf numFmtId="0" fontId="12" fillId="0" borderId="0" xfId="0" applyFont="1" applyFill="1" applyProtection="1"/>
    <xf numFmtId="0" fontId="12" fillId="0" borderId="14" xfId="0" applyFont="1" applyBorder="1" applyAlignment="1" applyProtection="1"/>
    <xf numFmtId="0" fontId="12" fillId="0" borderId="15" xfId="0" applyFont="1" applyBorder="1" applyAlignment="1" applyProtection="1"/>
    <xf numFmtId="0" fontId="12" fillId="0" borderId="16" xfId="0" applyFont="1" applyBorder="1" applyAlignment="1" applyProtection="1"/>
    <xf numFmtId="0" fontId="12" fillId="0" borderId="20" xfId="0" applyFont="1" applyBorder="1" applyAlignment="1" applyProtection="1">
      <alignment horizontal="center" vertical="center" textRotation="90" wrapText="1"/>
    </xf>
    <xf numFmtId="0" fontId="12" fillId="0" borderId="28" xfId="0" applyFont="1" applyBorder="1" applyAlignment="1" applyProtection="1">
      <alignment horizontal="center" vertical="center" textRotation="90" wrapText="1"/>
    </xf>
    <xf numFmtId="0" fontId="12" fillId="0" borderId="18" xfId="0" applyFont="1" applyBorder="1" applyAlignment="1" applyProtection="1">
      <alignment horizontal="center" vertical="center" textRotation="90" wrapText="1"/>
    </xf>
    <xf numFmtId="166" fontId="10" fillId="4" borderId="2" xfId="0" applyNumberFormat="1" applyFont="1" applyFill="1" applyBorder="1" applyAlignment="1" applyProtection="1">
      <alignment horizontal="right"/>
    </xf>
    <xf numFmtId="14" fontId="12" fillId="0" borderId="0" xfId="0" applyNumberFormat="1" applyFont="1" applyProtection="1"/>
    <xf numFmtId="3" fontId="12" fillId="0" borderId="0" xfId="0" applyNumberFormat="1" applyFont="1" applyProtection="1"/>
    <xf numFmtId="0" fontId="10" fillId="0" borderId="22" xfId="0" applyFont="1" applyBorder="1" applyAlignment="1" applyProtection="1"/>
    <xf numFmtId="0" fontId="17" fillId="0" borderId="0" xfId="0" applyFont="1"/>
    <xf numFmtId="0" fontId="10" fillId="0" borderId="0" xfId="20" applyFont="1"/>
    <xf numFmtId="0" fontId="9" fillId="0" borderId="3" xfId="0" applyFont="1" applyFill="1" applyBorder="1" applyAlignment="1">
      <alignment horizontal="left" indent="1"/>
    </xf>
    <xf numFmtId="0" fontId="9" fillId="0" borderId="3" xfId="0" applyFont="1" applyFill="1" applyBorder="1" applyAlignment="1" applyProtection="1">
      <alignment horizontal="left" indent="1"/>
    </xf>
    <xf numFmtId="0" fontId="10" fillId="0" borderId="3" xfId="0" applyFont="1" applyFill="1" applyBorder="1" applyAlignment="1" applyProtection="1">
      <alignment horizontal="left" indent="2"/>
    </xf>
    <xf numFmtId="0" fontId="10" fillId="0" borderId="3" xfId="0" applyFont="1" applyFill="1" applyBorder="1" applyAlignment="1" applyProtection="1">
      <alignment horizontal="left" indent="2"/>
      <protection locked="0"/>
    </xf>
    <xf numFmtId="0" fontId="10" fillId="0" borderId="3" xfId="0" applyFont="1" applyFill="1" applyBorder="1" applyAlignment="1">
      <alignment horizontal="left" wrapText="1" indent="2"/>
    </xf>
    <xf numFmtId="0" fontId="9" fillId="0" borderId="3" xfId="0" applyFont="1" applyFill="1" applyBorder="1" applyAlignment="1" applyProtection="1">
      <alignment horizontal="left"/>
    </xf>
    <xf numFmtId="0" fontId="9" fillId="0" borderId="3" xfId="0" applyFont="1" applyFill="1" applyBorder="1" applyAlignment="1">
      <alignment horizontal="left" indent="2"/>
    </xf>
    <xf numFmtId="0" fontId="9" fillId="0" borderId="3" xfId="0" applyFont="1" applyFill="1" applyBorder="1" applyAlignment="1">
      <alignment wrapText="1"/>
    </xf>
    <xf numFmtId="0" fontId="9" fillId="0" borderId="3" xfId="0" applyFont="1" applyFill="1" applyBorder="1" applyAlignment="1">
      <alignment horizontal="left"/>
    </xf>
    <xf numFmtId="0" fontId="10" fillId="0" borderId="0" xfId="20" applyFont="1" applyProtection="1"/>
    <xf numFmtId="0" fontId="12" fillId="0" borderId="3" xfId="21" applyFont="1" applyFill="1" applyBorder="1"/>
    <xf numFmtId="0" fontId="15" fillId="0" borderId="3" xfId="21" applyFont="1" applyFill="1" applyBorder="1"/>
    <xf numFmtId="0" fontId="12" fillId="0" borderId="3" xfId="21" applyFont="1" applyFill="1" applyBorder="1" applyAlignment="1">
      <alignment horizontal="left" indent="2"/>
    </xf>
    <xf numFmtId="10" fontId="17" fillId="0" borderId="3" xfId="22" applyNumberFormat="1" applyFont="1" applyBorder="1"/>
    <xf numFmtId="170" fontId="17" fillId="0" borderId="3" xfId="23" applyNumberFormat="1" applyFont="1" applyBorder="1"/>
    <xf numFmtId="0" fontId="12" fillId="0" borderId="0" xfId="21" applyFont="1"/>
    <xf numFmtId="0" fontId="17" fillId="0" borderId="3" xfId="21" applyNumberFormat="1" applyFont="1" applyFill="1" applyBorder="1" applyAlignment="1">
      <alignment horizontal="center" vertical="center" wrapText="1"/>
    </xf>
    <xf numFmtId="10" fontId="12" fillId="0" borderId="3" xfId="21" applyNumberFormat="1" applyFont="1" applyBorder="1"/>
    <xf numFmtId="0" fontId="15" fillId="0" borderId="0" xfId="0" applyFont="1" applyAlignment="1">
      <alignment horizontal="left" vertical="center"/>
    </xf>
    <xf numFmtId="0" fontId="12" fillId="0" borderId="3" xfId="21" applyFont="1" applyFill="1" applyBorder="1" applyAlignment="1">
      <alignment horizontal="left" indent="1"/>
    </xf>
    <xf numFmtId="10" fontId="12" fillId="0" borderId="3" xfId="21" applyNumberFormat="1" applyFont="1" applyFill="1" applyBorder="1"/>
    <xf numFmtId="10" fontId="17" fillId="0" borderId="3" xfId="22" applyNumberFormat="1" applyFont="1" applyFill="1" applyBorder="1"/>
    <xf numFmtId="170" fontId="17" fillId="0" borderId="3" xfId="23" applyNumberFormat="1" applyFont="1" applyFill="1" applyBorder="1"/>
    <xf numFmtId="0" fontId="12" fillId="0" borderId="0" xfId="21" applyFont="1" applyFill="1"/>
    <xf numFmtId="1" fontId="9" fillId="6" borderId="8" xfId="2" applyNumberFormat="1" applyFont="1" applyFill="1" applyBorder="1" applyAlignment="1" applyProtection="1">
      <alignment horizontal="center" vertical="center"/>
    </xf>
    <xf numFmtId="10" fontId="9" fillId="6" borderId="9" xfId="2" applyNumberFormat="1" applyFont="1" applyFill="1" applyBorder="1" applyAlignment="1" applyProtection="1">
      <alignment horizontal="left"/>
    </xf>
    <xf numFmtId="166" fontId="9" fillId="6" borderId="8" xfId="0" applyNumberFormat="1" applyFont="1" applyFill="1" applyBorder="1" applyAlignment="1" applyProtection="1">
      <alignment horizontal="right"/>
    </xf>
    <xf numFmtId="166" fontId="9" fillId="6" borderId="10" xfId="0" applyNumberFormat="1" applyFont="1" applyFill="1" applyBorder="1" applyAlignment="1" applyProtection="1">
      <alignment horizontal="right"/>
    </xf>
    <xf numFmtId="166" fontId="9" fillId="6" borderId="9" xfId="0" applyNumberFormat="1" applyFont="1" applyFill="1" applyBorder="1" applyAlignment="1" applyProtection="1">
      <alignment horizontal="right"/>
    </xf>
    <xf numFmtId="10" fontId="15" fillId="6" borderId="11" xfId="2" applyNumberFormat="1" applyFont="1" applyFill="1" applyBorder="1" applyProtection="1"/>
    <xf numFmtId="10" fontId="15" fillId="6" borderId="12" xfId="2" applyNumberFormat="1" applyFont="1" applyFill="1" applyBorder="1" applyProtection="1"/>
    <xf numFmtId="165" fontId="10" fillId="6" borderId="7" xfId="1" applyNumberFormat="1" applyFont="1" applyFill="1" applyBorder="1" applyAlignment="1" applyProtection="1">
      <alignment horizontal="center" vertical="center"/>
    </xf>
    <xf numFmtId="10" fontId="9" fillId="6" borderId="6" xfId="2" applyNumberFormat="1" applyFont="1" applyFill="1" applyBorder="1" applyAlignment="1" applyProtection="1">
      <alignment horizontal="left"/>
    </xf>
    <xf numFmtId="166" fontId="9" fillId="6" borderId="7" xfId="0" applyNumberFormat="1" applyFont="1" applyFill="1" applyBorder="1" applyAlignment="1" applyProtection="1">
      <alignment horizontal="right"/>
    </xf>
    <xf numFmtId="166" fontId="9" fillId="6" borderId="2" xfId="0" applyNumberFormat="1" applyFont="1" applyFill="1" applyBorder="1" applyAlignment="1" applyProtection="1">
      <alignment horizontal="right"/>
    </xf>
    <xf numFmtId="166" fontId="9" fillId="6" borderId="6" xfId="0" applyNumberFormat="1" applyFont="1" applyFill="1" applyBorder="1" applyAlignment="1" applyProtection="1">
      <alignment horizontal="right"/>
    </xf>
    <xf numFmtId="166" fontId="9" fillId="6" borderId="26" xfId="0" applyNumberFormat="1" applyFont="1" applyFill="1" applyBorder="1" applyAlignment="1" applyProtection="1">
      <alignment horizontal="right"/>
    </xf>
    <xf numFmtId="10" fontId="15" fillId="6" borderId="1" xfId="2" applyNumberFormat="1" applyFont="1" applyFill="1" applyBorder="1" applyProtection="1"/>
    <xf numFmtId="10" fontId="15" fillId="6" borderId="27" xfId="2" applyNumberFormat="1" applyFont="1" applyFill="1" applyBorder="1" applyProtection="1"/>
    <xf numFmtId="1" fontId="9" fillId="0" borderId="0" xfId="2" applyNumberFormat="1" applyFont="1" applyFill="1" applyBorder="1" applyAlignment="1" applyProtection="1">
      <alignment horizontal="center" vertical="center"/>
    </xf>
    <xf numFmtId="10" fontId="9" fillId="0" borderId="0" xfId="2" applyNumberFormat="1" applyFont="1" applyFill="1" applyBorder="1" applyAlignment="1" applyProtection="1">
      <alignment horizontal="left"/>
    </xf>
    <xf numFmtId="10" fontId="14" fillId="0" borderId="0" xfId="3" applyNumberFormat="1" applyFont="1" applyFill="1" applyBorder="1" applyAlignment="1" applyProtection="1">
      <alignment horizontal="right"/>
    </xf>
    <xf numFmtId="165" fontId="9" fillId="5" borderId="7" xfId="1" applyNumberFormat="1" applyFont="1" applyFill="1" applyBorder="1" applyAlignment="1" applyProtection="1">
      <alignment horizontal="center" vertical="center"/>
    </xf>
    <xf numFmtId="10" fontId="9" fillId="5" borderId="6" xfId="2" applyNumberFormat="1" applyFont="1" applyFill="1" applyBorder="1" applyAlignment="1" applyProtection="1">
      <alignment horizontal="left"/>
    </xf>
    <xf numFmtId="166" fontId="9" fillId="5" borderId="24" xfId="0" applyNumberFormat="1" applyFont="1" applyFill="1" applyBorder="1" applyAlignment="1" applyProtection="1">
      <alignment horizontal="right"/>
    </xf>
    <xf numFmtId="165" fontId="9" fillId="6" borderId="7" xfId="1" applyNumberFormat="1" applyFont="1" applyFill="1" applyBorder="1" applyAlignment="1" applyProtection="1">
      <alignment horizontal="center" vertical="center"/>
    </xf>
    <xf numFmtId="166" fontId="9" fillId="6" borderId="13" xfId="0" applyNumberFormat="1" applyFont="1" applyFill="1" applyBorder="1" applyAlignment="1" applyProtection="1">
      <alignment horizontal="right"/>
    </xf>
    <xf numFmtId="166" fontId="9" fillId="6" borderId="4" xfId="0" applyNumberFormat="1" applyFont="1" applyFill="1" applyBorder="1" applyAlignment="1" applyProtection="1">
      <alignment horizontal="right"/>
    </xf>
    <xf numFmtId="166" fontId="9" fillId="6" borderId="3" xfId="0" applyNumberFormat="1" applyFont="1" applyFill="1" applyBorder="1" applyAlignment="1" applyProtection="1">
      <alignment horizontal="right"/>
    </xf>
    <xf numFmtId="166" fontId="9" fillId="6" borderId="5" xfId="0" applyNumberFormat="1" applyFont="1" applyFill="1" applyBorder="1" applyAlignment="1" applyProtection="1">
      <alignment horizontal="right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38" fontId="18" fillId="6" borderId="13" xfId="0" applyNumberFormat="1" applyFont="1" applyFill="1" applyBorder="1" applyAlignment="1" applyProtection="1">
      <alignment horizontal="center"/>
      <protection locked="0"/>
    </xf>
    <xf numFmtId="38" fontId="1" fillId="6" borderId="32" xfId="0" applyNumberFormat="1" applyFont="1" applyFill="1" applyBorder="1" applyAlignment="1" applyProtection="1">
      <protection locked="0"/>
    </xf>
    <xf numFmtId="166" fontId="10" fillId="0" borderId="3" xfId="1" applyNumberFormat="1" applyFont="1" applyFill="1" applyBorder="1" applyAlignment="1" applyProtection="1">
      <alignment horizontal="right"/>
      <protection locked="0"/>
    </xf>
    <xf numFmtId="166" fontId="9" fillId="7" borderId="3" xfId="1" applyNumberFormat="1" applyFont="1" applyFill="1" applyBorder="1" applyAlignment="1">
      <alignment horizontal="right"/>
    </xf>
    <xf numFmtId="166" fontId="10" fillId="7" borderId="3" xfId="1" applyNumberFormat="1" applyFont="1" applyFill="1" applyBorder="1" applyAlignment="1">
      <alignment horizontal="right"/>
    </xf>
    <xf numFmtId="166" fontId="1" fillId="6" borderId="32" xfId="1" applyNumberFormat="1" applyFont="1" applyFill="1" applyBorder="1" applyAlignment="1" applyProtection="1">
      <alignment horizontal="right"/>
      <protection locked="0"/>
    </xf>
    <xf numFmtId="166" fontId="18" fillId="6" borderId="13" xfId="1" applyNumberFormat="1" applyFont="1" applyFill="1" applyBorder="1" applyAlignment="1" applyProtection="1">
      <alignment horizontal="right"/>
      <protection locked="0"/>
    </xf>
    <xf numFmtId="166" fontId="10" fillId="7" borderId="3" xfId="1" applyNumberFormat="1" applyFont="1" applyFill="1" applyBorder="1" applyAlignment="1" applyProtection="1">
      <alignment horizontal="right"/>
      <protection locked="0"/>
    </xf>
    <xf numFmtId="166" fontId="10" fillId="7" borderId="3" xfId="1" applyNumberFormat="1" applyFont="1" applyFill="1" applyBorder="1" applyAlignment="1" applyProtection="1">
      <alignment horizontal="right"/>
    </xf>
    <xf numFmtId="0" fontId="10" fillId="0" borderId="36" xfId="0" applyFont="1" applyFill="1" applyBorder="1" applyAlignment="1" applyProtection="1">
      <alignment horizontal="left" indent="1"/>
    </xf>
    <xf numFmtId="0" fontId="10" fillId="0" borderId="37" xfId="0" applyFont="1" applyFill="1" applyBorder="1" applyAlignment="1" applyProtection="1">
      <alignment horizontal="left" indent="1"/>
    </xf>
    <xf numFmtId="0" fontId="9" fillId="2" borderId="3" xfId="0" applyFont="1" applyFill="1" applyBorder="1" applyAlignment="1">
      <alignment horizontal="left"/>
    </xf>
    <xf numFmtId="166" fontId="9" fillId="2" borderId="3" xfId="1" applyNumberFormat="1" applyFont="1" applyFill="1" applyBorder="1" applyAlignment="1">
      <alignment horizontal="right"/>
    </xf>
    <xf numFmtId="166" fontId="12" fillId="0" borderId="28" xfId="21" applyNumberFormat="1" applyFont="1" applyBorder="1"/>
    <xf numFmtId="166" fontId="12" fillId="0" borderId="3" xfId="21" applyNumberFormat="1" applyFont="1" applyBorder="1"/>
    <xf numFmtId="166" fontId="12" fillId="0" borderId="28" xfId="21" applyNumberFormat="1" applyFont="1" applyFill="1" applyBorder="1"/>
    <xf numFmtId="166" fontId="12" fillId="0" borderId="3" xfId="21" applyNumberFormat="1" applyFont="1" applyFill="1" applyBorder="1"/>
    <xf numFmtId="166" fontId="17" fillId="0" borderId="3" xfId="23" applyNumberFormat="1" applyFont="1" applyBorder="1"/>
    <xf numFmtId="166" fontId="17" fillId="0" borderId="3" xfId="23" applyNumberFormat="1" applyFont="1" applyFill="1" applyBorder="1"/>
    <xf numFmtId="0" fontId="12" fillId="0" borderId="29" xfId="0" applyFont="1" applyBorder="1" applyAlignment="1" applyProtection="1"/>
    <xf numFmtId="164" fontId="6" fillId="0" borderId="0" xfId="1"/>
    <xf numFmtId="0" fontId="12" fillId="0" borderId="0" xfId="21" applyFont="1" applyAlignment="1">
      <alignment horizontal="right"/>
    </xf>
    <xf numFmtId="166" fontId="12" fillId="0" borderId="0" xfId="21" applyNumberFormat="1" applyFont="1" applyBorder="1"/>
    <xf numFmtId="0" fontId="12" fillId="0" borderId="29" xfId="0" applyFont="1" applyBorder="1" applyAlignment="1" applyProtection="1">
      <alignment horizontal="center"/>
    </xf>
    <xf numFmtId="0" fontId="12" fillId="0" borderId="11" xfId="0" applyFont="1" applyBorder="1" applyAlignment="1" applyProtection="1">
      <alignment horizontal="center"/>
    </xf>
    <xf numFmtId="0" fontId="12" fillId="0" borderId="12" xfId="0" applyFont="1" applyBorder="1" applyAlignment="1" applyProtection="1">
      <alignment horizontal="center"/>
    </xf>
    <xf numFmtId="0" fontId="12" fillId="0" borderId="17" xfId="0" applyFont="1" applyBorder="1" applyAlignment="1" applyProtection="1">
      <alignment horizontal="center" vertical="center" wrapText="1"/>
    </xf>
    <xf numFmtId="0" fontId="12" fillId="0" borderId="18" xfId="0" applyFont="1" applyBorder="1" applyAlignment="1" applyProtection="1">
      <alignment horizontal="center" vertical="center" wrapText="1"/>
    </xf>
    <xf numFmtId="0" fontId="12" fillId="0" borderId="19" xfId="0" applyFont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/>
    </xf>
    <xf numFmtId="0" fontId="12" fillId="0" borderId="15" xfId="0" applyFont="1" applyBorder="1" applyAlignment="1" applyProtection="1">
      <alignment horizontal="center"/>
    </xf>
    <xf numFmtId="0" fontId="12" fillId="0" borderId="16" xfId="0" applyFont="1" applyBorder="1" applyAlignment="1" applyProtection="1">
      <alignment horizontal="center"/>
    </xf>
    <xf numFmtId="0" fontId="10" fillId="0" borderId="16" xfId="0" applyFont="1" applyBorder="1" applyAlignment="1" applyProtection="1">
      <alignment horizontal="center" vertical="center" textRotation="90" wrapText="1"/>
    </xf>
    <xf numFmtId="0" fontId="10" fillId="0" borderId="5" xfId="0" applyFont="1" applyBorder="1" applyAlignment="1" applyProtection="1">
      <alignment horizontal="center" vertical="center" textRotation="90" wrapText="1"/>
    </xf>
    <xf numFmtId="0" fontId="12" fillId="0" borderId="14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23" xfId="0" applyFont="1" applyBorder="1" applyAlignment="1" applyProtection="1">
      <alignment horizontal="center" vertical="center" textRotation="90" wrapText="1"/>
    </xf>
    <xf numFmtId="0" fontId="12" fillId="0" borderId="13" xfId="0" applyFont="1" applyBorder="1" applyAlignment="1" applyProtection="1">
      <alignment horizontal="center" vertical="center" textRotation="90" wrapText="1"/>
    </xf>
    <xf numFmtId="0" fontId="10" fillId="0" borderId="14" xfId="0" applyFont="1" applyBorder="1" applyAlignment="1" applyProtection="1">
      <alignment horizontal="center"/>
    </xf>
    <xf numFmtId="0" fontId="10" fillId="0" borderId="15" xfId="0" applyFont="1" applyBorder="1" applyAlignment="1" applyProtection="1">
      <alignment horizontal="center"/>
    </xf>
    <xf numFmtId="0" fontId="10" fillId="0" borderId="16" xfId="0" applyFont="1" applyBorder="1" applyAlignment="1" applyProtection="1">
      <alignment horizontal="center"/>
    </xf>
    <xf numFmtId="0" fontId="10" fillId="0" borderId="15" xfId="0" applyFont="1" applyBorder="1" applyAlignment="1" applyProtection="1">
      <alignment horizontal="center" vertical="center" textRotation="90" wrapText="1"/>
    </xf>
    <xf numFmtId="0" fontId="10" fillId="0" borderId="3" xfId="0" applyFont="1" applyBorder="1" applyAlignment="1" applyProtection="1">
      <alignment horizontal="center" vertical="center" textRotation="90" wrapText="1"/>
    </xf>
    <xf numFmtId="0" fontId="10" fillId="0" borderId="21" xfId="0" applyFont="1" applyBorder="1" applyAlignment="1" applyProtection="1">
      <alignment horizontal="center"/>
    </xf>
    <xf numFmtId="0" fontId="10" fillId="0" borderId="22" xfId="0" applyFont="1" applyBorder="1" applyAlignment="1" applyProtection="1">
      <alignment horizontal="center"/>
    </xf>
    <xf numFmtId="0" fontId="10" fillId="0" borderId="33" xfId="0" applyFont="1" applyBorder="1" applyAlignment="1" applyProtection="1">
      <alignment horizontal="center"/>
    </xf>
    <xf numFmtId="0" fontId="12" fillId="0" borderId="21" xfId="0" applyFont="1" applyBorder="1" applyAlignment="1" applyProtection="1">
      <alignment horizontal="center"/>
    </xf>
    <xf numFmtId="0" fontId="12" fillId="0" borderId="22" xfId="0" applyFont="1" applyBorder="1" applyAlignment="1" applyProtection="1">
      <alignment horizontal="center"/>
    </xf>
    <xf numFmtId="0" fontId="12" fillId="0" borderId="34" xfId="0" applyFont="1" applyBorder="1" applyAlignment="1" applyProtection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/>
    </xf>
    <xf numFmtId="0" fontId="19" fillId="0" borderId="31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 applyProtection="1">
      <alignment horizontal="left" vertical="center" indent="1"/>
    </xf>
    <xf numFmtId="0" fontId="10" fillId="0" borderId="36" xfId="0" applyFont="1" applyFill="1" applyBorder="1" applyAlignment="1" applyProtection="1">
      <alignment horizontal="left" vertical="center" indent="1"/>
    </xf>
    <xf numFmtId="0" fontId="12" fillId="0" borderId="3" xfId="21" applyFont="1" applyBorder="1" applyAlignment="1">
      <alignment horizontal="center" vertical="center" wrapText="1"/>
    </xf>
    <xf numFmtId="0" fontId="15" fillId="0" borderId="3" xfId="21" applyFont="1" applyFill="1" applyBorder="1" applyAlignment="1">
      <alignment horizontal="center" vertical="center"/>
    </xf>
    <xf numFmtId="0" fontId="12" fillId="0" borderId="3" xfId="21" applyFont="1" applyFill="1" applyBorder="1" applyAlignment="1">
      <alignment horizontal="center" vertical="center" wrapText="1"/>
    </xf>
  </cellXfs>
  <cellStyles count="24">
    <cellStyle name="Comma" xfId="1" builtinId="3"/>
    <cellStyle name="Comma 2" xfId="5"/>
    <cellStyle name="Comma 2 2" xfId="9"/>
    <cellStyle name="Comma 3" xfId="10"/>
    <cellStyle name="Comma 3 2" xfId="16"/>
    <cellStyle name="Comma 4" xfId="13"/>
    <cellStyle name="Comma 5" xfId="15"/>
    <cellStyle name="Comma 6" xfId="23"/>
    <cellStyle name="Normal" xfId="0" builtinId="0"/>
    <cellStyle name="Normal 10" xfId="7"/>
    <cellStyle name="Normal 11" xfId="18"/>
    <cellStyle name="Normal 2" xfId="4"/>
    <cellStyle name="Normal 2 2" xfId="6"/>
    <cellStyle name="Normal 3" xfId="12"/>
    <cellStyle name="Normal 4" xfId="14"/>
    <cellStyle name="Normal 4 2" xfId="11"/>
    <cellStyle name="Normal 4 2 2" xfId="17"/>
    <cellStyle name="Normal 5" xfId="21"/>
    <cellStyle name="Normal_RC-D 2" xfId="20"/>
    <cellStyle name="Percent" xfId="2" builtinId="5"/>
    <cellStyle name="Percent 2" xfId="8"/>
    <cellStyle name="Percent 2 2" xfId="3"/>
    <cellStyle name="Percent 2 3" xfId="19"/>
    <cellStyle name="Percent 3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pnadzem\AppData\Local\Microsoft\Windows\INetCache\Content.Outlook\TRKG25IM\FINAL%20Forms\FINREP%20Supplemental%20Form%20-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LD-A"/>
      <sheetName val="LD-D"/>
      <sheetName val="LD-AD"/>
      <sheetName val="Validation"/>
      <sheetName val="RCS"/>
      <sheetName val="CI"/>
      <sheetName val="Countries"/>
      <sheetName val="Currency Codes"/>
      <sheetName val="Rating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>
            <v>0</v>
          </cell>
        </row>
        <row r="4">
          <cell r="A4">
            <v>1</v>
          </cell>
        </row>
        <row r="8">
          <cell r="A8">
            <v>1</v>
          </cell>
          <cell r="B8">
            <v>0</v>
          </cell>
          <cell r="C8">
            <v>1</v>
          </cell>
          <cell r="D8">
            <v>1</v>
          </cell>
          <cell r="E8">
            <v>1</v>
          </cell>
          <cell r="F8">
            <v>0</v>
          </cell>
        </row>
        <row r="9">
          <cell r="A9">
            <v>2</v>
          </cell>
          <cell r="B9">
            <v>1</v>
          </cell>
          <cell r="C9">
            <v>2</v>
          </cell>
          <cell r="D9">
            <v>0</v>
          </cell>
          <cell r="E9">
            <v>0</v>
          </cell>
          <cell r="F9">
            <v>1</v>
          </cell>
        </row>
        <row r="10">
          <cell r="A10">
            <v>3</v>
          </cell>
          <cell r="B10">
            <v>2</v>
          </cell>
          <cell r="C10">
            <v>3</v>
          </cell>
          <cell r="F10">
            <v>2</v>
          </cell>
        </row>
        <row r="11">
          <cell r="A11">
            <v>4</v>
          </cell>
          <cell r="B11">
            <v>3</v>
          </cell>
          <cell r="C11">
            <v>4</v>
          </cell>
        </row>
        <row r="12">
          <cell r="A12">
            <v>5</v>
          </cell>
          <cell r="C12">
            <v>5</v>
          </cell>
        </row>
        <row r="13">
          <cell r="A13">
            <v>6</v>
          </cell>
          <cell r="C13">
            <v>6</v>
          </cell>
        </row>
        <row r="14">
          <cell r="C14">
            <v>7</v>
          </cell>
        </row>
        <row r="15">
          <cell r="C15">
            <v>8</v>
          </cell>
        </row>
        <row r="16">
          <cell r="C16">
            <v>9</v>
          </cell>
        </row>
      </sheetData>
      <sheetData sheetId="5" refreshError="1"/>
      <sheetData sheetId="6" refreshError="1"/>
      <sheetData sheetId="7">
        <row r="3">
          <cell r="A3" t="str">
            <v>AF</v>
          </cell>
        </row>
        <row r="4">
          <cell r="A4" t="str">
            <v>AX</v>
          </cell>
        </row>
        <row r="5">
          <cell r="A5" t="str">
            <v>AL</v>
          </cell>
        </row>
        <row r="6">
          <cell r="A6" t="str">
            <v>DZ</v>
          </cell>
        </row>
        <row r="7">
          <cell r="A7" t="str">
            <v>AS</v>
          </cell>
        </row>
        <row r="8">
          <cell r="A8" t="str">
            <v>AD</v>
          </cell>
        </row>
        <row r="9">
          <cell r="A9" t="str">
            <v>AO</v>
          </cell>
        </row>
        <row r="10">
          <cell r="A10" t="str">
            <v>AI</v>
          </cell>
        </row>
        <row r="11">
          <cell r="A11" t="str">
            <v>AQ</v>
          </cell>
        </row>
        <row r="12">
          <cell r="A12" t="str">
            <v>AG</v>
          </cell>
        </row>
        <row r="13">
          <cell r="A13" t="str">
            <v>AR</v>
          </cell>
        </row>
        <row r="14">
          <cell r="A14" t="str">
            <v>AM</v>
          </cell>
        </row>
        <row r="15">
          <cell r="A15" t="str">
            <v>AW</v>
          </cell>
        </row>
        <row r="16">
          <cell r="A16" t="str">
            <v>AC</v>
          </cell>
        </row>
        <row r="17">
          <cell r="A17" t="str">
            <v>AU</v>
          </cell>
        </row>
        <row r="18">
          <cell r="A18" t="str">
            <v>AT</v>
          </cell>
        </row>
        <row r="19">
          <cell r="A19" t="str">
            <v>AZ</v>
          </cell>
        </row>
        <row r="20">
          <cell r="A20" t="str">
            <v>BS</v>
          </cell>
        </row>
        <row r="21">
          <cell r="A21" t="str">
            <v>BH</v>
          </cell>
        </row>
        <row r="22">
          <cell r="A22" t="str">
            <v>BD</v>
          </cell>
        </row>
        <row r="23">
          <cell r="A23" t="str">
            <v>BB</v>
          </cell>
        </row>
        <row r="24">
          <cell r="A24" t="str">
            <v>BY</v>
          </cell>
        </row>
        <row r="25">
          <cell r="A25" t="str">
            <v>BE</v>
          </cell>
        </row>
        <row r="26">
          <cell r="A26" t="str">
            <v>BZ</v>
          </cell>
        </row>
        <row r="27">
          <cell r="A27" t="str">
            <v>BJ</v>
          </cell>
        </row>
        <row r="28">
          <cell r="A28" t="str">
            <v>BM</v>
          </cell>
        </row>
        <row r="29">
          <cell r="A29" t="str">
            <v>BT</v>
          </cell>
        </row>
        <row r="30">
          <cell r="A30" t="str">
            <v>BO</v>
          </cell>
        </row>
        <row r="31">
          <cell r="A31" t="str">
            <v>BA</v>
          </cell>
        </row>
        <row r="32">
          <cell r="A32" t="str">
            <v>BW</v>
          </cell>
        </row>
        <row r="33">
          <cell r="A33" t="str">
            <v>BV</v>
          </cell>
        </row>
        <row r="34">
          <cell r="A34" t="str">
            <v>BR</v>
          </cell>
        </row>
        <row r="35">
          <cell r="A35" t="str">
            <v>IO</v>
          </cell>
        </row>
        <row r="36">
          <cell r="A36" t="str">
            <v>VG</v>
          </cell>
        </row>
        <row r="37">
          <cell r="A37" t="str">
            <v>BN</v>
          </cell>
        </row>
        <row r="38">
          <cell r="A38" t="str">
            <v>BG</v>
          </cell>
        </row>
        <row r="39">
          <cell r="A39" t="str">
            <v>BF</v>
          </cell>
        </row>
        <row r="40">
          <cell r="A40" t="str">
            <v>BI</v>
          </cell>
        </row>
        <row r="41">
          <cell r="A41" t="str">
            <v>KH</v>
          </cell>
        </row>
        <row r="42">
          <cell r="A42" t="str">
            <v>CM</v>
          </cell>
        </row>
        <row r="43">
          <cell r="A43" t="str">
            <v>CA</v>
          </cell>
        </row>
        <row r="44">
          <cell r="A44" t="str">
            <v>CV</v>
          </cell>
        </row>
        <row r="45">
          <cell r="A45" t="str">
            <v>KY</v>
          </cell>
        </row>
        <row r="46">
          <cell r="A46" t="str">
            <v>CF</v>
          </cell>
        </row>
        <row r="47">
          <cell r="A47" t="str">
            <v>TD</v>
          </cell>
        </row>
        <row r="48">
          <cell r="A48" t="str">
            <v>CL</v>
          </cell>
        </row>
        <row r="49">
          <cell r="A49" t="str">
            <v>CN</v>
          </cell>
        </row>
        <row r="50">
          <cell r="A50" t="str">
            <v>CX</v>
          </cell>
        </row>
        <row r="51">
          <cell r="A51" t="str">
            <v>CC</v>
          </cell>
        </row>
        <row r="52">
          <cell r="A52" t="str">
            <v>CO</v>
          </cell>
        </row>
        <row r="53">
          <cell r="A53" t="str">
            <v>KM</v>
          </cell>
        </row>
        <row r="54">
          <cell r="A54" t="str">
            <v>CG</v>
          </cell>
        </row>
        <row r="55">
          <cell r="A55" t="str">
            <v>CD</v>
          </cell>
        </row>
        <row r="56">
          <cell r="A56" t="str">
            <v>CK</v>
          </cell>
        </row>
        <row r="57">
          <cell r="A57" t="str">
            <v>CR</v>
          </cell>
        </row>
        <row r="58">
          <cell r="A58" t="str">
            <v>CI</v>
          </cell>
        </row>
        <row r="59">
          <cell r="A59" t="str">
            <v>HR</v>
          </cell>
        </row>
        <row r="60">
          <cell r="A60" t="str">
            <v>CU</v>
          </cell>
        </row>
        <row r="61">
          <cell r="A61" t="str">
            <v>CY</v>
          </cell>
        </row>
        <row r="62">
          <cell r="A62" t="str">
            <v>CZ</v>
          </cell>
        </row>
        <row r="63">
          <cell r="A63" t="str">
            <v>CS</v>
          </cell>
        </row>
        <row r="64">
          <cell r="A64" t="str">
            <v>DK</v>
          </cell>
        </row>
        <row r="65">
          <cell r="A65" t="str">
            <v>DJ</v>
          </cell>
        </row>
        <row r="66">
          <cell r="A66" t="str">
            <v>DM</v>
          </cell>
        </row>
        <row r="67">
          <cell r="A67" t="str">
            <v>DO</v>
          </cell>
        </row>
        <row r="68">
          <cell r="A68" t="str">
            <v>TP</v>
          </cell>
        </row>
        <row r="69">
          <cell r="A69" t="str">
            <v>EC</v>
          </cell>
        </row>
        <row r="70">
          <cell r="A70" t="str">
            <v>EG</v>
          </cell>
        </row>
        <row r="71">
          <cell r="A71" t="str">
            <v>SV</v>
          </cell>
        </row>
        <row r="72">
          <cell r="A72" t="str">
            <v>GQ</v>
          </cell>
        </row>
        <row r="73">
          <cell r="A73" t="str">
            <v>ER</v>
          </cell>
        </row>
        <row r="74">
          <cell r="A74" t="str">
            <v>EE</v>
          </cell>
        </row>
        <row r="75">
          <cell r="A75" t="str">
            <v>ET</v>
          </cell>
        </row>
        <row r="76">
          <cell r="A76" t="str">
            <v>EU</v>
          </cell>
        </row>
        <row r="77">
          <cell r="A77" t="str">
            <v>MK</v>
          </cell>
        </row>
        <row r="78">
          <cell r="A78" t="str">
            <v>FK</v>
          </cell>
        </row>
        <row r="79">
          <cell r="A79" t="str">
            <v>FO</v>
          </cell>
        </row>
        <row r="80">
          <cell r="A80" t="str">
            <v>FJ</v>
          </cell>
        </row>
        <row r="81">
          <cell r="A81" t="str">
            <v>FI</v>
          </cell>
        </row>
        <row r="82">
          <cell r="A82" t="str">
            <v>FR</v>
          </cell>
        </row>
        <row r="83">
          <cell r="A83" t="str">
            <v>FX</v>
          </cell>
        </row>
        <row r="84">
          <cell r="A84" t="str">
            <v>GF</v>
          </cell>
        </row>
        <row r="85">
          <cell r="A85" t="str">
            <v>PF</v>
          </cell>
        </row>
        <row r="86">
          <cell r="A86" t="str">
            <v>TF</v>
          </cell>
        </row>
        <row r="87">
          <cell r="A87" t="str">
            <v>GA</v>
          </cell>
        </row>
        <row r="88">
          <cell r="A88" t="str">
            <v>GM</v>
          </cell>
        </row>
        <row r="89">
          <cell r="A89" t="str">
            <v>GE</v>
          </cell>
        </row>
        <row r="90">
          <cell r="A90" t="str">
            <v>DE</v>
          </cell>
        </row>
        <row r="91">
          <cell r="A91" t="str">
            <v>GH</v>
          </cell>
        </row>
        <row r="92">
          <cell r="A92" t="str">
            <v>GI</v>
          </cell>
        </row>
        <row r="93">
          <cell r="A93" t="str">
            <v>GB</v>
          </cell>
        </row>
        <row r="94">
          <cell r="A94" t="str">
            <v>GR</v>
          </cell>
        </row>
        <row r="95">
          <cell r="A95" t="str">
            <v>GL</v>
          </cell>
        </row>
        <row r="96">
          <cell r="A96" t="str">
            <v>GD</v>
          </cell>
        </row>
        <row r="97">
          <cell r="A97" t="str">
            <v>GP</v>
          </cell>
        </row>
        <row r="98">
          <cell r="A98" t="str">
            <v>GU</v>
          </cell>
        </row>
        <row r="99">
          <cell r="A99" t="str">
            <v>GT</v>
          </cell>
        </row>
        <row r="100">
          <cell r="A100" t="str">
            <v>GG</v>
          </cell>
        </row>
        <row r="101">
          <cell r="A101" t="str">
            <v>GN</v>
          </cell>
        </row>
        <row r="102">
          <cell r="A102" t="str">
            <v>GW</v>
          </cell>
        </row>
        <row r="103">
          <cell r="A103" t="str">
            <v>GY</v>
          </cell>
        </row>
        <row r="104">
          <cell r="A104" t="str">
            <v>HT</v>
          </cell>
        </row>
        <row r="105">
          <cell r="A105" t="str">
            <v>HM</v>
          </cell>
        </row>
        <row r="106">
          <cell r="A106" t="str">
            <v>HN</v>
          </cell>
        </row>
        <row r="107">
          <cell r="A107" t="str">
            <v>HK</v>
          </cell>
        </row>
        <row r="108">
          <cell r="A108" t="str">
            <v>HU</v>
          </cell>
        </row>
        <row r="109">
          <cell r="A109" t="str">
            <v>IS</v>
          </cell>
        </row>
        <row r="110">
          <cell r="A110" t="str">
            <v>IN</v>
          </cell>
        </row>
        <row r="111">
          <cell r="A111" t="str">
            <v>ID</v>
          </cell>
        </row>
        <row r="112">
          <cell r="A112" t="str">
            <v>IR</v>
          </cell>
        </row>
        <row r="113">
          <cell r="A113" t="str">
            <v>IQ</v>
          </cell>
        </row>
        <row r="114">
          <cell r="A114" t="str">
            <v>IE</v>
          </cell>
        </row>
        <row r="115">
          <cell r="A115" t="str">
            <v>IM</v>
          </cell>
        </row>
        <row r="116">
          <cell r="A116" t="str">
            <v>IL</v>
          </cell>
        </row>
        <row r="117">
          <cell r="A117" t="str">
            <v>IT</v>
          </cell>
        </row>
        <row r="118">
          <cell r="A118" t="str">
            <v>JM</v>
          </cell>
        </row>
        <row r="119">
          <cell r="A119" t="str">
            <v>JP</v>
          </cell>
        </row>
        <row r="120">
          <cell r="A120" t="str">
            <v>JE</v>
          </cell>
        </row>
        <row r="121">
          <cell r="A121" t="str">
            <v>JO</v>
          </cell>
        </row>
        <row r="122">
          <cell r="A122" t="str">
            <v>KZ</v>
          </cell>
        </row>
        <row r="123">
          <cell r="A123" t="str">
            <v>KE</v>
          </cell>
        </row>
        <row r="124">
          <cell r="A124" t="str">
            <v>KI</v>
          </cell>
        </row>
        <row r="125">
          <cell r="A125" t="str">
            <v>KP</v>
          </cell>
        </row>
        <row r="126">
          <cell r="A126" t="str">
            <v>KR</v>
          </cell>
        </row>
        <row r="127">
          <cell r="A127" t="str">
            <v>XK</v>
          </cell>
        </row>
        <row r="128">
          <cell r="A128" t="str">
            <v>KW</v>
          </cell>
        </row>
        <row r="129">
          <cell r="A129" t="str">
            <v>KG</v>
          </cell>
        </row>
        <row r="130">
          <cell r="A130" t="str">
            <v>LA</v>
          </cell>
        </row>
        <row r="131">
          <cell r="A131" t="str">
            <v>LV</v>
          </cell>
        </row>
        <row r="132">
          <cell r="A132" t="str">
            <v>LB</v>
          </cell>
        </row>
        <row r="133">
          <cell r="A133" t="str">
            <v>LS</v>
          </cell>
        </row>
        <row r="134">
          <cell r="A134" t="str">
            <v>LR</v>
          </cell>
        </row>
        <row r="135">
          <cell r="A135" t="str">
            <v>LY</v>
          </cell>
        </row>
        <row r="136">
          <cell r="A136" t="str">
            <v>LI</v>
          </cell>
        </row>
        <row r="137">
          <cell r="A137" t="str">
            <v>LT</v>
          </cell>
        </row>
        <row r="138">
          <cell r="A138" t="str">
            <v>LU</v>
          </cell>
        </row>
        <row r="139">
          <cell r="A139" t="str">
            <v>MO</v>
          </cell>
        </row>
        <row r="140">
          <cell r="A140" t="str">
            <v>MG</v>
          </cell>
        </row>
        <row r="141">
          <cell r="A141" t="str">
            <v>MW</v>
          </cell>
        </row>
        <row r="142">
          <cell r="A142" t="str">
            <v>MY</v>
          </cell>
        </row>
        <row r="143">
          <cell r="A143" t="str">
            <v>MV</v>
          </cell>
        </row>
        <row r="144">
          <cell r="A144" t="str">
            <v>ML</v>
          </cell>
        </row>
        <row r="145">
          <cell r="A145" t="str">
            <v>MT</v>
          </cell>
        </row>
        <row r="146">
          <cell r="A146" t="str">
            <v>MH</v>
          </cell>
        </row>
        <row r="147">
          <cell r="A147" t="str">
            <v>MQ</v>
          </cell>
        </row>
        <row r="148">
          <cell r="A148" t="str">
            <v>MR</v>
          </cell>
        </row>
        <row r="149">
          <cell r="A149" t="str">
            <v>MU</v>
          </cell>
        </row>
        <row r="150">
          <cell r="A150" t="str">
            <v>YT</v>
          </cell>
        </row>
        <row r="151">
          <cell r="A151" t="str">
            <v>MX</v>
          </cell>
        </row>
        <row r="152">
          <cell r="A152" t="str">
            <v>FM</v>
          </cell>
        </row>
        <row r="153">
          <cell r="A153" t="str">
            <v>MD</v>
          </cell>
        </row>
        <row r="154">
          <cell r="A154" t="str">
            <v>MC</v>
          </cell>
        </row>
        <row r="155">
          <cell r="A155" t="str">
            <v>MN</v>
          </cell>
        </row>
        <row r="156">
          <cell r="A156" t="str">
            <v>ME</v>
          </cell>
        </row>
        <row r="157">
          <cell r="A157" t="str">
            <v>MS</v>
          </cell>
        </row>
        <row r="158">
          <cell r="A158" t="str">
            <v>MA</v>
          </cell>
        </row>
        <row r="159">
          <cell r="A159" t="str">
            <v>MZ</v>
          </cell>
        </row>
        <row r="160">
          <cell r="A160" t="str">
            <v>MM</v>
          </cell>
        </row>
        <row r="161">
          <cell r="A161" t="str">
            <v>NA</v>
          </cell>
        </row>
        <row r="162">
          <cell r="A162" t="str">
            <v>NR</v>
          </cell>
        </row>
        <row r="163">
          <cell r="A163" t="str">
            <v>NP</v>
          </cell>
        </row>
        <row r="164">
          <cell r="A164" t="str">
            <v>NL</v>
          </cell>
        </row>
        <row r="165">
          <cell r="A165" t="str">
            <v>AN</v>
          </cell>
        </row>
        <row r="166">
          <cell r="A166" t="str">
            <v>NT</v>
          </cell>
        </row>
        <row r="167">
          <cell r="A167" t="str">
            <v>NC</v>
          </cell>
        </row>
        <row r="168">
          <cell r="A168" t="str">
            <v>NZ</v>
          </cell>
        </row>
        <row r="169">
          <cell r="A169" t="str">
            <v>NI</v>
          </cell>
        </row>
        <row r="170">
          <cell r="A170" t="str">
            <v>NE</v>
          </cell>
        </row>
        <row r="171">
          <cell r="A171" t="str">
            <v>NG</v>
          </cell>
        </row>
        <row r="172">
          <cell r="A172" t="str">
            <v>NU</v>
          </cell>
        </row>
        <row r="173">
          <cell r="A173" t="str">
            <v>NF</v>
          </cell>
        </row>
        <row r="174">
          <cell r="A174" t="str">
            <v>MP</v>
          </cell>
        </row>
        <row r="175">
          <cell r="A175" t="str">
            <v>NO</v>
          </cell>
        </row>
        <row r="176">
          <cell r="A176" t="str">
            <v>OM</v>
          </cell>
        </row>
        <row r="177">
          <cell r="A177" t="str">
            <v>PK</v>
          </cell>
        </row>
        <row r="178">
          <cell r="A178" t="str">
            <v>PW</v>
          </cell>
        </row>
        <row r="179">
          <cell r="A179" t="str">
            <v>PS</v>
          </cell>
        </row>
        <row r="180">
          <cell r="A180" t="str">
            <v>PA</v>
          </cell>
        </row>
        <row r="181">
          <cell r="A181" t="str">
            <v>PG</v>
          </cell>
        </row>
        <row r="182">
          <cell r="A182" t="str">
            <v>PY</v>
          </cell>
        </row>
        <row r="183">
          <cell r="A183" t="str">
            <v>PE</v>
          </cell>
        </row>
        <row r="184">
          <cell r="A184" t="str">
            <v>PH</v>
          </cell>
        </row>
        <row r="185">
          <cell r="A185" t="str">
            <v>PN</v>
          </cell>
        </row>
        <row r="186">
          <cell r="A186" t="str">
            <v>PL</v>
          </cell>
        </row>
        <row r="187">
          <cell r="A187" t="str">
            <v>PT</v>
          </cell>
        </row>
        <row r="188">
          <cell r="A188" t="str">
            <v>PR</v>
          </cell>
        </row>
        <row r="189">
          <cell r="A189" t="str">
            <v>QA</v>
          </cell>
        </row>
        <row r="190">
          <cell r="A190" t="str">
            <v>RE</v>
          </cell>
        </row>
        <row r="191">
          <cell r="A191" t="str">
            <v>RO</v>
          </cell>
        </row>
        <row r="192">
          <cell r="A192" t="str">
            <v>RU</v>
          </cell>
        </row>
        <row r="193">
          <cell r="A193" t="str">
            <v>RW</v>
          </cell>
        </row>
        <row r="194">
          <cell r="A194" t="str">
            <v>GS</v>
          </cell>
        </row>
        <row r="195">
          <cell r="A195" t="str">
            <v>KN</v>
          </cell>
        </row>
        <row r="196">
          <cell r="A196" t="str">
            <v>LC</v>
          </cell>
        </row>
        <row r="197">
          <cell r="A197" t="str">
            <v>MF</v>
          </cell>
        </row>
        <row r="198">
          <cell r="A198" t="str">
            <v>VC</v>
          </cell>
        </row>
        <row r="199">
          <cell r="A199" t="str">
            <v>WS</v>
          </cell>
        </row>
        <row r="200">
          <cell r="A200" t="str">
            <v>SM</v>
          </cell>
        </row>
        <row r="201">
          <cell r="A201" t="str">
            <v>ST</v>
          </cell>
        </row>
        <row r="202">
          <cell r="A202" t="str">
            <v>SA</v>
          </cell>
        </row>
        <row r="203">
          <cell r="A203" t="str">
            <v>SN</v>
          </cell>
        </row>
        <row r="204">
          <cell r="A204" t="str">
            <v>RS</v>
          </cell>
        </row>
        <row r="205">
          <cell r="A205" t="str">
            <v>YU</v>
          </cell>
        </row>
        <row r="206">
          <cell r="A206" t="str">
            <v>SC</v>
          </cell>
        </row>
        <row r="207">
          <cell r="A207" t="str">
            <v>SL</v>
          </cell>
        </row>
        <row r="208">
          <cell r="A208" t="str">
            <v>SG</v>
          </cell>
        </row>
        <row r="209">
          <cell r="A209" t="str">
            <v>SK</v>
          </cell>
        </row>
        <row r="210">
          <cell r="A210" t="str">
            <v>SI</v>
          </cell>
        </row>
        <row r="211">
          <cell r="A211" t="str">
            <v>SB</v>
          </cell>
        </row>
        <row r="212">
          <cell r="A212" t="str">
            <v>SO</v>
          </cell>
        </row>
        <row r="213">
          <cell r="A213" t="str">
            <v>ZA</v>
          </cell>
        </row>
        <row r="214">
          <cell r="A214" t="str">
            <v>SS</v>
          </cell>
        </row>
        <row r="215">
          <cell r="A215" t="str">
            <v>ES</v>
          </cell>
        </row>
        <row r="216">
          <cell r="A216" t="str">
            <v>LK</v>
          </cell>
        </row>
        <row r="217">
          <cell r="A217" t="str">
            <v>SH</v>
          </cell>
        </row>
        <row r="218">
          <cell r="A218" t="str">
            <v>PM</v>
          </cell>
        </row>
        <row r="219">
          <cell r="A219" t="str">
            <v>SD</v>
          </cell>
        </row>
        <row r="220">
          <cell r="A220" t="str">
            <v>SR</v>
          </cell>
        </row>
        <row r="221">
          <cell r="A221" t="str">
            <v>SJ</v>
          </cell>
        </row>
        <row r="222">
          <cell r="A222" t="str">
            <v>SZ</v>
          </cell>
        </row>
        <row r="223">
          <cell r="A223" t="str">
            <v>SE</v>
          </cell>
        </row>
        <row r="224">
          <cell r="A224" t="str">
            <v>CH</v>
          </cell>
        </row>
        <row r="225">
          <cell r="A225" t="str">
            <v>SY</v>
          </cell>
        </row>
        <row r="226">
          <cell r="A226" t="str">
            <v>TW</v>
          </cell>
        </row>
        <row r="227">
          <cell r="A227" t="str">
            <v>TJ</v>
          </cell>
        </row>
        <row r="228">
          <cell r="A228" t="str">
            <v>TZ</v>
          </cell>
        </row>
        <row r="229">
          <cell r="A229" t="str">
            <v>TH</v>
          </cell>
        </row>
        <row r="230">
          <cell r="A230" t="str">
            <v>TG</v>
          </cell>
        </row>
        <row r="231">
          <cell r="A231" t="str">
            <v>TK</v>
          </cell>
        </row>
        <row r="232">
          <cell r="A232" t="str">
            <v>TO</v>
          </cell>
        </row>
        <row r="233">
          <cell r="A233" t="str">
            <v>TT</v>
          </cell>
        </row>
        <row r="234">
          <cell r="A234" t="str">
            <v>TN</v>
          </cell>
        </row>
        <row r="235">
          <cell r="A235" t="str">
            <v>TR</v>
          </cell>
        </row>
        <row r="236">
          <cell r="A236" t="str">
            <v>TM</v>
          </cell>
        </row>
        <row r="237">
          <cell r="A237" t="str">
            <v>TC</v>
          </cell>
        </row>
        <row r="238">
          <cell r="A238" t="str">
            <v>TV</v>
          </cell>
        </row>
        <row r="239">
          <cell r="A239" t="str">
            <v>UG</v>
          </cell>
        </row>
        <row r="240">
          <cell r="A240" t="str">
            <v>UA</v>
          </cell>
        </row>
        <row r="241">
          <cell r="A241" t="str">
            <v>AE</v>
          </cell>
        </row>
        <row r="242">
          <cell r="A242" t="str">
            <v>UK</v>
          </cell>
        </row>
        <row r="243">
          <cell r="A243" t="str">
            <v>US</v>
          </cell>
        </row>
        <row r="244">
          <cell r="A244" t="str">
            <v>UY</v>
          </cell>
        </row>
        <row r="245">
          <cell r="A245" t="str">
            <v>UM</v>
          </cell>
        </row>
        <row r="246">
          <cell r="A246" t="str">
            <v>SU</v>
          </cell>
        </row>
        <row r="247">
          <cell r="A247" t="str">
            <v>UZ</v>
          </cell>
        </row>
        <row r="248">
          <cell r="A248" t="str">
            <v>VU</v>
          </cell>
        </row>
        <row r="249">
          <cell r="A249" t="str">
            <v>VA</v>
          </cell>
        </row>
        <row r="250">
          <cell r="A250" t="str">
            <v>VE</v>
          </cell>
        </row>
        <row r="251">
          <cell r="A251" t="str">
            <v>VN</v>
          </cell>
        </row>
        <row r="252">
          <cell r="A252" t="str">
            <v>VI</v>
          </cell>
        </row>
        <row r="253">
          <cell r="A253" t="str">
            <v>WF</v>
          </cell>
        </row>
        <row r="254">
          <cell r="A254" t="str">
            <v>EH</v>
          </cell>
        </row>
        <row r="255">
          <cell r="A255" t="str">
            <v>YE</v>
          </cell>
        </row>
        <row r="256">
          <cell r="A256" t="str">
            <v>ZR</v>
          </cell>
        </row>
        <row r="257">
          <cell r="A257" t="str">
            <v>ZM</v>
          </cell>
        </row>
        <row r="258">
          <cell r="A258" t="str">
            <v>ZW</v>
          </cell>
        </row>
        <row r="259">
          <cell r="A259" t="str">
            <v>IFI</v>
          </cell>
        </row>
        <row r="260">
          <cell r="A260" t="str">
            <v>BL</v>
          </cell>
        </row>
        <row r="261">
          <cell r="A261" t="str">
            <v>TL</v>
          </cell>
        </row>
        <row r="262">
          <cell r="A262" t="str">
            <v>OT</v>
          </cell>
        </row>
      </sheetData>
      <sheetData sheetId="8">
        <row r="3">
          <cell r="A3" t="str">
            <v>AED</v>
          </cell>
        </row>
        <row r="4">
          <cell r="A4" t="str">
            <v>AFN</v>
          </cell>
        </row>
        <row r="5">
          <cell r="A5" t="str">
            <v>ALL</v>
          </cell>
        </row>
        <row r="6">
          <cell r="A6" t="str">
            <v>AMD</v>
          </cell>
        </row>
        <row r="7">
          <cell r="A7" t="str">
            <v>ANG</v>
          </cell>
        </row>
        <row r="8">
          <cell r="A8" t="str">
            <v>AOA</v>
          </cell>
        </row>
        <row r="9">
          <cell r="A9" t="str">
            <v>ARS</v>
          </cell>
        </row>
        <row r="10">
          <cell r="A10" t="str">
            <v>AUD</v>
          </cell>
        </row>
        <row r="11">
          <cell r="A11" t="str">
            <v>AWG</v>
          </cell>
        </row>
        <row r="12">
          <cell r="A12" t="str">
            <v>AZN</v>
          </cell>
        </row>
        <row r="13">
          <cell r="A13" t="str">
            <v>BAM</v>
          </cell>
        </row>
        <row r="14">
          <cell r="A14" t="str">
            <v>BBD</v>
          </cell>
        </row>
        <row r="15">
          <cell r="A15" t="str">
            <v>BDT</v>
          </cell>
        </row>
        <row r="16">
          <cell r="A16" t="str">
            <v>BGN</v>
          </cell>
        </row>
        <row r="17">
          <cell r="A17" t="str">
            <v>BHD</v>
          </cell>
        </row>
        <row r="18">
          <cell r="A18" t="str">
            <v>BIF</v>
          </cell>
        </row>
        <row r="19">
          <cell r="A19" t="str">
            <v>BMD</v>
          </cell>
        </row>
        <row r="20">
          <cell r="A20" t="str">
            <v>BND</v>
          </cell>
        </row>
        <row r="21">
          <cell r="A21" t="str">
            <v>BOB</v>
          </cell>
        </row>
        <row r="22">
          <cell r="A22" t="str">
            <v>BRL</v>
          </cell>
        </row>
        <row r="23">
          <cell r="A23" t="str">
            <v>BSD</v>
          </cell>
        </row>
        <row r="24">
          <cell r="A24" t="str">
            <v>BTN</v>
          </cell>
        </row>
        <row r="25">
          <cell r="A25" t="str">
            <v>BWP</v>
          </cell>
        </row>
        <row r="26">
          <cell r="A26" t="str">
            <v>BYR</v>
          </cell>
        </row>
        <row r="27">
          <cell r="A27" t="str">
            <v>BZD</v>
          </cell>
        </row>
        <row r="28">
          <cell r="A28" t="str">
            <v>CAD</v>
          </cell>
        </row>
        <row r="29">
          <cell r="A29" t="str">
            <v>CDF</v>
          </cell>
        </row>
        <row r="30">
          <cell r="A30" t="str">
            <v>CHF</v>
          </cell>
        </row>
        <row r="31">
          <cell r="A31" t="str">
            <v>CLP</v>
          </cell>
        </row>
        <row r="32">
          <cell r="A32" t="str">
            <v>CNY</v>
          </cell>
        </row>
        <row r="33">
          <cell r="A33" t="str">
            <v>COP</v>
          </cell>
        </row>
        <row r="34">
          <cell r="A34" t="str">
            <v>CRC</v>
          </cell>
        </row>
        <row r="35">
          <cell r="A35" t="str">
            <v>CUC</v>
          </cell>
        </row>
        <row r="36">
          <cell r="A36" t="str">
            <v>CUP</v>
          </cell>
        </row>
        <row r="37">
          <cell r="A37" t="str">
            <v>CVE</v>
          </cell>
        </row>
        <row r="38">
          <cell r="A38" t="str">
            <v>CZK</v>
          </cell>
        </row>
        <row r="39">
          <cell r="A39" t="str">
            <v>DJF</v>
          </cell>
        </row>
        <row r="40">
          <cell r="A40" t="str">
            <v>DKK</v>
          </cell>
        </row>
        <row r="41">
          <cell r="A41" t="str">
            <v>DOP</v>
          </cell>
        </row>
        <row r="42">
          <cell r="A42" t="str">
            <v>DZD</v>
          </cell>
        </row>
        <row r="43">
          <cell r="A43" t="str">
            <v>EGP</v>
          </cell>
        </row>
        <row r="44">
          <cell r="A44" t="str">
            <v>ERN</v>
          </cell>
        </row>
        <row r="45">
          <cell r="A45" t="str">
            <v>ETB</v>
          </cell>
        </row>
        <row r="46">
          <cell r="A46" t="str">
            <v>EUR</v>
          </cell>
        </row>
        <row r="47">
          <cell r="A47" t="str">
            <v>FJD</v>
          </cell>
        </row>
        <row r="48">
          <cell r="A48" t="str">
            <v>FKP</v>
          </cell>
        </row>
        <row r="49">
          <cell r="A49" t="str">
            <v>GBP</v>
          </cell>
        </row>
        <row r="50">
          <cell r="A50" t="str">
            <v>GEL</v>
          </cell>
        </row>
        <row r="51">
          <cell r="A51" t="str">
            <v>GGP</v>
          </cell>
        </row>
        <row r="52">
          <cell r="A52" t="str">
            <v>GHS</v>
          </cell>
        </row>
        <row r="53">
          <cell r="A53" t="str">
            <v>GIP</v>
          </cell>
        </row>
        <row r="54">
          <cell r="A54" t="str">
            <v>GMD</v>
          </cell>
        </row>
        <row r="55">
          <cell r="A55" t="str">
            <v>GNF</v>
          </cell>
        </row>
        <row r="56">
          <cell r="A56" t="str">
            <v>GTQ</v>
          </cell>
        </row>
        <row r="57">
          <cell r="A57" t="str">
            <v>GYD</v>
          </cell>
        </row>
        <row r="58">
          <cell r="A58" t="str">
            <v>HKD</v>
          </cell>
        </row>
        <row r="59">
          <cell r="A59" t="str">
            <v>HNL</v>
          </cell>
        </row>
        <row r="60">
          <cell r="A60" t="str">
            <v>HRK</v>
          </cell>
        </row>
        <row r="61">
          <cell r="A61" t="str">
            <v>HTG</v>
          </cell>
        </row>
        <row r="62">
          <cell r="A62" t="str">
            <v>HUF</v>
          </cell>
        </row>
        <row r="63">
          <cell r="A63" t="str">
            <v>IDR</v>
          </cell>
        </row>
        <row r="64">
          <cell r="A64" t="str">
            <v>ILS</v>
          </cell>
        </row>
        <row r="65">
          <cell r="A65" t="str">
            <v>IMP</v>
          </cell>
        </row>
        <row r="66">
          <cell r="A66" t="str">
            <v>INR</v>
          </cell>
        </row>
        <row r="67">
          <cell r="A67" t="str">
            <v>IQD</v>
          </cell>
        </row>
        <row r="68">
          <cell r="A68" t="str">
            <v>IRR</v>
          </cell>
        </row>
        <row r="69">
          <cell r="A69" t="str">
            <v>ISK</v>
          </cell>
        </row>
        <row r="70">
          <cell r="A70" t="str">
            <v>JEP</v>
          </cell>
        </row>
        <row r="71">
          <cell r="A71" t="str">
            <v>JMD</v>
          </cell>
        </row>
        <row r="72">
          <cell r="A72" t="str">
            <v>JOD</v>
          </cell>
        </row>
        <row r="73">
          <cell r="A73" t="str">
            <v>JPY</v>
          </cell>
        </row>
        <row r="74">
          <cell r="A74" t="str">
            <v>KES</v>
          </cell>
        </row>
        <row r="75">
          <cell r="A75" t="str">
            <v>KGS</v>
          </cell>
        </row>
        <row r="76">
          <cell r="A76" t="str">
            <v>KHR</v>
          </cell>
        </row>
        <row r="77">
          <cell r="A77" t="str">
            <v>KMF</v>
          </cell>
        </row>
        <row r="78">
          <cell r="A78" t="str">
            <v>KPW</v>
          </cell>
        </row>
        <row r="79">
          <cell r="A79" t="str">
            <v>KRW</v>
          </cell>
        </row>
        <row r="80">
          <cell r="A80" t="str">
            <v>KWD</v>
          </cell>
        </row>
        <row r="81">
          <cell r="A81" t="str">
            <v>KYD</v>
          </cell>
        </row>
        <row r="82">
          <cell r="A82" t="str">
            <v>KZT</v>
          </cell>
        </row>
        <row r="83">
          <cell r="A83" t="str">
            <v>LAK</v>
          </cell>
        </row>
        <row r="84">
          <cell r="A84" t="str">
            <v>LBP</v>
          </cell>
        </row>
        <row r="85">
          <cell r="A85" t="str">
            <v>LKR</v>
          </cell>
        </row>
        <row r="86">
          <cell r="A86" t="str">
            <v>LRD</v>
          </cell>
        </row>
        <row r="87">
          <cell r="A87" t="str">
            <v>LSL</v>
          </cell>
        </row>
        <row r="88">
          <cell r="A88" t="str">
            <v>LTL</v>
          </cell>
        </row>
        <row r="89">
          <cell r="A89" t="str">
            <v>LVL</v>
          </cell>
        </row>
        <row r="90">
          <cell r="A90" t="str">
            <v>LYD</v>
          </cell>
        </row>
        <row r="91">
          <cell r="A91" t="str">
            <v>MAD</v>
          </cell>
        </row>
        <row r="92">
          <cell r="A92" t="str">
            <v>MDL</v>
          </cell>
        </row>
        <row r="93">
          <cell r="A93" t="str">
            <v>MGA</v>
          </cell>
        </row>
        <row r="94">
          <cell r="A94" t="str">
            <v>MKD</v>
          </cell>
        </row>
        <row r="95">
          <cell r="A95" t="str">
            <v>MMK</v>
          </cell>
        </row>
        <row r="96">
          <cell r="A96" t="str">
            <v>MNT</v>
          </cell>
        </row>
        <row r="97">
          <cell r="A97" t="str">
            <v>MOP</v>
          </cell>
        </row>
        <row r="98">
          <cell r="A98" t="str">
            <v>MRO</v>
          </cell>
        </row>
        <row r="99">
          <cell r="A99" t="str">
            <v>MUR</v>
          </cell>
        </row>
        <row r="100">
          <cell r="A100" t="str">
            <v>MVR</v>
          </cell>
        </row>
        <row r="101">
          <cell r="A101" t="str">
            <v>MWK</v>
          </cell>
        </row>
        <row r="102">
          <cell r="A102" t="str">
            <v>MXN</v>
          </cell>
        </row>
        <row r="103">
          <cell r="A103" t="str">
            <v>MYR</v>
          </cell>
        </row>
        <row r="104">
          <cell r="A104" t="str">
            <v>MZN</v>
          </cell>
        </row>
        <row r="105">
          <cell r="A105" t="str">
            <v>NAD</v>
          </cell>
        </row>
        <row r="106">
          <cell r="A106" t="str">
            <v>NGN</v>
          </cell>
        </row>
        <row r="107">
          <cell r="A107" t="str">
            <v>NIO</v>
          </cell>
        </row>
        <row r="108">
          <cell r="A108" t="str">
            <v>NOK</v>
          </cell>
        </row>
        <row r="109">
          <cell r="A109" t="str">
            <v>NPR</v>
          </cell>
        </row>
        <row r="110">
          <cell r="A110" t="str">
            <v>NZD</v>
          </cell>
        </row>
        <row r="111">
          <cell r="A111" t="str">
            <v>OMR</v>
          </cell>
        </row>
        <row r="112">
          <cell r="A112" t="str">
            <v>PAB</v>
          </cell>
        </row>
        <row r="113">
          <cell r="A113" t="str">
            <v>PEN</v>
          </cell>
        </row>
        <row r="114">
          <cell r="A114" t="str">
            <v>PGK</v>
          </cell>
        </row>
        <row r="115">
          <cell r="A115" t="str">
            <v>PHP</v>
          </cell>
        </row>
        <row r="116">
          <cell r="A116" t="str">
            <v>PKR</v>
          </cell>
        </row>
        <row r="117">
          <cell r="A117" t="str">
            <v>PLN</v>
          </cell>
        </row>
        <row r="118">
          <cell r="A118" t="str">
            <v>PYG</v>
          </cell>
        </row>
        <row r="119">
          <cell r="A119" t="str">
            <v>QAR</v>
          </cell>
        </row>
        <row r="120">
          <cell r="A120" t="str">
            <v>RON</v>
          </cell>
        </row>
        <row r="121">
          <cell r="A121" t="str">
            <v>RSD</v>
          </cell>
        </row>
        <row r="122">
          <cell r="A122" t="str">
            <v>RUB</v>
          </cell>
        </row>
        <row r="123">
          <cell r="A123" t="str">
            <v>RWF</v>
          </cell>
        </row>
        <row r="124">
          <cell r="A124" t="str">
            <v>SAR</v>
          </cell>
        </row>
        <row r="125">
          <cell r="A125" t="str">
            <v>SBD</v>
          </cell>
        </row>
        <row r="126">
          <cell r="A126" t="str">
            <v>SCR</v>
          </cell>
        </row>
        <row r="127">
          <cell r="A127" t="str">
            <v>SDG</v>
          </cell>
        </row>
        <row r="128">
          <cell r="A128" t="str">
            <v>SEK</v>
          </cell>
        </row>
        <row r="129">
          <cell r="A129" t="str">
            <v>SGD</v>
          </cell>
        </row>
        <row r="130">
          <cell r="A130" t="str">
            <v>SHP</v>
          </cell>
        </row>
        <row r="131">
          <cell r="A131" t="str">
            <v>SLL</v>
          </cell>
        </row>
        <row r="132">
          <cell r="A132" t="str">
            <v>SOS</v>
          </cell>
        </row>
        <row r="133">
          <cell r="A133" t="str">
            <v>SPL*</v>
          </cell>
        </row>
        <row r="134">
          <cell r="A134" t="str">
            <v>SRD</v>
          </cell>
        </row>
        <row r="135">
          <cell r="A135" t="str">
            <v>STD</v>
          </cell>
        </row>
        <row r="136">
          <cell r="A136" t="str">
            <v>SVC</v>
          </cell>
        </row>
        <row r="137">
          <cell r="A137" t="str">
            <v>SYP</v>
          </cell>
        </row>
        <row r="138">
          <cell r="A138" t="str">
            <v>SZL</v>
          </cell>
        </row>
        <row r="139">
          <cell r="A139" t="str">
            <v>THB</v>
          </cell>
        </row>
        <row r="140">
          <cell r="A140" t="str">
            <v>TJS</v>
          </cell>
        </row>
        <row r="141">
          <cell r="A141" t="str">
            <v>TMT</v>
          </cell>
        </row>
        <row r="142">
          <cell r="A142" t="str">
            <v>TND</v>
          </cell>
        </row>
        <row r="143">
          <cell r="A143" t="str">
            <v>TOP</v>
          </cell>
        </row>
        <row r="144">
          <cell r="A144" t="str">
            <v>TRY</v>
          </cell>
        </row>
        <row r="145">
          <cell r="A145" t="str">
            <v>TTD</v>
          </cell>
        </row>
        <row r="146">
          <cell r="A146" t="str">
            <v>TVD</v>
          </cell>
        </row>
        <row r="147">
          <cell r="A147" t="str">
            <v>TWD</v>
          </cell>
        </row>
        <row r="148">
          <cell r="A148" t="str">
            <v>TZS</v>
          </cell>
        </row>
        <row r="149">
          <cell r="A149" t="str">
            <v>UAH</v>
          </cell>
        </row>
        <row r="150">
          <cell r="A150" t="str">
            <v>UGX</v>
          </cell>
        </row>
        <row r="151">
          <cell r="A151" t="str">
            <v>USD</v>
          </cell>
        </row>
        <row r="152">
          <cell r="A152" t="str">
            <v>UYU</v>
          </cell>
        </row>
        <row r="153">
          <cell r="A153" t="str">
            <v>UZS</v>
          </cell>
        </row>
        <row r="154">
          <cell r="A154" t="str">
            <v>VEF</v>
          </cell>
        </row>
        <row r="155">
          <cell r="A155" t="str">
            <v>VND</v>
          </cell>
        </row>
        <row r="156">
          <cell r="A156" t="str">
            <v>VUV</v>
          </cell>
        </row>
        <row r="157">
          <cell r="A157" t="str">
            <v>WST</v>
          </cell>
        </row>
        <row r="158">
          <cell r="A158" t="str">
            <v>XAF</v>
          </cell>
        </row>
        <row r="159">
          <cell r="A159" t="str">
            <v>XCD</v>
          </cell>
        </row>
        <row r="160">
          <cell r="A160" t="str">
            <v>XDR</v>
          </cell>
        </row>
        <row r="161">
          <cell r="A161" t="str">
            <v>XOF</v>
          </cell>
        </row>
        <row r="162">
          <cell r="A162" t="str">
            <v>XPF</v>
          </cell>
        </row>
        <row r="163">
          <cell r="A163" t="str">
            <v>YER</v>
          </cell>
        </row>
        <row r="164">
          <cell r="A164" t="str">
            <v>ZAR</v>
          </cell>
        </row>
        <row r="165">
          <cell r="A165" t="str">
            <v>ZMK</v>
          </cell>
        </row>
        <row r="166">
          <cell r="A166" t="str">
            <v>ZWD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  <sheetName val="Technical"/>
      <sheetName val="Rating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2:U59"/>
  <sheetViews>
    <sheetView tabSelected="1" view="pageBreakPreview" zoomScaleNormal="100" zoomScaleSheetLayoutView="100" workbookViewId="0">
      <selection activeCell="B3" sqref="B3"/>
    </sheetView>
  </sheetViews>
  <sheetFormatPr defaultColWidth="9.140625" defaultRowHeight="12.75" x14ac:dyDescent="0.2"/>
  <cols>
    <col min="1" max="1" width="4.42578125" style="6" customWidth="1"/>
    <col min="2" max="2" width="42.28515625" style="6" bestFit="1" customWidth="1"/>
    <col min="3" max="3" width="17.28515625" style="6" bestFit="1" customWidth="1"/>
    <col min="4" max="4" width="10.42578125" style="6" bestFit="1" customWidth="1"/>
    <col min="5" max="5" width="10.28515625" style="6" bestFit="1" customWidth="1"/>
    <col min="6" max="6" width="9.7109375" style="6" bestFit="1" customWidth="1"/>
    <col min="7" max="7" width="10.5703125" style="6" bestFit="1" customWidth="1"/>
    <col min="8" max="8" width="10.28515625" style="6" bestFit="1" customWidth="1"/>
    <col min="9" max="9" width="10.5703125" style="6" bestFit="1" customWidth="1"/>
    <col min="10" max="11" width="10.28515625" style="6" bestFit="1" customWidth="1"/>
    <col min="12" max="12" width="11.140625" style="6" customWidth="1"/>
    <col min="13" max="13" width="9.85546875" style="6" bestFit="1" customWidth="1"/>
    <col min="14" max="15" width="10.42578125" style="6" bestFit="1" customWidth="1"/>
    <col min="16" max="16" width="9.85546875" style="6" bestFit="1" customWidth="1"/>
    <col min="17" max="17" width="10.42578125" style="6" bestFit="1" customWidth="1"/>
    <col min="18" max="18" width="11" style="6" customWidth="1"/>
    <col min="19" max="19" width="12.140625" style="6" bestFit="1" customWidth="1"/>
    <col min="20" max="16384" width="9.140625" style="6"/>
  </cols>
  <sheetData>
    <row r="2" spans="1:10" x14ac:dyDescent="0.2">
      <c r="A2" s="6" t="s">
        <v>82</v>
      </c>
    </row>
    <row r="3" spans="1:10" x14ac:dyDescent="0.2">
      <c r="B3" s="67">
        <v>45535</v>
      </c>
    </row>
    <row r="4" spans="1:10" ht="13.5" thickBot="1" x14ac:dyDescent="0.25"/>
    <row r="5" spans="1:10" x14ac:dyDescent="0.2">
      <c r="A5" s="173" t="s">
        <v>0</v>
      </c>
      <c r="B5" s="171" t="s">
        <v>28</v>
      </c>
      <c r="C5" s="175" t="s">
        <v>27</v>
      </c>
      <c r="D5" s="176"/>
      <c r="E5" s="176"/>
      <c r="F5" s="176"/>
      <c r="G5" s="176"/>
      <c r="H5" s="176"/>
      <c r="I5" s="176"/>
      <c r="J5" s="177"/>
    </row>
    <row r="6" spans="1:10" s="11" customFormat="1" ht="117.75" customHeight="1" x14ac:dyDescent="0.2">
      <c r="A6" s="174"/>
      <c r="B6" s="172"/>
      <c r="C6" s="8" t="s">
        <v>29</v>
      </c>
      <c r="D6" s="9" t="s">
        <v>30</v>
      </c>
      <c r="E6" s="9" t="s">
        <v>31</v>
      </c>
      <c r="F6" s="9" t="s">
        <v>32</v>
      </c>
      <c r="G6" s="9" t="s">
        <v>33</v>
      </c>
      <c r="H6" s="9" t="s">
        <v>34</v>
      </c>
      <c r="I6" s="9" t="s">
        <v>35</v>
      </c>
      <c r="J6" s="10" t="s">
        <v>36</v>
      </c>
    </row>
    <row r="7" spans="1:10" x14ac:dyDescent="0.2">
      <c r="A7" s="56">
        <f t="shared" ref="A7:A23" si="0">A30</f>
        <v>1</v>
      </c>
      <c r="B7" s="15" t="str">
        <f t="shared" ref="B7:B23" si="1">B30</f>
        <v>საქართველოს ბანკი</v>
      </c>
      <c r="C7" s="60">
        <f t="shared" ref="C7:C23" si="2">C30/C$29</f>
        <v>0.39090069768273705</v>
      </c>
      <c r="D7" s="61">
        <f t="shared" ref="D7:D21" si="3">E30/E$29</f>
        <v>0.37488970517359183</v>
      </c>
      <c r="E7" s="61">
        <f t="shared" ref="E7:E21" si="4">G30/G$29</f>
        <v>0.39626876151657947</v>
      </c>
      <c r="F7" s="61">
        <f t="shared" ref="F7:F21" si="5">H30/H$29</f>
        <v>0.42563840836252931</v>
      </c>
      <c r="G7" s="61">
        <f t="shared" ref="G7:G21" si="6">J30/J$29</f>
        <v>0.43592878511929717</v>
      </c>
      <c r="H7" s="61">
        <f t="shared" ref="H7:H21" si="7">K30/K$29</f>
        <v>0.40687589651881145</v>
      </c>
      <c r="I7" s="61">
        <f t="shared" ref="I7:I21" si="8">L30/L$29</f>
        <v>0.45631145942598283</v>
      </c>
      <c r="J7" s="59">
        <f t="shared" ref="J7:J23" si="9">O30/O$29</f>
        <v>0.35981522340798028</v>
      </c>
    </row>
    <row r="8" spans="1:10" x14ac:dyDescent="0.2">
      <c r="A8" s="55">
        <f t="shared" si="0"/>
        <v>2</v>
      </c>
      <c r="B8" s="12" t="str">
        <f t="shared" si="1"/>
        <v>თი–ბი–სი ბანკი</v>
      </c>
      <c r="C8" s="57">
        <f t="shared" si="2"/>
        <v>0.38830659379080112</v>
      </c>
      <c r="D8" s="58">
        <f t="shared" si="3"/>
        <v>0.39051952076843149</v>
      </c>
      <c r="E8" s="58">
        <f t="shared" si="4"/>
        <v>0.39145458243926778</v>
      </c>
      <c r="F8" s="58">
        <f t="shared" si="5"/>
        <v>0.3781151341236863</v>
      </c>
      <c r="G8" s="58">
        <f t="shared" si="6"/>
        <v>0.36224946643279404</v>
      </c>
      <c r="H8" s="58">
        <f t="shared" si="7"/>
        <v>0.36953506816173559</v>
      </c>
      <c r="I8" s="58">
        <f t="shared" si="8"/>
        <v>0.35713809698477417</v>
      </c>
      <c r="J8" s="59">
        <f t="shared" si="9"/>
        <v>0.37007714847080669</v>
      </c>
    </row>
    <row r="9" spans="1:10" x14ac:dyDescent="0.2">
      <c r="A9" s="56">
        <f t="shared" si="0"/>
        <v>3</v>
      </c>
      <c r="B9" s="15" t="str">
        <f t="shared" si="1"/>
        <v>ლიბერთი ბანკი</v>
      </c>
      <c r="C9" s="60">
        <f t="shared" si="2"/>
        <v>5.2618874807099168E-2</v>
      </c>
      <c r="D9" s="61">
        <f t="shared" si="3"/>
        <v>5.6762368605454271E-2</v>
      </c>
      <c r="E9" s="61">
        <f t="shared" si="4"/>
        <v>5.4132558269172799E-2</v>
      </c>
      <c r="F9" s="61">
        <f t="shared" si="5"/>
        <v>5.4225536689758901E-2</v>
      </c>
      <c r="G9" s="61">
        <f t="shared" si="6"/>
        <v>6.0167264402084579E-2</v>
      </c>
      <c r="H9" s="61">
        <f t="shared" si="7"/>
        <v>5.4747634221519827E-2</v>
      </c>
      <c r="I9" s="61">
        <f t="shared" si="8"/>
        <v>6.3969521669931154E-2</v>
      </c>
      <c r="J9" s="59">
        <f t="shared" si="9"/>
        <v>4.3853418431665583E-2</v>
      </c>
    </row>
    <row r="10" spans="1:10" x14ac:dyDescent="0.2">
      <c r="A10" s="55">
        <f t="shared" si="0"/>
        <v>4</v>
      </c>
      <c r="B10" s="12" t="str">
        <f t="shared" si="1"/>
        <v>ბაზის ბანკი</v>
      </c>
      <c r="C10" s="57">
        <f t="shared" si="2"/>
        <v>4.1413481026806392E-2</v>
      </c>
      <c r="D10" s="58">
        <f t="shared" si="3"/>
        <v>4.5107883334179963E-2</v>
      </c>
      <c r="E10" s="58">
        <f t="shared" si="4"/>
        <v>4.1008646739949389E-2</v>
      </c>
      <c r="F10" s="58">
        <f t="shared" si="5"/>
        <v>4.1817422298176636E-2</v>
      </c>
      <c r="G10" s="58">
        <f t="shared" si="6"/>
        <v>4.1331066673423567E-2</v>
      </c>
      <c r="H10" s="58">
        <f t="shared" si="7"/>
        <v>4.2688124551053787E-2</v>
      </c>
      <c r="I10" s="58">
        <f t="shared" si="8"/>
        <v>4.0378993744792535E-2</v>
      </c>
      <c r="J10" s="59">
        <f t="shared" si="9"/>
        <v>4.3757793271323168E-2</v>
      </c>
    </row>
    <row r="11" spans="1:10" x14ac:dyDescent="0.2">
      <c r="A11" s="56">
        <f t="shared" si="0"/>
        <v>5</v>
      </c>
      <c r="B11" s="15" t="str">
        <f t="shared" si="1"/>
        <v>კრედო ბანკი</v>
      </c>
      <c r="C11" s="60">
        <f t="shared" si="2"/>
        <v>3.2429701970225829E-2</v>
      </c>
      <c r="D11" s="61">
        <f t="shared" si="3"/>
        <v>3.9629334021985402E-2</v>
      </c>
      <c r="E11" s="61">
        <f t="shared" si="4"/>
        <v>3.3415481793459309E-2</v>
      </c>
      <c r="F11" s="61">
        <f t="shared" si="5"/>
        <v>1.8803711679886068E-2</v>
      </c>
      <c r="G11" s="61">
        <f t="shared" si="6"/>
        <v>2.0752415606070908E-2</v>
      </c>
      <c r="H11" s="61">
        <f t="shared" si="7"/>
        <v>1.5029566674336485E-2</v>
      </c>
      <c r="I11" s="61">
        <f t="shared" si="8"/>
        <v>2.4767402462832235E-2</v>
      </c>
      <c r="J11" s="59">
        <f t="shared" si="9"/>
        <v>2.6721236665455401E-2</v>
      </c>
    </row>
    <row r="12" spans="1:10" x14ac:dyDescent="0.2">
      <c r="A12" s="55">
        <f t="shared" si="0"/>
        <v>6</v>
      </c>
      <c r="B12" s="12" t="str">
        <f t="shared" si="1"/>
        <v>პროკრედიტ ბანკი</v>
      </c>
      <c r="C12" s="57">
        <f t="shared" si="2"/>
        <v>2.1542662240375387E-2</v>
      </c>
      <c r="D12" s="58">
        <f t="shared" si="3"/>
        <v>2.3068853243920211E-2</v>
      </c>
      <c r="E12" s="58">
        <f t="shared" si="4"/>
        <v>2.1010206855935725E-2</v>
      </c>
      <c r="F12" s="58">
        <f t="shared" si="5"/>
        <v>2.0392877069949324E-2</v>
      </c>
      <c r="G12" s="58">
        <f t="shared" si="6"/>
        <v>2.1152641581470902E-2</v>
      </c>
      <c r="H12" s="58">
        <f t="shared" si="7"/>
        <v>2.5823692342372848E-2</v>
      </c>
      <c r="I12" s="58">
        <f t="shared" si="8"/>
        <v>1.7875566188428442E-2</v>
      </c>
      <c r="J12" s="59">
        <f t="shared" si="9"/>
        <v>2.462600621193925E-2</v>
      </c>
    </row>
    <row r="13" spans="1:10" x14ac:dyDescent="0.2">
      <c r="A13" s="56">
        <f t="shared" si="0"/>
        <v>7</v>
      </c>
      <c r="B13" s="15" t="str">
        <f t="shared" si="1"/>
        <v>ტერა ბანკი</v>
      </c>
      <c r="C13" s="60">
        <f t="shared" si="2"/>
        <v>2.1104688631533707E-2</v>
      </c>
      <c r="D13" s="61">
        <f t="shared" si="3"/>
        <v>2.3699888515783966E-2</v>
      </c>
      <c r="E13" s="61">
        <f t="shared" si="4"/>
        <v>2.1147363572919155E-2</v>
      </c>
      <c r="F13" s="61">
        <f t="shared" si="5"/>
        <v>2.0745743672259304E-2</v>
      </c>
      <c r="G13" s="61">
        <f t="shared" si="6"/>
        <v>2.032955700542137E-2</v>
      </c>
      <c r="H13" s="61">
        <f t="shared" si="7"/>
        <v>2.5096474699879873E-2</v>
      </c>
      <c r="I13" s="61">
        <f t="shared" si="8"/>
        <v>1.6985224118284799E-2</v>
      </c>
      <c r="J13" s="59">
        <f t="shared" si="9"/>
        <v>2.0857563658760851E-2</v>
      </c>
    </row>
    <row r="14" spans="1:10" x14ac:dyDescent="0.2">
      <c r="A14" s="55">
        <f t="shared" si="0"/>
        <v>8</v>
      </c>
      <c r="B14" s="12" t="str">
        <f t="shared" si="1"/>
        <v>ქართუ ბანკი</v>
      </c>
      <c r="C14" s="57">
        <f t="shared" si="2"/>
        <v>1.9433536422381083E-2</v>
      </c>
      <c r="D14" s="58">
        <f t="shared" si="3"/>
        <v>1.6370091630089532E-2</v>
      </c>
      <c r="E14" s="58">
        <f t="shared" si="4"/>
        <v>1.6979664580911324E-2</v>
      </c>
      <c r="F14" s="58">
        <f t="shared" si="5"/>
        <v>2.0309247523730395E-2</v>
      </c>
      <c r="G14" s="58">
        <f t="shared" si="6"/>
        <v>2.2808431929360697E-2</v>
      </c>
      <c r="H14" s="58">
        <f t="shared" si="7"/>
        <v>3.5324467712661567E-2</v>
      </c>
      <c r="I14" s="58">
        <f t="shared" si="8"/>
        <v>1.4027539795365751E-2</v>
      </c>
      <c r="J14" s="59">
        <f t="shared" si="9"/>
        <v>3.3643433409071305E-2</v>
      </c>
    </row>
    <row r="15" spans="1:10" x14ac:dyDescent="0.2">
      <c r="A15" s="56">
        <f t="shared" si="0"/>
        <v>9</v>
      </c>
      <c r="B15" s="15" t="str">
        <f t="shared" si="1"/>
        <v>ხალიკ ბანკი</v>
      </c>
      <c r="C15" s="60">
        <f t="shared" si="2"/>
        <v>1.0283458349382596E-2</v>
      </c>
      <c r="D15" s="61">
        <f t="shared" si="3"/>
        <v>1.2136876377670594E-2</v>
      </c>
      <c r="E15" s="61">
        <f t="shared" si="4"/>
        <v>8.7736712129157911E-3</v>
      </c>
      <c r="F15" s="61">
        <f t="shared" si="5"/>
        <v>4.6638727989332229E-3</v>
      </c>
      <c r="G15" s="61">
        <f t="shared" si="6"/>
        <v>3.5520016262867364E-3</v>
      </c>
      <c r="H15" s="61">
        <f t="shared" si="7"/>
        <v>5.0018510954998284E-3</v>
      </c>
      <c r="I15" s="61">
        <f t="shared" si="8"/>
        <v>2.534828775384879E-3</v>
      </c>
      <c r="J15" s="59">
        <f t="shared" si="9"/>
        <v>1.9026343890472031E-2</v>
      </c>
    </row>
    <row r="16" spans="1:10" x14ac:dyDescent="0.2">
      <c r="A16" s="55">
        <f t="shared" si="0"/>
        <v>10</v>
      </c>
      <c r="B16" s="12" t="str">
        <f t="shared" si="1"/>
        <v>პაშაბანკი</v>
      </c>
      <c r="C16" s="57">
        <f t="shared" si="2"/>
        <v>6.6290721722010787E-3</v>
      </c>
      <c r="D16" s="58">
        <f t="shared" si="3"/>
        <v>5.785242695424497E-3</v>
      </c>
      <c r="E16" s="58">
        <f t="shared" si="4"/>
        <v>6.2087603652554576E-3</v>
      </c>
      <c r="F16" s="58">
        <f t="shared" si="5"/>
        <v>6.9373878099027722E-3</v>
      </c>
      <c r="G16" s="58">
        <f t="shared" si="6"/>
        <v>4.4055342208411327E-3</v>
      </c>
      <c r="H16" s="58">
        <f t="shared" si="7"/>
        <v>7.698300338520753E-3</v>
      </c>
      <c r="I16" s="58">
        <f t="shared" si="8"/>
        <v>2.095423847044137E-3</v>
      </c>
      <c r="J16" s="59">
        <f t="shared" si="9"/>
        <v>9.0630161454885953E-3</v>
      </c>
    </row>
    <row r="17" spans="1:20" x14ac:dyDescent="0.2">
      <c r="A17" s="56">
        <f t="shared" si="0"/>
        <v>11</v>
      </c>
      <c r="B17" s="15" t="str">
        <f t="shared" si="1"/>
        <v>ვი–თი–ბი ბანკი</v>
      </c>
      <c r="C17" s="60">
        <f t="shared" si="2"/>
        <v>5.127888895397688E-3</v>
      </c>
      <c r="D17" s="61">
        <f t="shared" si="3"/>
        <v>3.464824368825864E-3</v>
      </c>
      <c r="E17" s="61">
        <f t="shared" si="4"/>
        <v>1.7470419438077921E-3</v>
      </c>
      <c r="F17" s="61">
        <f t="shared" si="5"/>
        <v>2.4734360030084215E-4</v>
      </c>
      <c r="G17" s="61">
        <f t="shared" si="6"/>
        <v>2.7829361823764536E-4</v>
      </c>
      <c r="H17" s="61">
        <f t="shared" si="7"/>
        <v>4.8154345076465175E-4</v>
      </c>
      <c r="I17" s="61">
        <f t="shared" si="8"/>
        <v>1.3569935863562657E-4</v>
      </c>
      <c r="J17" s="59">
        <f t="shared" si="9"/>
        <v>2.4705848620733804E-2</v>
      </c>
    </row>
    <row r="18" spans="1:20" x14ac:dyDescent="0.2">
      <c r="A18" s="55">
        <f t="shared" si="0"/>
        <v>12</v>
      </c>
      <c r="B18" s="12" t="str">
        <f t="shared" si="1"/>
        <v>იშ ბანკ</v>
      </c>
      <c r="C18" s="57">
        <f t="shared" si="2"/>
        <v>4.5595211814459472E-3</v>
      </c>
      <c r="D18" s="58">
        <f t="shared" si="3"/>
        <v>4.211976024943543E-3</v>
      </c>
      <c r="E18" s="58">
        <f t="shared" si="4"/>
        <v>3.4289550123897221E-3</v>
      </c>
      <c r="F18" s="58">
        <f t="shared" si="5"/>
        <v>2.7773604171709857E-3</v>
      </c>
      <c r="G18" s="58">
        <f t="shared" si="6"/>
        <v>1.8738918672740663E-3</v>
      </c>
      <c r="H18" s="58">
        <f t="shared" si="7"/>
        <v>3.336242758728424E-3</v>
      </c>
      <c r="I18" s="58">
        <f t="shared" si="8"/>
        <v>8.4794837668063922E-4</v>
      </c>
      <c r="J18" s="59">
        <f t="shared" si="9"/>
        <v>1.1106411781457772E-2</v>
      </c>
    </row>
    <row r="19" spans="1:20" ht="12" customHeight="1" x14ac:dyDescent="0.2">
      <c r="A19" s="56">
        <f t="shared" si="0"/>
        <v>13</v>
      </c>
      <c r="B19" s="15" t="str">
        <f t="shared" si="1"/>
        <v>ზირაათ ბანკი</v>
      </c>
      <c r="C19" s="60">
        <f t="shared" si="2"/>
        <v>2.6131209211485208E-3</v>
      </c>
      <c r="D19" s="61">
        <f t="shared" si="3"/>
        <v>2.6485072079695513E-3</v>
      </c>
      <c r="E19" s="61">
        <f t="shared" si="4"/>
        <v>1.9893750003957913E-3</v>
      </c>
      <c r="F19" s="61">
        <f t="shared" si="5"/>
        <v>2.2784151143416154E-3</v>
      </c>
      <c r="G19" s="61">
        <f t="shared" si="6"/>
        <v>2.0528619906753508E-3</v>
      </c>
      <c r="H19" s="61">
        <f t="shared" si="7"/>
        <v>3.3706996953529627E-3</v>
      </c>
      <c r="I19" s="61">
        <f t="shared" si="8"/>
        <v>1.1283048117701289E-3</v>
      </c>
      <c r="J19" s="59">
        <f t="shared" si="9"/>
        <v>6.2251132159909907E-3</v>
      </c>
    </row>
    <row r="20" spans="1:20" x14ac:dyDescent="0.2">
      <c r="A20" s="55">
        <f t="shared" si="0"/>
        <v>14</v>
      </c>
      <c r="B20" s="12" t="str">
        <f t="shared" si="1"/>
        <v>სილქ ბანკი</v>
      </c>
      <c r="C20" s="57">
        <f t="shared" si="2"/>
        <v>2.4676710186586179E-3</v>
      </c>
      <c r="D20" s="58">
        <f t="shared" si="3"/>
        <v>1.7049280317295188E-3</v>
      </c>
      <c r="E20" s="58">
        <f t="shared" si="4"/>
        <v>2.1546265732933852E-3</v>
      </c>
      <c r="F20" s="58">
        <f t="shared" si="5"/>
        <v>2.7171561682136237E-3</v>
      </c>
      <c r="G20" s="58">
        <f t="shared" si="6"/>
        <v>2.7385410263299288E-3</v>
      </c>
      <c r="H20" s="58">
        <f t="shared" si="7"/>
        <v>4.2939594704198636E-3</v>
      </c>
      <c r="I20" s="58">
        <f t="shared" si="8"/>
        <v>1.6473040070971692E-3</v>
      </c>
      <c r="J20" s="59">
        <f t="shared" si="9"/>
        <v>4.2804508681966178E-3</v>
      </c>
    </row>
    <row r="21" spans="1:20" x14ac:dyDescent="0.2">
      <c r="A21" s="56">
        <f t="shared" si="0"/>
        <v>15</v>
      </c>
      <c r="B21" s="15" t="str">
        <f t="shared" si="1"/>
        <v>პეისერა</v>
      </c>
      <c r="C21" s="60">
        <f t="shared" si="2"/>
        <v>3.3231996943729246E-4</v>
      </c>
      <c r="D21" s="61">
        <f t="shared" si="3"/>
        <v>0</v>
      </c>
      <c r="E21" s="61">
        <f t="shared" si="4"/>
        <v>2.6331440381626353E-4</v>
      </c>
      <c r="F21" s="61">
        <f t="shared" si="5"/>
        <v>3.3037590944452706E-4</v>
      </c>
      <c r="G21" s="61">
        <f t="shared" si="6"/>
        <v>3.7924690043151236E-4</v>
      </c>
      <c r="H21" s="61">
        <f t="shared" si="7"/>
        <v>6.9647830834204465E-4</v>
      </c>
      <c r="I21" s="61">
        <f t="shared" si="8"/>
        <v>1.5668643299546745E-4</v>
      </c>
      <c r="J21" s="59">
        <f t="shared" si="9"/>
        <v>7.3191788894255586E-4</v>
      </c>
    </row>
    <row r="22" spans="1:20" x14ac:dyDescent="0.2">
      <c r="A22" s="55">
        <f t="shared" si="0"/>
        <v>16</v>
      </c>
      <c r="B22" s="12" t="str">
        <f t="shared" si="1"/>
        <v>ჰეშბანკი</v>
      </c>
      <c r="C22" s="57">
        <f t="shared" si="2"/>
        <v>1.3800921670799755E-4</v>
      </c>
      <c r="D22" s="58">
        <f t="shared" ref="D22:D23" si="10">E45/E$29</f>
        <v>0</v>
      </c>
      <c r="E22" s="58">
        <f t="shared" ref="E22:E23" si="11">G45/G$29</f>
        <v>3.547600928095797E-6</v>
      </c>
      <c r="F22" s="58">
        <f t="shared" ref="F22:F23" si="12">H45/H$29</f>
        <v>6.7617162426709119E-9</v>
      </c>
      <c r="G22" s="58">
        <f t="shared" ref="G22:G23" si="13">J45/J$29</f>
        <v>0</v>
      </c>
      <c r="H22" s="58">
        <f t="shared" ref="H22:H23" si="14">K45/K$29</f>
        <v>0</v>
      </c>
      <c r="I22" s="58">
        <f t="shared" ref="I22:I23" si="15">L45/L$29</f>
        <v>0</v>
      </c>
      <c r="J22" s="59">
        <f t="shared" si="9"/>
        <v>9.1665051959428348E-4</v>
      </c>
    </row>
    <row r="23" spans="1:20" ht="13.5" thickBot="1" x14ac:dyDescent="0.25">
      <c r="A23" s="56">
        <f t="shared" si="0"/>
        <v>17</v>
      </c>
      <c r="B23" s="15" t="str">
        <f t="shared" si="1"/>
        <v>პეივბანკი</v>
      </c>
      <c r="C23" s="60">
        <f t="shared" si="2"/>
        <v>9.8701703660555119E-5</v>
      </c>
      <c r="D23" s="61">
        <f t="shared" si="10"/>
        <v>0</v>
      </c>
      <c r="E23" s="61">
        <f t="shared" si="11"/>
        <v>1.3442119002586786E-5</v>
      </c>
      <c r="F23" s="61">
        <f t="shared" si="12"/>
        <v>0</v>
      </c>
      <c r="G23" s="61">
        <f t="shared" si="13"/>
        <v>0</v>
      </c>
      <c r="H23" s="61">
        <f t="shared" si="14"/>
        <v>0</v>
      </c>
      <c r="I23" s="61">
        <f t="shared" si="15"/>
        <v>0</v>
      </c>
      <c r="J23" s="59">
        <f t="shared" si="9"/>
        <v>5.9242354212077602E-4</v>
      </c>
    </row>
    <row r="24" spans="1:20" ht="13.5" thickBot="1" x14ac:dyDescent="0.25">
      <c r="A24" s="18"/>
      <c r="B24" s="19" t="str">
        <f>B29</f>
        <v>კონსოლიდირებული</v>
      </c>
      <c r="C24" s="20">
        <f t="shared" ref="C24:J24" si="16">SUM(C7:C23)</f>
        <v>1.0000000000000002</v>
      </c>
      <c r="D24" s="21">
        <f t="shared" si="16"/>
        <v>1</v>
      </c>
      <c r="E24" s="21">
        <f t="shared" si="16"/>
        <v>0.99999999999999978</v>
      </c>
      <c r="F24" s="21">
        <f t="shared" si="16"/>
        <v>1.0000000000000002</v>
      </c>
      <c r="G24" s="21">
        <f t="shared" si="16"/>
        <v>0.99999999999999956</v>
      </c>
      <c r="H24" s="21">
        <f t="shared" si="16"/>
        <v>0.99999999999999989</v>
      </c>
      <c r="I24" s="21">
        <f t="shared" si="16"/>
        <v>1.0000000000000002</v>
      </c>
      <c r="J24" s="22">
        <f t="shared" si="16"/>
        <v>0.99999999999999978</v>
      </c>
    </row>
    <row r="25" spans="1:20" x14ac:dyDescent="0.2">
      <c r="A25" s="131"/>
      <c r="B25" s="132"/>
      <c r="C25" s="133"/>
      <c r="D25" s="133"/>
      <c r="E25" s="133"/>
      <c r="F25" s="133"/>
      <c r="G25" s="133"/>
      <c r="H25" s="133"/>
      <c r="I25" s="133"/>
      <c r="J25" s="133"/>
    </row>
    <row r="26" spans="1:20" ht="13.5" thickBot="1" x14ac:dyDescent="0.25">
      <c r="B26" s="63" t="s">
        <v>37</v>
      </c>
      <c r="S26" s="23"/>
    </row>
    <row r="27" spans="1:20" ht="13.5" thickBot="1" x14ac:dyDescent="0.25">
      <c r="A27" s="173" t="s">
        <v>0</v>
      </c>
      <c r="B27" s="171" t="s">
        <v>28</v>
      </c>
      <c r="C27" s="175" t="s">
        <v>29</v>
      </c>
      <c r="D27" s="176"/>
      <c r="E27" s="176"/>
      <c r="F27" s="177"/>
      <c r="G27" s="164" t="s">
        <v>38</v>
      </c>
      <c r="H27" s="169"/>
      <c r="I27" s="169"/>
      <c r="J27" s="169"/>
      <c r="K27" s="169"/>
      <c r="L27" s="169"/>
      <c r="M27" s="169"/>
      <c r="N27" s="170"/>
      <c r="O27" s="168" t="s">
        <v>39</v>
      </c>
      <c r="P27" s="169"/>
      <c r="Q27" s="170"/>
      <c r="R27" s="168" t="s">
        <v>40</v>
      </c>
      <c r="S27" s="169"/>
      <c r="T27" s="170"/>
    </row>
    <row r="28" spans="1:20" ht="150.75" customHeight="1" thickBot="1" x14ac:dyDescent="0.25">
      <c r="A28" s="174"/>
      <c r="B28" s="172"/>
      <c r="C28" s="8" t="s">
        <v>41</v>
      </c>
      <c r="D28" s="9" t="s">
        <v>42</v>
      </c>
      <c r="E28" s="9" t="s">
        <v>30</v>
      </c>
      <c r="F28" s="10" t="s">
        <v>43</v>
      </c>
      <c r="G28" s="83" t="s">
        <v>31</v>
      </c>
      <c r="H28" s="84" t="s">
        <v>44</v>
      </c>
      <c r="I28" s="84" t="s">
        <v>184</v>
      </c>
      <c r="J28" s="84" t="s">
        <v>33</v>
      </c>
      <c r="K28" s="84" t="s">
        <v>34</v>
      </c>
      <c r="L28" s="84" t="s">
        <v>35</v>
      </c>
      <c r="M28" s="84" t="s">
        <v>172</v>
      </c>
      <c r="N28" s="85" t="s">
        <v>45</v>
      </c>
      <c r="O28" s="83" t="s">
        <v>36</v>
      </c>
      <c r="P28" s="84" t="s">
        <v>46</v>
      </c>
      <c r="Q28" s="85" t="s">
        <v>47</v>
      </c>
      <c r="R28" s="83" t="str">
        <f>YEAR($B$3)&amp;" წლის "&amp;MONTH($B$3)&amp;" თვის წმინდა მოგება"</f>
        <v>2024 წლის 8 თვის წმინდა მოგება</v>
      </c>
      <c r="S28" s="84" t="s">
        <v>86</v>
      </c>
      <c r="T28" s="85" t="s">
        <v>87</v>
      </c>
    </row>
    <row r="29" spans="1:20" ht="13.5" thickBot="1" x14ac:dyDescent="0.25">
      <c r="A29" s="116"/>
      <c r="B29" s="117" t="s">
        <v>90</v>
      </c>
      <c r="C29" s="118">
        <v>88385770827.240204</v>
      </c>
      <c r="D29" s="119">
        <v>12623426738.947439</v>
      </c>
      <c r="E29" s="119">
        <v>58861129612.75061</v>
      </c>
      <c r="F29" s="120">
        <v>-1020390467.8809379</v>
      </c>
      <c r="G29" s="118">
        <v>75370270111.954315</v>
      </c>
      <c r="H29" s="119">
        <v>58216018814.257446</v>
      </c>
      <c r="I29" s="119">
        <v>5276018341.8774071</v>
      </c>
      <c r="J29" s="119">
        <v>50714112991.078461</v>
      </c>
      <c r="K29" s="119">
        <v>20909830637.321018</v>
      </c>
      <c r="L29" s="119">
        <v>29804282353.757389</v>
      </c>
      <c r="M29" s="119">
        <v>2005336636.335</v>
      </c>
      <c r="N29" s="120">
        <v>15426805409.941793</v>
      </c>
      <c r="O29" s="118">
        <v>13015502358.827663</v>
      </c>
      <c r="P29" s="119">
        <v>1182414216.0398982</v>
      </c>
      <c r="Q29" s="119">
        <v>16255932797.278084</v>
      </c>
      <c r="R29" s="119">
        <v>2026833850.6954305</v>
      </c>
      <c r="S29" s="121">
        <v>3.653874216309709E-2</v>
      </c>
      <c r="T29" s="122">
        <v>0.24294088580403705</v>
      </c>
    </row>
    <row r="30" spans="1:20" x14ac:dyDescent="0.2">
      <c r="A30" s="56">
        <v>1</v>
      </c>
      <c r="B30" s="15" t="s">
        <v>147</v>
      </c>
      <c r="C30" s="27">
        <v>34550059481.594704</v>
      </c>
      <c r="D30" s="28">
        <v>4104325011.6911001</v>
      </c>
      <c r="E30" s="28">
        <v>22066431526.708652</v>
      </c>
      <c r="F30" s="29">
        <v>-303054612.0546</v>
      </c>
      <c r="G30" s="27">
        <v>29866883592.4342</v>
      </c>
      <c r="H30" s="28">
        <v>24778973589.3036</v>
      </c>
      <c r="I30" s="28">
        <v>1656210916.48</v>
      </c>
      <c r="J30" s="28">
        <v>22107741664.6036</v>
      </c>
      <c r="K30" s="28">
        <v>8507706086.6164999</v>
      </c>
      <c r="L30" s="28">
        <v>13600035577.987101</v>
      </c>
      <c r="M30" s="86"/>
      <c r="N30" s="29">
        <v>4434110720.3500004</v>
      </c>
      <c r="O30" s="27">
        <v>4683175889.0086699</v>
      </c>
      <c r="P30" s="28">
        <v>27993660.18</v>
      </c>
      <c r="Q30" s="29">
        <v>6032113914.1061602</v>
      </c>
      <c r="R30" s="27">
        <v>993820173.13506806</v>
      </c>
      <c r="S30" s="71">
        <v>4.6453810237073519E-2</v>
      </c>
      <c r="T30" s="72">
        <v>0.33079362144756341</v>
      </c>
    </row>
    <row r="31" spans="1:20" x14ac:dyDescent="0.2">
      <c r="A31" s="55">
        <v>2</v>
      </c>
      <c r="B31" s="12" t="s">
        <v>148</v>
      </c>
      <c r="C31" s="24">
        <v>34320777609.5</v>
      </c>
      <c r="D31" s="25">
        <v>4971787929.2799997</v>
      </c>
      <c r="E31" s="25">
        <v>22986420128.259899</v>
      </c>
      <c r="F31" s="26">
        <v>-323245254.5</v>
      </c>
      <c r="G31" s="24">
        <v>29504037615.009899</v>
      </c>
      <c r="H31" s="25">
        <v>22012357762.099998</v>
      </c>
      <c r="I31" s="25">
        <v>2719662494.9566698</v>
      </c>
      <c r="J31" s="25">
        <v>18371160371.6306</v>
      </c>
      <c r="K31" s="25">
        <v>7726915689.8127699</v>
      </c>
      <c r="L31" s="25">
        <v>10644244681.817801</v>
      </c>
      <c r="M31" s="86"/>
      <c r="N31" s="26">
        <v>6754788000.9899998</v>
      </c>
      <c r="O31" s="24">
        <v>4816739998.8699999</v>
      </c>
      <c r="P31" s="25">
        <v>21015907.690000001</v>
      </c>
      <c r="Q31" s="26">
        <v>6389720491.3530998</v>
      </c>
      <c r="R31" s="24">
        <v>781205619.13000095</v>
      </c>
      <c r="S31" s="73">
        <v>3.6231687781979133E-2</v>
      </c>
      <c r="T31" s="74">
        <v>0.25249945274139091</v>
      </c>
    </row>
    <row r="32" spans="1:20" x14ac:dyDescent="0.2">
      <c r="A32" s="56">
        <v>3</v>
      </c>
      <c r="B32" s="15" t="s">
        <v>149</v>
      </c>
      <c r="C32" s="27">
        <v>4650759809.8875103</v>
      </c>
      <c r="D32" s="28">
        <v>638630363.71000004</v>
      </c>
      <c r="E32" s="28">
        <v>3341097135.61237</v>
      </c>
      <c r="F32" s="29">
        <v>-139540623.476385</v>
      </c>
      <c r="G32" s="27">
        <v>4079985538.59866</v>
      </c>
      <c r="H32" s="28">
        <v>3156794864.1442118</v>
      </c>
      <c r="I32" s="28">
        <v>91156124.382805005</v>
      </c>
      <c r="J32" s="28">
        <v>3051329445.25141</v>
      </c>
      <c r="K32" s="28">
        <v>1144763759.3659799</v>
      </c>
      <c r="L32" s="28">
        <v>1906565685.8854301</v>
      </c>
      <c r="M32" s="86"/>
      <c r="N32" s="29">
        <v>834454501.8399539</v>
      </c>
      <c r="O32" s="27">
        <v>570774271.03999996</v>
      </c>
      <c r="P32" s="28">
        <v>44490459</v>
      </c>
      <c r="Q32" s="29">
        <v>564967301.91626894</v>
      </c>
      <c r="R32" s="27">
        <v>75705183.913710997</v>
      </c>
      <c r="S32" s="71">
        <v>2.5879849981510425E-2</v>
      </c>
      <c r="T32" s="72">
        <v>0.21377539550122399</v>
      </c>
    </row>
    <row r="33" spans="1:21" x14ac:dyDescent="0.2">
      <c r="A33" s="55">
        <v>4</v>
      </c>
      <c r="B33" s="12" t="s">
        <v>152</v>
      </c>
      <c r="C33" s="24">
        <v>3660362443.1935701</v>
      </c>
      <c r="D33" s="25">
        <v>487209317.46790004</v>
      </c>
      <c r="E33" s="25">
        <v>2655100967.4899998</v>
      </c>
      <c r="F33" s="26">
        <v>-32132313.120000001</v>
      </c>
      <c r="G33" s="24">
        <v>3090832781.7157001</v>
      </c>
      <c r="H33" s="25">
        <v>2434443843.2743998</v>
      </c>
      <c r="I33" s="25">
        <v>308487762.45660001</v>
      </c>
      <c r="J33" s="25">
        <v>2096068385.3178</v>
      </c>
      <c r="K33" s="25">
        <v>892601454.58739996</v>
      </c>
      <c r="L33" s="25">
        <v>1203466930.7304001</v>
      </c>
      <c r="M33" s="86"/>
      <c r="N33" s="26">
        <v>607411699.19130003</v>
      </c>
      <c r="O33" s="24">
        <v>569529661.53999996</v>
      </c>
      <c r="P33" s="25">
        <v>18212575</v>
      </c>
      <c r="Q33" s="26">
        <v>670333848.82000005</v>
      </c>
      <c r="R33" s="24">
        <v>49241473.689999998</v>
      </c>
      <c r="S33" s="73">
        <v>2.0902906311265422E-2</v>
      </c>
      <c r="T33" s="74">
        <v>0.1358648163190147</v>
      </c>
    </row>
    <row r="34" spans="1:21" x14ac:dyDescent="0.2">
      <c r="A34" s="56">
        <v>5</v>
      </c>
      <c r="B34" s="15" t="s">
        <v>155</v>
      </c>
      <c r="C34" s="27">
        <v>2866324206.3360801</v>
      </c>
      <c r="D34" s="28">
        <v>438935644.79000002</v>
      </c>
      <c r="E34" s="28">
        <v>2332627366.3350701</v>
      </c>
      <c r="F34" s="29">
        <v>-59188360.698987</v>
      </c>
      <c r="G34" s="27">
        <v>2518533888.6941199</v>
      </c>
      <c r="H34" s="28">
        <v>1094677232.9341199</v>
      </c>
      <c r="I34" s="28">
        <v>42236883.07</v>
      </c>
      <c r="J34" s="28">
        <v>1052440349.8841</v>
      </c>
      <c r="K34" s="28">
        <v>314265693.71270001</v>
      </c>
      <c r="L34" s="28">
        <v>738174656.17139804</v>
      </c>
      <c r="M34" s="86"/>
      <c r="N34" s="29">
        <v>1347049151.2299998</v>
      </c>
      <c r="O34" s="27">
        <v>347790318.85002702</v>
      </c>
      <c r="P34" s="28">
        <v>5236850</v>
      </c>
      <c r="Q34" s="29">
        <v>401223309.73002702</v>
      </c>
      <c r="R34" s="27">
        <v>39009630.710027002</v>
      </c>
      <c r="S34" s="71">
        <v>2.2488591150028703E-2</v>
      </c>
      <c r="T34" s="72">
        <v>0.18123202380616316</v>
      </c>
    </row>
    <row r="35" spans="1:21" x14ac:dyDescent="0.2">
      <c r="A35" s="55">
        <v>6</v>
      </c>
      <c r="B35" s="12" t="s">
        <v>151</v>
      </c>
      <c r="C35" s="24">
        <v>1904064807.7864599</v>
      </c>
      <c r="D35" s="25">
        <v>400284457.91314304</v>
      </c>
      <c r="E35" s="25">
        <v>1357858760.80791</v>
      </c>
      <c r="F35" s="26">
        <v>-29888912.632615</v>
      </c>
      <c r="G35" s="24">
        <v>1583544965.83991</v>
      </c>
      <c r="H35" s="25">
        <v>1187192115.1810091</v>
      </c>
      <c r="I35" s="25">
        <v>62078826.365999997</v>
      </c>
      <c r="J35" s="25">
        <v>1072737455.2225</v>
      </c>
      <c r="K35" s="25">
        <v>539969033.30929995</v>
      </c>
      <c r="L35" s="25">
        <v>532768421.91320002</v>
      </c>
      <c r="M35" s="86"/>
      <c r="N35" s="26">
        <v>381345464.73628098</v>
      </c>
      <c r="O35" s="24">
        <v>320519841.94</v>
      </c>
      <c r="P35" s="25">
        <v>184600374.83000001</v>
      </c>
      <c r="Q35" s="26">
        <v>321707479.48000002</v>
      </c>
      <c r="R35" s="24">
        <v>22582278.369955</v>
      </c>
      <c r="S35" s="73">
        <v>1.8282476429630514E-2</v>
      </c>
      <c r="T35" s="74">
        <v>0.10910885689291847</v>
      </c>
    </row>
    <row r="36" spans="1:21" x14ac:dyDescent="0.2">
      <c r="A36" s="56">
        <v>7</v>
      </c>
      <c r="B36" s="15" t="s">
        <v>154</v>
      </c>
      <c r="C36" s="27">
        <v>1865354172.767</v>
      </c>
      <c r="D36" s="28">
        <v>242167834.97999999</v>
      </c>
      <c r="E36" s="28">
        <v>1395002209.7352998</v>
      </c>
      <c r="F36" s="29">
        <v>-32078133.948371001</v>
      </c>
      <c r="G36" s="27">
        <v>1593882504.64662</v>
      </c>
      <c r="H36" s="28">
        <v>1207734603.9400101</v>
      </c>
      <c r="I36" s="28">
        <v>156311565.4849</v>
      </c>
      <c r="J36" s="28">
        <v>1030995451.03151</v>
      </c>
      <c r="K36" s="28">
        <v>524763035.56830001</v>
      </c>
      <c r="L36" s="28">
        <v>506232415.46320999</v>
      </c>
      <c r="M36" s="86"/>
      <c r="N36" s="29">
        <v>363278543.13</v>
      </c>
      <c r="O36" s="27">
        <v>271471669</v>
      </c>
      <c r="P36" s="28">
        <v>121372000</v>
      </c>
      <c r="Q36" s="29">
        <v>320286741.47000003</v>
      </c>
      <c r="R36" s="27">
        <v>19750160.291200999</v>
      </c>
      <c r="S36" s="71">
        <v>1.6830050811336188E-2</v>
      </c>
      <c r="T36" s="72">
        <v>0.11316144591268062</v>
      </c>
    </row>
    <row r="37" spans="1:21" x14ac:dyDescent="0.2">
      <c r="A37" s="55">
        <v>8</v>
      </c>
      <c r="B37" s="12" t="s">
        <v>153</v>
      </c>
      <c r="C37" s="24">
        <v>1717648096.5913999</v>
      </c>
      <c r="D37" s="25">
        <v>616743989.93601298</v>
      </c>
      <c r="E37" s="25">
        <v>963562085.21130395</v>
      </c>
      <c r="F37" s="26">
        <v>-50194301.597553998</v>
      </c>
      <c r="G37" s="24">
        <v>1279761905.8736701</v>
      </c>
      <c r="H37" s="25">
        <v>1182323535.9449</v>
      </c>
      <c r="I37" s="25">
        <v>25606832.280230999</v>
      </c>
      <c r="J37" s="25">
        <v>1156709394.01492</v>
      </c>
      <c r="K37" s="25">
        <v>738628637.22526801</v>
      </c>
      <c r="L37" s="25">
        <v>418080756.78964901</v>
      </c>
      <c r="M37" s="86"/>
      <c r="N37" s="26">
        <v>81124583.512899995</v>
      </c>
      <c r="O37" s="24">
        <v>437886186.89482898</v>
      </c>
      <c r="P37" s="25">
        <v>114430000</v>
      </c>
      <c r="Q37" s="26">
        <v>496136921.114829</v>
      </c>
      <c r="R37" s="24">
        <v>26794899.181812</v>
      </c>
      <c r="S37" s="73">
        <v>2.1841378488663517E-2</v>
      </c>
      <c r="T37" s="74">
        <v>9.538450989975128E-2</v>
      </c>
    </row>
    <row r="38" spans="1:21" x14ac:dyDescent="0.2">
      <c r="A38" s="56">
        <v>9</v>
      </c>
      <c r="B38" s="15" t="s">
        <v>156</v>
      </c>
      <c r="C38" s="27">
        <v>908911392.98000002</v>
      </c>
      <c r="D38" s="28">
        <v>151967019.59999999</v>
      </c>
      <c r="E38" s="28">
        <v>714390253.55999994</v>
      </c>
      <c r="F38" s="29">
        <v>-18525570.940000001</v>
      </c>
      <c r="G38" s="27">
        <v>661273969.19094098</v>
      </c>
      <c r="H38" s="28">
        <v>271512106.61000001</v>
      </c>
      <c r="I38" s="28">
        <v>51114722.710000001</v>
      </c>
      <c r="J38" s="28">
        <v>180136611.81999999</v>
      </c>
      <c r="K38" s="28">
        <v>104587859.28</v>
      </c>
      <c r="L38" s="28">
        <v>75548752.540000007</v>
      </c>
      <c r="M38" s="86"/>
      <c r="N38" s="29">
        <v>371276360.88</v>
      </c>
      <c r="O38" s="27">
        <v>247637423.78630501</v>
      </c>
      <c r="P38" s="28">
        <v>76000000</v>
      </c>
      <c r="Q38" s="29">
        <v>261952572.39030501</v>
      </c>
      <c r="R38" s="27">
        <v>12828141.926305</v>
      </c>
      <c r="S38" s="71">
        <v>2.1618888599560269E-2</v>
      </c>
      <c r="T38" s="72">
        <v>7.9609963372536646E-2</v>
      </c>
    </row>
    <row r="39" spans="1:21" x14ac:dyDescent="0.2">
      <c r="A39" s="55">
        <v>10</v>
      </c>
      <c r="B39" s="12" t="s">
        <v>248</v>
      </c>
      <c r="C39" s="24">
        <v>585915653.80939996</v>
      </c>
      <c r="D39" s="25">
        <v>158882157.58399999</v>
      </c>
      <c r="E39" s="25">
        <v>340525920.13660002</v>
      </c>
      <c r="F39" s="26">
        <v>-9538426.3596999999</v>
      </c>
      <c r="G39" s="24">
        <v>467955945.78969997</v>
      </c>
      <c r="H39" s="25">
        <v>403867099.26310003</v>
      </c>
      <c r="I39" s="25">
        <v>119617803.6372</v>
      </c>
      <c r="J39" s="25">
        <v>223422760.26179999</v>
      </c>
      <c r="K39" s="25">
        <v>160970156.2737</v>
      </c>
      <c r="L39" s="25">
        <v>62452603.9881</v>
      </c>
      <c r="M39" s="86"/>
      <c r="N39" s="26">
        <v>54617931.757799998</v>
      </c>
      <c r="O39" s="24">
        <v>117959708.01970001</v>
      </c>
      <c r="P39" s="25">
        <v>136800000</v>
      </c>
      <c r="Q39" s="26">
        <v>132703865.58319999</v>
      </c>
      <c r="R39" s="24">
        <v>5646799.8244470004</v>
      </c>
      <c r="S39" s="73">
        <v>1.5236912361585244E-2</v>
      </c>
      <c r="T39" s="74">
        <v>7.3739271660853187E-2</v>
      </c>
    </row>
    <row r="40" spans="1:21" x14ac:dyDescent="0.2">
      <c r="A40" s="56">
        <v>11</v>
      </c>
      <c r="B40" s="15" t="s">
        <v>150</v>
      </c>
      <c r="C40" s="27">
        <v>453232412.73616999</v>
      </c>
      <c r="D40" s="28">
        <v>162110178.57790002</v>
      </c>
      <c r="E40" s="28">
        <v>203943476.258876</v>
      </c>
      <c r="F40" s="29">
        <v>-16520778.097088</v>
      </c>
      <c r="G40" s="27">
        <v>131675023.20170701</v>
      </c>
      <c r="H40" s="28">
        <v>14399359.6887</v>
      </c>
      <c r="I40" s="28">
        <v>0</v>
      </c>
      <c r="J40" s="28">
        <v>14113414</v>
      </c>
      <c r="K40" s="28">
        <v>10068992</v>
      </c>
      <c r="L40" s="28">
        <v>4044422</v>
      </c>
      <c r="M40" s="86"/>
      <c r="N40" s="29">
        <v>100233390.75220001</v>
      </c>
      <c r="O40" s="27">
        <v>321559031</v>
      </c>
      <c r="P40" s="28">
        <v>209008277</v>
      </c>
      <c r="Q40" s="29">
        <v>369684800.93128002</v>
      </c>
      <c r="R40" s="27">
        <v>-3445550.639525</v>
      </c>
      <c r="S40" s="71">
        <v>-1.1334025596647207E-2</v>
      </c>
      <c r="T40" s="72">
        <v>-1.6040924482281317E-2</v>
      </c>
    </row>
    <row r="41" spans="1:21" x14ac:dyDescent="0.2">
      <c r="A41" s="55">
        <v>12</v>
      </c>
      <c r="B41" s="12" t="s">
        <v>249</v>
      </c>
      <c r="C41" s="24">
        <v>402996794.22522902</v>
      </c>
      <c r="D41" s="25">
        <v>84577006.319203004</v>
      </c>
      <c r="E41" s="25">
        <v>247921666.72999999</v>
      </c>
      <c r="F41" s="26">
        <v>-2085067.452948</v>
      </c>
      <c r="G41" s="24">
        <v>258441265.485553</v>
      </c>
      <c r="H41" s="25">
        <v>161686866.30000001</v>
      </c>
      <c r="I41" s="25">
        <v>15774935.51</v>
      </c>
      <c r="J41" s="25">
        <v>95032763.890000001</v>
      </c>
      <c r="K41" s="25">
        <v>69760271.049999997</v>
      </c>
      <c r="L41" s="25">
        <v>25272492.84</v>
      </c>
      <c r="M41" s="86"/>
      <c r="N41" s="26">
        <v>85854532.769999996</v>
      </c>
      <c r="O41" s="24">
        <v>144555528.73967499</v>
      </c>
      <c r="P41" s="25">
        <v>69161600</v>
      </c>
      <c r="Q41" s="26">
        <v>144419680.02493</v>
      </c>
      <c r="R41" s="24">
        <v>10508463.840174001</v>
      </c>
      <c r="S41" s="73">
        <v>3.4523429588708333E-2</v>
      </c>
      <c r="T41" s="74">
        <v>0.11294631348232928</v>
      </c>
    </row>
    <row r="42" spans="1:21" x14ac:dyDescent="0.2">
      <c r="A42" s="56">
        <v>13</v>
      </c>
      <c r="B42" s="15" t="s">
        <v>157</v>
      </c>
      <c r="C42" s="27">
        <v>230962706.88049999</v>
      </c>
      <c r="D42" s="28">
        <v>67831029.695700005</v>
      </c>
      <c r="E42" s="28">
        <v>155894126.04859999</v>
      </c>
      <c r="F42" s="29">
        <v>-2421952.1644000001</v>
      </c>
      <c r="G42" s="27">
        <v>149939731.1338</v>
      </c>
      <c r="H42" s="28">
        <v>132640257.16320001</v>
      </c>
      <c r="I42" s="28">
        <v>8460138.9729999993</v>
      </c>
      <c r="J42" s="28">
        <v>104109074.95020001</v>
      </c>
      <c r="K42" s="28">
        <v>70480759.759100005</v>
      </c>
      <c r="L42" s="28">
        <v>33628315.191100001</v>
      </c>
      <c r="M42" s="86"/>
      <c r="N42" s="29">
        <v>10456684.226500001</v>
      </c>
      <c r="O42" s="27">
        <v>81022975.746700004</v>
      </c>
      <c r="P42" s="28">
        <v>50000000</v>
      </c>
      <c r="Q42" s="29">
        <v>80247939.846699998</v>
      </c>
      <c r="R42" s="27">
        <v>3974207.7563999998</v>
      </c>
      <c r="S42" s="71">
        <v>2.7134822043412922E-2</v>
      </c>
      <c r="T42" s="72">
        <v>7.5580045670461518E-2</v>
      </c>
    </row>
    <row r="43" spans="1:21" x14ac:dyDescent="0.2">
      <c r="A43" s="55">
        <v>14</v>
      </c>
      <c r="B43" s="12" t="s">
        <v>171</v>
      </c>
      <c r="C43" s="24">
        <v>218107005.13218299</v>
      </c>
      <c r="D43" s="25">
        <v>59946950.922484003</v>
      </c>
      <c r="E43" s="25">
        <v>100353989.856043</v>
      </c>
      <c r="F43" s="26">
        <v>-1976160.8382900001</v>
      </c>
      <c r="G43" s="24">
        <v>162394786.81951699</v>
      </c>
      <c r="H43" s="25">
        <v>158182014.60999998</v>
      </c>
      <c r="I43" s="25">
        <v>19299335.57</v>
      </c>
      <c r="J43" s="25">
        <v>138882679.03999999</v>
      </c>
      <c r="K43" s="25">
        <v>89785965.290000007</v>
      </c>
      <c r="L43" s="25">
        <v>49096713.75</v>
      </c>
      <c r="M43" s="86"/>
      <c r="N43" s="26">
        <v>803844.57486299996</v>
      </c>
      <c r="O43" s="24">
        <v>55712218.371858999</v>
      </c>
      <c r="P43" s="25">
        <v>76211100</v>
      </c>
      <c r="Q43" s="26">
        <v>50619823.641387999</v>
      </c>
      <c r="R43" s="24">
        <v>-7059800.0541460002</v>
      </c>
      <c r="S43" s="73">
        <v>-5.6624675859642717E-2</v>
      </c>
      <c r="T43" s="74">
        <v>-0.18155322499193677</v>
      </c>
    </row>
    <row r="44" spans="1:21" x14ac:dyDescent="0.2">
      <c r="A44" s="56">
        <v>15</v>
      </c>
      <c r="B44" s="15" t="s">
        <v>174</v>
      </c>
      <c r="C44" s="27">
        <v>29372356.66</v>
      </c>
      <c r="D44" s="28">
        <v>28737745.050000001</v>
      </c>
      <c r="E44" s="28">
        <v>0</v>
      </c>
      <c r="F44" s="29">
        <v>0</v>
      </c>
      <c r="G44" s="27">
        <v>19846077.739999998</v>
      </c>
      <c r="H44" s="28">
        <v>19233170.16</v>
      </c>
      <c r="I44" s="28">
        <v>0</v>
      </c>
      <c r="J44" s="28">
        <v>19233170.16</v>
      </c>
      <c r="K44" s="28">
        <v>14563243.470000001</v>
      </c>
      <c r="L44" s="28">
        <v>4669926.6900000004</v>
      </c>
      <c r="M44" s="86"/>
      <c r="N44" s="29">
        <v>0</v>
      </c>
      <c r="O44" s="27">
        <v>9526279.0099999998</v>
      </c>
      <c r="P44" s="28">
        <v>3700005</v>
      </c>
      <c r="Q44" s="29">
        <v>9326279.0099999998</v>
      </c>
      <c r="R44" s="27">
        <v>-943304.53</v>
      </c>
      <c r="S44" s="71">
        <v>-7.441249444918023E-2</v>
      </c>
      <c r="T44" s="72">
        <v>-0.17480774757648149</v>
      </c>
      <c r="U44" s="76"/>
    </row>
    <row r="45" spans="1:21" x14ac:dyDescent="0.2">
      <c r="A45" s="55">
        <v>16</v>
      </c>
      <c r="B45" s="12" t="s">
        <v>282</v>
      </c>
      <c r="C45" s="24">
        <v>12198051</v>
      </c>
      <c r="D45" s="25">
        <v>805002.54</v>
      </c>
      <c r="E45" s="25">
        <v>0</v>
      </c>
      <c r="F45" s="26">
        <v>0</v>
      </c>
      <c r="G45" s="24">
        <v>267383.64020000002</v>
      </c>
      <c r="H45" s="25">
        <v>393.64019999999999</v>
      </c>
      <c r="I45" s="25">
        <v>0</v>
      </c>
      <c r="J45" s="25">
        <v>0</v>
      </c>
      <c r="K45" s="25">
        <v>0</v>
      </c>
      <c r="L45" s="25">
        <v>0</v>
      </c>
      <c r="M45" s="86"/>
      <c r="N45" s="26">
        <v>0</v>
      </c>
      <c r="O45" s="24">
        <v>11930667</v>
      </c>
      <c r="P45" s="25">
        <v>16632000</v>
      </c>
      <c r="Q45" s="26">
        <v>2977137.85</v>
      </c>
      <c r="R45" s="24">
        <v>-2566415</v>
      </c>
      <c r="S45" s="73">
        <v>-0.32627139914580344</v>
      </c>
      <c r="T45" s="74">
        <v>-0.33336287574052392</v>
      </c>
    </row>
    <row r="46" spans="1:21" x14ac:dyDescent="0.2">
      <c r="A46" s="56">
        <v>17</v>
      </c>
      <c r="B46" s="15" t="s">
        <v>280</v>
      </c>
      <c r="C46" s="27">
        <v>8723826.1600000001</v>
      </c>
      <c r="D46" s="28">
        <v>8485098.8900000006</v>
      </c>
      <c r="E46" s="28">
        <v>0</v>
      </c>
      <c r="F46" s="29">
        <v>0</v>
      </c>
      <c r="G46" s="27">
        <v>1013136.140102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86"/>
      <c r="N46" s="29">
        <v>0</v>
      </c>
      <c r="O46" s="27">
        <v>7710690.0098980004</v>
      </c>
      <c r="P46" s="28">
        <v>7549407.3398979995</v>
      </c>
      <c r="Q46" s="29">
        <v>7510690.0098980004</v>
      </c>
      <c r="R46" s="27">
        <v>-218110.85</v>
      </c>
      <c r="S46" s="71">
        <v>-4.5942460963431346E-2</v>
      </c>
      <c r="T46" s="72">
        <v>-5.0272880034503399E-2</v>
      </c>
      <c r="U46" s="76"/>
    </row>
    <row r="47" spans="1:21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</row>
    <row r="48" spans="1:21" x14ac:dyDescent="0.2">
      <c r="K48" s="87"/>
      <c r="L48" s="88"/>
    </row>
    <row r="49" spans="3:12" x14ac:dyDescent="0.2">
      <c r="C49" s="62"/>
      <c r="K49" s="87"/>
      <c r="L49" s="88"/>
    </row>
    <row r="50" spans="3:12" x14ac:dyDescent="0.2">
      <c r="K50" s="87"/>
      <c r="L50" s="88"/>
    </row>
    <row r="51" spans="3:12" x14ac:dyDescent="0.2">
      <c r="K51" s="87"/>
      <c r="L51" s="88"/>
    </row>
    <row r="52" spans="3:12" x14ac:dyDescent="0.2">
      <c r="K52" s="87"/>
      <c r="L52" s="88"/>
    </row>
    <row r="53" spans="3:12" x14ac:dyDescent="0.2">
      <c r="K53" s="87"/>
      <c r="L53" s="88"/>
    </row>
    <row r="54" spans="3:12" x14ac:dyDescent="0.2">
      <c r="K54" s="87"/>
      <c r="L54" s="88"/>
    </row>
    <row r="55" spans="3:12" x14ac:dyDescent="0.2">
      <c r="K55" s="87"/>
      <c r="L55" s="88"/>
    </row>
    <row r="56" spans="3:12" x14ac:dyDescent="0.2">
      <c r="K56" s="87"/>
      <c r="L56" s="88"/>
    </row>
    <row r="57" spans="3:12" x14ac:dyDescent="0.2">
      <c r="K57" s="87"/>
      <c r="L57" s="88"/>
    </row>
    <row r="58" spans="3:12" x14ac:dyDescent="0.2">
      <c r="K58" s="87"/>
      <c r="L58" s="88"/>
    </row>
    <row r="59" spans="3:12" x14ac:dyDescent="0.2">
      <c r="K59" s="87"/>
      <c r="L59" s="88"/>
    </row>
  </sheetData>
  <mergeCells count="9">
    <mergeCell ref="R27:T27"/>
    <mergeCell ref="O27:Q27"/>
    <mergeCell ref="B5:B6"/>
    <mergeCell ref="A5:A6"/>
    <mergeCell ref="A27:A28"/>
    <mergeCell ref="B27:B28"/>
    <mergeCell ref="C5:J5"/>
    <mergeCell ref="C27:F27"/>
    <mergeCell ref="H27:N27"/>
  </mergeCells>
  <pageMargins left="0" right="0" top="0.25" bottom="0.25" header="0.05" footer="0.05"/>
  <pageSetup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  <pageSetUpPr fitToPage="1"/>
  </sheetPr>
  <dimension ref="A1:Z48"/>
  <sheetViews>
    <sheetView view="pageBreakPreview" zoomScaleNormal="100" zoomScaleSheetLayoutView="100" workbookViewId="0">
      <selection activeCell="B3" sqref="B3"/>
    </sheetView>
  </sheetViews>
  <sheetFormatPr defaultColWidth="9.140625" defaultRowHeight="12.75" x14ac:dyDescent="0.2"/>
  <cols>
    <col min="1" max="1" width="5.85546875" style="6" customWidth="1"/>
    <col min="2" max="2" width="33.7109375" style="6" bestFit="1" customWidth="1"/>
    <col min="3" max="3" width="12.28515625" style="6" bestFit="1" customWidth="1"/>
    <col min="4" max="5" width="12.7109375" style="6" bestFit="1" customWidth="1"/>
    <col min="6" max="6" width="11.85546875" style="6" bestFit="1" customWidth="1"/>
    <col min="7" max="8" width="13.42578125" style="6" bestFit="1" customWidth="1"/>
    <col min="9" max="9" width="13" style="6" bestFit="1" customWidth="1"/>
    <col min="10" max="10" width="12.5703125" style="6" bestFit="1" customWidth="1"/>
    <col min="11" max="11" width="12.28515625" style="6" bestFit="1" customWidth="1"/>
    <col min="12" max="12" width="12.5703125" style="6" bestFit="1" customWidth="1"/>
    <col min="13" max="13" width="11.5703125" style="6" bestFit="1" customWidth="1"/>
    <col min="14" max="14" width="10.85546875" style="6" bestFit="1" customWidth="1"/>
    <col min="15" max="15" width="12.5703125" style="6" bestFit="1" customWidth="1"/>
    <col min="16" max="16" width="14" style="6" bestFit="1" customWidth="1"/>
    <col min="17" max="17" width="9.5703125" style="6" customWidth="1"/>
    <col min="18" max="18" width="9.42578125" style="6" bestFit="1" customWidth="1"/>
    <col min="19" max="19" width="8.85546875" style="6" bestFit="1" customWidth="1"/>
    <col min="20" max="20" width="8" style="6" bestFit="1" customWidth="1"/>
    <col min="21" max="21" width="9.28515625" style="6" bestFit="1" customWidth="1"/>
    <col min="22" max="22" width="12.28515625" style="6" bestFit="1" customWidth="1"/>
    <col min="23" max="23" width="6.7109375" style="6" bestFit="1" customWidth="1"/>
    <col min="24" max="24" width="7.28515625" style="6" bestFit="1" customWidth="1"/>
    <col min="25" max="26" width="12.140625" style="6" bestFit="1" customWidth="1"/>
    <col min="27" max="16384" width="9.140625" style="6"/>
  </cols>
  <sheetData>
    <row r="1" spans="1:10" x14ac:dyDescent="0.2">
      <c r="C1" s="64"/>
    </row>
    <row r="2" spans="1:10" x14ac:dyDescent="0.2">
      <c r="A2" s="6" t="s">
        <v>84</v>
      </c>
    </row>
    <row r="3" spans="1:10" x14ac:dyDescent="0.2">
      <c r="B3" s="78">
        <f>BS!B3</f>
        <v>45535</v>
      </c>
    </row>
    <row r="4" spans="1:10" ht="13.5" thickBot="1" x14ac:dyDescent="0.25"/>
    <row r="5" spans="1:10" x14ac:dyDescent="0.2">
      <c r="A5" s="173" t="s">
        <v>0</v>
      </c>
      <c r="B5" s="171" t="s">
        <v>49</v>
      </c>
      <c r="C5" s="175" t="s">
        <v>48</v>
      </c>
      <c r="D5" s="176"/>
      <c r="E5" s="176"/>
      <c r="F5" s="176"/>
      <c r="G5" s="176"/>
      <c r="H5" s="176"/>
      <c r="I5" s="176"/>
      <c r="J5" s="177"/>
    </row>
    <row r="6" spans="1:10" s="11" customFormat="1" ht="55.5" x14ac:dyDescent="0.2">
      <c r="A6" s="174"/>
      <c r="B6" s="172"/>
      <c r="C6" s="8" t="s">
        <v>1</v>
      </c>
      <c r="D6" s="9" t="s">
        <v>6</v>
      </c>
      <c r="E6" s="9" t="s">
        <v>7</v>
      </c>
      <c r="F6" s="9" t="s">
        <v>26</v>
      </c>
      <c r="G6" s="9" t="s">
        <v>50</v>
      </c>
      <c r="H6" s="9" t="s">
        <v>25</v>
      </c>
      <c r="I6" s="9" t="s">
        <v>8</v>
      </c>
      <c r="J6" s="8" t="s">
        <v>10</v>
      </c>
    </row>
    <row r="7" spans="1:10" x14ac:dyDescent="0.2">
      <c r="A7" s="55">
        <v>1</v>
      </c>
      <c r="B7" s="12" t="str">
        <f>B30</f>
        <v>Bank of Georgia</v>
      </c>
      <c r="C7" s="31">
        <f>BS!C7</f>
        <v>0.39090069768273705</v>
      </c>
      <c r="D7" s="32">
        <f>BS!D7</f>
        <v>0.37488970517359183</v>
      </c>
      <c r="E7" s="32">
        <f>BS!E7</f>
        <v>0.39626876151657947</v>
      </c>
      <c r="F7" s="32">
        <f>BS!F7</f>
        <v>0.42563840836252931</v>
      </c>
      <c r="G7" s="32">
        <f>BS!G7</f>
        <v>0.43592878511929717</v>
      </c>
      <c r="H7" s="32">
        <f>BS!H7</f>
        <v>0.40687589651881145</v>
      </c>
      <c r="I7" s="32">
        <f>BS!I7</f>
        <v>0.45631145942598283</v>
      </c>
      <c r="J7" s="33">
        <f>BS!J7</f>
        <v>0.35981522340798028</v>
      </c>
    </row>
    <row r="8" spans="1:10" x14ac:dyDescent="0.2">
      <c r="A8" s="56">
        <v>2</v>
      </c>
      <c r="B8" s="15" t="str">
        <f t="shared" ref="B8:B23" si="0">B31</f>
        <v>TBC Bank</v>
      </c>
      <c r="C8" s="34">
        <f>BS!C8</f>
        <v>0.38830659379080112</v>
      </c>
      <c r="D8" s="35">
        <f>BS!D8</f>
        <v>0.39051952076843149</v>
      </c>
      <c r="E8" s="35">
        <f>BS!E8</f>
        <v>0.39145458243926778</v>
      </c>
      <c r="F8" s="35">
        <f>BS!F8</f>
        <v>0.3781151341236863</v>
      </c>
      <c r="G8" s="35">
        <f>BS!G8</f>
        <v>0.36224946643279404</v>
      </c>
      <c r="H8" s="35">
        <f>BS!H8</f>
        <v>0.36953506816173559</v>
      </c>
      <c r="I8" s="35">
        <f>BS!I8</f>
        <v>0.35713809698477417</v>
      </c>
      <c r="J8" s="36">
        <f>BS!J8</f>
        <v>0.37007714847080669</v>
      </c>
    </row>
    <row r="9" spans="1:10" x14ac:dyDescent="0.2">
      <c r="A9" s="55">
        <v>3</v>
      </c>
      <c r="B9" s="12" t="str">
        <f t="shared" si="0"/>
        <v>Liberty Bank</v>
      </c>
      <c r="C9" s="31">
        <f>BS!C9</f>
        <v>5.2618874807099168E-2</v>
      </c>
      <c r="D9" s="32">
        <f>BS!D9</f>
        <v>5.6762368605454271E-2</v>
      </c>
      <c r="E9" s="32">
        <f>BS!E9</f>
        <v>5.4132558269172799E-2</v>
      </c>
      <c r="F9" s="32">
        <f>BS!F9</f>
        <v>5.4225536689758901E-2</v>
      </c>
      <c r="G9" s="32">
        <f>BS!G9</f>
        <v>6.0167264402084579E-2</v>
      </c>
      <c r="H9" s="32">
        <f>BS!H9</f>
        <v>5.4747634221519827E-2</v>
      </c>
      <c r="I9" s="32">
        <f>BS!I9</f>
        <v>6.3969521669931154E-2</v>
      </c>
      <c r="J9" s="33">
        <f>BS!J9</f>
        <v>4.3853418431665583E-2</v>
      </c>
    </row>
    <row r="10" spans="1:10" x14ac:dyDescent="0.2">
      <c r="A10" s="56">
        <v>4</v>
      </c>
      <c r="B10" s="15" t="str">
        <f t="shared" si="0"/>
        <v>Basis Bank</v>
      </c>
      <c r="C10" s="34">
        <f>BS!C10</f>
        <v>4.1413481026806392E-2</v>
      </c>
      <c r="D10" s="35">
        <f>BS!D10</f>
        <v>4.5107883334179963E-2</v>
      </c>
      <c r="E10" s="35">
        <f>BS!E10</f>
        <v>4.1008646739949389E-2</v>
      </c>
      <c r="F10" s="35">
        <f>BS!F10</f>
        <v>4.1817422298176636E-2</v>
      </c>
      <c r="G10" s="35">
        <f>BS!G10</f>
        <v>4.1331066673423567E-2</v>
      </c>
      <c r="H10" s="35">
        <f>BS!H10</f>
        <v>4.2688124551053787E-2</v>
      </c>
      <c r="I10" s="35">
        <f>BS!I10</f>
        <v>4.0378993744792535E-2</v>
      </c>
      <c r="J10" s="36">
        <f>BS!J10</f>
        <v>4.3757793271323168E-2</v>
      </c>
    </row>
    <row r="11" spans="1:10" x14ac:dyDescent="0.2">
      <c r="A11" s="55">
        <v>5</v>
      </c>
      <c r="B11" s="12" t="str">
        <f t="shared" si="0"/>
        <v>Credo Bank</v>
      </c>
      <c r="C11" s="31">
        <f>BS!C11</f>
        <v>3.2429701970225829E-2</v>
      </c>
      <c r="D11" s="32">
        <f>BS!D11</f>
        <v>3.9629334021985402E-2</v>
      </c>
      <c r="E11" s="32">
        <f>BS!E11</f>
        <v>3.3415481793459309E-2</v>
      </c>
      <c r="F11" s="32">
        <f>BS!F11</f>
        <v>1.8803711679886068E-2</v>
      </c>
      <c r="G11" s="32">
        <f>BS!G11</f>
        <v>2.0752415606070908E-2</v>
      </c>
      <c r="H11" s="32">
        <f>BS!H11</f>
        <v>1.5029566674336485E-2</v>
      </c>
      <c r="I11" s="32">
        <f>BS!I11</f>
        <v>2.4767402462832235E-2</v>
      </c>
      <c r="J11" s="33">
        <f>BS!J11</f>
        <v>2.6721236665455401E-2</v>
      </c>
    </row>
    <row r="12" spans="1:10" x14ac:dyDescent="0.2">
      <c r="A12" s="56">
        <v>6</v>
      </c>
      <c r="B12" s="15" t="str">
        <f t="shared" si="0"/>
        <v>ProCredit Bank</v>
      </c>
      <c r="C12" s="34">
        <f>BS!C12</f>
        <v>2.1542662240375387E-2</v>
      </c>
      <c r="D12" s="35">
        <f>BS!D12</f>
        <v>2.3068853243920211E-2</v>
      </c>
      <c r="E12" s="35">
        <f>BS!E12</f>
        <v>2.1010206855935725E-2</v>
      </c>
      <c r="F12" s="35">
        <f>BS!F12</f>
        <v>2.0392877069949324E-2</v>
      </c>
      <c r="G12" s="35">
        <f>BS!G12</f>
        <v>2.1152641581470902E-2</v>
      </c>
      <c r="H12" s="35">
        <f>BS!H12</f>
        <v>2.5823692342372848E-2</v>
      </c>
      <c r="I12" s="35">
        <f>BS!I12</f>
        <v>1.7875566188428442E-2</v>
      </c>
      <c r="J12" s="36">
        <f>BS!J12</f>
        <v>2.462600621193925E-2</v>
      </c>
    </row>
    <row r="13" spans="1:10" x14ac:dyDescent="0.2">
      <c r="A13" s="55">
        <v>7</v>
      </c>
      <c r="B13" s="12" t="str">
        <f t="shared" si="0"/>
        <v>Tera bank</v>
      </c>
      <c r="C13" s="31">
        <f>BS!C13</f>
        <v>2.1104688631533707E-2</v>
      </c>
      <c r="D13" s="32">
        <f>BS!D13</f>
        <v>2.3699888515783966E-2</v>
      </c>
      <c r="E13" s="32">
        <f>BS!E13</f>
        <v>2.1147363572919155E-2</v>
      </c>
      <c r="F13" s="32">
        <f>BS!F13</f>
        <v>2.0745743672259304E-2</v>
      </c>
      <c r="G13" s="32">
        <f>BS!G13</f>
        <v>2.032955700542137E-2</v>
      </c>
      <c r="H13" s="32">
        <f>BS!H13</f>
        <v>2.5096474699879873E-2</v>
      </c>
      <c r="I13" s="32">
        <f>BS!I13</f>
        <v>1.6985224118284799E-2</v>
      </c>
      <c r="J13" s="33">
        <f>BS!J13</f>
        <v>2.0857563658760851E-2</v>
      </c>
    </row>
    <row r="14" spans="1:10" x14ac:dyDescent="0.2">
      <c r="A14" s="56">
        <v>8</v>
      </c>
      <c r="B14" s="15" t="str">
        <f t="shared" si="0"/>
        <v>Cartu Bank</v>
      </c>
      <c r="C14" s="34">
        <f>BS!C14</f>
        <v>1.9433536422381083E-2</v>
      </c>
      <c r="D14" s="35">
        <f>BS!D14</f>
        <v>1.6370091630089532E-2</v>
      </c>
      <c r="E14" s="35">
        <f>BS!E14</f>
        <v>1.6979664580911324E-2</v>
      </c>
      <c r="F14" s="35">
        <f>BS!F14</f>
        <v>2.0309247523730395E-2</v>
      </c>
      <c r="G14" s="35">
        <f>BS!G14</f>
        <v>2.2808431929360697E-2</v>
      </c>
      <c r="H14" s="35">
        <f>BS!H14</f>
        <v>3.5324467712661567E-2</v>
      </c>
      <c r="I14" s="35">
        <f>BS!I14</f>
        <v>1.4027539795365751E-2</v>
      </c>
      <c r="J14" s="36">
        <f>BS!J14</f>
        <v>3.3643433409071305E-2</v>
      </c>
    </row>
    <row r="15" spans="1:10" x14ac:dyDescent="0.2">
      <c r="A15" s="55">
        <v>9</v>
      </c>
      <c r="B15" s="12" t="str">
        <f t="shared" si="0"/>
        <v>HALYK Bank</v>
      </c>
      <c r="C15" s="31">
        <f>BS!C15</f>
        <v>1.0283458349382596E-2</v>
      </c>
      <c r="D15" s="32">
        <f>BS!D15</f>
        <v>1.2136876377670594E-2</v>
      </c>
      <c r="E15" s="32">
        <f>BS!E15</f>
        <v>8.7736712129157911E-3</v>
      </c>
      <c r="F15" s="32">
        <f>BS!F15</f>
        <v>4.6638727989332229E-3</v>
      </c>
      <c r="G15" s="32">
        <f>BS!G15</f>
        <v>3.5520016262867364E-3</v>
      </c>
      <c r="H15" s="32">
        <f>BS!H15</f>
        <v>5.0018510954998284E-3</v>
      </c>
      <c r="I15" s="32">
        <f>BS!I15</f>
        <v>2.534828775384879E-3</v>
      </c>
      <c r="J15" s="33">
        <f>BS!J15</f>
        <v>1.9026343890472031E-2</v>
      </c>
    </row>
    <row r="16" spans="1:10" x14ac:dyDescent="0.2">
      <c r="A16" s="56">
        <v>10</v>
      </c>
      <c r="B16" s="15" t="str">
        <f t="shared" si="0"/>
        <v>Pasha Bank</v>
      </c>
      <c r="C16" s="34">
        <f>BS!C16</f>
        <v>6.6290721722010787E-3</v>
      </c>
      <c r="D16" s="35">
        <f>BS!D16</f>
        <v>5.785242695424497E-3</v>
      </c>
      <c r="E16" s="35">
        <f>BS!E16</f>
        <v>6.2087603652554576E-3</v>
      </c>
      <c r="F16" s="35">
        <f>BS!F16</f>
        <v>6.9373878099027722E-3</v>
      </c>
      <c r="G16" s="35">
        <f>BS!G16</f>
        <v>4.4055342208411327E-3</v>
      </c>
      <c r="H16" s="35">
        <f>BS!H16</f>
        <v>7.698300338520753E-3</v>
      </c>
      <c r="I16" s="35">
        <f>BS!I16</f>
        <v>2.095423847044137E-3</v>
      </c>
      <c r="J16" s="36">
        <f>BS!J16</f>
        <v>9.0630161454885953E-3</v>
      </c>
    </row>
    <row r="17" spans="1:26" x14ac:dyDescent="0.2">
      <c r="A17" s="55">
        <v>11</v>
      </c>
      <c r="B17" s="12" t="str">
        <f t="shared" si="0"/>
        <v>VTB Bank Georgia</v>
      </c>
      <c r="C17" s="31">
        <f>BS!C17</f>
        <v>5.127888895397688E-3</v>
      </c>
      <c r="D17" s="32">
        <f>BS!D17</f>
        <v>3.464824368825864E-3</v>
      </c>
      <c r="E17" s="32">
        <f>BS!E17</f>
        <v>1.7470419438077921E-3</v>
      </c>
      <c r="F17" s="32">
        <f>BS!F17</f>
        <v>2.4734360030084215E-4</v>
      </c>
      <c r="G17" s="32">
        <f>BS!G17</f>
        <v>2.7829361823764536E-4</v>
      </c>
      <c r="H17" s="32">
        <f>BS!H17</f>
        <v>4.8154345076465175E-4</v>
      </c>
      <c r="I17" s="32">
        <f>BS!I17</f>
        <v>1.3569935863562657E-4</v>
      </c>
      <c r="J17" s="33">
        <f>BS!J17</f>
        <v>2.4705848620733804E-2</v>
      </c>
    </row>
    <row r="18" spans="1:26" x14ac:dyDescent="0.2">
      <c r="A18" s="56">
        <v>12</v>
      </c>
      <c r="B18" s="15" t="str">
        <f t="shared" si="0"/>
        <v>IS Bank</v>
      </c>
      <c r="C18" s="34">
        <f>BS!C18</f>
        <v>4.5595211814459472E-3</v>
      </c>
      <c r="D18" s="35">
        <f>BS!D18</f>
        <v>4.211976024943543E-3</v>
      </c>
      <c r="E18" s="35">
        <f>BS!E18</f>
        <v>3.4289550123897221E-3</v>
      </c>
      <c r="F18" s="35">
        <f>BS!F18</f>
        <v>2.7773604171709857E-3</v>
      </c>
      <c r="G18" s="35">
        <f>BS!G18</f>
        <v>1.8738918672740663E-3</v>
      </c>
      <c r="H18" s="35">
        <f>BS!H18</f>
        <v>3.336242758728424E-3</v>
      </c>
      <c r="I18" s="35">
        <f>BS!I18</f>
        <v>8.4794837668063922E-4</v>
      </c>
      <c r="J18" s="36">
        <f>BS!J18</f>
        <v>1.1106411781457772E-2</v>
      </c>
    </row>
    <row r="19" spans="1:26" x14ac:dyDescent="0.2">
      <c r="A19" s="55">
        <v>13</v>
      </c>
      <c r="B19" s="12" t="str">
        <f t="shared" si="0"/>
        <v>Ziraat Bank</v>
      </c>
      <c r="C19" s="31">
        <f>BS!C19</f>
        <v>2.6131209211485208E-3</v>
      </c>
      <c r="D19" s="32">
        <f>BS!D19</f>
        <v>2.6485072079695513E-3</v>
      </c>
      <c r="E19" s="32">
        <f>BS!E19</f>
        <v>1.9893750003957913E-3</v>
      </c>
      <c r="F19" s="32">
        <f>BS!F19</f>
        <v>2.2784151143416154E-3</v>
      </c>
      <c r="G19" s="32">
        <f>BS!G19</f>
        <v>2.0528619906753508E-3</v>
      </c>
      <c r="H19" s="32">
        <f>BS!H19</f>
        <v>3.3706996953529627E-3</v>
      </c>
      <c r="I19" s="32">
        <f>BS!I19</f>
        <v>1.1283048117701289E-3</v>
      </c>
      <c r="J19" s="33">
        <f>BS!J19</f>
        <v>6.2251132159909907E-3</v>
      </c>
    </row>
    <row r="20" spans="1:26" x14ac:dyDescent="0.2">
      <c r="A20" s="56">
        <v>14</v>
      </c>
      <c r="B20" s="15" t="str">
        <f t="shared" si="0"/>
        <v>Silk Bank</v>
      </c>
      <c r="C20" s="34">
        <f>BS!C20</f>
        <v>2.4676710186586179E-3</v>
      </c>
      <c r="D20" s="35">
        <f>BS!D20</f>
        <v>1.7049280317295188E-3</v>
      </c>
      <c r="E20" s="35">
        <f>BS!E20</f>
        <v>2.1546265732933852E-3</v>
      </c>
      <c r="F20" s="35">
        <f>BS!F20</f>
        <v>2.7171561682136237E-3</v>
      </c>
      <c r="G20" s="35">
        <f>BS!G20</f>
        <v>2.7385410263299288E-3</v>
      </c>
      <c r="H20" s="35">
        <f>BS!H20</f>
        <v>4.2939594704198636E-3</v>
      </c>
      <c r="I20" s="35">
        <f>BS!I20</f>
        <v>1.6473040070971692E-3</v>
      </c>
      <c r="J20" s="36">
        <f>BS!J20</f>
        <v>4.2804508681966178E-3</v>
      </c>
    </row>
    <row r="21" spans="1:26" x14ac:dyDescent="0.2">
      <c r="A21" s="55">
        <v>15</v>
      </c>
      <c r="B21" s="12" t="str">
        <f t="shared" si="0"/>
        <v>Paysera</v>
      </c>
      <c r="C21" s="31">
        <f>BS!C21</f>
        <v>3.3231996943729246E-4</v>
      </c>
      <c r="D21" s="32">
        <f>BS!D21</f>
        <v>0</v>
      </c>
      <c r="E21" s="32">
        <f>BS!E21</f>
        <v>2.6331440381626353E-4</v>
      </c>
      <c r="F21" s="32">
        <f>BS!F21</f>
        <v>3.3037590944452706E-4</v>
      </c>
      <c r="G21" s="32">
        <f>BS!G21</f>
        <v>3.7924690043151236E-4</v>
      </c>
      <c r="H21" s="32">
        <f>BS!H21</f>
        <v>6.9647830834204465E-4</v>
      </c>
      <c r="I21" s="32">
        <f>BS!I21</f>
        <v>1.5668643299546745E-4</v>
      </c>
      <c r="J21" s="33">
        <f>BS!J21</f>
        <v>7.3191788894255586E-4</v>
      </c>
    </row>
    <row r="22" spans="1:26" s="79" customFormat="1" x14ac:dyDescent="0.2">
      <c r="A22" s="56">
        <v>16</v>
      </c>
      <c r="B22" s="15" t="str">
        <f t="shared" si="0"/>
        <v>HashBank</v>
      </c>
      <c r="C22" s="34">
        <f>BS!C22</f>
        <v>1.3800921670799755E-4</v>
      </c>
      <c r="D22" s="35">
        <f>BS!D22</f>
        <v>0</v>
      </c>
      <c r="E22" s="35">
        <f>BS!E22</f>
        <v>3.547600928095797E-6</v>
      </c>
      <c r="F22" s="35">
        <f>BS!F22</f>
        <v>6.7617162426709119E-9</v>
      </c>
      <c r="G22" s="35">
        <f>BS!G22</f>
        <v>0</v>
      </c>
      <c r="H22" s="35">
        <f>BS!H22</f>
        <v>0</v>
      </c>
      <c r="I22" s="35">
        <f>BS!I22</f>
        <v>0</v>
      </c>
      <c r="J22" s="36">
        <f>BS!J22</f>
        <v>9.1665051959428348E-4</v>
      </c>
    </row>
    <row r="23" spans="1:26" ht="13.5" thickBot="1" x14ac:dyDescent="0.25">
      <c r="A23" s="55">
        <v>17</v>
      </c>
      <c r="B23" s="12" t="str">
        <f t="shared" si="0"/>
        <v>PaveBank</v>
      </c>
      <c r="C23" s="31">
        <f>BS!C23</f>
        <v>9.8701703660555119E-5</v>
      </c>
      <c r="D23" s="32">
        <f>BS!D23</f>
        <v>0</v>
      </c>
      <c r="E23" s="32">
        <f>BS!E23</f>
        <v>1.3442119002586786E-5</v>
      </c>
      <c r="F23" s="32">
        <f>BS!F23</f>
        <v>0</v>
      </c>
      <c r="G23" s="32">
        <f>BS!G23</f>
        <v>0</v>
      </c>
      <c r="H23" s="32">
        <f>BS!H23</f>
        <v>0</v>
      </c>
      <c r="I23" s="32">
        <f>BS!I23</f>
        <v>0</v>
      </c>
      <c r="J23" s="33">
        <f>BS!J23</f>
        <v>5.9242354212077602E-4</v>
      </c>
    </row>
    <row r="24" spans="1:26" ht="13.5" thickBot="1" x14ac:dyDescent="0.25">
      <c r="A24" s="56"/>
      <c r="B24" s="19" t="s">
        <v>51</v>
      </c>
      <c r="C24" s="20">
        <f>SUM(C7:C23)</f>
        <v>1.0000000000000002</v>
      </c>
      <c r="D24" s="21">
        <f t="shared" ref="D24:J24" si="1">SUM(D7:D23)</f>
        <v>1</v>
      </c>
      <c r="E24" s="21">
        <f t="shared" si="1"/>
        <v>0.99999999999999978</v>
      </c>
      <c r="F24" s="21">
        <f t="shared" si="1"/>
        <v>1.0000000000000002</v>
      </c>
      <c r="G24" s="21">
        <f t="shared" si="1"/>
        <v>0.99999999999999956</v>
      </c>
      <c r="H24" s="21">
        <f t="shared" si="1"/>
        <v>0.99999999999999989</v>
      </c>
      <c r="I24" s="21">
        <f t="shared" si="1"/>
        <v>1.0000000000000002</v>
      </c>
      <c r="J24" s="22">
        <f t="shared" si="1"/>
        <v>0.99999999999999978</v>
      </c>
    </row>
    <row r="25" spans="1:26" x14ac:dyDescent="0.2">
      <c r="A25" s="56"/>
      <c r="B25" s="15"/>
      <c r="Y25" s="23"/>
      <c r="Z25" s="23"/>
    </row>
    <row r="26" spans="1:26" ht="13.5" thickBot="1" x14ac:dyDescent="0.25">
      <c r="B26" s="63" t="s">
        <v>54</v>
      </c>
    </row>
    <row r="27" spans="1:26" x14ac:dyDescent="0.2">
      <c r="A27" s="173" t="s">
        <v>0</v>
      </c>
      <c r="B27" s="171" t="s">
        <v>49</v>
      </c>
      <c r="C27" s="175" t="s">
        <v>1</v>
      </c>
      <c r="D27" s="176"/>
      <c r="E27" s="176"/>
      <c r="F27" s="177"/>
      <c r="G27" s="80" t="s">
        <v>2</v>
      </c>
      <c r="H27" s="81"/>
      <c r="I27" s="81"/>
      <c r="J27" s="81"/>
      <c r="K27" s="81"/>
      <c r="L27" s="81"/>
      <c r="M27" s="81"/>
      <c r="N27" s="82"/>
      <c r="O27" s="175" t="s">
        <v>3</v>
      </c>
      <c r="P27" s="176"/>
      <c r="Q27" s="177"/>
      <c r="R27" s="175" t="s">
        <v>4</v>
      </c>
      <c r="S27" s="176"/>
      <c r="T27" s="177"/>
    </row>
    <row r="28" spans="1:26" ht="105" x14ac:dyDescent="0.2">
      <c r="A28" s="174"/>
      <c r="B28" s="172"/>
      <c r="C28" s="8" t="s">
        <v>5</v>
      </c>
      <c r="D28" s="9" t="s">
        <v>52</v>
      </c>
      <c r="E28" s="9" t="s">
        <v>6</v>
      </c>
      <c r="F28" s="10" t="s">
        <v>9</v>
      </c>
      <c r="G28" s="8" t="s">
        <v>7</v>
      </c>
      <c r="H28" s="9" t="s">
        <v>26</v>
      </c>
      <c r="I28" s="9" t="s">
        <v>278</v>
      </c>
      <c r="J28" s="9" t="s">
        <v>50</v>
      </c>
      <c r="K28" s="9" t="s">
        <v>25</v>
      </c>
      <c r="L28" s="9" t="s">
        <v>8</v>
      </c>
      <c r="M28" s="9" t="s">
        <v>173</v>
      </c>
      <c r="N28" s="10" t="s">
        <v>53</v>
      </c>
      <c r="O28" s="8" t="s">
        <v>10</v>
      </c>
      <c r="P28" s="9" t="s">
        <v>11</v>
      </c>
      <c r="Q28" s="10" t="s">
        <v>12</v>
      </c>
      <c r="R28" s="8" t="str">
        <f>"NET Income of "&amp;MONTH($B$3)&amp;" months "&amp;YEAR($B$3)</f>
        <v>NET Income of 8 months 2024</v>
      </c>
      <c r="S28" s="9" t="s">
        <v>88</v>
      </c>
      <c r="T28" s="10" t="s">
        <v>89</v>
      </c>
    </row>
    <row r="29" spans="1:26" x14ac:dyDescent="0.2">
      <c r="A29" s="123"/>
      <c r="B29" s="124" t="s">
        <v>273</v>
      </c>
      <c r="C29" s="125">
        <f>BS!C29</f>
        <v>88385770827.240204</v>
      </c>
      <c r="D29" s="126">
        <f>BS!D29</f>
        <v>12623426738.947439</v>
      </c>
      <c r="E29" s="126">
        <f>BS!E29</f>
        <v>58861129612.75061</v>
      </c>
      <c r="F29" s="127">
        <f>BS!F29</f>
        <v>-1020390467.8809379</v>
      </c>
      <c r="G29" s="125">
        <f>BS!G29</f>
        <v>75370270111.954315</v>
      </c>
      <c r="H29" s="126">
        <f>BS!H29</f>
        <v>58216018814.257446</v>
      </c>
      <c r="I29" s="126">
        <f>BS!I29</f>
        <v>5276018341.8774071</v>
      </c>
      <c r="J29" s="126">
        <f>BS!J29</f>
        <v>50714112991.078461</v>
      </c>
      <c r="K29" s="126">
        <f>BS!K29</f>
        <v>20909830637.321018</v>
      </c>
      <c r="L29" s="126">
        <f>BS!L29</f>
        <v>29804282353.757389</v>
      </c>
      <c r="M29" s="126">
        <f>BS!M29</f>
        <v>2005336636.335</v>
      </c>
      <c r="N29" s="127">
        <f>BS!N29</f>
        <v>15426805409.941793</v>
      </c>
      <c r="O29" s="125">
        <f>BS!O29</f>
        <v>13015502358.827663</v>
      </c>
      <c r="P29" s="126">
        <f>BS!P29</f>
        <v>1182414216.0398982</v>
      </c>
      <c r="Q29" s="127">
        <f>BS!Q29</f>
        <v>16255932797.278084</v>
      </c>
      <c r="R29" s="128">
        <f>BS!R29</f>
        <v>2026833850.6954305</v>
      </c>
      <c r="S29" s="129">
        <f>BS!S29</f>
        <v>3.653874216309709E-2</v>
      </c>
      <c r="T29" s="130">
        <f>BS!T29</f>
        <v>0.24294088580403705</v>
      </c>
    </row>
    <row r="30" spans="1:26" x14ac:dyDescent="0.2">
      <c r="A30" s="56">
        <v>1</v>
      </c>
      <c r="B30" s="15" t="s">
        <v>158</v>
      </c>
      <c r="C30" s="27">
        <f>BS!C30</f>
        <v>34550059481.594704</v>
      </c>
      <c r="D30" s="28">
        <f>BS!D30</f>
        <v>4104325011.6911001</v>
      </c>
      <c r="E30" s="28">
        <f>BS!E30</f>
        <v>22066431526.708652</v>
      </c>
      <c r="F30" s="29">
        <f>BS!F30</f>
        <v>-303054612.0546</v>
      </c>
      <c r="G30" s="27">
        <f>BS!G30</f>
        <v>29866883592.4342</v>
      </c>
      <c r="H30" s="28">
        <f>BS!H30</f>
        <v>24778973589.3036</v>
      </c>
      <c r="I30" s="28">
        <f>BS!I30</f>
        <v>1656210916.48</v>
      </c>
      <c r="J30" s="28">
        <f>BS!J30</f>
        <v>22107741664.6036</v>
      </c>
      <c r="K30" s="28">
        <f>BS!K30</f>
        <v>8507706086.6164999</v>
      </c>
      <c r="L30" s="28">
        <f>BS!L30</f>
        <v>13600035577.987101</v>
      </c>
      <c r="M30" s="86"/>
      <c r="N30" s="29">
        <f>BS!N30</f>
        <v>4434110720.3500004</v>
      </c>
      <c r="O30" s="27">
        <f>BS!O30</f>
        <v>4683175889.0086699</v>
      </c>
      <c r="P30" s="28">
        <f>BS!P30</f>
        <v>27993660.18</v>
      </c>
      <c r="Q30" s="29">
        <f>BS!Q30</f>
        <v>6032113914.1061602</v>
      </c>
      <c r="R30" s="27">
        <f>BS!R30</f>
        <v>993820173.13506806</v>
      </c>
      <c r="S30" s="71">
        <f>BS!S30</f>
        <v>4.6453810237073519E-2</v>
      </c>
      <c r="T30" s="72">
        <f>BS!T30</f>
        <v>0.33079362144756341</v>
      </c>
    </row>
    <row r="31" spans="1:26" x14ac:dyDescent="0.2">
      <c r="A31" s="55">
        <v>2</v>
      </c>
      <c r="B31" s="12" t="s">
        <v>159</v>
      </c>
      <c r="C31" s="24">
        <f>BS!C31</f>
        <v>34320777609.5</v>
      </c>
      <c r="D31" s="25">
        <f>BS!D31</f>
        <v>4971787929.2799997</v>
      </c>
      <c r="E31" s="25">
        <f>BS!E31</f>
        <v>22986420128.259899</v>
      </c>
      <c r="F31" s="26">
        <f>BS!F31</f>
        <v>-323245254.5</v>
      </c>
      <c r="G31" s="24">
        <f>BS!G31</f>
        <v>29504037615.009899</v>
      </c>
      <c r="H31" s="25">
        <f>BS!H31</f>
        <v>22012357762.099998</v>
      </c>
      <c r="I31" s="25">
        <f>BS!I31</f>
        <v>2719662494.9566698</v>
      </c>
      <c r="J31" s="25">
        <f>BS!J31</f>
        <v>18371160371.6306</v>
      </c>
      <c r="K31" s="25">
        <f>BS!K31</f>
        <v>7726915689.8127699</v>
      </c>
      <c r="L31" s="25">
        <f>BS!L31</f>
        <v>10644244681.817801</v>
      </c>
      <c r="M31" s="86"/>
      <c r="N31" s="26">
        <f>BS!N31</f>
        <v>6754788000.9899998</v>
      </c>
      <c r="O31" s="24">
        <f>BS!O31</f>
        <v>4816739998.8699999</v>
      </c>
      <c r="P31" s="25">
        <f>BS!P31</f>
        <v>21015907.690000001</v>
      </c>
      <c r="Q31" s="26">
        <f>BS!Q31</f>
        <v>6389720491.3530998</v>
      </c>
      <c r="R31" s="24">
        <f>BS!R31</f>
        <v>781205619.13000095</v>
      </c>
      <c r="S31" s="73">
        <f>BS!S31</f>
        <v>3.6231687781979133E-2</v>
      </c>
      <c r="T31" s="74">
        <f>BS!T31</f>
        <v>0.25249945274139091</v>
      </c>
    </row>
    <row r="32" spans="1:26" x14ac:dyDescent="0.2">
      <c r="A32" s="56">
        <v>3</v>
      </c>
      <c r="B32" s="15" t="s">
        <v>160</v>
      </c>
      <c r="C32" s="27">
        <f>BS!C32</f>
        <v>4650759809.8875103</v>
      </c>
      <c r="D32" s="28">
        <f>BS!D32</f>
        <v>638630363.71000004</v>
      </c>
      <c r="E32" s="28">
        <f>BS!E32</f>
        <v>3341097135.61237</v>
      </c>
      <c r="F32" s="29">
        <f>BS!F32</f>
        <v>-139540623.476385</v>
      </c>
      <c r="G32" s="27">
        <f>BS!G32</f>
        <v>4079985538.59866</v>
      </c>
      <c r="H32" s="28">
        <f>BS!H32</f>
        <v>3156794864.1442118</v>
      </c>
      <c r="I32" s="28">
        <f>BS!I32</f>
        <v>91156124.382805005</v>
      </c>
      <c r="J32" s="28">
        <f>BS!J32</f>
        <v>3051329445.25141</v>
      </c>
      <c r="K32" s="28">
        <f>BS!K32</f>
        <v>1144763759.3659799</v>
      </c>
      <c r="L32" s="28">
        <f>BS!L32</f>
        <v>1906565685.8854301</v>
      </c>
      <c r="M32" s="86"/>
      <c r="N32" s="29">
        <f>BS!N32</f>
        <v>834454501.8399539</v>
      </c>
      <c r="O32" s="27">
        <f>BS!O32</f>
        <v>570774271.03999996</v>
      </c>
      <c r="P32" s="28">
        <f>BS!P32</f>
        <v>44490459</v>
      </c>
      <c r="Q32" s="29">
        <f>BS!Q32</f>
        <v>564967301.91626894</v>
      </c>
      <c r="R32" s="27">
        <f>BS!R32</f>
        <v>75705183.913710997</v>
      </c>
      <c r="S32" s="71">
        <f>BS!S32</f>
        <v>2.5879849981510425E-2</v>
      </c>
      <c r="T32" s="72">
        <f>BS!T32</f>
        <v>0.21377539550122399</v>
      </c>
    </row>
    <row r="33" spans="1:21" x14ac:dyDescent="0.2">
      <c r="A33" s="55">
        <v>4</v>
      </c>
      <c r="B33" s="12" t="s">
        <v>163</v>
      </c>
      <c r="C33" s="24">
        <f>BS!C33</f>
        <v>3660362443.1935701</v>
      </c>
      <c r="D33" s="25">
        <f>BS!D33</f>
        <v>487209317.46790004</v>
      </c>
      <c r="E33" s="25">
        <f>BS!E33</f>
        <v>2655100967.4899998</v>
      </c>
      <c r="F33" s="26">
        <f>BS!F33</f>
        <v>-32132313.120000001</v>
      </c>
      <c r="G33" s="24">
        <f>BS!G33</f>
        <v>3090832781.7157001</v>
      </c>
      <c r="H33" s="25">
        <f>BS!H33</f>
        <v>2434443843.2743998</v>
      </c>
      <c r="I33" s="25">
        <f>BS!I33</f>
        <v>308487762.45660001</v>
      </c>
      <c r="J33" s="25">
        <f>BS!J33</f>
        <v>2096068385.3178</v>
      </c>
      <c r="K33" s="25">
        <f>BS!K33</f>
        <v>892601454.58739996</v>
      </c>
      <c r="L33" s="25">
        <f>BS!L33</f>
        <v>1203466930.7304001</v>
      </c>
      <c r="M33" s="86"/>
      <c r="N33" s="26">
        <f>BS!N33</f>
        <v>607411699.19130003</v>
      </c>
      <c r="O33" s="24">
        <f>BS!O33</f>
        <v>569529661.53999996</v>
      </c>
      <c r="P33" s="25">
        <f>BS!P33</f>
        <v>18212575</v>
      </c>
      <c r="Q33" s="26">
        <f>BS!Q33</f>
        <v>670333848.82000005</v>
      </c>
      <c r="R33" s="24">
        <f>BS!R33</f>
        <v>49241473.689999998</v>
      </c>
      <c r="S33" s="73">
        <f>BS!S33</f>
        <v>2.0902906311265422E-2</v>
      </c>
      <c r="T33" s="74">
        <f>BS!T33</f>
        <v>0.1358648163190147</v>
      </c>
    </row>
    <row r="34" spans="1:21" x14ac:dyDescent="0.2">
      <c r="A34" s="56">
        <v>5</v>
      </c>
      <c r="B34" s="15" t="s">
        <v>166</v>
      </c>
      <c r="C34" s="27">
        <f>BS!C34</f>
        <v>2866324206.3360801</v>
      </c>
      <c r="D34" s="28">
        <f>BS!D34</f>
        <v>438935644.79000002</v>
      </c>
      <c r="E34" s="28">
        <f>BS!E34</f>
        <v>2332627366.3350701</v>
      </c>
      <c r="F34" s="29">
        <f>BS!F34</f>
        <v>-59188360.698987</v>
      </c>
      <c r="G34" s="27">
        <f>BS!G34</f>
        <v>2518533888.6941199</v>
      </c>
      <c r="H34" s="28">
        <f>BS!H34</f>
        <v>1094677232.9341199</v>
      </c>
      <c r="I34" s="28">
        <f>BS!I34</f>
        <v>42236883.07</v>
      </c>
      <c r="J34" s="28">
        <f>BS!J34</f>
        <v>1052440349.8841</v>
      </c>
      <c r="K34" s="28">
        <f>BS!K34</f>
        <v>314265693.71270001</v>
      </c>
      <c r="L34" s="28">
        <f>BS!L34</f>
        <v>738174656.17139804</v>
      </c>
      <c r="M34" s="86"/>
      <c r="N34" s="29">
        <f>BS!N34</f>
        <v>1347049151.2299998</v>
      </c>
      <c r="O34" s="27">
        <f>BS!O34</f>
        <v>347790318.85002702</v>
      </c>
      <c r="P34" s="28">
        <f>BS!P34</f>
        <v>5236850</v>
      </c>
      <c r="Q34" s="29">
        <f>BS!Q34</f>
        <v>401223309.73002702</v>
      </c>
      <c r="R34" s="27">
        <f>BS!R34</f>
        <v>39009630.710027002</v>
      </c>
      <c r="S34" s="71">
        <f>BS!S34</f>
        <v>2.2488591150028703E-2</v>
      </c>
      <c r="T34" s="72">
        <f>BS!T34</f>
        <v>0.18123202380616316</v>
      </c>
    </row>
    <row r="35" spans="1:21" x14ac:dyDescent="0.2">
      <c r="A35" s="55">
        <v>6</v>
      </c>
      <c r="B35" s="12" t="s">
        <v>162</v>
      </c>
      <c r="C35" s="24">
        <f>BS!C35</f>
        <v>1904064807.7864599</v>
      </c>
      <c r="D35" s="25">
        <f>BS!D35</f>
        <v>400284457.91314304</v>
      </c>
      <c r="E35" s="25">
        <f>BS!E35</f>
        <v>1357858760.80791</v>
      </c>
      <c r="F35" s="26">
        <f>BS!F35</f>
        <v>-29888912.632615</v>
      </c>
      <c r="G35" s="24">
        <f>BS!G35</f>
        <v>1583544965.83991</v>
      </c>
      <c r="H35" s="25">
        <f>BS!H35</f>
        <v>1187192115.1810091</v>
      </c>
      <c r="I35" s="25">
        <f>BS!I35</f>
        <v>62078826.365999997</v>
      </c>
      <c r="J35" s="25">
        <f>BS!J35</f>
        <v>1072737455.2225</v>
      </c>
      <c r="K35" s="25">
        <f>BS!K35</f>
        <v>539969033.30929995</v>
      </c>
      <c r="L35" s="25">
        <f>BS!L35</f>
        <v>532768421.91320002</v>
      </c>
      <c r="M35" s="86"/>
      <c r="N35" s="26">
        <f>BS!N35</f>
        <v>381345464.73628098</v>
      </c>
      <c r="O35" s="24">
        <f>BS!O35</f>
        <v>320519841.94</v>
      </c>
      <c r="P35" s="25">
        <f>BS!P35</f>
        <v>184600374.83000001</v>
      </c>
      <c r="Q35" s="26">
        <f>BS!Q35</f>
        <v>321707479.48000002</v>
      </c>
      <c r="R35" s="24">
        <f>BS!R35</f>
        <v>22582278.369955</v>
      </c>
      <c r="S35" s="73">
        <f>BS!S35</f>
        <v>1.8282476429630514E-2</v>
      </c>
      <c r="T35" s="74">
        <f>BS!T35</f>
        <v>0.10910885689291847</v>
      </c>
    </row>
    <row r="36" spans="1:21" x14ac:dyDescent="0.2">
      <c r="A36" s="56">
        <v>7</v>
      </c>
      <c r="B36" s="15" t="s">
        <v>165</v>
      </c>
      <c r="C36" s="27">
        <f>BS!C36</f>
        <v>1865354172.767</v>
      </c>
      <c r="D36" s="28">
        <f>BS!D36</f>
        <v>242167834.97999999</v>
      </c>
      <c r="E36" s="28">
        <f>BS!E36</f>
        <v>1395002209.7352998</v>
      </c>
      <c r="F36" s="29">
        <f>BS!F36</f>
        <v>-32078133.948371001</v>
      </c>
      <c r="G36" s="27">
        <f>BS!G36</f>
        <v>1593882504.64662</v>
      </c>
      <c r="H36" s="28">
        <f>BS!H36</f>
        <v>1207734603.9400101</v>
      </c>
      <c r="I36" s="28">
        <f>BS!I36</f>
        <v>156311565.4849</v>
      </c>
      <c r="J36" s="28">
        <f>BS!J36</f>
        <v>1030995451.03151</v>
      </c>
      <c r="K36" s="28">
        <f>BS!K36</f>
        <v>524763035.56830001</v>
      </c>
      <c r="L36" s="28">
        <f>BS!L36</f>
        <v>506232415.46320999</v>
      </c>
      <c r="M36" s="86"/>
      <c r="N36" s="29">
        <f>BS!N36</f>
        <v>363278543.13</v>
      </c>
      <c r="O36" s="27">
        <f>BS!O36</f>
        <v>271471669</v>
      </c>
      <c r="P36" s="28">
        <f>BS!P36</f>
        <v>121372000</v>
      </c>
      <c r="Q36" s="29">
        <f>BS!Q36</f>
        <v>320286741.47000003</v>
      </c>
      <c r="R36" s="27">
        <f>BS!R36</f>
        <v>19750160.291200999</v>
      </c>
      <c r="S36" s="71">
        <f>BS!S36</f>
        <v>1.6830050811336188E-2</v>
      </c>
      <c r="T36" s="72">
        <f>BS!T36</f>
        <v>0.11316144591268062</v>
      </c>
    </row>
    <row r="37" spans="1:21" x14ac:dyDescent="0.2">
      <c r="A37" s="55">
        <v>8</v>
      </c>
      <c r="B37" s="12" t="s">
        <v>164</v>
      </c>
      <c r="C37" s="24">
        <f>BS!C37</f>
        <v>1717648096.5913999</v>
      </c>
      <c r="D37" s="25">
        <f>BS!D37</f>
        <v>616743989.93601298</v>
      </c>
      <c r="E37" s="25">
        <f>BS!E37</f>
        <v>963562085.21130395</v>
      </c>
      <c r="F37" s="26">
        <f>BS!F37</f>
        <v>-50194301.597553998</v>
      </c>
      <c r="G37" s="24">
        <f>BS!G37</f>
        <v>1279761905.8736701</v>
      </c>
      <c r="H37" s="25">
        <f>BS!H37</f>
        <v>1182323535.9449</v>
      </c>
      <c r="I37" s="25">
        <f>BS!I37</f>
        <v>25606832.280230999</v>
      </c>
      <c r="J37" s="25">
        <f>BS!J37</f>
        <v>1156709394.01492</v>
      </c>
      <c r="K37" s="25">
        <f>BS!K37</f>
        <v>738628637.22526801</v>
      </c>
      <c r="L37" s="25">
        <f>BS!L37</f>
        <v>418080756.78964901</v>
      </c>
      <c r="M37" s="86"/>
      <c r="N37" s="26">
        <f>BS!N37</f>
        <v>81124583.512899995</v>
      </c>
      <c r="O37" s="24">
        <f>BS!O37</f>
        <v>437886186.89482898</v>
      </c>
      <c r="P37" s="25">
        <f>BS!P37</f>
        <v>114430000</v>
      </c>
      <c r="Q37" s="26">
        <f>BS!Q37</f>
        <v>496136921.114829</v>
      </c>
      <c r="R37" s="24">
        <f>BS!R37</f>
        <v>26794899.181812</v>
      </c>
      <c r="S37" s="73">
        <f>BS!S37</f>
        <v>2.1841378488663517E-2</v>
      </c>
      <c r="T37" s="74">
        <f>BS!T37</f>
        <v>9.538450989975128E-2</v>
      </c>
    </row>
    <row r="38" spans="1:21" x14ac:dyDescent="0.2">
      <c r="A38" s="56">
        <v>9</v>
      </c>
      <c r="B38" s="15" t="s">
        <v>167</v>
      </c>
      <c r="C38" s="27">
        <f>BS!C38</f>
        <v>908911392.98000002</v>
      </c>
      <c r="D38" s="28">
        <f>BS!D38</f>
        <v>151967019.59999999</v>
      </c>
      <c r="E38" s="28">
        <f>BS!E38</f>
        <v>714390253.55999994</v>
      </c>
      <c r="F38" s="29">
        <f>BS!F38</f>
        <v>-18525570.940000001</v>
      </c>
      <c r="G38" s="27">
        <f>BS!G38</f>
        <v>661273969.19094098</v>
      </c>
      <c r="H38" s="28">
        <f>BS!H38</f>
        <v>271512106.61000001</v>
      </c>
      <c r="I38" s="28">
        <f>BS!I38</f>
        <v>51114722.710000001</v>
      </c>
      <c r="J38" s="28">
        <f>BS!J38</f>
        <v>180136611.81999999</v>
      </c>
      <c r="K38" s="28">
        <f>BS!K38</f>
        <v>104587859.28</v>
      </c>
      <c r="L38" s="28">
        <f>BS!L38</f>
        <v>75548752.540000007</v>
      </c>
      <c r="M38" s="86"/>
      <c r="N38" s="29">
        <f>BS!N38</f>
        <v>371276360.88</v>
      </c>
      <c r="O38" s="27">
        <f>BS!O38</f>
        <v>247637423.78630501</v>
      </c>
      <c r="P38" s="28">
        <f>BS!P38</f>
        <v>76000000</v>
      </c>
      <c r="Q38" s="29">
        <f>BS!Q38</f>
        <v>261952572.39030501</v>
      </c>
      <c r="R38" s="27">
        <f>BS!R38</f>
        <v>12828141.926305</v>
      </c>
      <c r="S38" s="71">
        <f>BS!S38</f>
        <v>2.1618888599560269E-2</v>
      </c>
      <c r="T38" s="72">
        <f>BS!T38</f>
        <v>7.9609963372536646E-2</v>
      </c>
    </row>
    <row r="39" spans="1:21" x14ac:dyDescent="0.2">
      <c r="A39" s="55">
        <v>10</v>
      </c>
      <c r="B39" s="12" t="s">
        <v>168</v>
      </c>
      <c r="C39" s="24">
        <f>BS!C39</f>
        <v>585915653.80939996</v>
      </c>
      <c r="D39" s="25">
        <f>BS!D39</f>
        <v>158882157.58399999</v>
      </c>
      <c r="E39" s="25">
        <f>BS!E39</f>
        <v>340525920.13660002</v>
      </c>
      <c r="F39" s="26">
        <f>BS!F39</f>
        <v>-9538426.3596999999</v>
      </c>
      <c r="G39" s="24">
        <f>BS!G39</f>
        <v>467955945.78969997</v>
      </c>
      <c r="H39" s="25">
        <f>BS!H39</f>
        <v>403867099.26310003</v>
      </c>
      <c r="I39" s="25">
        <f>BS!I39</f>
        <v>119617803.6372</v>
      </c>
      <c r="J39" s="25">
        <f>BS!J39</f>
        <v>223422760.26179999</v>
      </c>
      <c r="K39" s="25">
        <f>BS!K39</f>
        <v>160970156.2737</v>
      </c>
      <c r="L39" s="25">
        <f>BS!L39</f>
        <v>62452603.9881</v>
      </c>
      <c r="M39" s="86"/>
      <c r="N39" s="26">
        <f>BS!N39</f>
        <v>54617931.757799998</v>
      </c>
      <c r="O39" s="24">
        <f>BS!O39</f>
        <v>117959708.01970001</v>
      </c>
      <c r="P39" s="25">
        <f>BS!P39</f>
        <v>136800000</v>
      </c>
      <c r="Q39" s="26">
        <f>BS!Q39</f>
        <v>132703865.58319999</v>
      </c>
      <c r="R39" s="24">
        <f>BS!R39</f>
        <v>5646799.8244470004</v>
      </c>
      <c r="S39" s="73">
        <f>BS!S39</f>
        <v>1.5236912361585244E-2</v>
      </c>
      <c r="T39" s="74">
        <f>BS!T39</f>
        <v>7.3739271660853187E-2</v>
      </c>
    </row>
    <row r="40" spans="1:21" x14ac:dyDescent="0.2">
      <c r="A40" s="56">
        <v>11</v>
      </c>
      <c r="B40" s="15" t="s">
        <v>161</v>
      </c>
      <c r="C40" s="27">
        <f>BS!C40</f>
        <v>453232412.73616999</v>
      </c>
      <c r="D40" s="28">
        <f>BS!D40</f>
        <v>162110178.57790002</v>
      </c>
      <c r="E40" s="28">
        <f>BS!E40</f>
        <v>203943476.258876</v>
      </c>
      <c r="F40" s="29">
        <f>BS!F40</f>
        <v>-16520778.097088</v>
      </c>
      <c r="G40" s="27">
        <f>BS!G40</f>
        <v>131675023.20170701</v>
      </c>
      <c r="H40" s="28">
        <f>BS!H40</f>
        <v>14399359.6887</v>
      </c>
      <c r="I40" s="28">
        <f>BS!I40</f>
        <v>0</v>
      </c>
      <c r="J40" s="28">
        <f>BS!J40</f>
        <v>14113414</v>
      </c>
      <c r="K40" s="28">
        <f>BS!K40</f>
        <v>10068992</v>
      </c>
      <c r="L40" s="28">
        <f>BS!L40</f>
        <v>4044422</v>
      </c>
      <c r="M40" s="86"/>
      <c r="N40" s="29">
        <f>BS!N40</f>
        <v>100233390.75220001</v>
      </c>
      <c r="O40" s="27">
        <f>BS!O40</f>
        <v>321559031</v>
      </c>
      <c r="P40" s="28">
        <f>BS!P40</f>
        <v>209008277</v>
      </c>
      <c r="Q40" s="29">
        <f>BS!Q40</f>
        <v>369684800.93128002</v>
      </c>
      <c r="R40" s="27">
        <f>BS!R40</f>
        <v>-3445550.639525</v>
      </c>
      <c r="S40" s="71">
        <f>BS!S40</f>
        <v>-1.1334025596647207E-2</v>
      </c>
      <c r="T40" s="72">
        <f>BS!T40</f>
        <v>-1.6040924482281317E-2</v>
      </c>
    </row>
    <row r="41" spans="1:21" x14ac:dyDescent="0.2">
      <c r="A41" s="55">
        <v>12</v>
      </c>
      <c r="B41" s="12" t="s">
        <v>250</v>
      </c>
      <c r="C41" s="24">
        <f>BS!C41</f>
        <v>402996794.22522902</v>
      </c>
      <c r="D41" s="25">
        <f>BS!D41</f>
        <v>84577006.319203004</v>
      </c>
      <c r="E41" s="25">
        <f>BS!E41</f>
        <v>247921666.72999999</v>
      </c>
      <c r="F41" s="26">
        <f>BS!F41</f>
        <v>-2085067.452948</v>
      </c>
      <c r="G41" s="24">
        <f>BS!G41</f>
        <v>258441265.485553</v>
      </c>
      <c r="H41" s="25">
        <f>BS!H41</f>
        <v>161686866.30000001</v>
      </c>
      <c r="I41" s="25">
        <f>BS!I41</f>
        <v>15774935.51</v>
      </c>
      <c r="J41" s="25">
        <f>BS!J41</f>
        <v>95032763.890000001</v>
      </c>
      <c r="K41" s="25">
        <f>BS!K41</f>
        <v>69760271.049999997</v>
      </c>
      <c r="L41" s="25">
        <f>BS!L41</f>
        <v>25272492.84</v>
      </c>
      <c r="M41" s="86"/>
      <c r="N41" s="26">
        <f>BS!N41</f>
        <v>85854532.769999996</v>
      </c>
      <c r="O41" s="24">
        <f>BS!O41</f>
        <v>144555528.73967499</v>
      </c>
      <c r="P41" s="25">
        <f>BS!P41</f>
        <v>69161600</v>
      </c>
      <c r="Q41" s="26">
        <f>BS!Q41</f>
        <v>144419680.02493</v>
      </c>
      <c r="R41" s="24">
        <f>BS!R41</f>
        <v>10508463.840174001</v>
      </c>
      <c r="S41" s="73">
        <f>BS!S41</f>
        <v>3.4523429588708333E-2</v>
      </c>
      <c r="T41" s="74">
        <f>BS!T41</f>
        <v>0.11294631348232928</v>
      </c>
    </row>
    <row r="42" spans="1:21" x14ac:dyDescent="0.2">
      <c r="A42" s="56">
        <v>13</v>
      </c>
      <c r="B42" s="15" t="s">
        <v>169</v>
      </c>
      <c r="C42" s="27">
        <f>BS!C42</f>
        <v>230962706.88049999</v>
      </c>
      <c r="D42" s="28">
        <f>BS!D42</f>
        <v>67831029.695700005</v>
      </c>
      <c r="E42" s="28">
        <f>BS!E42</f>
        <v>155894126.04859999</v>
      </c>
      <c r="F42" s="29">
        <f>BS!F42</f>
        <v>-2421952.1644000001</v>
      </c>
      <c r="G42" s="27">
        <f>BS!G42</f>
        <v>149939731.1338</v>
      </c>
      <c r="H42" s="28">
        <f>BS!H42</f>
        <v>132640257.16320001</v>
      </c>
      <c r="I42" s="28">
        <f>BS!I42</f>
        <v>8460138.9729999993</v>
      </c>
      <c r="J42" s="28">
        <f>BS!J42</f>
        <v>104109074.95020001</v>
      </c>
      <c r="K42" s="28">
        <f>BS!K42</f>
        <v>70480759.759100005</v>
      </c>
      <c r="L42" s="28">
        <f>BS!L42</f>
        <v>33628315.191100001</v>
      </c>
      <c r="M42" s="86"/>
      <c r="N42" s="29">
        <f>BS!N42</f>
        <v>10456684.226500001</v>
      </c>
      <c r="O42" s="27">
        <f>BS!O42</f>
        <v>81022975.746700004</v>
      </c>
      <c r="P42" s="28">
        <f>BS!P42</f>
        <v>50000000</v>
      </c>
      <c r="Q42" s="29">
        <f>BS!Q42</f>
        <v>80247939.846699998</v>
      </c>
      <c r="R42" s="27">
        <f>BS!R42</f>
        <v>3974207.7563999998</v>
      </c>
      <c r="S42" s="71">
        <f>BS!S42</f>
        <v>2.7134822043412922E-2</v>
      </c>
      <c r="T42" s="72">
        <f>BS!T42</f>
        <v>7.5580045670461518E-2</v>
      </c>
    </row>
    <row r="43" spans="1:21" x14ac:dyDescent="0.2">
      <c r="A43" s="55">
        <v>14</v>
      </c>
      <c r="B43" s="12" t="s">
        <v>170</v>
      </c>
      <c r="C43" s="24">
        <f>BS!C43</f>
        <v>218107005.13218299</v>
      </c>
      <c r="D43" s="25">
        <f>BS!D43</f>
        <v>59946950.922484003</v>
      </c>
      <c r="E43" s="25">
        <f>BS!E43</f>
        <v>100353989.856043</v>
      </c>
      <c r="F43" s="26">
        <f>BS!F43</f>
        <v>-1976160.8382900001</v>
      </c>
      <c r="G43" s="24">
        <f>BS!G43</f>
        <v>162394786.81951699</v>
      </c>
      <c r="H43" s="25">
        <f>BS!H43</f>
        <v>158182014.60999998</v>
      </c>
      <c r="I43" s="25">
        <f>BS!I43</f>
        <v>19299335.57</v>
      </c>
      <c r="J43" s="25">
        <f>BS!J43</f>
        <v>138882679.03999999</v>
      </c>
      <c r="K43" s="25">
        <f>BS!K43</f>
        <v>89785965.290000007</v>
      </c>
      <c r="L43" s="25">
        <f>BS!L43</f>
        <v>49096713.75</v>
      </c>
      <c r="M43" s="86"/>
      <c r="N43" s="26">
        <f>BS!N43</f>
        <v>803844.57486299996</v>
      </c>
      <c r="O43" s="24">
        <f>BS!O43</f>
        <v>55712218.371858999</v>
      </c>
      <c r="P43" s="25">
        <f>BS!P43</f>
        <v>76211100</v>
      </c>
      <c r="Q43" s="26">
        <f>BS!Q43</f>
        <v>50619823.641387999</v>
      </c>
      <c r="R43" s="24">
        <f>BS!R43</f>
        <v>-7059800.0541460002</v>
      </c>
      <c r="S43" s="73">
        <f>BS!S43</f>
        <v>-5.6624675859642717E-2</v>
      </c>
      <c r="T43" s="74">
        <f>BS!T43</f>
        <v>-0.18155322499193677</v>
      </c>
      <c r="U43" s="75"/>
    </row>
    <row r="44" spans="1:21" x14ac:dyDescent="0.2">
      <c r="A44" s="56">
        <v>15</v>
      </c>
      <c r="B44" s="15" t="s">
        <v>175</v>
      </c>
      <c r="C44" s="27">
        <f>BS!C44</f>
        <v>29372356.66</v>
      </c>
      <c r="D44" s="28">
        <f>BS!D44</f>
        <v>28737745.050000001</v>
      </c>
      <c r="E44" s="28">
        <f>BS!E44</f>
        <v>0</v>
      </c>
      <c r="F44" s="29">
        <f>BS!F44</f>
        <v>0</v>
      </c>
      <c r="G44" s="27">
        <f>BS!G44</f>
        <v>19846077.739999998</v>
      </c>
      <c r="H44" s="28">
        <f>BS!H44</f>
        <v>19233170.16</v>
      </c>
      <c r="I44" s="28">
        <f>BS!I44</f>
        <v>0</v>
      </c>
      <c r="J44" s="28">
        <f>BS!J44</f>
        <v>19233170.16</v>
      </c>
      <c r="K44" s="28">
        <f>BS!K44</f>
        <v>14563243.470000001</v>
      </c>
      <c r="L44" s="28">
        <f>BS!L44</f>
        <v>4669926.6900000004</v>
      </c>
      <c r="M44" s="86"/>
      <c r="N44" s="29">
        <f>BS!N44</f>
        <v>0</v>
      </c>
      <c r="O44" s="27">
        <f>BS!O44</f>
        <v>9526279.0099999998</v>
      </c>
      <c r="P44" s="28">
        <f>BS!P44</f>
        <v>3700005</v>
      </c>
      <c r="Q44" s="29">
        <f>BS!Q44</f>
        <v>9326279.0099999998</v>
      </c>
      <c r="R44" s="27">
        <f>BS!R44</f>
        <v>-943304.53</v>
      </c>
      <c r="S44" s="71">
        <f>BS!S44</f>
        <v>-7.441249444918023E-2</v>
      </c>
      <c r="T44" s="72">
        <f>BS!T44</f>
        <v>-0.17480774757648149</v>
      </c>
      <c r="U44" s="76"/>
    </row>
    <row r="45" spans="1:21" x14ac:dyDescent="0.2">
      <c r="A45" s="56">
        <v>16</v>
      </c>
      <c r="B45" s="12" t="s">
        <v>283</v>
      </c>
      <c r="C45" s="24">
        <f>BS!C45</f>
        <v>12198051</v>
      </c>
      <c r="D45" s="25">
        <f>BS!D45</f>
        <v>805002.54</v>
      </c>
      <c r="E45" s="25">
        <f>BS!E45</f>
        <v>0</v>
      </c>
      <c r="F45" s="26">
        <f>BS!F45</f>
        <v>0</v>
      </c>
      <c r="G45" s="24">
        <f>BS!G45</f>
        <v>267383.64020000002</v>
      </c>
      <c r="H45" s="25">
        <f>BS!H45</f>
        <v>393.64019999999999</v>
      </c>
      <c r="I45" s="25">
        <f>BS!I45</f>
        <v>0</v>
      </c>
      <c r="J45" s="25">
        <f>BS!J45</f>
        <v>0</v>
      </c>
      <c r="K45" s="25">
        <f>BS!K45</f>
        <v>0</v>
      </c>
      <c r="L45" s="25">
        <f>BS!L45</f>
        <v>0</v>
      </c>
      <c r="M45" s="86"/>
      <c r="N45" s="26">
        <f>BS!N45</f>
        <v>0</v>
      </c>
      <c r="O45" s="24">
        <f>BS!O45</f>
        <v>11930667</v>
      </c>
      <c r="P45" s="25">
        <f>BS!P45</f>
        <v>16632000</v>
      </c>
      <c r="Q45" s="26">
        <f>BS!Q45</f>
        <v>2977137.85</v>
      </c>
      <c r="R45" s="24">
        <f>BS!R45</f>
        <v>-2566415</v>
      </c>
      <c r="S45" s="73">
        <f>BS!S45</f>
        <v>-0.32627139914580344</v>
      </c>
      <c r="T45" s="74">
        <f>BS!T45</f>
        <v>-0.33336287574052392</v>
      </c>
    </row>
    <row r="46" spans="1:21" x14ac:dyDescent="0.2">
      <c r="A46" s="56">
        <v>17</v>
      </c>
      <c r="B46" s="15" t="s">
        <v>281</v>
      </c>
      <c r="C46" s="27">
        <f>BS!C46</f>
        <v>8723826.1600000001</v>
      </c>
      <c r="D46" s="28">
        <f>BS!D46</f>
        <v>8485098.8900000006</v>
      </c>
      <c r="E46" s="28">
        <f>BS!E46</f>
        <v>0</v>
      </c>
      <c r="F46" s="29">
        <f>BS!F46</f>
        <v>0</v>
      </c>
      <c r="G46" s="27">
        <f>BS!G46</f>
        <v>1013136.140102</v>
      </c>
      <c r="H46" s="28">
        <f>BS!H46</f>
        <v>0</v>
      </c>
      <c r="I46" s="28">
        <f>BS!I46</f>
        <v>0</v>
      </c>
      <c r="J46" s="28">
        <f>BS!J46</f>
        <v>0</v>
      </c>
      <c r="K46" s="28">
        <f>BS!K46</f>
        <v>0</v>
      </c>
      <c r="L46" s="28">
        <f>BS!L46</f>
        <v>0</v>
      </c>
      <c r="M46" s="86"/>
      <c r="N46" s="29">
        <f>BS!N46</f>
        <v>0</v>
      </c>
      <c r="O46" s="27">
        <f>BS!O46</f>
        <v>7710690.0098980004</v>
      </c>
      <c r="P46" s="28">
        <f>BS!P46</f>
        <v>7549407.3398979995</v>
      </c>
      <c r="Q46" s="29">
        <f>BS!Q46</f>
        <v>7510690.0098980004</v>
      </c>
      <c r="R46" s="27">
        <f>BS!R46</f>
        <v>-218110.85</v>
      </c>
      <c r="S46" s="71">
        <f>BS!S46</f>
        <v>-4.5942460963431346E-2</v>
      </c>
      <c r="T46" s="72">
        <f>BS!T46</f>
        <v>-5.0272880034503399E-2</v>
      </c>
      <c r="U46" s="76"/>
    </row>
    <row r="47" spans="1:21" x14ac:dyDescent="0.2"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</row>
    <row r="48" spans="1:21" x14ac:dyDescent="0.2">
      <c r="Q48" s="30"/>
      <c r="R48" s="30"/>
    </row>
  </sheetData>
  <mergeCells count="8">
    <mergeCell ref="O27:Q27"/>
    <mergeCell ref="R27:T27"/>
    <mergeCell ref="B27:B28"/>
    <mergeCell ref="A27:A28"/>
    <mergeCell ref="B5:B6"/>
    <mergeCell ref="A5:A6"/>
    <mergeCell ref="C5:J5"/>
    <mergeCell ref="C27:F27"/>
  </mergeCells>
  <pageMargins left="0.7" right="0.2" top="0.25" bottom="0.25" header="0.05" footer="0.05"/>
  <pageSetup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A1:V46"/>
  <sheetViews>
    <sheetView view="pageBreakPreview" zoomScaleNormal="100" zoomScaleSheetLayoutView="100" workbookViewId="0">
      <selection activeCell="B3" sqref="B3"/>
    </sheetView>
  </sheetViews>
  <sheetFormatPr defaultColWidth="9.140625" defaultRowHeight="12.75" x14ac:dyDescent="0.2"/>
  <cols>
    <col min="1" max="1" width="4.5703125" style="6" customWidth="1"/>
    <col min="2" max="2" width="42.28515625" style="6" bestFit="1" customWidth="1"/>
    <col min="3" max="6" width="10.85546875" style="6" bestFit="1" customWidth="1"/>
    <col min="7" max="7" width="11.85546875" style="6" customWidth="1"/>
    <col min="8" max="8" width="9.7109375" style="6" bestFit="1" customWidth="1"/>
    <col min="9" max="9" width="9.42578125" style="6" bestFit="1" customWidth="1"/>
    <col min="10" max="10" width="10.28515625" style="6" bestFit="1" customWidth="1"/>
    <col min="11" max="11" width="8.7109375" style="6" bestFit="1" customWidth="1"/>
    <col min="12" max="12" width="9.28515625" style="6" bestFit="1" customWidth="1"/>
    <col min="13" max="13" width="12.28515625" style="6" bestFit="1" customWidth="1"/>
    <col min="14" max="14" width="12.5703125" style="6" customWidth="1"/>
    <col min="15" max="15" width="9.28515625" style="6" customWidth="1"/>
    <col min="16" max="16" width="8" style="6" bestFit="1" customWidth="1"/>
    <col min="17" max="17" width="9.28515625" style="6" bestFit="1" customWidth="1"/>
    <col min="18" max="18" width="12.28515625" style="6" bestFit="1" customWidth="1"/>
    <col min="19" max="19" width="6.7109375" style="6" bestFit="1" customWidth="1"/>
    <col min="20" max="20" width="7.28515625" style="6" bestFit="1" customWidth="1"/>
    <col min="21" max="22" width="12.140625" style="6" bestFit="1" customWidth="1"/>
    <col min="23" max="16384" width="9.140625" style="6"/>
  </cols>
  <sheetData>
    <row r="1" spans="1:6" x14ac:dyDescent="0.2">
      <c r="C1" s="7"/>
    </row>
    <row r="2" spans="1:6" x14ac:dyDescent="0.2">
      <c r="A2" s="6" t="s">
        <v>83</v>
      </c>
      <c r="C2" s="7"/>
    </row>
    <row r="3" spans="1:6" x14ac:dyDescent="0.2">
      <c r="A3" s="50"/>
      <c r="B3" s="65">
        <f>BS!B3</f>
        <v>45535</v>
      </c>
    </row>
    <row r="4" spans="1:6" ht="13.5" thickBot="1" x14ac:dyDescent="0.25"/>
    <row r="5" spans="1:6" ht="15.75" customHeight="1" x14ac:dyDescent="0.2">
      <c r="A5" s="180" t="s">
        <v>0</v>
      </c>
      <c r="B5" s="182" t="s">
        <v>28</v>
      </c>
      <c r="C5" s="81" t="s">
        <v>27</v>
      </c>
      <c r="D5" s="81"/>
      <c r="E5" s="81"/>
      <c r="F5" s="82"/>
    </row>
    <row r="6" spans="1:6" s="11" customFormat="1" ht="111" customHeight="1" x14ac:dyDescent="0.2">
      <c r="A6" s="181"/>
      <c r="B6" s="183"/>
      <c r="C6" s="9" t="s">
        <v>41</v>
      </c>
      <c r="D6" s="37" t="s">
        <v>55</v>
      </c>
      <c r="E6" s="37" t="s">
        <v>56</v>
      </c>
      <c r="F6" s="38" t="s">
        <v>57</v>
      </c>
    </row>
    <row r="7" spans="1:6" x14ac:dyDescent="0.2">
      <c r="A7" s="55">
        <v>1</v>
      </c>
      <c r="B7" s="12" t="str">
        <f>BS!B7</f>
        <v>საქართველოს ბანკი</v>
      </c>
      <c r="C7" s="13">
        <f>IFERROR(C30/C$29,0)</f>
        <v>0.39090069768273705</v>
      </c>
      <c r="D7" s="14">
        <f>IFERROR(H30/ABS(H$29),0)</f>
        <v>0.41055154841970526</v>
      </c>
      <c r="E7" s="14">
        <f>IFERROR(I30/ABS(I$29),0)</f>
        <v>0.49985027697699908</v>
      </c>
      <c r="F7" s="14">
        <f>IFERROR(N30/ABS(N$29),0)</f>
        <v>0.49033134748271395</v>
      </c>
    </row>
    <row r="8" spans="1:6" x14ac:dyDescent="0.2">
      <c r="A8" s="56">
        <v>2</v>
      </c>
      <c r="B8" s="15" t="str">
        <f>BS!B8</f>
        <v>თი–ბი–სი ბანკი</v>
      </c>
      <c r="C8" s="16">
        <f t="shared" ref="C8:C23" si="0">IFERROR(C31/C$29,0)</f>
        <v>0.38830659379080112</v>
      </c>
      <c r="D8" s="17">
        <f t="shared" ref="D8:D21" si="1">IFERROR(H31/ABS(H$29),0)</f>
        <v>0.32778023957348984</v>
      </c>
      <c r="E8" s="17">
        <f t="shared" ref="E8:E21" si="2">IFERROR(I31/ABS(I$29),0)</f>
        <v>0.37255028395030937</v>
      </c>
      <c r="F8" s="17">
        <f t="shared" ref="F8:F21" si="3">IFERROR(N31/ABS(N$29),0)</f>
        <v>0.38543150385117175</v>
      </c>
    </row>
    <row r="9" spans="1:6" x14ac:dyDescent="0.2">
      <c r="A9" s="55">
        <v>3</v>
      </c>
      <c r="B9" s="12" t="str">
        <f>BS!B9</f>
        <v>ლიბერთი ბანკი</v>
      </c>
      <c r="C9" s="13">
        <f t="shared" si="0"/>
        <v>5.2618874807099168E-2</v>
      </c>
      <c r="D9" s="14">
        <f t="shared" si="1"/>
        <v>7.5490342032116048E-2</v>
      </c>
      <c r="E9" s="14">
        <f t="shared" si="2"/>
        <v>3.8116977767439567E-2</v>
      </c>
      <c r="F9" s="14">
        <f t="shared" si="3"/>
        <v>3.7351450336067592E-2</v>
      </c>
    </row>
    <row r="10" spans="1:6" x14ac:dyDescent="0.2">
      <c r="A10" s="56">
        <v>4</v>
      </c>
      <c r="B10" s="15" t="str">
        <f>BS!B10</f>
        <v>ბაზის ბანკი</v>
      </c>
      <c r="C10" s="16">
        <f t="shared" si="0"/>
        <v>4.1413481026806392E-2</v>
      </c>
      <c r="D10" s="17">
        <f t="shared" si="1"/>
        <v>3.7428448304076045E-2</v>
      </c>
      <c r="E10" s="17">
        <f t="shared" si="2"/>
        <v>1.1037689244736425E-2</v>
      </c>
      <c r="F10" s="17">
        <f t="shared" si="3"/>
        <v>2.4294775653714625E-2</v>
      </c>
    </row>
    <row r="11" spans="1:6" x14ac:dyDescent="0.2">
      <c r="A11" s="55">
        <v>5</v>
      </c>
      <c r="B11" s="12" t="str">
        <f>BS!B11</f>
        <v>კრედო ბანკი</v>
      </c>
      <c r="C11" s="13">
        <f t="shared" si="0"/>
        <v>3.2429701970225829E-2</v>
      </c>
      <c r="D11" s="14">
        <f t="shared" si="1"/>
        <v>6.8339770838515557E-2</v>
      </c>
      <c r="E11" s="14">
        <f t="shared" si="2"/>
        <v>5.3466994985481166E-2</v>
      </c>
      <c r="F11" s="14">
        <f t="shared" si="3"/>
        <v>1.9246585356092385E-2</v>
      </c>
    </row>
    <row r="12" spans="1:6" x14ac:dyDescent="0.2">
      <c r="A12" s="56">
        <v>6</v>
      </c>
      <c r="B12" s="15" t="str">
        <f>BS!B12</f>
        <v>პროკრედიტ ბანკი</v>
      </c>
      <c r="C12" s="16">
        <f t="shared" si="0"/>
        <v>2.1542662240375387E-2</v>
      </c>
      <c r="D12" s="17">
        <f t="shared" si="1"/>
        <v>1.7438346860905691E-2</v>
      </c>
      <c r="E12" s="17">
        <f t="shared" si="2"/>
        <v>8.3267306247354964E-5</v>
      </c>
      <c r="F12" s="17">
        <f t="shared" si="3"/>
        <v>1.1141652465596407E-2</v>
      </c>
    </row>
    <row r="13" spans="1:6" x14ac:dyDescent="0.2">
      <c r="A13" s="55">
        <v>7</v>
      </c>
      <c r="B13" s="12" t="str">
        <f>BS!B13</f>
        <v>ტერა ბანკი</v>
      </c>
      <c r="C13" s="13">
        <f t="shared" si="0"/>
        <v>2.1104688631533707E-2</v>
      </c>
      <c r="D13" s="14">
        <f t="shared" si="1"/>
        <v>1.7613273400596458E-2</v>
      </c>
      <c r="E13" s="14">
        <f t="shared" si="2"/>
        <v>7.1755150637640578E-3</v>
      </c>
      <c r="F13" s="14">
        <f t="shared" si="3"/>
        <v>9.7443410491809632E-3</v>
      </c>
    </row>
    <row r="14" spans="1:6" x14ac:dyDescent="0.2">
      <c r="A14" s="56">
        <v>8</v>
      </c>
      <c r="B14" s="15" t="str">
        <f>BS!B14</f>
        <v>ქართუ ბანკი</v>
      </c>
      <c r="C14" s="16">
        <f t="shared" si="0"/>
        <v>1.9433536422381083E-2</v>
      </c>
      <c r="D14" s="17">
        <f t="shared" si="1"/>
        <v>1.7151411252412756E-2</v>
      </c>
      <c r="E14" s="17">
        <f t="shared" si="2"/>
        <v>7.4615527181693207E-3</v>
      </c>
      <c r="F14" s="17">
        <f t="shared" si="3"/>
        <v>1.322007680729151E-2</v>
      </c>
    </row>
    <row r="15" spans="1:6" x14ac:dyDescent="0.2">
      <c r="A15" s="55">
        <v>9</v>
      </c>
      <c r="B15" s="12" t="str">
        <f>BS!B15</f>
        <v>ხალიკ ბანკი</v>
      </c>
      <c r="C15" s="13">
        <f t="shared" si="0"/>
        <v>1.0283458349382596E-2</v>
      </c>
      <c r="D15" s="14">
        <f t="shared" si="1"/>
        <v>9.459679608596833E-3</v>
      </c>
      <c r="E15" s="14">
        <f t="shared" si="2"/>
        <v>1.5502668773625182E-3</v>
      </c>
      <c r="F15" s="14">
        <f t="shared" si="3"/>
        <v>6.3291531873239226E-3</v>
      </c>
    </row>
    <row r="16" spans="1:6" x14ac:dyDescent="0.2">
      <c r="A16" s="56">
        <v>10</v>
      </c>
      <c r="B16" s="15" t="str">
        <f>BS!B16</f>
        <v>პაშაბანკი</v>
      </c>
      <c r="C16" s="16">
        <f t="shared" si="0"/>
        <v>6.6290721722010787E-3</v>
      </c>
      <c r="D16" s="17">
        <f t="shared" si="1"/>
        <v>6.4050117319764312E-3</v>
      </c>
      <c r="E16" s="17">
        <f t="shared" si="2"/>
        <v>2.0376331396368256E-3</v>
      </c>
      <c r="F16" s="17">
        <f t="shared" si="3"/>
        <v>2.7860200886764934E-3</v>
      </c>
    </row>
    <row r="17" spans="1:22" x14ac:dyDescent="0.2">
      <c r="A17" s="55">
        <v>11</v>
      </c>
      <c r="B17" s="12" t="str">
        <f>BS!B17</f>
        <v>ვი–თი–ბი ბანკი</v>
      </c>
      <c r="C17" s="13">
        <f t="shared" si="0"/>
        <v>5.127888895397688E-3</v>
      </c>
      <c r="D17" s="14">
        <f t="shared" si="1"/>
        <v>1.7414602744133794E-3</v>
      </c>
      <c r="E17" s="14">
        <f t="shared" si="2"/>
        <v>4.6748503063894632E-5</v>
      </c>
      <c r="F17" s="14">
        <f t="shared" si="3"/>
        <v>-1.6999669895698614E-3</v>
      </c>
    </row>
    <row r="18" spans="1:22" x14ac:dyDescent="0.2">
      <c r="A18" s="56">
        <v>12</v>
      </c>
      <c r="B18" s="15" t="str">
        <f>BS!B18</f>
        <v>იშ ბანკ</v>
      </c>
      <c r="C18" s="16">
        <f t="shared" si="0"/>
        <v>4.5595211814459472E-3</v>
      </c>
      <c r="D18" s="17">
        <f t="shared" si="1"/>
        <v>5.4765255223287006E-3</v>
      </c>
      <c r="E18" s="17">
        <f t="shared" si="2"/>
        <v>4.5209908847421319E-3</v>
      </c>
      <c r="F18" s="17">
        <f t="shared" si="3"/>
        <v>5.1846695951759565E-3</v>
      </c>
    </row>
    <row r="19" spans="1:22" x14ac:dyDescent="0.2">
      <c r="A19" s="55">
        <v>13</v>
      </c>
      <c r="B19" s="12" t="str">
        <f>BS!B19</f>
        <v>ზირაათ ბანკი</v>
      </c>
      <c r="C19" s="13">
        <f t="shared" si="0"/>
        <v>2.6131209211485208E-3</v>
      </c>
      <c r="D19" s="14">
        <f t="shared" si="1"/>
        <v>3.3549788232973212E-3</v>
      </c>
      <c r="E19" s="14">
        <f t="shared" si="2"/>
        <v>2.1780428358601444E-3</v>
      </c>
      <c r="F19" s="14">
        <f t="shared" si="3"/>
        <v>1.9607960243196074E-3</v>
      </c>
    </row>
    <row r="20" spans="1:22" x14ac:dyDescent="0.2">
      <c r="A20" s="56">
        <v>14</v>
      </c>
      <c r="B20" s="15" t="str">
        <f>BS!B20</f>
        <v>სილქ ბანკი</v>
      </c>
      <c r="C20" s="16">
        <f t="shared" si="0"/>
        <v>2.4676710186586179E-3</v>
      </c>
      <c r="D20" s="17">
        <f t="shared" si="1"/>
        <v>1.3753670186928137E-3</v>
      </c>
      <c r="E20" s="17">
        <f t="shared" si="2"/>
        <v>-4.6755187179918526E-5</v>
      </c>
      <c r="F20" s="17">
        <f t="shared" si="3"/>
        <v>-3.483166640286623E-3</v>
      </c>
    </row>
    <row r="21" spans="1:22" x14ac:dyDescent="0.2">
      <c r="A21" s="55">
        <v>15</v>
      </c>
      <c r="B21" s="12" t="str">
        <f>BS!B21</f>
        <v>პეისერა</v>
      </c>
      <c r="C21" s="13">
        <f t="shared" si="0"/>
        <v>3.3231996943729246E-4</v>
      </c>
      <c r="D21" s="14">
        <f t="shared" si="1"/>
        <v>1.3220835531645283E-4</v>
      </c>
      <c r="E21" s="14">
        <f t="shared" si="2"/>
        <v>8.6546690584081613E-5</v>
      </c>
      <c r="F21" s="14">
        <f t="shared" si="3"/>
        <v>-4.6540792165886781E-4</v>
      </c>
    </row>
    <row r="22" spans="1:22" x14ac:dyDescent="0.2">
      <c r="A22" s="56">
        <v>16</v>
      </c>
      <c r="B22" s="15" t="str">
        <f>BS!B22</f>
        <v>ჰეშბანკი</v>
      </c>
      <c r="C22" s="16">
        <f t="shared" si="0"/>
        <v>1.3800921670799755E-4</v>
      </c>
      <c r="D22" s="17">
        <f t="shared" ref="D22:D23" si="4">IFERROR(H45/ABS(H$29),0)</f>
        <v>1.594546564596964E-4</v>
      </c>
      <c r="E22" s="17">
        <f t="shared" ref="E22:E23" si="5">IFERROR(I45/ABS(I$29),0)</f>
        <v>-1.1603175721600168E-4</v>
      </c>
      <c r="F22" s="17">
        <f t="shared" ref="F22:F23" si="6">IFERROR(N45/ABS(N$29),0)</f>
        <v>-1.2662187377221045E-3</v>
      </c>
    </row>
    <row r="23" spans="1:22" ht="13.5" thickBot="1" x14ac:dyDescent="0.25">
      <c r="A23" s="55">
        <v>17</v>
      </c>
      <c r="B23" s="12" t="str">
        <f>BS!B23</f>
        <v>პეივბანკი</v>
      </c>
      <c r="C23" s="13">
        <f t="shared" si="0"/>
        <v>9.8701703660555119E-5</v>
      </c>
      <c r="D23" s="14">
        <f t="shared" si="4"/>
        <v>1.0193332709970503E-4</v>
      </c>
      <c r="E23" s="14">
        <f t="shared" si="5"/>
        <v>0</v>
      </c>
      <c r="F23" s="14">
        <f t="shared" si="6"/>
        <v>-1.0761160808773924E-4</v>
      </c>
    </row>
    <row r="24" spans="1:22" ht="13.5" thickBot="1" x14ac:dyDescent="0.25">
      <c r="A24" s="18"/>
      <c r="B24" s="19" t="str">
        <f>BS!B24</f>
        <v>კონსოლიდირებული</v>
      </c>
      <c r="C24" s="20">
        <f>SUM(C7:C23)</f>
        <v>1.0000000000000002</v>
      </c>
      <c r="D24" s="20">
        <f t="shared" ref="D24:F24" si="7">SUM(D7:D23)</f>
        <v>0.99999999999999889</v>
      </c>
      <c r="E24" s="20">
        <f t="shared" si="7"/>
        <v>1</v>
      </c>
      <c r="F24" s="20">
        <f t="shared" si="7"/>
        <v>1</v>
      </c>
    </row>
    <row r="25" spans="1:22" x14ac:dyDescent="0.2">
      <c r="A25" s="131"/>
      <c r="B25" s="132"/>
      <c r="C25" s="133"/>
      <c r="D25" s="133"/>
      <c r="E25" s="133"/>
      <c r="F25" s="133"/>
    </row>
    <row r="26" spans="1:22" ht="13.5" thickBot="1" x14ac:dyDescent="0.25">
      <c r="B26" s="63" t="s">
        <v>37</v>
      </c>
      <c r="U26" s="23"/>
      <c r="V26" s="23"/>
    </row>
    <row r="27" spans="1:22" ht="15.75" customHeight="1" x14ac:dyDescent="0.2">
      <c r="A27" s="180" t="s">
        <v>0</v>
      </c>
      <c r="B27" s="182" t="s">
        <v>28</v>
      </c>
      <c r="C27" s="184" t="s">
        <v>58</v>
      </c>
      <c r="D27" s="186" t="s">
        <v>59</v>
      </c>
      <c r="E27" s="187"/>
      <c r="F27" s="187"/>
      <c r="G27" s="187"/>
      <c r="H27" s="188"/>
      <c r="I27" s="191" t="s">
        <v>60</v>
      </c>
      <c r="J27" s="192"/>
      <c r="K27" s="193"/>
      <c r="L27" s="189" t="s">
        <v>61</v>
      </c>
      <c r="M27" s="189" t="s">
        <v>245</v>
      </c>
      <c r="N27" s="178" t="str">
        <f>YEAR($B$3)&amp;" წლის "&amp;MONTH($B$3)&amp;" თვის წმინდა მოგება"</f>
        <v>2024 წლის 8 თვის წმინდა მოგება</v>
      </c>
      <c r="O27" s="39"/>
    </row>
    <row r="28" spans="1:22" ht="121.5" customHeight="1" x14ac:dyDescent="0.2">
      <c r="A28" s="181"/>
      <c r="B28" s="183"/>
      <c r="C28" s="185"/>
      <c r="D28" s="40" t="s">
        <v>62</v>
      </c>
      <c r="E28" s="37" t="s">
        <v>63</v>
      </c>
      <c r="F28" s="37" t="s">
        <v>64</v>
      </c>
      <c r="G28" s="37" t="s">
        <v>65</v>
      </c>
      <c r="H28" s="38" t="s">
        <v>55</v>
      </c>
      <c r="I28" s="37" t="s">
        <v>244</v>
      </c>
      <c r="J28" s="37" t="s">
        <v>190</v>
      </c>
      <c r="K28" s="41" t="s">
        <v>66</v>
      </c>
      <c r="L28" s="190"/>
      <c r="M28" s="190"/>
      <c r="N28" s="179"/>
      <c r="O28" s="39"/>
    </row>
    <row r="29" spans="1:22" x14ac:dyDescent="0.2">
      <c r="A29" s="134"/>
      <c r="B29" s="135" t="str">
        <f>BS!B29</f>
        <v>კონსოლიდირებული</v>
      </c>
      <c r="C29" s="136">
        <v>88385770827.240204</v>
      </c>
      <c r="D29" s="136">
        <v>5459928337.8462</v>
      </c>
      <c r="E29" s="136">
        <v>4542113140.0604897</v>
      </c>
      <c r="F29" s="136">
        <v>-2624727346.9345999</v>
      </c>
      <c r="G29" s="136">
        <v>-1724517841.1858139</v>
      </c>
      <c r="H29" s="136">
        <v>2835200990.9116001</v>
      </c>
      <c r="I29" s="136">
        <v>489219515.08781999</v>
      </c>
      <c r="J29" s="136">
        <v>504315770.37</v>
      </c>
      <c r="K29" s="136">
        <v>-259614555.091656</v>
      </c>
      <c r="L29" s="136">
        <v>-190205414.60239699</v>
      </c>
      <c r="M29" s="136">
        <v>2388463025.0675445</v>
      </c>
      <c r="N29" s="136">
        <v>2026833850.69543</v>
      </c>
    </row>
    <row r="30" spans="1:22" x14ac:dyDescent="0.2">
      <c r="A30" s="56">
        <v>1</v>
      </c>
      <c r="B30" s="15" t="str">
        <f>BS!B30</f>
        <v>საქართველოს ბანკი</v>
      </c>
      <c r="C30" s="69">
        <v>34550059481.594704</v>
      </c>
      <c r="D30" s="27">
        <v>2097832560.3497801</v>
      </c>
      <c r="E30" s="28">
        <v>1725350773.43483</v>
      </c>
      <c r="F30" s="28">
        <v>-933836403.44993997</v>
      </c>
      <c r="G30" s="28">
        <v>-629583835.02994001</v>
      </c>
      <c r="H30" s="29">
        <v>1163996156.8998401</v>
      </c>
      <c r="I30" s="28">
        <v>244536510.11919999</v>
      </c>
      <c r="J30" s="28">
        <v>231232518.81999999</v>
      </c>
      <c r="K30" s="29">
        <v>45090640.3112</v>
      </c>
      <c r="L30" s="28">
        <v>-41248485.425976999</v>
      </c>
      <c r="M30" s="28">
        <v>1167838311.785063</v>
      </c>
      <c r="N30" s="29">
        <v>993820173.13506806</v>
      </c>
    </row>
    <row r="31" spans="1:22" x14ac:dyDescent="0.2">
      <c r="A31" s="55">
        <v>2</v>
      </c>
      <c r="B31" s="12" t="str">
        <f>BS!B31</f>
        <v>თი–ბი–სი ბანკი</v>
      </c>
      <c r="C31" s="70">
        <v>34320777609.5</v>
      </c>
      <c r="D31" s="24">
        <v>1969597464.22</v>
      </c>
      <c r="E31" s="25">
        <v>1623269415.5</v>
      </c>
      <c r="F31" s="25">
        <v>-1040274604.1799999</v>
      </c>
      <c r="G31" s="25">
        <v>-666748105.79999995</v>
      </c>
      <c r="H31" s="26">
        <v>929322860.04000008</v>
      </c>
      <c r="I31" s="25">
        <v>182258869.25999999</v>
      </c>
      <c r="J31" s="25">
        <v>226042705.84999999</v>
      </c>
      <c r="K31" s="26">
        <v>64388205.869999997</v>
      </c>
      <c r="L31" s="25">
        <v>-75428119.780000001</v>
      </c>
      <c r="M31" s="25">
        <v>918282946.13000011</v>
      </c>
      <c r="N31" s="26">
        <v>781205619.13000095</v>
      </c>
    </row>
    <row r="32" spans="1:22" x14ac:dyDescent="0.2">
      <c r="A32" s="56">
        <v>3</v>
      </c>
      <c r="B32" s="15" t="str">
        <f>BS!B32</f>
        <v>ლიბერთი ბანკი</v>
      </c>
      <c r="C32" s="69">
        <v>4650759809.8875103</v>
      </c>
      <c r="D32" s="27">
        <v>397142394.77200001</v>
      </c>
      <c r="E32" s="28">
        <v>346870249.32200003</v>
      </c>
      <c r="F32" s="28">
        <v>-183112102.238289</v>
      </c>
      <c r="G32" s="28">
        <v>-148720550.230441</v>
      </c>
      <c r="H32" s="29">
        <v>214030292.53371102</v>
      </c>
      <c r="I32" s="28">
        <v>18647569.379999999</v>
      </c>
      <c r="J32" s="28">
        <v>-958686.8</v>
      </c>
      <c r="K32" s="29">
        <v>-109443509.09999999</v>
      </c>
      <c r="L32" s="28">
        <v>-16213871.24</v>
      </c>
      <c r="M32" s="28">
        <v>88372912.193711028</v>
      </c>
      <c r="N32" s="29">
        <v>75705183.913710997</v>
      </c>
    </row>
    <row r="33" spans="1:15" x14ac:dyDescent="0.2">
      <c r="A33" s="55">
        <v>4</v>
      </c>
      <c r="B33" s="12" t="str">
        <f>BS!B33</f>
        <v>ბაზის ბანკი</v>
      </c>
      <c r="C33" s="70">
        <v>3660362443.1935701</v>
      </c>
      <c r="D33" s="24">
        <v>233872293.56</v>
      </c>
      <c r="E33" s="25">
        <v>197435861.83000001</v>
      </c>
      <c r="F33" s="25">
        <v>-127755119.84</v>
      </c>
      <c r="G33" s="25">
        <v>-98893976.099999994</v>
      </c>
      <c r="H33" s="26">
        <v>106117173.72</v>
      </c>
      <c r="I33" s="25">
        <v>5399852.9800000004</v>
      </c>
      <c r="J33" s="25">
        <v>11895488.939999999</v>
      </c>
      <c r="K33" s="26">
        <v>-46559329.960000001</v>
      </c>
      <c r="L33" s="25">
        <v>-4015206.42</v>
      </c>
      <c r="M33" s="25">
        <v>55542637.339999996</v>
      </c>
      <c r="N33" s="26">
        <v>49241473.689999998</v>
      </c>
    </row>
    <row r="34" spans="1:15" x14ac:dyDescent="0.2">
      <c r="A34" s="56">
        <v>5</v>
      </c>
      <c r="B34" s="15" t="str">
        <f>BS!B34</f>
        <v>კრედო ბანკი</v>
      </c>
      <c r="C34" s="69">
        <v>2866324206.3360801</v>
      </c>
      <c r="D34" s="27">
        <v>335434359.69003099</v>
      </c>
      <c r="E34" s="28">
        <v>304035725.51002902</v>
      </c>
      <c r="F34" s="28">
        <v>-141677373.69</v>
      </c>
      <c r="G34" s="28">
        <v>-45771273.630000003</v>
      </c>
      <c r="H34" s="29">
        <v>193756986.00003099</v>
      </c>
      <c r="I34" s="28">
        <v>26157097.359999999</v>
      </c>
      <c r="J34" s="28">
        <v>3979322.63</v>
      </c>
      <c r="K34" s="29">
        <v>-99104801.319999993</v>
      </c>
      <c r="L34" s="28">
        <v>-45905250.330003999</v>
      </c>
      <c r="M34" s="28">
        <v>48746934.350027002</v>
      </c>
      <c r="N34" s="29">
        <v>39009630.710027002</v>
      </c>
    </row>
    <row r="35" spans="1:15" x14ac:dyDescent="0.2">
      <c r="A35" s="55">
        <v>6</v>
      </c>
      <c r="B35" s="12" t="str">
        <f>BS!B35</f>
        <v>პროკრედიტ ბანკი</v>
      </c>
      <c r="C35" s="70">
        <v>1904064807.7864599</v>
      </c>
      <c r="D35" s="24">
        <v>85973047.880700007</v>
      </c>
      <c r="E35" s="25">
        <v>70406698.685478002</v>
      </c>
      <c r="F35" s="25">
        <v>-36531829.580799997</v>
      </c>
      <c r="G35" s="25">
        <v>-23015842.066500001</v>
      </c>
      <c r="H35" s="26">
        <v>49441218.29990001</v>
      </c>
      <c r="I35" s="25">
        <v>40735.991184999999</v>
      </c>
      <c r="J35" s="25">
        <v>10883536.869999999</v>
      </c>
      <c r="K35" s="26">
        <v>-24900536.529945001</v>
      </c>
      <c r="L35" s="25">
        <v>968971.26000000013</v>
      </c>
      <c r="M35" s="25">
        <v>25509653.029955011</v>
      </c>
      <c r="N35" s="26">
        <v>22582278.369955</v>
      </c>
    </row>
    <row r="36" spans="1:15" x14ac:dyDescent="0.2">
      <c r="A36" s="56">
        <v>7</v>
      </c>
      <c r="B36" s="15" t="str">
        <f>BS!B36</f>
        <v>ტერა ბანკი</v>
      </c>
      <c r="C36" s="69">
        <v>1865354172.767</v>
      </c>
      <c r="D36" s="27">
        <v>124099924</v>
      </c>
      <c r="E36" s="28">
        <v>106840227.58880401</v>
      </c>
      <c r="F36" s="28">
        <v>-74162753.801431999</v>
      </c>
      <c r="G36" s="28">
        <v>-52558743.530000001</v>
      </c>
      <c r="H36" s="29">
        <v>49937170.198568001</v>
      </c>
      <c r="I36" s="28">
        <v>3510402</v>
      </c>
      <c r="J36" s="28">
        <v>3947291</v>
      </c>
      <c r="K36" s="29">
        <v>-21602965.109262001</v>
      </c>
      <c r="L36" s="28">
        <v>-4649584.7981049996</v>
      </c>
      <c r="M36" s="28">
        <v>23684620.291201003</v>
      </c>
      <c r="N36" s="29">
        <v>19750160.291200999</v>
      </c>
    </row>
    <row r="37" spans="1:15" x14ac:dyDescent="0.2">
      <c r="A37" s="55">
        <v>8</v>
      </c>
      <c r="B37" s="12" t="str">
        <f>BS!B37</f>
        <v>ქართუ ბანკი</v>
      </c>
      <c r="C37" s="70">
        <v>1717648096.5913999</v>
      </c>
      <c r="D37" s="24">
        <v>71444587.623077005</v>
      </c>
      <c r="E37" s="25">
        <v>50185788.558903001</v>
      </c>
      <c r="F37" s="25">
        <v>-22816889.444704</v>
      </c>
      <c r="G37" s="25">
        <v>-18548284.533199999</v>
      </c>
      <c r="H37" s="26">
        <v>48627698.178373009</v>
      </c>
      <c r="I37" s="25">
        <v>3650337.2025850001</v>
      </c>
      <c r="J37" s="25">
        <v>6379811.9299999997</v>
      </c>
      <c r="K37" s="26">
        <v>-13808409.520788001</v>
      </c>
      <c r="L37" s="25">
        <v>-1381670.5279620001</v>
      </c>
      <c r="M37" s="25">
        <v>33437618.129623011</v>
      </c>
      <c r="N37" s="26">
        <v>26794899.181812</v>
      </c>
    </row>
    <row r="38" spans="1:15" x14ac:dyDescent="0.2">
      <c r="A38" s="56">
        <v>9</v>
      </c>
      <c r="B38" s="15" t="str">
        <f>BS!B38</f>
        <v>ხალიკ ბანკი</v>
      </c>
      <c r="C38" s="69">
        <v>908911392.98000002</v>
      </c>
      <c r="D38" s="27">
        <v>49047193.530000001</v>
      </c>
      <c r="E38" s="28">
        <v>44098508.140000001</v>
      </c>
      <c r="F38" s="28">
        <v>-22227100.530000001</v>
      </c>
      <c r="G38" s="28">
        <v>-9548281.0700000003</v>
      </c>
      <c r="H38" s="29">
        <v>26820093</v>
      </c>
      <c r="I38" s="28">
        <v>758420.81</v>
      </c>
      <c r="J38" s="28">
        <v>1746558.22</v>
      </c>
      <c r="K38" s="29">
        <v>-12112753.09</v>
      </c>
      <c r="L38" s="28">
        <v>950720.95630499988</v>
      </c>
      <c r="M38" s="28">
        <v>15658060.866304999</v>
      </c>
      <c r="N38" s="29">
        <v>12828141.926305</v>
      </c>
    </row>
    <row r="39" spans="1:15" x14ac:dyDescent="0.2">
      <c r="A39" s="55">
        <v>10</v>
      </c>
      <c r="B39" s="12" t="str">
        <f>BS!B39</f>
        <v>პაშაბანკი</v>
      </c>
      <c r="C39" s="70">
        <v>585915653.80939996</v>
      </c>
      <c r="D39" s="24">
        <v>32705583.5086</v>
      </c>
      <c r="E39" s="25">
        <v>24019667.210000001</v>
      </c>
      <c r="F39" s="25">
        <v>-14546087.8993</v>
      </c>
      <c r="G39" s="25">
        <v>-12970022.302100001</v>
      </c>
      <c r="H39" s="26">
        <v>18159495.609300002</v>
      </c>
      <c r="I39" s="25">
        <v>996849.89650000003</v>
      </c>
      <c r="J39" s="25">
        <v>6470614.6299999999</v>
      </c>
      <c r="K39" s="26">
        <v>-12069815.4135</v>
      </c>
      <c r="L39" s="25">
        <v>-442880.37135299988</v>
      </c>
      <c r="M39" s="25">
        <v>5646799.8244470032</v>
      </c>
      <c r="N39" s="26">
        <v>5646799.8244470004</v>
      </c>
    </row>
    <row r="40" spans="1:15" x14ac:dyDescent="0.2">
      <c r="A40" s="56">
        <v>11</v>
      </c>
      <c r="B40" s="15" t="str">
        <f>BS!B40</f>
        <v>ვი–თი–ბი ბანკი</v>
      </c>
      <c r="C40" s="69">
        <v>453232412.73616999</v>
      </c>
      <c r="D40" s="27">
        <v>11354057.09565</v>
      </c>
      <c r="E40" s="28">
        <v>11554552.37524</v>
      </c>
      <c r="F40" s="28">
        <v>-6416667.2000000002</v>
      </c>
      <c r="G40" s="28">
        <v>-780454.20000000007</v>
      </c>
      <c r="H40" s="29">
        <v>4937389.8956500003</v>
      </c>
      <c r="I40" s="28">
        <v>22870.28</v>
      </c>
      <c r="J40" s="28">
        <v>11</v>
      </c>
      <c r="K40" s="29">
        <v>-6643770.0434280001</v>
      </c>
      <c r="L40" s="28">
        <v>-1808928.491747</v>
      </c>
      <c r="M40" s="28">
        <v>-3515308.639525</v>
      </c>
      <c r="N40" s="29">
        <v>-3445550.639525</v>
      </c>
    </row>
    <row r="41" spans="1:15" x14ac:dyDescent="0.2">
      <c r="A41" s="55">
        <v>12</v>
      </c>
      <c r="B41" s="12" t="str">
        <f>BS!B41</f>
        <v>იშ ბანკ</v>
      </c>
      <c r="C41" s="70">
        <v>402996794.22522902</v>
      </c>
      <c r="D41" s="24">
        <v>26150170.156116001</v>
      </c>
      <c r="E41" s="25">
        <v>19654445.954964999</v>
      </c>
      <c r="F41" s="25">
        <v>-10623119.568457</v>
      </c>
      <c r="G41" s="25">
        <v>-7456970.0695139989</v>
      </c>
      <c r="H41" s="26">
        <v>15527050.587659001</v>
      </c>
      <c r="I41" s="25">
        <v>2211756.9683500002</v>
      </c>
      <c r="J41" s="25">
        <v>1130103.78</v>
      </c>
      <c r="K41" s="26">
        <v>-2776665.0335320001</v>
      </c>
      <c r="L41" s="25">
        <v>67182.466046000016</v>
      </c>
      <c r="M41" s="25">
        <v>12817568.020173</v>
      </c>
      <c r="N41" s="26">
        <v>10508463.840174001</v>
      </c>
    </row>
    <row r="42" spans="1:15" x14ac:dyDescent="0.2">
      <c r="A42" s="56">
        <v>13</v>
      </c>
      <c r="B42" s="15" t="str">
        <f>BS!B42</f>
        <v>ზირაათ ბანკი</v>
      </c>
      <c r="C42" s="69">
        <v>230962706.88049999</v>
      </c>
      <c r="D42" s="27">
        <v>12664674.3643</v>
      </c>
      <c r="E42" s="28">
        <v>11250732.544299999</v>
      </c>
      <c r="F42" s="28">
        <v>-3152635.08</v>
      </c>
      <c r="G42" s="28">
        <v>-2586532.09</v>
      </c>
      <c r="H42" s="29">
        <v>9512039.2842999995</v>
      </c>
      <c r="I42" s="28">
        <v>1065541.06</v>
      </c>
      <c r="J42" s="28">
        <v>983217.85</v>
      </c>
      <c r="K42" s="29">
        <v>-3844841.77</v>
      </c>
      <c r="L42" s="28">
        <v>-811949.75790000008</v>
      </c>
      <c r="M42" s="28">
        <v>4855247.7564000003</v>
      </c>
      <c r="N42" s="29">
        <v>3974207.7563999998</v>
      </c>
    </row>
    <row r="43" spans="1:15" x14ac:dyDescent="0.2">
      <c r="A43" s="55">
        <v>14</v>
      </c>
      <c r="B43" s="12" t="str">
        <f>BS!B43</f>
        <v>სილქ ბანკი</v>
      </c>
      <c r="C43" s="70">
        <v>218107005.13218299</v>
      </c>
      <c r="D43" s="24">
        <v>11486935.355947999</v>
      </c>
      <c r="E43" s="25">
        <v>7140493.4059469998</v>
      </c>
      <c r="F43" s="25">
        <v>-7587493.4216830004</v>
      </c>
      <c r="G43" s="25">
        <v>-7331708.0341219995</v>
      </c>
      <c r="H43" s="26">
        <v>3899441.9342649989</v>
      </c>
      <c r="I43" s="25">
        <v>-22873.55</v>
      </c>
      <c r="J43" s="25">
        <v>330927.93</v>
      </c>
      <c r="K43" s="26">
        <v>-11096636.272402</v>
      </c>
      <c r="L43" s="25">
        <v>-285828.14169900003</v>
      </c>
      <c r="M43" s="25">
        <v>-7483022.4798360011</v>
      </c>
      <c r="N43" s="26">
        <v>-7059800.0541460002</v>
      </c>
      <c r="O43" s="75"/>
    </row>
    <row r="44" spans="1:15" x14ac:dyDescent="0.2">
      <c r="A44" s="56">
        <v>15</v>
      </c>
      <c r="B44" s="15" t="str">
        <f>BS!B44</f>
        <v>პეისერა</v>
      </c>
      <c r="C44" s="69">
        <v>29372356.66</v>
      </c>
      <c r="D44" s="27">
        <v>381938.27</v>
      </c>
      <c r="E44" s="28">
        <v>0</v>
      </c>
      <c r="F44" s="28">
        <v>-7101.01</v>
      </c>
      <c r="G44" s="28">
        <v>-3262.5</v>
      </c>
      <c r="H44" s="29">
        <v>374837.26</v>
      </c>
      <c r="I44" s="28">
        <v>42340.33</v>
      </c>
      <c r="J44" s="28">
        <v>292243.24</v>
      </c>
      <c r="K44" s="29">
        <v>-1306790.79</v>
      </c>
      <c r="L44" s="28">
        <v>0</v>
      </c>
      <c r="M44" s="28">
        <v>-931953.53</v>
      </c>
      <c r="N44" s="29">
        <v>-943304.53</v>
      </c>
      <c r="O44" s="76"/>
    </row>
    <row r="45" spans="1:15" x14ac:dyDescent="0.2">
      <c r="A45" s="55">
        <v>16</v>
      </c>
      <c r="B45" s="12" t="str">
        <f>BS!B45</f>
        <v>ჰეშბანკი</v>
      </c>
      <c r="C45" s="70">
        <v>12198051</v>
      </c>
      <c r="D45" s="24">
        <v>452152</v>
      </c>
      <c r="E45" s="25">
        <v>0</v>
      </c>
      <c r="F45" s="25">
        <v>-66</v>
      </c>
      <c r="G45" s="25">
        <v>0</v>
      </c>
      <c r="H45" s="26">
        <v>452086</v>
      </c>
      <c r="I45" s="25">
        <v>-56765</v>
      </c>
      <c r="J45" s="25">
        <v>-4221</v>
      </c>
      <c r="K45" s="26">
        <v>-3315465</v>
      </c>
      <c r="L45" s="25">
        <v>-514</v>
      </c>
      <c r="M45" s="25">
        <v>-2863893</v>
      </c>
      <c r="N45" s="26">
        <v>-2566415</v>
      </c>
      <c r="O45" s="75"/>
    </row>
    <row r="46" spans="1:15" x14ac:dyDescent="0.2">
      <c r="A46" s="56">
        <v>17</v>
      </c>
      <c r="B46" s="15" t="str">
        <f>BS!B46</f>
        <v>პეივბანკი</v>
      </c>
      <c r="C46" s="69">
        <v>8723826.1600000001</v>
      </c>
      <c r="D46" s="27">
        <v>289001.46999999997</v>
      </c>
      <c r="E46" s="28">
        <v>0</v>
      </c>
      <c r="F46" s="28">
        <v>0</v>
      </c>
      <c r="G46" s="28">
        <v>0</v>
      </c>
      <c r="H46" s="29">
        <v>289001.46999999997</v>
      </c>
      <c r="I46" s="28">
        <v>0</v>
      </c>
      <c r="J46" s="28">
        <v>-35674.519999999997</v>
      </c>
      <c r="K46" s="29">
        <v>-507112.32</v>
      </c>
      <c r="L46" s="28">
        <v>0</v>
      </c>
      <c r="M46" s="28">
        <v>-218110.85000000003</v>
      </c>
      <c r="N46" s="29">
        <v>-218110.85</v>
      </c>
      <c r="O46" s="76"/>
    </row>
  </sheetData>
  <mergeCells count="10">
    <mergeCell ref="N27:N28"/>
    <mergeCell ref="A5:A6"/>
    <mergeCell ref="B5:B6"/>
    <mergeCell ref="A27:A28"/>
    <mergeCell ref="B27:B28"/>
    <mergeCell ref="C27:C28"/>
    <mergeCell ref="D27:H27"/>
    <mergeCell ref="L27:L28"/>
    <mergeCell ref="M27:M28"/>
    <mergeCell ref="I27:K27"/>
  </mergeCells>
  <pageMargins left="0.7" right="0.2" top="0.25" bottom="0.25" header="0.3" footer="0.3"/>
  <pageSetup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  <pageSetUpPr fitToPage="1"/>
  </sheetPr>
  <dimension ref="A1:V47"/>
  <sheetViews>
    <sheetView view="pageBreakPreview" topLeftCell="A2" zoomScaleNormal="85" zoomScaleSheetLayoutView="100" workbookViewId="0">
      <selection activeCell="B3" sqref="B3"/>
    </sheetView>
  </sheetViews>
  <sheetFormatPr defaultColWidth="9.140625" defaultRowHeight="12.75" x14ac:dyDescent="0.2"/>
  <cols>
    <col min="1" max="1" width="4.5703125" style="6" customWidth="1"/>
    <col min="2" max="2" width="30.42578125" style="6" bestFit="1" customWidth="1"/>
    <col min="3" max="6" width="10.85546875" style="6" bestFit="1" customWidth="1"/>
    <col min="7" max="7" width="11.85546875" style="6" bestFit="1" customWidth="1"/>
    <col min="8" max="8" width="9.7109375" style="6" bestFit="1" customWidth="1"/>
    <col min="9" max="9" width="9.42578125" style="6" bestFit="1" customWidth="1"/>
    <col min="10" max="10" width="9" style="6" bestFit="1" customWidth="1"/>
    <col min="11" max="11" width="8.7109375" style="6" bestFit="1" customWidth="1"/>
    <col min="12" max="12" width="9.28515625" style="6" bestFit="1" customWidth="1"/>
    <col min="13" max="13" width="12.28515625" style="6" bestFit="1" customWidth="1"/>
    <col min="14" max="14" width="12.5703125" style="6" customWidth="1"/>
    <col min="15" max="15" width="8.85546875" style="6" bestFit="1" customWidth="1"/>
    <col min="16" max="16" width="8" style="6" bestFit="1" customWidth="1"/>
    <col min="17" max="17" width="9.28515625" style="6" bestFit="1" customWidth="1"/>
    <col min="18" max="18" width="12.28515625" style="6" bestFit="1" customWidth="1"/>
    <col min="19" max="19" width="6.7109375" style="6" bestFit="1" customWidth="1"/>
    <col min="20" max="20" width="7.28515625" style="6" bestFit="1" customWidth="1"/>
    <col min="21" max="22" width="12.140625" style="6" bestFit="1" customWidth="1"/>
    <col min="23" max="16384" width="9.140625" style="6"/>
  </cols>
  <sheetData>
    <row r="1" spans="1:6" ht="9" hidden="1" customHeight="1" x14ac:dyDescent="0.2"/>
    <row r="2" spans="1:6" x14ac:dyDescent="0.2">
      <c r="A2" s="6" t="s">
        <v>91</v>
      </c>
    </row>
    <row r="3" spans="1:6" x14ac:dyDescent="0.2">
      <c r="B3" s="66">
        <f>'BS-E'!B3</f>
        <v>45535</v>
      </c>
    </row>
    <row r="4" spans="1:6" ht="13.5" thickBot="1" x14ac:dyDescent="0.25"/>
    <row r="5" spans="1:6" ht="15.75" customHeight="1" x14ac:dyDescent="0.2">
      <c r="A5" s="173" t="s">
        <v>0</v>
      </c>
      <c r="B5" s="171" t="s">
        <v>49</v>
      </c>
      <c r="C5" s="194" t="s">
        <v>48</v>
      </c>
      <c r="D5" s="195"/>
      <c r="E5" s="195"/>
      <c r="F5" s="196"/>
    </row>
    <row r="6" spans="1:6" s="11" customFormat="1" ht="180.75" customHeight="1" x14ac:dyDescent="0.2">
      <c r="A6" s="174"/>
      <c r="B6" s="172"/>
      <c r="C6" s="9" t="s">
        <v>5</v>
      </c>
      <c r="D6" s="37" t="s">
        <v>67</v>
      </c>
      <c r="E6" s="37" t="s">
        <v>16</v>
      </c>
      <c r="F6" s="38" t="s">
        <v>70</v>
      </c>
    </row>
    <row r="7" spans="1:6" x14ac:dyDescent="0.2">
      <c r="A7" s="55">
        <v>1</v>
      </c>
      <c r="B7" s="12" t="str">
        <f>'BS-E'!B7</f>
        <v>Bank of Georgia</v>
      </c>
      <c r="C7" s="31">
        <f>IS!C7</f>
        <v>0.39090069768273705</v>
      </c>
      <c r="D7" s="32">
        <f>IS!D7</f>
        <v>0.41055154841970526</v>
      </c>
      <c r="E7" s="32">
        <f>IS!E7</f>
        <v>0.49985027697699908</v>
      </c>
      <c r="F7" s="33">
        <f>IS!F7</f>
        <v>0.49033134748271395</v>
      </c>
    </row>
    <row r="8" spans="1:6" x14ac:dyDescent="0.2">
      <c r="A8" s="56">
        <v>2</v>
      </c>
      <c r="B8" s="15" t="str">
        <f>'BS-E'!B8</f>
        <v>TBC Bank</v>
      </c>
      <c r="C8" s="34">
        <f>IS!C8</f>
        <v>0.38830659379080112</v>
      </c>
      <c r="D8" s="35">
        <f>IS!D8</f>
        <v>0.32778023957348984</v>
      </c>
      <c r="E8" s="35">
        <f>IS!E8</f>
        <v>0.37255028395030937</v>
      </c>
      <c r="F8" s="36">
        <f>IS!F8</f>
        <v>0.38543150385117175</v>
      </c>
    </row>
    <row r="9" spans="1:6" x14ac:dyDescent="0.2">
      <c r="A9" s="55">
        <v>3</v>
      </c>
      <c r="B9" s="12" t="str">
        <f>'BS-E'!B9</f>
        <v>Liberty Bank</v>
      </c>
      <c r="C9" s="31">
        <f>IS!C9</f>
        <v>5.2618874807099168E-2</v>
      </c>
      <c r="D9" s="32">
        <f>IS!D9</f>
        <v>7.5490342032116048E-2</v>
      </c>
      <c r="E9" s="32">
        <f>IS!E9</f>
        <v>3.8116977767439567E-2</v>
      </c>
      <c r="F9" s="33">
        <f>IS!F9</f>
        <v>3.7351450336067592E-2</v>
      </c>
    </row>
    <row r="10" spans="1:6" x14ac:dyDescent="0.2">
      <c r="A10" s="56">
        <v>4</v>
      </c>
      <c r="B10" s="15" t="str">
        <f>'BS-E'!B10</f>
        <v>Basis Bank</v>
      </c>
      <c r="C10" s="34">
        <f>IS!C10</f>
        <v>4.1413481026806392E-2</v>
      </c>
      <c r="D10" s="35">
        <f>IS!D10</f>
        <v>3.7428448304076045E-2</v>
      </c>
      <c r="E10" s="35">
        <f>IS!E10</f>
        <v>1.1037689244736425E-2</v>
      </c>
      <c r="F10" s="36">
        <f>IS!F10</f>
        <v>2.4294775653714625E-2</v>
      </c>
    </row>
    <row r="11" spans="1:6" x14ac:dyDescent="0.2">
      <c r="A11" s="55">
        <v>5</v>
      </c>
      <c r="B11" s="12" t="str">
        <f>'BS-E'!B11</f>
        <v>Credo Bank</v>
      </c>
      <c r="C11" s="31">
        <f>IS!C11</f>
        <v>3.2429701970225829E-2</v>
      </c>
      <c r="D11" s="32">
        <f>IS!D11</f>
        <v>6.8339770838515557E-2</v>
      </c>
      <c r="E11" s="32">
        <f>IS!E11</f>
        <v>5.3466994985481166E-2</v>
      </c>
      <c r="F11" s="33">
        <f>IS!F11</f>
        <v>1.9246585356092385E-2</v>
      </c>
    </row>
    <row r="12" spans="1:6" x14ac:dyDescent="0.2">
      <c r="A12" s="56">
        <v>6</v>
      </c>
      <c r="B12" s="15" t="str">
        <f>'BS-E'!B12</f>
        <v>ProCredit Bank</v>
      </c>
      <c r="C12" s="34">
        <f>IS!C12</f>
        <v>2.1542662240375387E-2</v>
      </c>
      <c r="D12" s="35">
        <f>IS!D12</f>
        <v>1.7438346860905691E-2</v>
      </c>
      <c r="E12" s="35">
        <f>IS!E12</f>
        <v>8.3267306247354964E-5</v>
      </c>
      <c r="F12" s="36">
        <f>IS!F12</f>
        <v>1.1141652465596407E-2</v>
      </c>
    </row>
    <row r="13" spans="1:6" x14ac:dyDescent="0.2">
      <c r="A13" s="55">
        <v>7</v>
      </c>
      <c r="B13" s="12" t="str">
        <f>'BS-E'!B13</f>
        <v>Tera bank</v>
      </c>
      <c r="C13" s="31">
        <f>IS!C13</f>
        <v>2.1104688631533707E-2</v>
      </c>
      <c r="D13" s="32">
        <f>IS!D13</f>
        <v>1.7613273400596458E-2</v>
      </c>
      <c r="E13" s="32">
        <f>IS!E13</f>
        <v>7.1755150637640578E-3</v>
      </c>
      <c r="F13" s="33">
        <f>IS!F13</f>
        <v>9.7443410491809632E-3</v>
      </c>
    </row>
    <row r="14" spans="1:6" x14ac:dyDescent="0.2">
      <c r="A14" s="56">
        <v>8</v>
      </c>
      <c r="B14" s="15" t="str">
        <f>'BS-E'!B14</f>
        <v>Cartu Bank</v>
      </c>
      <c r="C14" s="34">
        <f>IS!C14</f>
        <v>1.9433536422381083E-2</v>
      </c>
      <c r="D14" s="35">
        <f>IS!D14</f>
        <v>1.7151411252412756E-2</v>
      </c>
      <c r="E14" s="35">
        <f>IS!E14</f>
        <v>7.4615527181693207E-3</v>
      </c>
      <c r="F14" s="36">
        <f>IS!F14</f>
        <v>1.322007680729151E-2</v>
      </c>
    </row>
    <row r="15" spans="1:6" x14ac:dyDescent="0.2">
      <c r="A15" s="55">
        <v>9</v>
      </c>
      <c r="B15" s="12" t="str">
        <f>'BS-E'!B15</f>
        <v>HALYK Bank</v>
      </c>
      <c r="C15" s="31">
        <f>IS!C15</f>
        <v>1.0283458349382596E-2</v>
      </c>
      <c r="D15" s="32">
        <f>IS!D15</f>
        <v>9.459679608596833E-3</v>
      </c>
      <c r="E15" s="32">
        <f>IS!E15</f>
        <v>1.5502668773625182E-3</v>
      </c>
      <c r="F15" s="33">
        <f>IS!F15</f>
        <v>6.3291531873239226E-3</v>
      </c>
    </row>
    <row r="16" spans="1:6" x14ac:dyDescent="0.2">
      <c r="A16" s="56">
        <v>10</v>
      </c>
      <c r="B16" s="15" t="str">
        <f>'BS-E'!B16</f>
        <v>Pasha Bank</v>
      </c>
      <c r="C16" s="34">
        <f>IS!C16</f>
        <v>6.6290721722010787E-3</v>
      </c>
      <c r="D16" s="35">
        <f>IS!D16</f>
        <v>6.4050117319764312E-3</v>
      </c>
      <c r="E16" s="35">
        <f>IS!E16</f>
        <v>2.0376331396368256E-3</v>
      </c>
      <c r="F16" s="36">
        <f>IS!F16</f>
        <v>2.7860200886764934E-3</v>
      </c>
    </row>
    <row r="17" spans="1:22" x14ac:dyDescent="0.2">
      <c r="A17" s="55">
        <v>11</v>
      </c>
      <c r="B17" s="12" t="str">
        <f>'BS-E'!B17</f>
        <v>VTB Bank Georgia</v>
      </c>
      <c r="C17" s="31">
        <f>IS!C17</f>
        <v>5.127888895397688E-3</v>
      </c>
      <c r="D17" s="32">
        <f>IS!D17</f>
        <v>1.7414602744133794E-3</v>
      </c>
      <c r="E17" s="32">
        <f>IS!E17</f>
        <v>4.6748503063894632E-5</v>
      </c>
      <c r="F17" s="33">
        <f>IS!F17</f>
        <v>-1.6999669895698614E-3</v>
      </c>
    </row>
    <row r="18" spans="1:22" x14ac:dyDescent="0.2">
      <c r="A18" s="56">
        <v>12</v>
      </c>
      <c r="B18" s="15" t="str">
        <f>'BS-E'!B18</f>
        <v>IS Bank</v>
      </c>
      <c r="C18" s="34">
        <f>IS!C18</f>
        <v>4.5595211814459472E-3</v>
      </c>
      <c r="D18" s="35">
        <f>IS!D18</f>
        <v>5.4765255223287006E-3</v>
      </c>
      <c r="E18" s="35">
        <f>IS!E18</f>
        <v>4.5209908847421319E-3</v>
      </c>
      <c r="F18" s="36">
        <f>IS!F18</f>
        <v>5.1846695951759565E-3</v>
      </c>
    </row>
    <row r="19" spans="1:22" x14ac:dyDescent="0.2">
      <c r="A19" s="55">
        <v>13</v>
      </c>
      <c r="B19" s="12" t="str">
        <f>'BS-E'!B19</f>
        <v>Ziraat Bank</v>
      </c>
      <c r="C19" s="31">
        <f>IS!C19</f>
        <v>2.6131209211485208E-3</v>
      </c>
      <c r="D19" s="32">
        <f>IS!D19</f>
        <v>3.3549788232973212E-3</v>
      </c>
      <c r="E19" s="32">
        <f>IS!E19</f>
        <v>2.1780428358601444E-3</v>
      </c>
      <c r="F19" s="33">
        <f>IS!F19</f>
        <v>1.9607960243196074E-3</v>
      </c>
    </row>
    <row r="20" spans="1:22" x14ac:dyDescent="0.2">
      <c r="A20" s="56">
        <v>14</v>
      </c>
      <c r="B20" s="15" t="str">
        <f>'BS-E'!B20</f>
        <v>Silk Bank</v>
      </c>
      <c r="C20" s="34">
        <f>IS!C20</f>
        <v>2.4676710186586179E-3</v>
      </c>
      <c r="D20" s="35">
        <f>IS!D20</f>
        <v>1.3753670186928137E-3</v>
      </c>
      <c r="E20" s="35">
        <f>IS!E20</f>
        <v>-4.6755187179918526E-5</v>
      </c>
      <c r="F20" s="36">
        <f>IS!F20</f>
        <v>-3.483166640286623E-3</v>
      </c>
    </row>
    <row r="21" spans="1:22" x14ac:dyDescent="0.2">
      <c r="A21" s="55">
        <v>15</v>
      </c>
      <c r="B21" s="12" t="str">
        <f>'BS-E'!B21</f>
        <v>Paysera</v>
      </c>
      <c r="C21" s="31">
        <f>IS!C21</f>
        <v>3.3231996943729246E-4</v>
      </c>
      <c r="D21" s="32">
        <f>IS!D21</f>
        <v>1.3220835531645283E-4</v>
      </c>
      <c r="E21" s="32">
        <f>IS!E21</f>
        <v>8.6546690584081613E-5</v>
      </c>
      <c r="F21" s="33">
        <f>IS!F21</f>
        <v>-4.6540792165886781E-4</v>
      </c>
    </row>
    <row r="22" spans="1:22" x14ac:dyDescent="0.2">
      <c r="A22" s="56">
        <v>16</v>
      </c>
      <c r="B22" s="15" t="str">
        <f>'BS-E'!B22</f>
        <v>HashBank</v>
      </c>
      <c r="C22" s="34">
        <f>IS!C22</f>
        <v>1.3800921670799755E-4</v>
      </c>
      <c r="D22" s="35">
        <f>IS!D22</f>
        <v>1.594546564596964E-4</v>
      </c>
      <c r="E22" s="35">
        <f>IS!E22</f>
        <v>-1.1603175721600168E-4</v>
      </c>
      <c r="F22" s="36">
        <f>IS!F22</f>
        <v>-1.2662187377221045E-3</v>
      </c>
    </row>
    <row r="23" spans="1:22" ht="13.5" thickBot="1" x14ac:dyDescent="0.25">
      <c r="A23" s="55">
        <v>17</v>
      </c>
      <c r="B23" s="12" t="str">
        <f>'BS-E'!B23</f>
        <v>PaveBank</v>
      </c>
      <c r="C23" s="31">
        <f>IS!C23</f>
        <v>9.8701703660555119E-5</v>
      </c>
      <c r="D23" s="32">
        <f>IS!D23</f>
        <v>1.0193332709970503E-4</v>
      </c>
      <c r="E23" s="32">
        <f>IS!E23</f>
        <v>0</v>
      </c>
      <c r="F23" s="33">
        <f>IS!F23</f>
        <v>-1.0761160808773924E-4</v>
      </c>
    </row>
    <row r="24" spans="1:22" ht="13.5" thickBot="1" x14ac:dyDescent="0.25">
      <c r="A24" s="18"/>
      <c r="B24" s="19" t="s">
        <v>51</v>
      </c>
      <c r="C24" s="20">
        <f>SUM(C7:C23)</f>
        <v>1.0000000000000002</v>
      </c>
      <c r="D24" s="21">
        <f t="shared" ref="D24:F24" si="0">SUM(D7:D23)</f>
        <v>0.99999999999999889</v>
      </c>
      <c r="E24" s="21">
        <f t="shared" si="0"/>
        <v>1</v>
      </c>
      <c r="F24" s="21">
        <f t="shared" si="0"/>
        <v>1</v>
      </c>
    </row>
    <row r="25" spans="1:22" x14ac:dyDescent="0.2">
      <c r="A25" s="131"/>
      <c r="B25" s="132"/>
      <c r="C25" s="133"/>
      <c r="D25" s="133"/>
      <c r="E25" s="133"/>
      <c r="F25" s="133"/>
    </row>
    <row r="26" spans="1:22" ht="13.5" thickBot="1" x14ac:dyDescent="0.25">
      <c r="B26" s="63" t="s">
        <v>54</v>
      </c>
      <c r="U26" s="23"/>
      <c r="V26" s="23"/>
    </row>
    <row r="27" spans="1:22" ht="15.75" customHeight="1" x14ac:dyDescent="0.2">
      <c r="A27" s="173" t="s">
        <v>0</v>
      </c>
      <c r="B27" s="171" t="s">
        <v>49</v>
      </c>
      <c r="C27" s="184" t="s">
        <v>5</v>
      </c>
      <c r="D27" s="186" t="s">
        <v>68</v>
      </c>
      <c r="E27" s="187"/>
      <c r="F27" s="187"/>
      <c r="G27" s="187"/>
      <c r="H27" s="188"/>
      <c r="I27" s="89" t="s">
        <v>69</v>
      </c>
      <c r="J27" s="89"/>
      <c r="K27" s="89"/>
      <c r="L27" s="189" t="s">
        <v>14</v>
      </c>
      <c r="M27" s="189" t="s">
        <v>247</v>
      </c>
      <c r="N27" s="178" t="str">
        <f>'BS-E'!$R$28</f>
        <v>NET Income of 8 months 2024</v>
      </c>
      <c r="O27" s="39"/>
    </row>
    <row r="28" spans="1:22" ht="131.25" customHeight="1" x14ac:dyDescent="0.2">
      <c r="A28" s="174"/>
      <c r="B28" s="172"/>
      <c r="C28" s="185"/>
      <c r="D28" s="40" t="s">
        <v>17</v>
      </c>
      <c r="E28" s="37" t="s">
        <v>18</v>
      </c>
      <c r="F28" s="37" t="s">
        <v>19</v>
      </c>
      <c r="G28" s="37" t="s">
        <v>20</v>
      </c>
      <c r="H28" s="38" t="s">
        <v>15</v>
      </c>
      <c r="I28" s="37" t="s">
        <v>246</v>
      </c>
      <c r="J28" s="37" t="s">
        <v>21</v>
      </c>
      <c r="K28" s="41" t="s">
        <v>71</v>
      </c>
      <c r="L28" s="190"/>
      <c r="M28" s="190"/>
      <c r="N28" s="179"/>
      <c r="O28" s="39"/>
    </row>
    <row r="29" spans="1:22" x14ac:dyDescent="0.2">
      <c r="A29" s="137"/>
      <c r="B29" s="124" t="str">
        <f>'BS-E'!B29</f>
        <v>Consolidated</v>
      </c>
      <c r="C29" s="138">
        <f>IS!C29</f>
        <v>88385770827.240204</v>
      </c>
      <c r="D29" s="139">
        <f>IS!D29</f>
        <v>5459928337.8462</v>
      </c>
      <c r="E29" s="139">
        <f>IS!E29</f>
        <v>4542113140.0604897</v>
      </c>
      <c r="F29" s="139">
        <f>IS!F29</f>
        <v>-2624727346.9345999</v>
      </c>
      <c r="G29" s="139">
        <f>IS!G29</f>
        <v>-1724517841.1858139</v>
      </c>
      <c r="H29" s="139">
        <f>IS!H29</f>
        <v>2835200990.9116001</v>
      </c>
      <c r="I29" s="140">
        <f>IS!I29</f>
        <v>489219515.08781999</v>
      </c>
      <c r="J29" s="140">
        <f>IS!J29</f>
        <v>504315770.37</v>
      </c>
      <c r="K29" s="138">
        <f>IS!K29</f>
        <v>-259614555.091656</v>
      </c>
      <c r="L29" s="140">
        <f>IS!L29</f>
        <v>-190205414.60239699</v>
      </c>
      <c r="M29" s="140">
        <f>IS!M29</f>
        <v>2388463025.0675445</v>
      </c>
      <c r="N29" s="141">
        <f>IS!N29</f>
        <v>2026833850.69543</v>
      </c>
    </row>
    <row r="30" spans="1:22" x14ac:dyDescent="0.2">
      <c r="A30" s="56">
        <v>1</v>
      </c>
      <c r="B30" s="15" t="str">
        <f>'BS-E'!B30</f>
        <v>Bank of Georgia</v>
      </c>
      <c r="C30" s="46">
        <f>IS!C30</f>
        <v>34550059481.594704</v>
      </c>
      <c r="D30" s="47">
        <f>IS!D30</f>
        <v>2097832560.3497801</v>
      </c>
      <c r="E30" s="48">
        <f>IS!E30</f>
        <v>1725350773.43483</v>
      </c>
      <c r="F30" s="48">
        <f>IS!F30</f>
        <v>-933836403.44993997</v>
      </c>
      <c r="G30" s="48">
        <f>IS!G30</f>
        <v>-629583835.02994001</v>
      </c>
      <c r="H30" s="49">
        <f>IS!H30</f>
        <v>1163996156.8998401</v>
      </c>
      <c r="I30" s="48">
        <f>IS!I30</f>
        <v>244536510.11919999</v>
      </c>
      <c r="J30" s="48">
        <f>IS!J30</f>
        <v>231232518.81999999</v>
      </c>
      <c r="K30" s="46">
        <f>IS!K30</f>
        <v>45090640.3112</v>
      </c>
      <c r="L30" s="48">
        <f>IS!L30</f>
        <v>-41248485.425976999</v>
      </c>
      <c r="M30" s="48">
        <f>IS!M30</f>
        <v>1167838311.785063</v>
      </c>
      <c r="N30" s="49">
        <f>IS!N30</f>
        <v>993820173.13506806</v>
      </c>
    </row>
    <row r="31" spans="1:22" x14ac:dyDescent="0.2">
      <c r="A31" s="55">
        <v>2</v>
      </c>
      <c r="B31" s="12" t="str">
        <f>'BS-E'!B31</f>
        <v>TBC Bank</v>
      </c>
      <c r="C31" s="42">
        <f>IS!C31</f>
        <v>34320777609.5</v>
      </c>
      <c r="D31" s="43">
        <f>IS!D31</f>
        <v>1969597464.22</v>
      </c>
      <c r="E31" s="44">
        <f>IS!E31</f>
        <v>1623269415.5</v>
      </c>
      <c r="F31" s="44">
        <f>IS!F31</f>
        <v>-1040274604.1799999</v>
      </c>
      <c r="G31" s="44">
        <f>IS!G31</f>
        <v>-666748105.79999995</v>
      </c>
      <c r="H31" s="45">
        <f>IS!H31</f>
        <v>929322860.04000008</v>
      </c>
      <c r="I31" s="44">
        <f>IS!I31</f>
        <v>182258869.25999999</v>
      </c>
      <c r="J31" s="44">
        <f>IS!J31</f>
        <v>226042705.84999999</v>
      </c>
      <c r="K31" s="42">
        <f>IS!K31</f>
        <v>64388205.869999997</v>
      </c>
      <c r="L31" s="44">
        <f>IS!L31</f>
        <v>-75428119.780000001</v>
      </c>
      <c r="M31" s="44">
        <f>IS!M31</f>
        <v>918282946.13000011</v>
      </c>
      <c r="N31" s="45">
        <f>IS!N31</f>
        <v>781205619.13000095</v>
      </c>
    </row>
    <row r="32" spans="1:22" x14ac:dyDescent="0.2">
      <c r="A32" s="56">
        <v>3</v>
      </c>
      <c r="B32" s="15" t="str">
        <f>'BS-E'!B32</f>
        <v>Liberty Bank</v>
      </c>
      <c r="C32" s="46">
        <f>IS!C32</f>
        <v>4650759809.8875103</v>
      </c>
      <c r="D32" s="47">
        <f>IS!D32</f>
        <v>397142394.77200001</v>
      </c>
      <c r="E32" s="48">
        <f>IS!E32</f>
        <v>346870249.32200003</v>
      </c>
      <c r="F32" s="48">
        <f>IS!F32</f>
        <v>-183112102.238289</v>
      </c>
      <c r="G32" s="48">
        <f>IS!G32</f>
        <v>-148720550.230441</v>
      </c>
      <c r="H32" s="49">
        <f>IS!H32</f>
        <v>214030292.53371102</v>
      </c>
      <c r="I32" s="48">
        <f>IS!I32</f>
        <v>18647569.379999999</v>
      </c>
      <c r="J32" s="48">
        <f>IS!J32</f>
        <v>-958686.8</v>
      </c>
      <c r="K32" s="46">
        <f>IS!K32</f>
        <v>-109443509.09999999</v>
      </c>
      <c r="L32" s="48">
        <f>IS!L32</f>
        <v>-16213871.24</v>
      </c>
      <c r="M32" s="48">
        <f>IS!M32</f>
        <v>88372912.193711028</v>
      </c>
      <c r="N32" s="49">
        <f>IS!N32</f>
        <v>75705183.913710997</v>
      </c>
    </row>
    <row r="33" spans="1:15" x14ac:dyDescent="0.2">
      <c r="A33" s="55">
        <v>4</v>
      </c>
      <c r="B33" s="12" t="str">
        <f>'BS-E'!B33</f>
        <v>Basis Bank</v>
      </c>
      <c r="C33" s="42">
        <f>IS!C33</f>
        <v>3660362443.1935701</v>
      </c>
      <c r="D33" s="43">
        <f>IS!D33</f>
        <v>233872293.56</v>
      </c>
      <c r="E33" s="44">
        <f>IS!E33</f>
        <v>197435861.83000001</v>
      </c>
      <c r="F33" s="44">
        <f>IS!F33</f>
        <v>-127755119.84</v>
      </c>
      <c r="G33" s="44">
        <f>IS!G33</f>
        <v>-98893976.099999994</v>
      </c>
      <c r="H33" s="45">
        <f>IS!H33</f>
        <v>106117173.72</v>
      </c>
      <c r="I33" s="44">
        <f>IS!I33</f>
        <v>5399852.9800000004</v>
      </c>
      <c r="J33" s="44">
        <f>IS!J33</f>
        <v>11895488.939999999</v>
      </c>
      <c r="K33" s="42">
        <f>IS!K33</f>
        <v>-46559329.960000001</v>
      </c>
      <c r="L33" s="44">
        <f>IS!L33</f>
        <v>-4015206.42</v>
      </c>
      <c r="M33" s="44">
        <f>IS!M33</f>
        <v>55542637.339999996</v>
      </c>
      <c r="N33" s="45">
        <f>IS!N33</f>
        <v>49241473.689999998</v>
      </c>
    </row>
    <row r="34" spans="1:15" x14ac:dyDescent="0.2">
      <c r="A34" s="56">
        <v>5</v>
      </c>
      <c r="B34" s="15" t="str">
        <f>'BS-E'!B34</f>
        <v>Credo Bank</v>
      </c>
      <c r="C34" s="46">
        <f>IS!C34</f>
        <v>2866324206.3360801</v>
      </c>
      <c r="D34" s="47">
        <f>IS!D34</f>
        <v>335434359.69003099</v>
      </c>
      <c r="E34" s="48">
        <f>IS!E34</f>
        <v>304035725.51002902</v>
      </c>
      <c r="F34" s="48">
        <f>IS!F34</f>
        <v>-141677373.69</v>
      </c>
      <c r="G34" s="48">
        <f>IS!G34</f>
        <v>-45771273.630000003</v>
      </c>
      <c r="H34" s="49">
        <f>IS!H34</f>
        <v>193756986.00003099</v>
      </c>
      <c r="I34" s="48">
        <f>IS!I34</f>
        <v>26157097.359999999</v>
      </c>
      <c r="J34" s="48">
        <f>IS!J34</f>
        <v>3979322.63</v>
      </c>
      <c r="K34" s="46">
        <f>IS!K34</f>
        <v>-99104801.319999993</v>
      </c>
      <c r="L34" s="48">
        <f>IS!L34</f>
        <v>-45905250.330003999</v>
      </c>
      <c r="M34" s="48">
        <f>IS!M34</f>
        <v>48746934.350027002</v>
      </c>
      <c r="N34" s="49">
        <f>IS!N34</f>
        <v>39009630.710027002</v>
      </c>
    </row>
    <row r="35" spans="1:15" x14ac:dyDescent="0.2">
      <c r="A35" s="55">
        <v>6</v>
      </c>
      <c r="B35" s="12" t="str">
        <f>'BS-E'!B35</f>
        <v>ProCredit Bank</v>
      </c>
      <c r="C35" s="42">
        <f>IS!C35</f>
        <v>1904064807.7864599</v>
      </c>
      <c r="D35" s="43">
        <f>IS!D35</f>
        <v>85973047.880700007</v>
      </c>
      <c r="E35" s="44">
        <f>IS!E35</f>
        <v>70406698.685478002</v>
      </c>
      <c r="F35" s="44">
        <f>IS!F35</f>
        <v>-36531829.580799997</v>
      </c>
      <c r="G35" s="44">
        <f>IS!G35</f>
        <v>-23015842.066500001</v>
      </c>
      <c r="H35" s="45">
        <f>IS!H35</f>
        <v>49441218.29990001</v>
      </c>
      <c r="I35" s="44">
        <f>IS!I35</f>
        <v>40735.991184999999</v>
      </c>
      <c r="J35" s="44">
        <f>IS!J35</f>
        <v>10883536.869999999</v>
      </c>
      <c r="K35" s="42">
        <f>IS!K35</f>
        <v>-24900536.529945001</v>
      </c>
      <c r="L35" s="44">
        <f>IS!L35</f>
        <v>968971.26000000013</v>
      </c>
      <c r="M35" s="44">
        <f>IS!M35</f>
        <v>25509653.029955011</v>
      </c>
      <c r="N35" s="45">
        <f>IS!N35</f>
        <v>22582278.369955</v>
      </c>
    </row>
    <row r="36" spans="1:15" x14ac:dyDescent="0.2">
      <c r="A36" s="56">
        <v>7</v>
      </c>
      <c r="B36" s="15" t="str">
        <f>'BS-E'!B36</f>
        <v>Tera bank</v>
      </c>
      <c r="C36" s="46">
        <f>IS!C36</f>
        <v>1865354172.767</v>
      </c>
      <c r="D36" s="47">
        <f>IS!D36</f>
        <v>124099924</v>
      </c>
      <c r="E36" s="48">
        <f>IS!E36</f>
        <v>106840227.58880401</v>
      </c>
      <c r="F36" s="48">
        <f>IS!F36</f>
        <v>-74162753.801431999</v>
      </c>
      <c r="G36" s="48">
        <f>IS!G36</f>
        <v>-52558743.530000001</v>
      </c>
      <c r="H36" s="49">
        <f>IS!H36</f>
        <v>49937170.198568001</v>
      </c>
      <c r="I36" s="48">
        <f>IS!I36</f>
        <v>3510402</v>
      </c>
      <c r="J36" s="48">
        <f>IS!J36</f>
        <v>3947291</v>
      </c>
      <c r="K36" s="46">
        <f>IS!K36</f>
        <v>-21602965.109262001</v>
      </c>
      <c r="L36" s="48">
        <f>IS!L36</f>
        <v>-4649584.7981049996</v>
      </c>
      <c r="M36" s="48">
        <f>IS!M36</f>
        <v>23684620.291201003</v>
      </c>
      <c r="N36" s="49">
        <f>IS!N36</f>
        <v>19750160.291200999</v>
      </c>
    </row>
    <row r="37" spans="1:15" x14ac:dyDescent="0.2">
      <c r="A37" s="55">
        <v>8</v>
      </c>
      <c r="B37" s="12" t="str">
        <f>'BS-E'!B37</f>
        <v>Cartu Bank</v>
      </c>
      <c r="C37" s="42">
        <f>IS!C37</f>
        <v>1717648096.5913999</v>
      </c>
      <c r="D37" s="43">
        <f>IS!D37</f>
        <v>71444587.623077005</v>
      </c>
      <c r="E37" s="44">
        <f>IS!E37</f>
        <v>50185788.558903001</v>
      </c>
      <c r="F37" s="44">
        <f>IS!F37</f>
        <v>-22816889.444704</v>
      </c>
      <c r="G37" s="44">
        <f>IS!G37</f>
        <v>-18548284.533199999</v>
      </c>
      <c r="H37" s="45">
        <f>IS!H37</f>
        <v>48627698.178373009</v>
      </c>
      <c r="I37" s="44">
        <f>IS!I37</f>
        <v>3650337.2025850001</v>
      </c>
      <c r="J37" s="44">
        <f>IS!J37</f>
        <v>6379811.9299999997</v>
      </c>
      <c r="K37" s="42">
        <f>IS!K37</f>
        <v>-13808409.520788001</v>
      </c>
      <c r="L37" s="44">
        <f>IS!L37</f>
        <v>-1381670.5279620001</v>
      </c>
      <c r="M37" s="44">
        <f>IS!M37</f>
        <v>33437618.129623011</v>
      </c>
      <c r="N37" s="45">
        <f>IS!N37</f>
        <v>26794899.181812</v>
      </c>
    </row>
    <row r="38" spans="1:15" x14ac:dyDescent="0.2">
      <c r="A38" s="56">
        <v>9</v>
      </c>
      <c r="B38" s="15" t="str">
        <f>'BS-E'!B38</f>
        <v>HALYK Bank</v>
      </c>
      <c r="C38" s="46">
        <f>IS!C38</f>
        <v>908911392.98000002</v>
      </c>
      <c r="D38" s="47">
        <f>IS!D38</f>
        <v>49047193.530000001</v>
      </c>
      <c r="E38" s="48">
        <f>IS!E38</f>
        <v>44098508.140000001</v>
      </c>
      <c r="F38" s="48">
        <f>IS!F38</f>
        <v>-22227100.530000001</v>
      </c>
      <c r="G38" s="48">
        <f>IS!G38</f>
        <v>-9548281.0700000003</v>
      </c>
      <c r="H38" s="49">
        <f>IS!H38</f>
        <v>26820093</v>
      </c>
      <c r="I38" s="48">
        <f>IS!I38</f>
        <v>758420.81</v>
      </c>
      <c r="J38" s="48">
        <f>IS!J38</f>
        <v>1746558.22</v>
      </c>
      <c r="K38" s="46">
        <f>IS!K38</f>
        <v>-12112753.09</v>
      </c>
      <c r="L38" s="48">
        <f>IS!L38</f>
        <v>950720.95630499988</v>
      </c>
      <c r="M38" s="48">
        <f>IS!M38</f>
        <v>15658060.866304999</v>
      </c>
      <c r="N38" s="49">
        <f>IS!N38</f>
        <v>12828141.926305</v>
      </c>
    </row>
    <row r="39" spans="1:15" x14ac:dyDescent="0.2">
      <c r="A39" s="55">
        <v>10</v>
      </c>
      <c r="B39" s="12" t="str">
        <f>'BS-E'!B39</f>
        <v>Pasha Bank</v>
      </c>
      <c r="C39" s="42">
        <f>IS!C39</f>
        <v>585915653.80939996</v>
      </c>
      <c r="D39" s="43">
        <f>IS!D39</f>
        <v>32705583.5086</v>
      </c>
      <c r="E39" s="44">
        <f>IS!E39</f>
        <v>24019667.210000001</v>
      </c>
      <c r="F39" s="44">
        <f>IS!F39</f>
        <v>-14546087.8993</v>
      </c>
      <c r="G39" s="44">
        <f>IS!G39</f>
        <v>-12970022.302100001</v>
      </c>
      <c r="H39" s="45">
        <f>IS!H39</f>
        <v>18159495.609300002</v>
      </c>
      <c r="I39" s="44">
        <f>IS!I39</f>
        <v>996849.89650000003</v>
      </c>
      <c r="J39" s="44">
        <f>IS!J39</f>
        <v>6470614.6299999999</v>
      </c>
      <c r="K39" s="42">
        <f>IS!K39</f>
        <v>-12069815.4135</v>
      </c>
      <c r="L39" s="44">
        <f>IS!L39</f>
        <v>-442880.37135299988</v>
      </c>
      <c r="M39" s="44">
        <f>IS!M39</f>
        <v>5646799.8244470032</v>
      </c>
      <c r="N39" s="45">
        <f>IS!N39</f>
        <v>5646799.8244470004</v>
      </c>
    </row>
    <row r="40" spans="1:15" x14ac:dyDescent="0.2">
      <c r="A40" s="56">
        <v>11</v>
      </c>
      <c r="B40" s="15" t="str">
        <f>'BS-E'!B40</f>
        <v>VTB Bank Georgia</v>
      </c>
      <c r="C40" s="46">
        <f>IS!C40</f>
        <v>453232412.73616999</v>
      </c>
      <c r="D40" s="47">
        <f>IS!D40</f>
        <v>11354057.09565</v>
      </c>
      <c r="E40" s="48">
        <f>IS!E40</f>
        <v>11554552.37524</v>
      </c>
      <c r="F40" s="48">
        <f>IS!F40</f>
        <v>-6416667.2000000002</v>
      </c>
      <c r="G40" s="48">
        <f>IS!G40</f>
        <v>-780454.20000000007</v>
      </c>
      <c r="H40" s="49">
        <f>IS!H40</f>
        <v>4937389.8956500003</v>
      </c>
      <c r="I40" s="48">
        <f>IS!I40</f>
        <v>22870.28</v>
      </c>
      <c r="J40" s="48">
        <f>IS!J40</f>
        <v>11</v>
      </c>
      <c r="K40" s="46">
        <f>IS!K40</f>
        <v>-6643770.0434280001</v>
      </c>
      <c r="L40" s="48">
        <f>IS!L40</f>
        <v>-1808928.491747</v>
      </c>
      <c r="M40" s="48">
        <f>IS!M40</f>
        <v>-3515308.639525</v>
      </c>
      <c r="N40" s="49">
        <f>IS!N40</f>
        <v>-3445550.639525</v>
      </c>
    </row>
    <row r="41" spans="1:15" x14ac:dyDescent="0.2">
      <c r="A41" s="55">
        <v>12</v>
      </c>
      <c r="B41" s="12" t="str">
        <f>'BS-E'!B41</f>
        <v>IS Bank</v>
      </c>
      <c r="C41" s="42">
        <f>IS!C41</f>
        <v>402996794.22522902</v>
      </c>
      <c r="D41" s="43">
        <f>IS!D41</f>
        <v>26150170.156116001</v>
      </c>
      <c r="E41" s="44">
        <f>IS!E41</f>
        <v>19654445.954964999</v>
      </c>
      <c r="F41" s="44">
        <f>IS!F41</f>
        <v>-10623119.568457</v>
      </c>
      <c r="G41" s="44">
        <f>IS!G41</f>
        <v>-7456970.0695139989</v>
      </c>
      <c r="H41" s="45">
        <f>IS!H41</f>
        <v>15527050.587659001</v>
      </c>
      <c r="I41" s="44">
        <f>IS!I41</f>
        <v>2211756.9683500002</v>
      </c>
      <c r="J41" s="44">
        <f>IS!J41</f>
        <v>1130103.78</v>
      </c>
      <c r="K41" s="42">
        <f>IS!K41</f>
        <v>-2776665.0335320001</v>
      </c>
      <c r="L41" s="44">
        <f>IS!L41</f>
        <v>67182.466046000016</v>
      </c>
      <c r="M41" s="44">
        <f>IS!M41</f>
        <v>12817568.020173</v>
      </c>
      <c r="N41" s="45">
        <f>IS!N41</f>
        <v>10508463.840174001</v>
      </c>
    </row>
    <row r="42" spans="1:15" x14ac:dyDescent="0.2">
      <c r="A42" s="56">
        <v>13</v>
      </c>
      <c r="B42" s="15" t="str">
        <f>'BS-E'!B42</f>
        <v>Ziraat Bank</v>
      </c>
      <c r="C42" s="46">
        <f>IS!C42</f>
        <v>230962706.88049999</v>
      </c>
      <c r="D42" s="47">
        <f>IS!D42</f>
        <v>12664674.3643</v>
      </c>
      <c r="E42" s="48">
        <f>IS!E42</f>
        <v>11250732.544299999</v>
      </c>
      <c r="F42" s="48">
        <f>IS!F42</f>
        <v>-3152635.08</v>
      </c>
      <c r="G42" s="48">
        <f>IS!G42</f>
        <v>-2586532.09</v>
      </c>
      <c r="H42" s="49">
        <f>IS!H42</f>
        <v>9512039.2842999995</v>
      </c>
      <c r="I42" s="48">
        <f>IS!I42</f>
        <v>1065541.06</v>
      </c>
      <c r="J42" s="48">
        <f>IS!J42</f>
        <v>983217.85</v>
      </c>
      <c r="K42" s="46">
        <f>IS!K42</f>
        <v>-3844841.77</v>
      </c>
      <c r="L42" s="48">
        <f>IS!L42</f>
        <v>-811949.75790000008</v>
      </c>
      <c r="M42" s="48">
        <f>IS!M42</f>
        <v>4855247.7564000003</v>
      </c>
      <c r="N42" s="49">
        <f>IS!N42</f>
        <v>3974207.7563999998</v>
      </c>
    </row>
    <row r="43" spans="1:15" x14ac:dyDescent="0.2">
      <c r="A43" s="55">
        <v>14</v>
      </c>
      <c r="B43" s="12" t="str">
        <f>'BS-E'!B43</f>
        <v>Silk Bank</v>
      </c>
      <c r="C43" s="42">
        <f>IS!C43</f>
        <v>218107005.13218299</v>
      </c>
      <c r="D43" s="43">
        <f>IS!D43</f>
        <v>11486935.355947999</v>
      </c>
      <c r="E43" s="44">
        <f>IS!E43</f>
        <v>7140493.4059469998</v>
      </c>
      <c r="F43" s="44">
        <f>IS!F43</f>
        <v>-7587493.4216830004</v>
      </c>
      <c r="G43" s="44">
        <f>IS!G43</f>
        <v>-7331708.0341219995</v>
      </c>
      <c r="H43" s="45">
        <f>IS!H43</f>
        <v>3899441.9342649989</v>
      </c>
      <c r="I43" s="44">
        <f>IS!I43</f>
        <v>-22873.55</v>
      </c>
      <c r="J43" s="44">
        <f>IS!J43</f>
        <v>330927.93</v>
      </c>
      <c r="K43" s="42">
        <f>IS!K43</f>
        <v>-11096636.272402</v>
      </c>
      <c r="L43" s="44">
        <f>IS!L43</f>
        <v>-285828.14169900003</v>
      </c>
      <c r="M43" s="44">
        <f>IS!M43</f>
        <v>-7483022.4798360011</v>
      </c>
      <c r="N43" s="45">
        <f>IS!N43</f>
        <v>-7059800.0541460002</v>
      </c>
      <c r="O43" s="75"/>
    </row>
    <row r="44" spans="1:15" x14ac:dyDescent="0.2">
      <c r="A44" s="56">
        <v>15</v>
      </c>
      <c r="B44" s="15" t="str">
        <f>'BS-E'!B44</f>
        <v>Paysera</v>
      </c>
      <c r="C44" s="46">
        <f>IS!C44</f>
        <v>29372356.66</v>
      </c>
      <c r="D44" s="47">
        <f>IS!D44</f>
        <v>381938.27</v>
      </c>
      <c r="E44" s="48">
        <f>IS!E44</f>
        <v>0</v>
      </c>
      <c r="F44" s="48">
        <f>IS!F44</f>
        <v>-7101.01</v>
      </c>
      <c r="G44" s="48">
        <f>IS!G44</f>
        <v>-3262.5</v>
      </c>
      <c r="H44" s="49">
        <f>IS!H44</f>
        <v>374837.26</v>
      </c>
      <c r="I44" s="48">
        <f>IS!I44</f>
        <v>42340.33</v>
      </c>
      <c r="J44" s="48">
        <f>IS!J44</f>
        <v>292243.24</v>
      </c>
      <c r="K44" s="46">
        <f>IS!K44</f>
        <v>-1306790.79</v>
      </c>
      <c r="L44" s="48">
        <f>IS!L44</f>
        <v>0</v>
      </c>
      <c r="M44" s="48">
        <f>IS!M44</f>
        <v>-931953.53</v>
      </c>
      <c r="N44" s="49">
        <f>IS!N44</f>
        <v>-943304.53</v>
      </c>
      <c r="O44" s="76"/>
    </row>
    <row r="45" spans="1:15" x14ac:dyDescent="0.2">
      <c r="A45" s="55">
        <v>16</v>
      </c>
      <c r="B45" s="12" t="str">
        <f>'BS-E'!B45</f>
        <v>HashBank</v>
      </c>
      <c r="C45" s="42">
        <f>IS!C45</f>
        <v>12198051</v>
      </c>
      <c r="D45" s="43">
        <f>IS!D45</f>
        <v>452152</v>
      </c>
      <c r="E45" s="44">
        <f>IS!E45</f>
        <v>0</v>
      </c>
      <c r="F45" s="44">
        <f>IS!F45</f>
        <v>-66</v>
      </c>
      <c r="G45" s="44">
        <f>IS!G45</f>
        <v>0</v>
      </c>
      <c r="H45" s="45">
        <f>IS!H45</f>
        <v>452086</v>
      </c>
      <c r="I45" s="44">
        <f>IS!I45</f>
        <v>-56765</v>
      </c>
      <c r="J45" s="44">
        <f>IS!J45</f>
        <v>-4221</v>
      </c>
      <c r="K45" s="42">
        <f>IS!K45</f>
        <v>-3315465</v>
      </c>
      <c r="L45" s="44">
        <f>IS!L45</f>
        <v>-514</v>
      </c>
      <c r="M45" s="44">
        <f>IS!M45</f>
        <v>-2863893</v>
      </c>
      <c r="N45" s="45">
        <f>IS!N45</f>
        <v>-2566415</v>
      </c>
    </row>
    <row r="46" spans="1:15" x14ac:dyDescent="0.2">
      <c r="A46" s="56">
        <v>17</v>
      </c>
      <c r="B46" s="15" t="str">
        <f>'BS-E'!B46</f>
        <v>PaveBank</v>
      </c>
      <c r="C46" s="46">
        <f>IS!C46</f>
        <v>8723826.1600000001</v>
      </c>
      <c r="D46" s="47">
        <f>IS!D46</f>
        <v>289001.46999999997</v>
      </c>
      <c r="E46" s="48">
        <f>IS!E46</f>
        <v>0</v>
      </c>
      <c r="F46" s="48">
        <f>IS!F46</f>
        <v>0</v>
      </c>
      <c r="G46" s="48">
        <f>IS!G46</f>
        <v>0</v>
      </c>
      <c r="H46" s="49">
        <f>IS!H46</f>
        <v>289001.46999999997</v>
      </c>
      <c r="I46" s="48">
        <f>IS!I46</f>
        <v>0</v>
      </c>
      <c r="J46" s="48">
        <f>IS!J46</f>
        <v>-35674.519999999997</v>
      </c>
      <c r="K46" s="46">
        <f>IS!K46</f>
        <v>-507112.32</v>
      </c>
      <c r="L46" s="48">
        <f>IS!L46</f>
        <v>0</v>
      </c>
      <c r="M46" s="48">
        <f>IS!M46</f>
        <v>-218110.85000000003</v>
      </c>
      <c r="N46" s="49">
        <f>IS!N46</f>
        <v>-218110.85</v>
      </c>
      <c r="O46" s="76"/>
    </row>
    <row r="47" spans="1:15" x14ac:dyDescent="0.2">
      <c r="N47" s="30"/>
    </row>
  </sheetData>
  <mergeCells count="10">
    <mergeCell ref="N27:N28"/>
    <mergeCell ref="A5:A6"/>
    <mergeCell ref="B5:B6"/>
    <mergeCell ref="A27:A28"/>
    <mergeCell ref="B27:B28"/>
    <mergeCell ref="C27:C28"/>
    <mergeCell ref="D27:H27"/>
    <mergeCell ref="L27:L28"/>
    <mergeCell ref="M27:M28"/>
    <mergeCell ref="C5:F5"/>
  </mergeCells>
  <pageMargins left="0.7" right="0.7" top="0.25" bottom="0.25" header="0.3" footer="0.3"/>
  <pageSetup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  <pageSetUpPr fitToPage="1"/>
  </sheetPr>
  <dimension ref="A1:Q24"/>
  <sheetViews>
    <sheetView view="pageBreakPreview" zoomScaleNormal="76" zoomScaleSheetLayoutView="100" workbookViewId="0">
      <selection activeCell="B2" sqref="B2"/>
    </sheetView>
  </sheetViews>
  <sheetFormatPr defaultColWidth="9.140625" defaultRowHeight="12.75" x14ac:dyDescent="0.2"/>
  <cols>
    <col min="1" max="1" width="6.85546875" style="2" customWidth="1"/>
    <col min="2" max="2" width="49" style="2" customWidth="1"/>
    <col min="3" max="3" width="10.42578125" style="2" bestFit="1" customWidth="1"/>
    <col min="4" max="4" width="14.7109375" style="2" customWidth="1"/>
    <col min="5" max="6" width="10.42578125" style="2" bestFit="1" customWidth="1"/>
    <col min="7" max="7" width="13.28515625" style="2" customWidth="1"/>
    <col min="8" max="9" width="11.5703125" style="2" customWidth="1"/>
    <col min="10" max="10" width="14" style="2" customWidth="1"/>
    <col min="11" max="11" width="11.7109375" style="2" bestFit="1" customWidth="1"/>
    <col min="12" max="12" width="9.28515625" style="2" bestFit="1" customWidth="1"/>
    <col min="13" max="13" width="13.85546875" style="2" customWidth="1"/>
    <col min="14" max="14" width="9.28515625" style="2" bestFit="1" customWidth="1"/>
    <col min="15" max="15" width="9.85546875" style="2" bestFit="1" customWidth="1"/>
    <col min="16" max="16" width="14.28515625" style="2" customWidth="1"/>
    <col min="17" max="17" width="15" style="2" bestFit="1" customWidth="1"/>
    <col min="18" max="16384" width="9.140625" style="2"/>
  </cols>
  <sheetData>
    <row r="1" spans="1:17" x14ac:dyDescent="0.2">
      <c r="B1" s="91" t="s">
        <v>191</v>
      </c>
    </row>
    <row r="2" spans="1:17" x14ac:dyDescent="0.2">
      <c r="A2" s="5"/>
      <c r="B2" s="65">
        <f>BS!B3</f>
        <v>45535</v>
      </c>
      <c r="C2" s="4"/>
      <c r="D2" s="4"/>
      <c r="E2" s="4"/>
      <c r="F2" s="4"/>
      <c r="G2" s="1"/>
      <c r="H2" s="1"/>
      <c r="I2" s="1"/>
      <c r="J2" s="1"/>
    </row>
    <row r="3" spans="1:17" x14ac:dyDescent="0.2">
      <c r="A3" s="1"/>
      <c r="B3" s="3" t="s">
        <v>37</v>
      </c>
      <c r="C3" s="1"/>
      <c r="D3" s="1"/>
      <c r="E3" s="1"/>
      <c r="F3" s="1"/>
      <c r="G3" s="1"/>
      <c r="H3" s="1"/>
      <c r="I3" s="1"/>
      <c r="J3" s="1"/>
      <c r="K3" s="1"/>
    </row>
    <row r="4" spans="1:17" ht="12.75" customHeight="1" x14ac:dyDescent="0.2">
      <c r="A4" s="90"/>
      <c r="B4" s="198"/>
      <c r="C4" s="197" t="s">
        <v>178</v>
      </c>
      <c r="D4" s="197"/>
      <c r="E4" s="197"/>
      <c r="F4" s="197" t="s">
        <v>177</v>
      </c>
      <c r="G4" s="197"/>
      <c r="H4" s="197"/>
      <c r="I4" s="197" t="s">
        <v>85</v>
      </c>
      <c r="J4" s="197"/>
      <c r="K4" s="197"/>
      <c r="L4" s="200" t="s">
        <v>179</v>
      </c>
      <c r="M4" s="200"/>
      <c r="N4" s="200"/>
      <c r="O4" s="197" t="s">
        <v>180</v>
      </c>
      <c r="P4" s="197"/>
      <c r="Q4" s="197"/>
    </row>
    <row r="5" spans="1:17" x14ac:dyDescent="0.2">
      <c r="A5" s="90"/>
      <c r="B5" s="199"/>
      <c r="C5" s="142" t="s">
        <v>73</v>
      </c>
      <c r="D5" s="143" t="s">
        <v>251</v>
      </c>
      <c r="E5" s="142" t="s">
        <v>72</v>
      </c>
      <c r="F5" s="142" t="s">
        <v>73</v>
      </c>
      <c r="G5" s="143" t="s">
        <v>251</v>
      </c>
      <c r="H5" s="142" t="s">
        <v>72</v>
      </c>
      <c r="I5" s="142" t="s">
        <v>73</v>
      </c>
      <c r="J5" s="143" t="s">
        <v>251</v>
      </c>
      <c r="K5" s="142" t="s">
        <v>72</v>
      </c>
      <c r="L5" s="144" t="s">
        <v>73</v>
      </c>
      <c r="M5" s="143" t="s">
        <v>251</v>
      </c>
      <c r="N5" s="144" t="s">
        <v>72</v>
      </c>
      <c r="O5" s="142" t="s">
        <v>73</v>
      </c>
      <c r="P5" s="143" t="s">
        <v>251</v>
      </c>
      <c r="Q5" s="142" t="s">
        <v>72</v>
      </c>
    </row>
    <row r="6" spans="1:17" x14ac:dyDescent="0.2">
      <c r="A6" s="90"/>
      <c r="B6" s="145" t="s">
        <v>181</v>
      </c>
      <c r="C6" s="146"/>
      <c r="D6" s="146"/>
      <c r="E6" s="145"/>
      <c r="F6" s="146"/>
      <c r="G6" s="146"/>
      <c r="H6" s="146"/>
      <c r="I6" s="146"/>
      <c r="J6" s="146"/>
      <c r="K6" s="146"/>
      <c r="L6" s="145"/>
      <c r="M6" s="146"/>
      <c r="N6" s="146"/>
      <c r="O6" s="146"/>
      <c r="P6" s="146"/>
      <c r="Q6" s="146"/>
    </row>
    <row r="7" spans="1:17" x14ac:dyDescent="0.2">
      <c r="A7" s="90"/>
      <c r="B7" s="92" t="s">
        <v>74</v>
      </c>
      <c r="C7" s="147">
        <v>0</v>
      </c>
      <c r="D7" s="147">
        <v>0</v>
      </c>
      <c r="E7" s="148">
        <v>0</v>
      </c>
      <c r="F7" s="147">
        <v>0</v>
      </c>
      <c r="G7" s="147">
        <v>0</v>
      </c>
      <c r="H7" s="148">
        <v>0</v>
      </c>
      <c r="I7" s="147">
        <v>0</v>
      </c>
      <c r="J7" s="147">
        <v>0</v>
      </c>
      <c r="K7" s="148">
        <v>0</v>
      </c>
      <c r="L7" s="147">
        <v>0</v>
      </c>
      <c r="M7" s="147">
        <v>0</v>
      </c>
      <c r="N7" s="148">
        <v>0</v>
      </c>
      <c r="O7" s="148">
        <v>0</v>
      </c>
      <c r="P7" s="148">
        <v>0</v>
      </c>
      <c r="Q7" s="148">
        <v>0</v>
      </c>
    </row>
    <row r="8" spans="1:17" x14ac:dyDescent="0.2">
      <c r="A8" s="90"/>
      <c r="B8" s="93" t="s">
        <v>75</v>
      </c>
      <c r="C8" s="149">
        <v>37362280.050000012</v>
      </c>
      <c r="D8" s="149">
        <v>676725624.50632</v>
      </c>
      <c r="E8" s="148">
        <v>714087904.55631995</v>
      </c>
      <c r="F8" s="149">
        <v>20420.62</v>
      </c>
      <c r="G8" s="149">
        <v>21380530.669999998</v>
      </c>
      <c r="H8" s="148">
        <v>21400951.289999999</v>
      </c>
      <c r="I8" s="149">
        <v>624535144.129354</v>
      </c>
      <c r="J8" s="149">
        <v>863641439.82438016</v>
      </c>
      <c r="K8" s="148">
        <v>1488176583.9537342</v>
      </c>
      <c r="L8" s="149">
        <v>2221986.39</v>
      </c>
      <c r="M8" s="149">
        <v>0</v>
      </c>
      <c r="N8" s="148">
        <v>2221986.39</v>
      </c>
      <c r="O8" s="148">
        <v>664139831.18935394</v>
      </c>
      <c r="P8" s="148">
        <v>1561747595.0007</v>
      </c>
      <c r="Q8" s="148">
        <v>2225887426.1900539</v>
      </c>
    </row>
    <row r="9" spans="1:17" x14ac:dyDescent="0.2">
      <c r="A9" s="90"/>
      <c r="B9" s="94" t="s">
        <v>182</v>
      </c>
      <c r="C9" s="147">
        <v>13388291.49</v>
      </c>
      <c r="D9" s="147">
        <v>300527801.454346</v>
      </c>
      <c r="E9" s="148">
        <v>313916092.94434601</v>
      </c>
      <c r="F9" s="147">
        <v>20420.62</v>
      </c>
      <c r="G9" s="147">
        <v>0</v>
      </c>
      <c r="H9" s="148">
        <v>20420.62</v>
      </c>
      <c r="I9" s="147">
        <v>185826727.73900002</v>
      </c>
      <c r="J9" s="147">
        <v>85652101.843022048</v>
      </c>
      <c r="K9" s="148">
        <v>271478829.58202207</v>
      </c>
      <c r="L9" s="147">
        <v>2221986.39</v>
      </c>
      <c r="M9" s="147">
        <v>0</v>
      </c>
      <c r="N9" s="148">
        <v>2221986.39</v>
      </c>
      <c r="O9" s="148">
        <v>201457426.23899999</v>
      </c>
      <c r="P9" s="148">
        <v>386179903.2973671</v>
      </c>
      <c r="Q9" s="148">
        <v>587637329.53636706</v>
      </c>
    </row>
    <row r="10" spans="1:17" x14ac:dyDescent="0.2">
      <c r="A10" s="90"/>
      <c r="B10" s="95" t="s">
        <v>183</v>
      </c>
      <c r="C10" s="147">
        <v>23973988.560000002</v>
      </c>
      <c r="D10" s="147">
        <v>376197823.051974</v>
      </c>
      <c r="E10" s="148">
        <v>400171811.611974</v>
      </c>
      <c r="F10" s="147">
        <v>0</v>
      </c>
      <c r="G10" s="147">
        <v>21380530.670000002</v>
      </c>
      <c r="H10" s="148">
        <v>21380530.670000002</v>
      </c>
      <c r="I10" s="147">
        <v>438708416.39035404</v>
      </c>
      <c r="J10" s="147">
        <v>777989337.98135793</v>
      </c>
      <c r="K10" s="148">
        <v>1216697754.371712</v>
      </c>
      <c r="L10" s="147">
        <v>0</v>
      </c>
      <c r="M10" s="147">
        <v>0</v>
      </c>
      <c r="N10" s="148">
        <v>0</v>
      </c>
      <c r="O10" s="148">
        <v>462682404.95035404</v>
      </c>
      <c r="P10" s="148">
        <v>1175567691.7033319</v>
      </c>
      <c r="Q10" s="148">
        <v>1638250096.653686</v>
      </c>
    </row>
    <row r="11" spans="1:17" x14ac:dyDescent="0.2">
      <c r="A11" s="90"/>
      <c r="B11" s="93" t="s">
        <v>184</v>
      </c>
      <c r="C11" s="149">
        <v>659184177.89999998</v>
      </c>
      <c r="D11" s="149">
        <v>652347325.74901116</v>
      </c>
      <c r="E11" s="148">
        <v>1311531503.6490111</v>
      </c>
      <c r="F11" s="149">
        <v>88681819.580000013</v>
      </c>
      <c r="G11" s="149">
        <v>76974052.040316999</v>
      </c>
      <c r="H11" s="148">
        <v>165655871.62031701</v>
      </c>
      <c r="I11" s="149">
        <v>362171635.68000007</v>
      </c>
      <c r="J11" s="149">
        <v>37200157.97050494</v>
      </c>
      <c r="K11" s="148">
        <v>399371793.65050501</v>
      </c>
      <c r="L11" s="149">
        <v>3297821534.0801992</v>
      </c>
      <c r="M11" s="149">
        <v>101637638.87736702</v>
      </c>
      <c r="N11" s="148">
        <v>3399459172.9575663</v>
      </c>
      <c r="O11" s="148">
        <v>4407859167.2401991</v>
      </c>
      <c r="P11" s="148">
        <v>868159174.63720703</v>
      </c>
      <c r="Q11" s="148">
        <v>5276018341.8774061</v>
      </c>
    </row>
    <row r="12" spans="1:17" ht="25.5" x14ac:dyDescent="0.2">
      <c r="A12" s="90"/>
      <c r="B12" s="96" t="s">
        <v>185</v>
      </c>
      <c r="C12" s="147">
        <v>653353680.33999991</v>
      </c>
      <c r="D12" s="147">
        <v>399147054.56060088</v>
      </c>
      <c r="E12" s="148">
        <v>1052500734.9006008</v>
      </c>
      <c r="F12" s="147">
        <v>87535582.49000001</v>
      </c>
      <c r="G12" s="147">
        <v>76857762.177226007</v>
      </c>
      <c r="H12" s="148">
        <v>164393344.66722602</v>
      </c>
      <c r="I12" s="147">
        <v>214074009.5</v>
      </c>
      <c r="J12" s="147">
        <v>37200157.970504999</v>
      </c>
      <c r="K12" s="148">
        <v>251274167.470505</v>
      </c>
      <c r="L12" s="147">
        <v>3297821534.0801992</v>
      </c>
      <c r="M12" s="147">
        <v>50780101.864767075</v>
      </c>
      <c r="N12" s="148">
        <v>3348601635.9449663</v>
      </c>
      <c r="O12" s="148">
        <v>4252784806.4101996</v>
      </c>
      <c r="P12" s="148">
        <v>563985076.57310057</v>
      </c>
      <c r="Q12" s="148">
        <v>4816769882.9833002</v>
      </c>
    </row>
    <row r="13" spans="1:17" ht="25.5" x14ac:dyDescent="0.2">
      <c r="A13" s="90"/>
      <c r="B13" s="96" t="s">
        <v>186</v>
      </c>
      <c r="C13" s="147">
        <v>5830497.5600000005</v>
      </c>
      <c r="D13" s="147">
        <v>253200271.18840995</v>
      </c>
      <c r="E13" s="148">
        <v>259030768.74840996</v>
      </c>
      <c r="F13" s="147">
        <v>1146237.0900000001</v>
      </c>
      <c r="G13" s="147">
        <v>116289.86309099989</v>
      </c>
      <c r="H13" s="148">
        <v>1262526.953091</v>
      </c>
      <c r="I13" s="147">
        <v>148097626.18000001</v>
      </c>
      <c r="J13" s="147">
        <v>0</v>
      </c>
      <c r="K13" s="148">
        <v>148097626.18000001</v>
      </c>
      <c r="L13" s="147">
        <v>0</v>
      </c>
      <c r="M13" s="147">
        <v>50857537.012600005</v>
      </c>
      <c r="N13" s="148">
        <v>50857537.012600005</v>
      </c>
      <c r="O13" s="148">
        <v>155074360.83000001</v>
      </c>
      <c r="P13" s="148">
        <v>304174098.06410098</v>
      </c>
      <c r="Q13" s="148">
        <v>459248458.89410096</v>
      </c>
    </row>
    <row r="14" spans="1:17" x14ac:dyDescent="0.2">
      <c r="A14" s="90"/>
      <c r="B14" s="97" t="s">
        <v>187</v>
      </c>
      <c r="C14" s="149">
        <v>696546457.94999993</v>
      </c>
      <c r="D14" s="149">
        <v>1329072950.2553267</v>
      </c>
      <c r="E14" s="148">
        <v>2025619408.2053268</v>
      </c>
      <c r="F14" s="149">
        <v>88702240.200000003</v>
      </c>
      <c r="G14" s="149">
        <v>98354582.710317031</v>
      </c>
      <c r="H14" s="148">
        <v>187056822.91031703</v>
      </c>
      <c r="I14" s="149">
        <v>986706779.80935407</v>
      </c>
      <c r="J14" s="149">
        <v>900841597.79488492</v>
      </c>
      <c r="K14" s="148">
        <v>1887548377.604239</v>
      </c>
      <c r="L14" s="149">
        <v>3300043520.4701996</v>
      </c>
      <c r="M14" s="149">
        <v>101637638.87736654</v>
      </c>
      <c r="N14" s="148">
        <v>3401681159.3475661</v>
      </c>
      <c r="O14" s="148">
        <v>5071998998.4295473</v>
      </c>
      <c r="P14" s="148">
        <v>2429906769.637908</v>
      </c>
      <c r="Q14" s="148">
        <v>7501905768.0674553</v>
      </c>
    </row>
    <row r="15" spans="1:17" x14ac:dyDescent="0.2">
      <c r="A15" s="90"/>
      <c r="B15" s="145" t="s">
        <v>188</v>
      </c>
      <c r="C15" s="150"/>
      <c r="D15" s="150"/>
      <c r="E15" s="151"/>
      <c r="F15" s="150"/>
      <c r="G15" s="150"/>
      <c r="H15" s="150"/>
      <c r="I15" s="150"/>
      <c r="J15" s="150"/>
      <c r="K15" s="150"/>
      <c r="L15" s="151"/>
      <c r="M15" s="150"/>
      <c r="N15" s="150"/>
      <c r="O15" s="150"/>
      <c r="P15" s="150"/>
      <c r="Q15" s="150"/>
    </row>
    <row r="16" spans="1:17" x14ac:dyDescent="0.2">
      <c r="A16" s="90"/>
      <c r="B16" s="92" t="s">
        <v>76</v>
      </c>
      <c r="C16" s="149">
        <v>6524659844.5012989</v>
      </c>
      <c r="D16" s="149">
        <v>4764837986.0782032</v>
      </c>
      <c r="E16" s="148">
        <v>11289497830.579502</v>
      </c>
      <c r="F16" s="149">
        <v>2369651817.9287996</v>
      </c>
      <c r="G16" s="149">
        <v>1430712710.3831182</v>
      </c>
      <c r="H16" s="148">
        <v>3800364528.3119178</v>
      </c>
      <c r="I16" s="149">
        <v>3553558239.4900002</v>
      </c>
      <c r="J16" s="149">
        <v>824954050.64917994</v>
      </c>
      <c r="K16" s="148">
        <v>4378512290.1391802</v>
      </c>
      <c r="L16" s="149">
        <v>1255416192.4475</v>
      </c>
      <c r="M16" s="149">
        <v>186039795.84291506</v>
      </c>
      <c r="N16" s="148">
        <v>1441455988.290415</v>
      </c>
      <c r="O16" s="148">
        <v>13703286094.367598</v>
      </c>
      <c r="P16" s="148">
        <v>7206544542.9534206</v>
      </c>
      <c r="Q16" s="148">
        <v>20909830637.321018</v>
      </c>
    </row>
    <row r="17" spans="1:17" x14ac:dyDescent="0.2">
      <c r="A17" s="90"/>
      <c r="B17" s="98" t="s">
        <v>77</v>
      </c>
      <c r="C17" s="152">
        <v>6458424498.6148005</v>
      </c>
      <c r="D17" s="152">
        <v>4116026091.3248777</v>
      </c>
      <c r="E17" s="148">
        <v>10574450589.939678</v>
      </c>
      <c r="F17" s="152">
        <v>2364149747.2387996</v>
      </c>
      <c r="G17" s="152">
        <v>1396045764.5385766</v>
      </c>
      <c r="H17" s="148">
        <v>3760195511.7773762</v>
      </c>
      <c r="I17" s="152">
        <v>3551286937.0700002</v>
      </c>
      <c r="J17" s="152">
        <v>682521746.60650635</v>
      </c>
      <c r="K17" s="148">
        <v>4233808683.6765065</v>
      </c>
      <c r="L17" s="152">
        <v>1254737378.9175</v>
      </c>
      <c r="M17" s="152">
        <v>168525425.3727119</v>
      </c>
      <c r="N17" s="148">
        <v>1423262804.2902119</v>
      </c>
      <c r="O17" s="148">
        <v>13628598561.841101</v>
      </c>
      <c r="P17" s="148">
        <v>6363119027.8426723</v>
      </c>
      <c r="Q17" s="148">
        <v>19991717589.683773</v>
      </c>
    </row>
    <row r="18" spans="1:17" x14ac:dyDescent="0.2">
      <c r="A18" s="90"/>
      <c r="B18" s="98" t="s">
        <v>78</v>
      </c>
      <c r="C18" s="152">
        <v>66235345.886500008</v>
      </c>
      <c r="D18" s="152">
        <v>648811894.75332224</v>
      </c>
      <c r="E18" s="148">
        <v>715047240.63982224</v>
      </c>
      <c r="F18" s="152">
        <v>5502070.6900000004</v>
      </c>
      <c r="G18" s="152">
        <v>34666945.844541997</v>
      </c>
      <c r="H18" s="148">
        <v>40169016.534541994</v>
      </c>
      <c r="I18" s="152">
        <v>2271302.42</v>
      </c>
      <c r="J18" s="152">
        <v>142432304.04267502</v>
      </c>
      <c r="K18" s="148">
        <v>144703606.46267501</v>
      </c>
      <c r="L18" s="152">
        <v>678813.53</v>
      </c>
      <c r="M18" s="152">
        <v>17514370.470202997</v>
      </c>
      <c r="N18" s="148">
        <v>18193184.000202999</v>
      </c>
      <c r="O18" s="148">
        <v>74687532.526499987</v>
      </c>
      <c r="P18" s="148">
        <v>843425515.11074209</v>
      </c>
      <c r="Q18" s="148">
        <v>918113047.63724208</v>
      </c>
    </row>
    <row r="19" spans="1:17" x14ac:dyDescent="0.2">
      <c r="A19" s="90"/>
      <c r="B19" s="92" t="s">
        <v>79</v>
      </c>
      <c r="C19" s="149">
        <v>3112329254.6430349</v>
      </c>
      <c r="D19" s="149">
        <v>6058545607.6575499</v>
      </c>
      <c r="E19" s="148">
        <v>9170874862.3005848</v>
      </c>
      <c r="F19" s="149">
        <v>897788986.50639963</v>
      </c>
      <c r="G19" s="149">
        <v>3293670840.9509726</v>
      </c>
      <c r="H19" s="148">
        <v>4191459827.4573722</v>
      </c>
      <c r="I19" s="149">
        <v>4679754336.690999</v>
      </c>
      <c r="J19" s="149">
        <v>7560495005.6424608</v>
      </c>
      <c r="K19" s="148">
        <v>12240249342.33346</v>
      </c>
      <c r="L19" s="149">
        <v>2280291542.9484</v>
      </c>
      <c r="M19" s="149">
        <v>1879635609.2837224</v>
      </c>
      <c r="N19" s="148">
        <v>4159927152.2321224</v>
      </c>
      <c r="O19" s="148">
        <v>10970164120.788834</v>
      </c>
      <c r="P19" s="148">
        <v>18834118232.968555</v>
      </c>
      <c r="Q19" s="148">
        <v>29804282353.757389</v>
      </c>
    </row>
    <row r="20" spans="1:17" x14ac:dyDescent="0.2">
      <c r="A20" s="90"/>
      <c r="B20" s="98" t="s">
        <v>80</v>
      </c>
      <c r="C20" s="152">
        <v>2773343921.811235</v>
      </c>
      <c r="D20" s="152">
        <v>2729698508.366756</v>
      </c>
      <c r="E20" s="148">
        <v>5503042430.1779909</v>
      </c>
      <c r="F20" s="152">
        <v>803187338.2863996</v>
      </c>
      <c r="G20" s="152">
        <v>2364250181.008172</v>
      </c>
      <c r="H20" s="148">
        <v>3167437519.2945714</v>
      </c>
      <c r="I20" s="152">
        <v>3996676054.7909994</v>
      </c>
      <c r="J20" s="152">
        <v>5677605304.3162031</v>
      </c>
      <c r="K20" s="148">
        <v>9674281359.1072025</v>
      </c>
      <c r="L20" s="152">
        <v>1798576822.2315996</v>
      </c>
      <c r="M20" s="152">
        <v>1192413609.0749552</v>
      </c>
      <c r="N20" s="148">
        <v>2990990431.3065548</v>
      </c>
      <c r="O20" s="148">
        <v>9371784137.1202354</v>
      </c>
      <c r="P20" s="148">
        <v>11994555336.38607</v>
      </c>
      <c r="Q20" s="148">
        <v>21366339473.506306</v>
      </c>
    </row>
    <row r="21" spans="1:17" x14ac:dyDescent="0.2">
      <c r="A21" s="90"/>
      <c r="B21" s="98" t="s">
        <v>81</v>
      </c>
      <c r="C21" s="152">
        <v>338985332.83179992</v>
      </c>
      <c r="D21" s="152">
        <v>3328847099.2908025</v>
      </c>
      <c r="E21" s="148">
        <v>3667832432.1226025</v>
      </c>
      <c r="F21" s="152">
        <v>94601648.220000014</v>
      </c>
      <c r="G21" s="152">
        <v>929420659.94280303</v>
      </c>
      <c r="H21" s="148">
        <v>1024022308.1628031</v>
      </c>
      <c r="I21" s="152">
        <v>683078281.9000001</v>
      </c>
      <c r="J21" s="152">
        <v>1882889701.3262544</v>
      </c>
      <c r="K21" s="148">
        <v>2565967983.2262545</v>
      </c>
      <c r="L21" s="152">
        <v>481714720.71679997</v>
      </c>
      <c r="M21" s="152">
        <v>687222000.20876741</v>
      </c>
      <c r="N21" s="148">
        <v>1168936720.9255674</v>
      </c>
      <c r="O21" s="148">
        <v>1598379983.6685991</v>
      </c>
      <c r="P21" s="148">
        <v>6839562896.5825186</v>
      </c>
      <c r="Q21" s="148">
        <v>8437942880.2511177</v>
      </c>
    </row>
    <row r="22" spans="1:17" ht="25.5" x14ac:dyDescent="0.2">
      <c r="A22" s="90"/>
      <c r="B22" s="99" t="s">
        <v>189</v>
      </c>
      <c r="C22" s="153">
        <v>9636989099.1443348</v>
      </c>
      <c r="D22" s="153">
        <v>10823383593.735754</v>
      </c>
      <c r="E22" s="148">
        <v>20460372692.880089</v>
      </c>
      <c r="F22" s="153">
        <v>3267440804.4352002</v>
      </c>
      <c r="G22" s="153">
        <v>4724383551.3340912</v>
      </c>
      <c r="H22" s="148">
        <v>7991824355.7692909</v>
      </c>
      <c r="I22" s="153">
        <v>8233312576.1809988</v>
      </c>
      <c r="J22" s="153">
        <v>8385449056.2916384</v>
      </c>
      <c r="K22" s="148">
        <v>16618761632.472637</v>
      </c>
      <c r="L22" s="153">
        <v>3535707735.3959007</v>
      </c>
      <c r="M22" s="153">
        <v>2065675405.1266375</v>
      </c>
      <c r="N22" s="148">
        <v>5601383140.5225382</v>
      </c>
      <c r="O22" s="148">
        <v>24673450215.156433</v>
      </c>
      <c r="P22" s="148">
        <v>26040662775.922028</v>
      </c>
      <c r="Q22" s="148">
        <v>50714112991.078461</v>
      </c>
    </row>
    <row r="23" spans="1:17" x14ac:dyDescent="0.2">
      <c r="A23" s="90"/>
      <c r="B23" s="100" t="s">
        <v>44</v>
      </c>
      <c r="C23" s="149">
        <v>10333535557.094334</v>
      </c>
      <c r="D23" s="149">
        <v>12152456543.991081</v>
      </c>
      <c r="E23" s="148">
        <v>22485992101.085415</v>
      </c>
      <c r="F23" s="149">
        <v>3356143044.6352</v>
      </c>
      <c r="G23" s="149">
        <v>4822738134.0444069</v>
      </c>
      <c r="H23" s="148">
        <v>8178881178.6796074</v>
      </c>
      <c r="I23" s="149">
        <v>9220019355.9903469</v>
      </c>
      <c r="J23" s="149">
        <v>9286290654.0865269</v>
      </c>
      <c r="K23" s="148">
        <v>18506310010.076874</v>
      </c>
      <c r="L23" s="149">
        <v>6835751255.8661003</v>
      </c>
      <c r="M23" s="149">
        <v>2167313044.0040035</v>
      </c>
      <c r="N23" s="148">
        <v>9003064299.8701038</v>
      </c>
      <c r="O23" s="148">
        <v>29745449213.586033</v>
      </c>
      <c r="P23" s="148">
        <v>28470569545.559841</v>
      </c>
      <c r="Q23" s="148">
        <v>58216018759.145874</v>
      </c>
    </row>
    <row r="24" spans="1:17" x14ac:dyDescent="0.2">
      <c r="Q24" s="165">
        <f>Q23-BS!H29</f>
        <v>-55.111572265625</v>
      </c>
    </row>
  </sheetData>
  <mergeCells count="6">
    <mergeCell ref="O4:Q4"/>
    <mergeCell ref="B4:B5"/>
    <mergeCell ref="C4:E4"/>
    <mergeCell ref="F4:H4"/>
    <mergeCell ref="I4:K4"/>
    <mergeCell ref="L4:N4"/>
  </mergeCells>
  <pageMargins left="0.7" right="0.7" top="0.75" bottom="0.75" header="0.3" footer="0.3"/>
  <pageSetup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50"/>
    <pageSetUpPr fitToPage="1"/>
  </sheetPr>
  <dimension ref="A1:Q23"/>
  <sheetViews>
    <sheetView view="pageBreakPreview" zoomScaleNormal="100" zoomScaleSheetLayoutView="100" workbookViewId="0">
      <selection activeCell="B2" sqref="B2"/>
    </sheetView>
  </sheetViews>
  <sheetFormatPr defaultColWidth="9.140625" defaultRowHeight="12.75" x14ac:dyDescent="0.2"/>
  <cols>
    <col min="1" max="1" width="6.140625" style="51" bestFit="1" customWidth="1"/>
    <col min="2" max="2" width="47.85546875" style="51" bestFit="1" customWidth="1"/>
    <col min="3" max="7" width="10.140625" style="51" bestFit="1" customWidth="1"/>
    <col min="8" max="11" width="11.42578125" style="51" customWidth="1"/>
    <col min="12" max="14" width="9.140625" style="51"/>
    <col min="15" max="17" width="9.85546875" style="51" bestFit="1" customWidth="1"/>
    <col min="18" max="16384" width="9.140625" style="51"/>
  </cols>
  <sheetData>
    <row r="1" spans="1:17" x14ac:dyDescent="0.2">
      <c r="B1" s="101" t="s">
        <v>24</v>
      </c>
    </row>
    <row r="2" spans="1:17" x14ac:dyDescent="0.2">
      <c r="A2" s="54"/>
      <c r="B2" s="66">
        <f>BS!B3</f>
        <v>45535</v>
      </c>
      <c r="C2" s="53"/>
      <c r="D2" s="53"/>
      <c r="E2" s="53"/>
      <c r="F2" s="53"/>
      <c r="G2" s="52"/>
      <c r="H2" s="52"/>
      <c r="I2" s="52"/>
      <c r="J2" s="52"/>
    </row>
    <row r="3" spans="1:17" x14ac:dyDescent="0.2">
      <c r="A3" s="52"/>
      <c r="B3" s="3" t="s">
        <v>54</v>
      </c>
      <c r="C3" s="52"/>
      <c r="D3" s="52"/>
      <c r="E3" s="52"/>
      <c r="F3" s="52"/>
      <c r="G3" s="52"/>
      <c r="H3" s="52"/>
      <c r="I3" s="52"/>
      <c r="J3" s="52"/>
      <c r="K3" s="52"/>
    </row>
    <row r="4" spans="1:17" ht="12.75" customHeight="1" x14ac:dyDescent="0.2">
      <c r="A4" s="201"/>
      <c r="B4" s="198"/>
      <c r="C4" s="197" t="s">
        <v>252</v>
      </c>
      <c r="D4" s="197"/>
      <c r="E4" s="197"/>
      <c r="F4" s="197" t="s">
        <v>253</v>
      </c>
      <c r="G4" s="197"/>
      <c r="H4" s="197"/>
      <c r="I4" s="197" t="s">
        <v>254</v>
      </c>
      <c r="J4" s="197"/>
      <c r="K4" s="197"/>
      <c r="L4" s="200" t="s">
        <v>255</v>
      </c>
      <c r="M4" s="200"/>
      <c r="N4" s="200"/>
      <c r="O4" s="197" t="s">
        <v>256</v>
      </c>
      <c r="P4" s="197"/>
      <c r="Q4" s="197"/>
    </row>
    <row r="5" spans="1:17" x14ac:dyDescent="0.2">
      <c r="A5" s="202"/>
      <c r="B5" s="199"/>
      <c r="C5" s="142" t="s">
        <v>22</v>
      </c>
      <c r="D5" s="143" t="s">
        <v>23</v>
      </c>
      <c r="E5" s="142" t="s">
        <v>13</v>
      </c>
      <c r="F5" s="142" t="s">
        <v>22</v>
      </c>
      <c r="G5" s="143" t="s">
        <v>23</v>
      </c>
      <c r="H5" s="142" t="s">
        <v>13</v>
      </c>
      <c r="I5" s="142" t="s">
        <v>22</v>
      </c>
      <c r="J5" s="143" t="s">
        <v>23</v>
      </c>
      <c r="K5" s="142" t="s">
        <v>13</v>
      </c>
      <c r="L5" s="142" t="s">
        <v>22</v>
      </c>
      <c r="M5" s="143" t="s">
        <v>23</v>
      </c>
      <c r="N5" s="142" t="s">
        <v>13</v>
      </c>
      <c r="O5" s="142" t="s">
        <v>22</v>
      </c>
      <c r="P5" s="143" t="s">
        <v>23</v>
      </c>
      <c r="Q5" s="142" t="s">
        <v>13</v>
      </c>
    </row>
    <row r="6" spans="1:17" x14ac:dyDescent="0.2">
      <c r="A6" s="154"/>
      <c r="B6" s="145" t="s">
        <v>257</v>
      </c>
      <c r="C6" s="146"/>
      <c r="D6" s="146"/>
      <c r="E6" s="145"/>
      <c r="F6" s="146"/>
      <c r="G6" s="146"/>
      <c r="H6" s="146"/>
      <c r="I6" s="146"/>
      <c r="J6" s="146"/>
      <c r="K6" s="146"/>
      <c r="L6" s="145"/>
      <c r="M6" s="146"/>
      <c r="N6" s="146"/>
      <c r="O6" s="146"/>
      <c r="P6" s="146"/>
      <c r="Q6" s="146"/>
    </row>
    <row r="7" spans="1:17" x14ac:dyDescent="0.2">
      <c r="A7" s="154"/>
      <c r="B7" s="92" t="s">
        <v>258</v>
      </c>
      <c r="C7" s="147">
        <f>'RC-D'!C7</f>
        <v>0</v>
      </c>
      <c r="D7" s="147">
        <f>'RC-D'!D7</f>
        <v>0</v>
      </c>
      <c r="E7" s="148">
        <f>'RC-D'!E7</f>
        <v>0</v>
      </c>
      <c r="F7" s="147">
        <f>'RC-D'!F7</f>
        <v>0</v>
      </c>
      <c r="G7" s="147">
        <f>'RC-D'!G7</f>
        <v>0</v>
      </c>
      <c r="H7" s="148">
        <f>'RC-D'!H7</f>
        <v>0</v>
      </c>
      <c r="I7" s="147">
        <f>'RC-D'!I7</f>
        <v>0</v>
      </c>
      <c r="J7" s="147">
        <f>'RC-D'!J7</f>
        <v>0</v>
      </c>
      <c r="K7" s="148">
        <f>'RC-D'!K7</f>
        <v>0</v>
      </c>
      <c r="L7" s="147">
        <f>'RC-D'!L7</f>
        <v>0</v>
      </c>
      <c r="M7" s="147">
        <f>'RC-D'!M7</f>
        <v>0</v>
      </c>
      <c r="N7" s="148">
        <f>'RC-D'!N7</f>
        <v>0</v>
      </c>
      <c r="O7" s="148">
        <f>'RC-D'!O7</f>
        <v>0</v>
      </c>
      <c r="P7" s="148">
        <f>'RC-D'!P7</f>
        <v>0</v>
      </c>
      <c r="Q7" s="148">
        <f>'RC-D'!Q7</f>
        <v>0</v>
      </c>
    </row>
    <row r="8" spans="1:17" x14ac:dyDescent="0.2">
      <c r="A8" s="154"/>
      <c r="B8" s="93" t="s">
        <v>259</v>
      </c>
      <c r="C8" s="149">
        <f>'RC-D'!C8</f>
        <v>37362280.050000012</v>
      </c>
      <c r="D8" s="149">
        <f>'RC-D'!D8</f>
        <v>676725624.50632</v>
      </c>
      <c r="E8" s="148">
        <f>'RC-D'!E8</f>
        <v>714087904.55631995</v>
      </c>
      <c r="F8" s="149">
        <f>'RC-D'!F8</f>
        <v>20420.62</v>
      </c>
      <c r="G8" s="149">
        <f>'RC-D'!G8</f>
        <v>21380530.669999998</v>
      </c>
      <c r="H8" s="148">
        <f>'RC-D'!H8</f>
        <v>21400951.289999999</v>
      </c>
      <c r="I8" s="149">
        <f>'RC-D'!I8</f>
        <v>624535144.129354</v>
      </c>
      <c r="J8" s="149">
        <f>'RC-D'!J8</f>
        <v>863641439.82438016</v>
      </c>
      <c r="K8" s="148">
        <f>'RC-D'!K8</f>
        <v>1488176583.9537342</v>
      </c>
      <c r="L8" s="149">
        <f>'RC-D'!L8</f>
        <v>2221986.39</v>
      </c>
      <c r="M8" s="149">
        <f>'RC-D'!M8</f>
        <v>0</v>
      </c>
      <c r="N8" s="148">
        <f>'RC-D'!N8</f>
        <v>2221986.39</v>
      </c>
      <c r="O8" s="148">
        <f>'RC-D'!O8</f>
        <v>664139831.18935394</v>
      </c>
      <c r="P8" s="148">
        <f>'RC-D'!P8</f>
        <v>1561747595.0007</v>
      </c>
      <c r="Q8" s="148">
        <f>'RC-D'!Q8</f>
        <v>2225887426.1900539</v>
      </c>
    </row>
    <row r="9" spans="1:17" x14ac:dyDescent="0.2">
      <c r="A9" s="154"/>
      <c r="B9" s="94" t="s">
        <v>260</v>
      </c>
      <c r="C9" s="147">
        <f>'RC-D'!C9</f>
        <v>13388291.49</v>
      </c>
      <c r="D9" s="147">
        <f>'RC-D'!D9</f>
        <v>300527801.454346</v>
      </c>
      <c r="E9" s="148">
        <f>'RC-D'!E9</f>
        <v>313916092.94434601</v>
      </c>
      <c r="F9" s="147">
        <f>'RC-D'!F9</f>
        <v>20420.62</v>
      </c>
      <c r="G9" s="147">
        <f>'RC-D'!G9</f>
        <v>0</v>
      </c>
      <c r="H9" s="148">
        <f>'RC-D'!H9</f>
        <v>20420.62</v>
      </c>
      <c r="I9" s="147">
        <f>'RC-D'!I9</f>
        <v>185826727.73900002</v>
      </c>
      <c r="J9" s="147">
        <f>'RC-D'!J9</f>
        <v>85652101.843022048</v>
      </c>
      <c r="K9" s="148">
        <f>'RC-D'!K9</f>
        <v>271478829.58202207</v>
      </c>
      <c r="L9" s="147">
        <f>'RC-D'!L9</f>
        <v>2221986.39</v>
      </c>
      <c r="M9" s="147">
        <f>'RC-D'!M9</f>
        <v>0</v>
      </c>
      <c r="N9" s="148">
        <f>'RC-D'!N9</f>
        <v>2221986.39</v>
      </c>
      <c r="O9" s="148">
        <f>'RC-D'!O9</f>
        <v>201457426.23899999</v>
      </c>
      <c r="P9" s="148">
        <f>'RC-D'!P9</f>
        <v>386179903.2973671</v>
      </c>
      <c r="Q9" s="148">
        <f>'RC-D'!Q9</f>
        <v>587637329.53636706</v>
      </c>
    </row>
    <row r="10" spans="1:17" x14ac:dyDescent="0.2">
      <c r="A10" s="154"/>
      <c r="B10" s="95" t="s">
        <v>261</v>
      </c>
      <c r="C10" s="147">
        <f>'RC-D'!C10</f>
        <v>23973988.560000002</v>
      </c>
      <c r="D10" s="147">
        <f>'RC-D'!D10</f>
        <v>376197823.051974</v>
      </c>
      <c r="E10" s="148">
        <f>'RC-D'!E10</f>
        <v>400171811.611974</v>
      </c>
      <c r="F10" s="147">
        <f>'RC-D'!F10</f>
        <v>0</v>
      </c>
      <c r="G10" s="147">
        <f>'RC-D'!G10</f>
        <v>21380530.670000002</v>
      </c>
      <c r="H10" s="148">
        <f>'RC-D'!H10</f>
        <v>21380530.670000002</v>
      </c>
      <c r="I10" s="147">
        <f>'RC-D'!I10</f>
        <v>438708416.39035404</v>
      </c>
      <c r="J10" s="147">
        <f>'RC-D'!J10</f>
        <v>777989337.98135793</v>
      </c>
      <c r="K10" s="148">
        <f>'RC-D'!K10</f>
        <v>1216697754.371712</v>
      </c>
      <c r="L10" s="147">
        <f>'RC-D'!L10</f>
        <v>0</v>
      </c>
      <c r="M10" s="147">
        <f>'RC-D'!M10</f>
        <v>0</v>
      </c>
      <c r="N10" s="148">
        <f>'RC-D'!N10</f>
        <v>0</v>
      </c>
      <c r="O10" s="148">
        <f>'RC-D'!O10</f>
        <v>462682404.95035404</v>
      </c>
      <c r="P10" s="148">
        <f>'RC-D'!P10</f>
        <v>1175567691.7033319</v>
      </c>
      <c r="Q10" s="148">
        <f>'RC-D'!Q10</f>
        <v>1638250096.653686</v>
      </c>
    </row>
    <row r="11" spans="1:17" x14ac:dyDescent="0.2">
      <c r="A11" s="154"/>
      <c r="B11" s="93" t="s">
        <v>262</v>
      </c>
      <c r="C11" s="149">
        <f>'RC-D'!C11</f>
        <v>659184177.89999998</v>
      </c>
      <c r="D11" s="149">
        <f>'RC-D'!D11</f>
        <v>652347325.74901116</v>
      </c>
      <c r="E11" s="148">
        <f>'RC-D'!E11</f>
        <v>1311531503.6490111</v>
      </c>
      <c r="F11" s="149">
        <f>'RC-D'!F11</f>
        <v>88681819.580000013</v>
      </c>
      <c r="G11" s="149">
        <f>'RC-D'!G11</f>
        <v>76974052.040316999</v>
      </c>
      <c r="H11" s="148">
        <f>'RC-D'!H11</f>
        <v>165655871.62031701</v>
      </c>
      <c r="I11" s="149">
        <f>'RC-D'!I11</f>
        <v>362171635.68000007</v>
      </c>
      <c r="J11" s="149">
        <f>'RC-D'!J11</f>
        <v>37200157.97050494</v>
      </c>
      <c r="K11" s="148">
        <f>'RC-D'!K11</f>
        <v>399371793.65050501</v>
      </c>
      <c r="L11" s="149">
        <f>'RC-D'!L11</f>
        <v>3297821534.0801992</v>
      </c>
      <c r="M11" s="149">
        <f>'RC-D'!M11</f>
        <v>101637638.87736702</v>
      </c>
      <c r="N11" s="148">
        <f>'RC-D'!N11</f>
        <v>3399459172.9575663</v>
      </c>
      <c r="O11" s="148">
        <f>'RC-D'!O11</f>
        <v>4407859167.2401991</v>
      </c>
      <c r="P11" s="148">
        <f>'RC-D'!P11</f>
        <v>868159174.63720703</v>
      </c>
      <c r="Q11" s="148">
        <f>'RC-D'!Q11</f>
        <v>5276018341.8774061</v>
      </c>
    </row>
    <row r="12" spans="1:17" x14ac:dyDescent="0.2">
      <c r="A12" s="154"/>
      <c r="B12" s="96" t="s">
        <v>263</v>
      </c>
      <c r="C12" s="147">
        <f>'RC-D'!C12</f>
        <v>653353680.33999991</v>
      </c>
      <c r="D12" s="147">
        <f>'RC-D'!D12</f>
        <v>399147054.56060088</v>
      </c>
      <c r="E12" s="148">
        <f>'RC-D'!E12</f>
        <v>1052500734.9006008</v>
      </c>
      <c r="F12" s="147">
        <f>'RC-D'!F12</f>
        <v>87535582.49000001</v>
      </c>
      <c r="G12" s="147">
        <f>'RC-D'!G12</f>
        <v>76857762.177226007</v>
      </c>
      <c r="H12" s="148">
        <f>'RC-D'!H12</f>
        <v>164393344.66722602</v>
      </c>
      <c r="I12" s="147">
        <f>'RC-D'!I12</f>
        <v>214074009.5</v>
      </c>
      <c r="J12" s="147">
        <f>'RC-D'!J12</f>
        <v>37200157.970504999</v>
      </c>
      <c r="K12" s="148">
        <f>'RC-D'!K12</f>
        <v>251274167.470505</v>
      </c>
      <c r="L12" s="147">
        <f>'RC-D'!L12</f>
        <v>3297821534.0801992</v>
      </c>
      <c r="M12" s="147">
        <f>'RC-D'!M12</f>
        <v>50780101.864767075</v>
      </c>
      <c r="N12" s="148">
        <f>'RC-D'!N12</f>
        <v>3348601635.9449663</v>
      </c>
      <c r="O12" s="148">
        <f>'RC-D'!O12</f>
        <v>4252784806.4101996</v>
      </c>
      <c r="P12" s="148">
        <f>'RC-D'!P12</f>
        <v>563985076.57310057</v>
      </c>
      <c r="Q12" s="148">
        <f>'RC-D'!Q12</f>
        <v>4816769882.9833002</v>
      </c>
    </row>
    <row r="13" spans="1:17" x14ac:dyDescent="0.2">
      <c r="A13" s="154"/>
      <c r="B13" s="96" t="s">
        <v>264</v>
      </c>
      <c r="C13" s="147">
        <f>'RC-D'!C13</f>
        <v>5830497.5600000005</v>
      </c>
      <c r="D13" s="147">
        <f>'RC-D'!D13</f>
        <v>253200271.18840995</v>
      </c>
      <c r="E13" s="148">
        <f>'RC-D'!E13</f>
        <v>259030768.74840996</v>
      </c>
      <c r="F13" s="147">
        <f>'RC-D'!F13</f>
        <v>1146237.0900000001</v>
      </c>
      <c r="G13" s="147">
        <f>'RC-D'!G13</f>
        <v>116289.86309099989</v>
      </c>
      <c r="H13" s="148">
        <f>'RC-D'!H13</f>
        <v>1262526.953091</v>
      </c>
      <c r="I13" s="147">
        <f>'RC-D'!I13</f>
        <v>148097626.18000001</v>
      </c>
      <c r="J13" s="147">
        <f>'RC-D'!J13</f>
        <v>0</v>
      </c>
      <c r="K13" s="148">
        <f>'RC-D'!K13</f>
        <v>148097626.18000001</v>
      </c>
      <c r="L13" s="147">
        <f>'RC-D'!L13</f>
        <v>0</v>
      </c>
      <c r="M13" s="147">
        <f>'RC-D'!M13</f>
        <v>50857537.012600005</v>
      </c>
      <c r="N13" s="148">
        <f>'RC-D'!N13</f>
        <v>50857537.012600005</v>
      </c>
      <c r="O13" s="148">
        <f>'RC-D'!O13</f>
        <v>155074360.83000001</v>
      </c>
      <c r="P13" s="148">
        <f>'RC-D'!P13</f>
        <v>304174098.06410098</v>
      </c>
      <c r="Q13" s="148">
        <f>'RC-D'!Q13</f>
        <v>459248458.89410096</v>
      </c>
    </row>
    <row r="14" spans="1:17" x14ac:dyDescent="0.2">
      <c r="A14" s="154"/>
      <c r="B14" s="97" t="s">
        <v>265</v>
      </c>
      <c r="C14" s="149">
        <f>'RC-D'!C14</f>
        <v>696546457.94999993</v>
      </c>
      <c r="D14" s="149">
        <f>'RC-D'!D14</f>
        <v>1329072950.2553267</v>
      </c>
      <c r="E14" s="148">
        <f>'RC-D'!E14</f>
        <v>2025619408.2053268</v>
      </c>
      <c r="F14" s="149">
        <f>'RC-D'!F14</f>
        <v>88702240.200000003</v>
      </c>
      <c r="G14" s="149">
        <f>'RC-D'!G14</f>
        <v>98354582.710317031</v>
      </c>
      <c r="H14" s="148">
        <f>'RC-D'!H14</f>
        <v>187056822.91031703</v>
      </c>
      <c r="I14" s="149">
        <f>'RC-D'!I14</f>
        <v>986706779.80935407</v>
      </c>
      <c r="J14" s="149">
        <f>'RC-D'!J14</f>
        <v>900841597.79488492</v>
      </c>
      <c r="K14" s="148">
        <f>'RC-D'!K14</f>
        <v>1887548377.604239</v>
      </c>
      <c r="L14" s="149">
        <f>'RC-D'!L14</f>
        <v>3300043520.4701996</v>
      </c>
      <c r="M14" s="149">
        <f>'RC-D'!M14</f>
        <v>101637638.87736654</v>
      </c>
      <c r="N14" s="148">
        <f>'RC-D'!N14</f>
        <v>3401681159.3475661</v>
      </c>
      <c r="O14" s="148">
        <f>'RC-D'!O14</f>
        <v>5071998998.4295473</v>
      </c>
      <c r="P14" s="148">
        <f>'RC-D'!P14</f>
        <v>2429906769.637908</v>
      </c>
      <c r="Q14" s="148">
        <f>'RC-D'!Q14</f>
        <v>7501905768.0674553</v>
      </c>
    </row>
    <row r="15" spans="1:17" x14ac:dyDescent="0.2">
      <c r="A15" s="154"/>
      <c r="B15" s="145" t="s">
        <v>266</v>
      </c>
      <c r="C15" s="150"/>
      <c r="D15" s="150"/>
      <c r="E15" s="151"/>
      <c r="F15" s="150"/>
      <c r="G15" s="150"/>
      <c r="H15" s="150"/>
      <c r="I15" s="150"/>
      <c r="J15" s="150"/>
      <c r="K15" s="150"/>
      <c r="L15" s="151"/>
      <c r="M15" s="150"/>
      <c r="N15" s="150"/>
      <c r="O15" s="150"/>
      <c r="P15" s="150"/>
      <c r="Q15" s="150"/>
    </row>
    <row r="16" spans="1:17" x14ac:dyDescent="0.2">
      <c r="A16" s="154"/>
      <c r="B16" s="92" t="s">
        <v>25</v>
      </c>
      <c r="C16" s="149">
        <f>'RC-D'!C16</f>
        <v>6524659844.5012989</v>
      </c>
      <c r="D16" s="149">
        <f>'RC-D'!D16</f>
        <v>4764837986.0782032</v>
      </c>
      <c r="E16" s="148">
        <f>'RC-D'!E16</f>
        <v>11289497830.579502</v>
      </c>
      <c r="F16" s="149">
        <f>'RC-D'!F16</f>
        <v>2369651817.9287996</v>
      </c>
      <c r="G16" s="149">
        <f>'RC-D'!G16</f>
        <v>1430712710.3831182</v>
      </c>
      <c r="H16" s="148">
        <f>'RC-D'!H16</f>
        <v>3800364528.3119178</v>
      </c>
      <c r="I16" s="149">
        <f>'RC-D'!I16</f>
        <v>3553558239.4900002</v>
      </c>
      <c r="J16" s="149">
        <f>'RC-D'!J16</f>
        <v>824954050.64917994</v>
      </c>
      <c r="K16" s="148">
        <f>'RC-D'!K16</f>
        <v>4378512290.1391802</v>
      </c>
      <c r="L16" s="149">
        <f>'RC-D'!L16</f>
        <v>1255416192.4475</v>
      </c>
      <c r="M16" s="149">
        <f>'RC-D'!M16</f>
        <v>186039795.84291506</v>
      </c>
      <c r="N16" s="148">
        <f>'RC-D'!N16</f>
        <v>1441455988.290415</v>
      </c>
      <c r="O16" s="148">
        <f>'RC-D'!O16</f>
        <v>13703286094.367598</v>
      </c>
      <c r="P16" s="148">
        <f>'RC-D'!P16</f>
        <v>7206544542.9534206</v>
      </c>
      <c r="Q16" s="148">
        <f>'RC-D'!Q16</f>
        <v>20909830637.321018</v>
      </c>
    </row>
    <row r="17" spans="1:17" x14ac:dyDescent="0.2">
      <c r="A17" s="154"/>
      <c r="B17" s="98" t="s">
        <v>267</v>
      </c>
      <c r="C17" s="152">
        <f>'RC-D'!C17</f>
        <v>6458424498.6148005</v>
      </c>
      <c r="D17" s="152">
        <f>'RC-D'!D17</f>
        <v>4116026091.3248777</v>
      </c>
      <c r="E17" s="148">
        <f>'RC-D'!E17</f>
        <v>10574450589.939678</v>
      </c>
      <c r="F17" s="152">
        <f>'RC-D'!F17</f>
        <v>2364149747.2387996</v>
      </c>
      <c r="G17" s="152">
        <f>'RC-D'!G17</f>
        <v>1396045764.5385766</v>
      </c>
      <c r="H17" s="148">
        <f>'RC-D'!H17</f>
        <v>3760195511.7773762</v>
      </c>
      <c r="I17" s="152">
        <f>'RC-D'!I17</f>
        <v>3551286937.0700002</v>
      </c>
      <c r="J17" s="152">
        <f>'RC-D'!J17</f>
        <v>682521746.60650635</v>
      </c>
      <c r="K17" s="148">
        <f>'RC-D'!K17</f>
        <v>4233808683.6765065</v>
      </c>
      <c r="L17" s="152">
        <f>'RC-D'!L17</f>
        <v>1254737378.9175</v>
      </c>
      <c r="M17" s="152">
        <f>'RC-D'!M17</f>
        <v>168525425.3727119</v>
      </c>
      <c r="N17" s="148">
        <f>'RC-D'!N17</f>
        <v>1423262804.2902119</v>
      </c>
      <c r="O17" s="148">
        <f>'RC-D'!O17</f>
        <v>13628598561.841101</v>
      </c>
      <c r="P17" s="148">
        <f>'RC-D'!P17</f>
        <v>6363119027.8426723</v>
      </c>
      <c r="Q17" s="148">
        <f>'RC-D'!Q17</f>
        <v>19991717589.683773</v>
      </c>
    </row>
    <row r="18" spans="1:17" x14ac:dyDescent="0.2">
      <c r="A18" s="154"/>
      <c r="B18" s="98" t="s">
        <v>268</v>
      </c>
      <c r="C18" s="152">
        <f>'RC-D'!C18</f>
        <v>66235345.886500008</v>
      </c>
      <c r="D18" s="152">
        <f>'RC-D'!D18</f>
        <v>648811894.75332224</v>
      </c>
      <c r="E18" s="148">
        <f>'RC-D'!E18</f>
        <v>715047240.63982224</v>
      </c>
      <c r="F18" s="152">
        <f>'RC-D'!F18</f>
        <v>5502070.6900000004</v>
      </c>
      <c r="G18" s="152">
        <f>'RC-D'!G18</f>
        <v>34666945.844541997</v>
      </c>
      <c r="H18" s="148">
        <f>'RC-D'!H18</f>
        <v>40169016.534541994</v>
      </c>
      <c r="I18" s="152">
        <f>'RC-D'!I18</f>
        <v>2271302.42</v>
      </c>
      <c r="J18" s="152">
        <f>'RC-D'!J18</f>
        <v>142432304.04267502</v>
      </c>
      <c r="K18" s="148">
        <f>'RC-D'!K18</f>
        <v>144703606.46267501</v>
      </c>
      <c r="L18" s="152">
        <f>'RC-D'!L18</f>
        <v>678813.53</v>
      </c>
      <c r="M18" s="152">
        <f>'RC-D'!M18</f>
        <v>17514370.470202997</v>
      </c>
      <c r="N18" s="148">
        <f>'RC-D'!N18</f>
        <v>18193184.000202999</v>
      </c>
      <c r="O18" s="148">
        <f>'RC-D'!O18</f>
        <v>74687532.526499987</v>
      </c>
      <c r="P18" s="148">
        <f>'RC-D'!P18</f>
        <v>843425515.11074209</v>
      </c>
      <c r="Q18" s="148">
        <f>'RC-D'!Q18</f>
        <v>918113047.63724208</v>
      </c>
    </row>
    <row r="19" spans="1:17" x14ac:dyDescent="0.2">
      <c r="A19" s="155"/>
      <c r="B19" s="92" t="s">
        <v>8</v>
      </c>
      <c r="C19" s="149">
        <f>'RC-D'!C19</f>
        <v>3112329254.6430349</v>
      </c>
      <c r="D19" s="149">
        <f>'RC-D'!D19</f>
        <v>6058545607.6575499</v>
      </c>
      <c r="E19" s="148">
        <f>'RC-D'!E19</f>
        <v>9170874862.3005848</v>
      </c>
      <c r="F19" s="149">
        <f>'RC-D'!F19</f>
        <v>897788986.50639963</v>
      </c>
      <c r="G19" s="149">
        <f>'RC-D'!G19</f>
        <v>3293670840.9509726</v>
      </c>
      <c r="H19" s="148">
        <f>'RC-D'!H19</f>
        <v>4191459827.4573722</v>
      </c>
      <c r="I19" s="149">
        <f>'RC-D'!I19</f>
        <v>4679754336.690999</v>
      </c>
      <c r="J19" s="149">
        <f>'RC-D'!J19</f>
        <v>7560495005.6424608</v>
      </c>
      <c r="K19" s="148">
        <f>'RC-D'!K19</f>
        <v>12240249342.33346</v>
      </c>
      <c r="L19" s="149">
        <f>'RC-D'!L19</f>
        <v>2280291542.9484</v>
      </c>
      <c r="M19" s="149">
        <f>'RC-D'!M19</f>
        <v>1879635609.2837224</v>
      </c>
      <c r="N19" s="148">
        <f>'RC-D'!N19</f>
        <v>4159927152.2321224</v>
      </c>
      <c r="O19" s="148">
        <f>'RC-D'!O19</f>
        <v>10970164120.788834</v>
      </c>
      <c r="P19" s="148">
        <f>'RC-D'!P19</f>
        <v>18834118232.968555</v>
      </c>
      <c r="Q19" s="148">
        <f>'RC-D'!Q19</f>
        <v>29804282353.757389</v>
      </c>
    </row>
    <row r="20" spans="1:17" x14ac:dyDescent="0.2">
      <c r="B20" s="98" t="s">
        <v>269</v>
      </c>
      <c r="C20" s="152">
        <f>'RC-D'!C20</f>
        <v>2773343921.811235</v>
      </c>
      <c r="D20" s="152">
        <f>'RC-D'!D20</f>
        <v>2729698508.366756</v>
      </c>
      <c r="E20" s="148">
        <f>'RC-D'!E20</f>
        <v>5503042430.1779909</v>
      </c>
      <c r="F20" s="152">
        <f>'RC-D'!F20</f>
        <v>803187338.2863996</v>
      </c>
      <c r="G20" s="152">
        <f>'RC-D'!G20</f>
        <v>2364250181.008172</v>
      </c>
      <c r="H20" s="148">
        <f>'RC-D'!H20</f>
        <v>3167437519.2945714</v>
      </c>
      <c r="I20" s="152">
        <f>'RC-D'!I20</f>
        <v>3996676054.7909994</v>
      </c>
      <c r="J20" s="152">
        <f>'RC-D'!J20</f>
        <v>5677605304.3162031</v>
      </c>
      <c r="K20" s="148">
        <f>'RC-D'!K20</f>
        <v>9674281359.1072025</v>
      </c>
      <c r="L20" s="152">
        <f>'RC-D'!L20</f>
        <v>1798576822.2315996</v>
      </c>
      <c r="M20" s="152">
        <f>'RC-D'!M20</f>
        <v>1192413609.0749552</v>
      </c>
      <c r="N20" s="148">
        <f>'RC-D'!N20</f>
        <v>2990990431.3065548</v>
      </c>
      <c r="O20" s="148">
        <f>'RC-D'!O20</f>
        <v>9371784137.1202354</v>
      </c>
      <c r="P20" s="148">
        <f>'RC-D'!P20</f>
        <v>11994555336.38607</v>
      </c>
      <c r="Q20" s="148">
        <f>'RC-D'!Q20</f>
        <v>21366339473.506306</v>
      </c>
    </row>
    <row r="21" spans="1:17" x14ac:dyDescent="0.2">
      <c r="B21" s="98" t="s">
        <v>270</v>
      </c>
      <c r="C21" s="152">
        <f>'RC-D'!C21</f>
        <v>338985332.83179992</v>
      </c>
      <c r="D21" s="152">
        <f>'RC-D'!D21</f>
        <v>3328847099.2908025</v>
      </c>
      <c r="E21" s="148">
        <f>'RC-D'!E21</f>
        <v>3667832432.1226025</v>
      </c>
      <c r="F21" s="152">
        <f>'RC-D'!F21</f>
        <v>94601648.220000014</v>
      </c>
      <c r="G21" s="152">
        <f>'RC-D'!G21</f>
        <v>929420659.94280303</v>
      </c>
      <c r="H21" s="148">
        <f>'RC-D'!H21</f>
        <v>1024022308.1628031</v>
      </c>
      <c r="I21" s="152">
        <f>'RC-D'!I21</f>
        <v>683078281.9000001</v>
      </c>
      <c r="J21" s="152">
        <f>'RC-D'!J21</f>
        <v>1882889701.3262544</v>
      </c>
      <c r="K21" s="148">
        <f>'RC-D'!K21</f>
        <v>2565967983.2262545</v>
      </c>
      <c r="L21" s="152">
        <f>'RC-D'!L21</f>
        <v>481714720.71679997</v>
      </c>
      <c r="M21" s="152">
        <f>'RC-D'!M21</f>
        <v>687222000.20876741</v>
      </c>
      <c r="N21" s="148">
        <f>'RC-D'!N21</f>
        <v>1168936720.9255674</v>
      </c>
      <c r="O21" s="148">
        <f>'RC-D'!O21</f>
        <v>1598379983.6685991</v>
      </c>
      <c r="P21" s="148">
        <f>'RC-D'!P21</f>
        <v>6839562896.5825186</v>
      </c>
      <c r="Q21" s="148">
        <f>'RC-D'!Q21</f>
        <v>8437942880.2511177</v>
      </c>
    </row>
    <row r="22" spans="1:17" x14ac:dyDescent="0.2">
      <c r="B22" s="99" t="s">
        <v>271</v>
      </c>
      <c r="C22" s="153">
        <f>'RC-D'!C22</f>
        <v>9636989099.1443348</v>
      </c>
      <c r="D22" s="153">
        <f>'RC-D'!D22</f>
        <v>10823383593.735754</v>
      </c>
      <c r="E22" s="148">
        <f>'RC-D'!E22</f>
        <v>20460372692.880089</v>
      </c>
      <c r="F22" s="153">
        <f>'RC-D'!F22</f>
        <v>3267440804.4352002</v>
      </c>
      <c r="G22" s="153">
        <f>'RC-D'!G22</f>
        <v>4724383551.3340912</v>
      </c>
      <c r="H22" s="148">
        <f>'RC-D'!H22</f>
        <v>7991824355.7692909</v>
      </c>
      <c r="I22" s="153">
        <f>'RC-D'!I22</f>
        <v>8233312576.1809988</v>
      </c>
      <c r="J22" s="153">
        <f>'RC-D'!J22</f>
        <v>8385449056.2916384</v>
      </c>
      <c r="K22" s="148">
        <f>'RC-D'!K22</f>
        <v>16618761632.472637</v>
      </c>
      <c r="L22" s="153">
        <f>'RC-D'!L22</f>
        <v>3535707735.3959007</v>
      </c>
      <c r="M22" s="153">
        <f>'RC-D'!M22</f>
        <v>2065675405.1266375</v>
      </c>
      <c r="N22" s="148">
        <f>'RC-D'!N22</f>
        <v>5601383140.5225382</v>
      </c>
      <c r="O22" s="148">
        <f>'RC-D'!O22</f>
        <v>24673450215.156433</v>
      </c>
      <c r="P22" s="148">
        <f>'RC-D'!P22</f>
        <v>26040662775.922028</v>
      </c>
      <c r="Q22" s="148">
        <f>'RC-D'!Q22</f>
        <v>50714112991.078461</v>
      </c>
    </row>
    <row r="23" spans="1:17" x14ac:dyDescent="0.2">
      <c r="B23" s="156" t="s">
        <v>26</v>
      </c>
      <c r="C23" s="157">
        <f>'RC-D'!C23</f>
        <v>10333535557.094334</v>
      </c>
      <c r="D23" s="157">
        <f>'RC-D'!D23</f>
        <v>12152456543.991081</v>
      </c>
      <c r="E23" s="157">
        <f>'RC-D'!E23</f>
        <v>22485992101.085415</v>
      </c>
      <c r="F23" s="157">
        <f>'RC-D'!F23</f>
        <v>3356143044.6352</v>
      </c>
      <c r="G23" s="157">
        <f>'RC-D'!G23</f>
        <v>4822738134.0444069</v>
      </c>
      <c r="H23" s="157">
        <f>'RC-D'!H23</f>
        <v>8178881178.6796074</v>
      </c>
      <c r="I23" s="157">
        <f>'RC-D'!I23</f>
        <v>9220019355.9903469</v>
      </c>
      <c r="J23" s="157">
        <f>'RC-D'!J23</f>
        <v>9286290654.0865269</v>
      </c>
      <c r="K23" s="157">
        <f>'RC-D'!K23</f>
        <v>18506310010.076874</v>
      </c>
      <c r="L23" s="157">
        <f>'RC-D'!L23</f>
        <v>6835751255.8661003</v>
      </c>
      <c r="M23" s="157">
        <f>'RC-D'!M23</f>
        <v>2167313044.0040035</v>
      </c>
      <c r="N23" s="157">
        <f>'RC-D'!N23</f>
        <v>9003064299.8701038</v>
      </c>
      <c r="O23" s="157">
        <f>'RC-D'!O23</f>
        <v>29745449213.586033</v>
      </c>
      <c r="P23" s="157">
        <f>'RC-D'!P23</f>
        <v>28470569545.559841</v>
      </c>
      <c r="Q23" s="157">
        <f>'RC-D'!Q23</f>
        <v>58216018759.145874</v>
      </c>
    </row>
  </sheetData>
  <mergeCells count="7">
    <mergeCell ref="O4:Q4"/>
    <mergeCell ref="A4:A5"/>
    <mergeCell ref="B4:B5"/>
    <mergeCell ref="C4:E4"/>
    <mergeCell ref="F4:H4"/>
    <mergeCell ref="I4:K4"/>
    <mergeCell ref="L4:N4"/>
  </mergeCells>
  <pageMargins left="0.25" right="0.25" top="0.75" bottom="0.75" header="0.3" footer="0.3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</sheetPr>
  <dimension ref="A1:AB53"/>
  <sheetViews>
    <sheetView view="pageBreakPreview" zoomScale="93" zoomScaleNormal="115" zoomScaleSheetLayoutView="130" workbookViewId="0">
      <selection activeCell="A3" sqref="A3"/>
    </sheetView>
  </sheetViews>
  <sheetFormatPr defaultColWidth="8.7109375" defaultRowHeight="12.75" x14ac:dyDescent="0.2"/>
  <cols>
    <col min="1" max="1" width="59.7109375" style="107" customWidth="1"/>
    <col min="2" max="2" width="15" style="107" bestFit="1" customWidth="1"/>
    <col min="3" max="4" width="9.85546875" style="107" bestFit="1" customWidth="1"/>
    <col min="5" max="7" width="8.85546875" style="107" bestFit="1" customWidth="1"/>
    <col min="8" max="13" width="8.7109375" style="107"/>
    <col min="14" max="16" width="8.85546875" style="107" bestFit="1" customWidth="1"/>
    <col min="17" max="19" width="9.85546875" style="107" bestFit="1" customWidth="1"/>
    <col min="20" max="28" width="8.85546875" style="107" bestFit="1" customWidth="1"/>
    <col min="29" max="16384" width="8.7109375" style="107"/>
  </cols>
  <sheetData>
    <row r="1" spans="1:28" x14ac:dyDescent="0.2">
      <c r="A1" s="110" t="s">
        <v>221</v>
      </c>
    </row>
    <row r="2" spans="1:28" x14ac:dyDescent="0.2">
      <c r="A2" s="68"/>
    </row>
    <row r="3" spans="1:28" x14ac:dyDescent="0.2">
      <c r="A3" s="68">
        <f>BS!B3</f>
        <v>45535</v>
      </c>
    </row>
    <row r="4" spans="1:28" x14ac:dyDescent="0.2">
      <c r="A4" s="166" t="s">
        <v>272</v>
      </c>
    </row>
    <row r="5" spans="1:28" ht="87" customHeight="1" x14ac:dyDescent="0.2">
      <c r="A5" s="204" t="s">
        <v>220</v>
      </c>
      <c r="B5" s="205" t="s">
        <v>193</v>
      </c>
      <c r="C5" s="205"/>
      <c r="D5" s="205"/>
      <c r="E5" s="205" t="s">
        <v>194</v>
      </c>
      <c r="F5" s="205"/>
      <c r="G5" s="205"/>
      <c r="H5" s="205" t="s">
        <v>195</v>
      </c>
      <c r="I5" s="205"/>
      <c r="J5" s="205"/>
      <c r="K5" s="205" t="s">
        <v>196</v>
      </c>
      <c r="L5" s="205"/>
      <c r="M5" s="205"/>
      <c r="N5" s="205" t="s">
        <v>197</v>
      </c>
      <c r="O5" s="205"/>
      <c r="P5" s="205"/>
      <c r="Q5" s="203" t="s">
        <v>198</v>
      </c>
      <c r="R5" s="203"/>
      <c r="S5" s="203"/>
      <c r="T5" s="203" t="s">
        <v>199</v>
      </c>
      <c r="U5" s="203"/>
      <c r="V5" s="203"/>
      <c r="W5" s="203" t="s">
        <v>200</v>
      </c>
      <c r="X5" s="203"/>
      <c r="Y5" s="203"/>
      <c r="Z5" s="203" t="s">
        <v>201</v>
      </c>
      <c r="AA5" s="203"/>
      <c r="AB5" s="203"/>
    </row>
    <row r="6" spans="1:28" x14ac:dyDescent="0.2">
      <c r="A6" s="204"/>
      <c r="B6" s="108" t="s">
        <v>22</v>
      </c>
      <c r="C6" s="108" t="s">
        <v>23</v>
      </c>
      <c r="D6" s="108" t="s">
        <v>72</v>
      </c>
      <c r="E6" s="108" t="s">
        <v>22</v>
      </c>
      <c r="F6" s="108" t="s">
        <v>23</v>
      </c>
      <c r="G6" s="108" t="s">
        <v>72</v>
      </c>
      <c r="H6" s="108" t="s">
        <v>22</v>
      </c>
      <c r="I6" s="108" t="s">
        <v>23</v>
      </c>
      <c r="J6" s="108" t="s">
        <v>72</v>
      </c>
      <c r="K6" s="108" t="s">
        <v>22</v>
      </c>
      <c r="L6" s="108" t="s">
        <v>23</v>
      </c>
      <c r="M6" s="108" t="s">
        <v>72</v>
      </c>
      <c r="N6" s="108" t="s">
        <v>22</v>
      </c>
      <c r="O6" s="108" t="s">
        <v>23</v>
      </c>
      <c r="P6" s="108" t="s">
        <v>72</v>
      </c>
      <c r="Q6" s="108" t="s">
        <v>22</v>
      </c>
      <c r="R6" s="108" t="s">
        <v>23</v>
      </c>
      <c r="S6" s="108" t="s">
        <v>72</v>
      </c>
      <c r="T6" s="108" t="s">
        <v>22</v>
      </c>
      <c r="U6" s="108" t="s">
        <v>23</v>
      </c>
      <c r="V6" s="108" t="s">
        <v>72</v>
      </c>
      <c r="W6" s="108" t="s">
        <v>22</v>
      </c>
      <c r="X6" s="108" t="s">
        <v>23</v>
      </c>
      <c r="Y6" s="108" t="s">
        <v>72</v>
      </c>
      <c r="Z6" s="108" t="s">
        <v>22</v>
      </c>
      <c r="AA6" s="108" t="s">
        <v>23</v>
      </c>
      <c r="AB6" s="108" t="s">
        <v>72</v>
      </c>
    </row>
    <row r="7" spans="1:28" x14ac:dyDescent="0.2">
      <c r="A7" s="103" t="s">
        <v>275</v>
      </c>
      <c r="B7" s="158">
        <v>45749447.369999997</v>
      </c>
      <c r="C7" s="158">
        <v>1213362.5438000001</v>
      </c>
      <c r="D7" s="158">
        <v>46962809.913800001</v>
      </c>
      <c r="E7" s="159">
        <v>392029.57218366</v>
      </c>
      <c r="F7" s="159">
        <v>4019.70979747</v>
      </c>
      <c r="G7" s="159">
        <v>396049.28198113001</v>
      </c>
      <c r="H7" s="109">
        <v>9.5000000000000001E-2</v>
      </c>
      <c r="I7" s="105">
        <v>8.8329400000000002E-2</v>
      </c>
      <c r="J7" s="109">
        <v>9.4820199999999993E-2</v>
      </c>
      <c r="K7" s="106">
        <v>13</v>
      </c>
      <c r="L7" s="106">
        <v>9.1122300000000003</v>
      </c>
      <c r="M7" s="106">
        <v>12.895200000000001</v>
      </c>
      <c r="N7" s="162">
        <v>0</v>
      </c>
      <c r="O7" s="162">
        <v>0</v>
      </c>
      <c r="P7" s="162">
        <v>0</v>
      </c>
      <c r="Q7" s="162">
        <v>45749447.369999997</v>
      </c>
      <c r="R7" s="162">
        <v>1213362.5438000001</v>
      </c>
      <c r="S7" s="162">
        <v>46962809.913800001</v>
      </c>
      <c r="T7" s="162">
        <v>0</v>
      </c>
      <c r="U7" s="162">
        <v>0</v>
      </c>
      <c r="V7" s="162">
        <v>0</v>
      </c>
      <c r="W7" s="162">
        <v>0</v>
      </c>
      <c r="X7" s="162">
        <v>0</v>
      </c>
      <c r="Y7" s="162">
        <v>0</v>
      </c>
      <c r="Z7" s="162">
        <v>0</v>
      </c>
      <c r="AA7" s="162">
        <v>0</v>
      </c>
      <c r="AB7" s="162">
        <v>0</v>
      </c>
    </row>
    <row r="8" spans="1:28" x14ac:dyDescent="0.2">
      <c r="A8" s="102" t="s">
        <v>92</v>
      </c>
      <c r="B8" s="158">
        <v>46952723.069799997</v>
      </c>
      <c r="C8" s="158">
        <v>28609328.241790392</v>
      </c>
      <c r="D8" s="158">
        <v>75562051.311590374</v>
      </c>
      <c r="E8" s="159">
        <v>269870.69951229001</v>
      </c>
      <c r="F8" s="159">
        <v>305064.85321999999</v>
      </c>
      <c r="G8" s="159">
        <v>574935.55273229012</v>
      </c>
      <c r="H8" s="109">
        <v>0.124387</v>
      </c>
      <c r="I8" s="105">
        <v>9.205055730456263E-2</v>
      </c>
      <c r="J8" s="109">
        <v>0.112037</v>
      </c>
      <c r="K8" s="106">
        <v>39.973399999999998</v>
      </c>
      <c r="L8" s="106">
        <v>53.750384103081721</v>
      </c>
      <c r="M8" s="106">
        <v>45.241500000000002</v>
      </c>
      <c r="N8" s="162">
        <v>204708.29</v>
      </c>
      <c r="O8" s="162">
        <v>0</v>
      </c>
      <c r="P8" s="162">
        <v>204708.29</v>
      </c>
      <c r="Q8" s="162">
        <v>46407102.388999991</v>
      </c>
      <c r="R8" s="162">
        <v>28609280.159890391</v>
      </c>
      <c r="S8" s="162">
        <v>75016382.548890367</v>
      </c>
      <c r="T8" s="162">
        <v>325336.34080000001</v>
      </c>
      <c r="U8" s="162">
        <v>0</v>
      </c>
      <c r="V8" s="162">
        <v>325336.34080000001</v>
      </c>
      <c r="W8" s="162">
        <v>220284.34</v>
      </c>
      <c r="X8" s="162">
        <v>48.081899999999997</v>
      </c>
      <c r="Y8" s="162">
        <v>220332.42190000002</v>
      </c>
      <c r="Z8" s="162">
        <v>0</v>
      </c>
      <c r="AA8" s="162">
        <v>0</v>
      </c>
      <c r="AB8" s="162">
        <v>0</v>
      </c>
    </row>
    <row r="9" spans="1:28" x14ac:dyDescent="0.2">
      <c r="A9" s="102" t="s">
        <v>93</v>
      </c>
      <c r="B9" s="158">
        <v>669372462.22329986</v>
      </c>
      <c r="C9" s="158">
        <v>62524822.799699992</v>
      </c>
      <c r="D9" s="158">
        <v>731897285.023</v>
      </c>
      <c r="E9" s="159">
        <v>2895687.1960635302</v>
      </c>
      <c r="F9" s="159">
        <v>443541.54242220998</v>
      </c>
      <c r="G9" s="159">
        <v>3339228.73848572</v>
      </c>
      <c r="H9" s="109">
        <v>0.12683</v>
      </c>
      <c r="I9" s="105">
        <v>8.179986310444412E-2</v>
      </c>
      <c r="J9" s="109">
        <v>0.122985</v>
      </c>
      <c r="K9" s="106">
        <v>29.754999999999999</v>
      </c>
      <c r="L9" s="106">
        <v>23.331415798260778</v>
      </c>
      <c r="M9" s="106">
        <v>29.2044</v>
      </c>
      <c r="N9" s="162">
        <v>851377.44</v>
      </c>
      <c r="O9" s="162">
        <v>384393.95999999996</v>
      </c>
      <c r="P9" s="162">
        <v>1235771.3999999999</v>
      </c>
      <c r="Q9" s="162">
        <v>667140877.17259991</v>
      </c>
      <c r="R9" s="162">
        <v>61884107.781399995</v>
      </c>
      <c r="S9" s="162">
        <v>729024984.95400012</v>
      </c>
      <c r="T9" s="162">
        <v>12624.4</v>
      </c>
      <c r="U9" s="162">
        <v>0</v>
      </c>
      <c r="V9" s="162">
        <v>12624.4</v>
      </c>
      <c r="W9" s="162">
        <v>1874603.0925</v>
      </c>
      <c r="X9" s="162">
        <v>581424.47829999996</v>
      </c>
      <c r="Y9" s="162">
        <v>2456027.5708000003</v>
      </c>
      <c r="Z9" s="162">
        <v>344357.55820000003</v>
      </c>
      <c r="AA9" s="162">
        <v>59290.54</v>
      </c>
      <c r="AB9" s="162">
        <v>403648.09820000001</v>
      </c>
    </row>
    <row r="10" spans="1:28" x14ac:dyDescent="0.2">
      <c r="A10" s="102" t="s">
        <v>202</v>
      </c>
      <c r="B10" s="158">
        <v>205406182.56239998</v>
      </c>
      <c r="C10" s="158">
        <v>1675594.1735</v>
      </c>
      <c r="D10" s="158">
        <v>207081776.736</v>
      </c>
      <c r="E10" s="159">
        <v>1001792.96287044</v>
      </c>
      <c r="F10" s="159">
        <v>3546.0625999999997</v>
      </c>
      <c r="G10" s="159">
        <v>1005339.02547044</v>
      </c>
      <c r="H10" s="109">
        <v>0.14274500000000001</v>
      </c>
      <c r="I10" s="105">
        <v>0.10943</v>
      </c>
      <c r="J10" s="109">
        <v>0.14244200000000001</v>
      </c>
      <c r="K10" s="106">
        <v>22.1159</v>
      </c>
      <c r="L10" s="106">
        <v>64.456100000000006</v>
      </c>
      <c r="M10" s="106">
        <v>22.459499999999998</v>
      </c>
      <c r="N10" s="162">
        <v>0</v>
      </c>
      <c r="O10" s="162">
        <v>0</v>
      </c>
      <c r="P10" s="162">
        <v>0</v>
      </c>
      <c r="Q10" s="162">
        <v>205360470.91239998</v>
      </c>
      <c r="R10" s="162">
        <v>1675594.1735</v>
      </c>
      <c r="S10" s="162">
        <v>207036065.086</v>
      </c>
      <c r="T10" s="162">
        <v>0</v>
      </c>
      <c r="U10" s="162">
        <v>0</v>
      </c>
      <c r="V10" s="162">
        <v>0</v>
      </c>
      <c r="W10" s="162">
        <v>45711.65</v>
      </c>
      <c r="X10" s="162">
        <v>0</v>
      </c>
      <c r="Y10" s="162">
        <v>45711.65</v>
      </c>
      <c r="Z10" s="162">
        <v>0</v>
      </c>
      <c r="AA10" s="162">
        <v>0</v>
      </c>
      <c r="AB10" s="162">
        <v>0</v>
      </c>
    </row>
    <row r="11" spans="1:28" x14ac:dyDescent="0.2">
      <c r="A11" s="102" t="s">
        <v>94</v>
      </c>
      <c r="B11" s="158">
        <v>323345857.35000712</v>
      </c>
      <c r="C11" s="158">
        <v>3252092582.4678006</v>
      </c>
      <c r="D11" s="158">
        <v>3575438439.8178086</v>
      </c>
      <c r="E11" s="159">
        <v>18605570.853150949</v>
      </c>
      <c r="F11" s="159">
        <v>31518392.169339981</v>
      </c>
      <c r="G11" s="159">
        <v>50123963.022390924</v>
      </c>
      <c r="H11" s="109">
        <v>0.115888</v>
      </c>
      <c r="I11" s="105">
        <v>0.10504260690679863</v>
      </c>
      <c r="J11" s="109">
        <v>0.10596899999999999</v>
      </c>
      <c r="K11" s="106">
        <v>45.325200000000002</v>
      </c>
      <c r="L11" s="106">
        <v>39.172628480038718</v>
      </c>
      <c r="M11" s="106">
        <v>39.717599999999997</v>
      </c>
      <c r="N11" s="162">
        <v>31087797.547200006</v>
      </c>
      <c r="O11" s="162">
        <v>77124336.021155</v>
      </c>
      <c r="P11" s="162">
        <v>108212133.56835501</v>
      </c>
      <c r="Q11" s="162">
        <v>270025896.55564642</v>
      </c>
      <c r="R11" s="162">
        <v>2970507882.3150711</v>
      </c>
      <c r="S11" s="162">
        <v>3240533778.8706183</v>
      </c>
      <c r="T11" s="162">
        <v>13527042.686581001</v>
      </c>
      <c r="U11" s="162">
        <v>200555521.1010623</v>
      </c>
      <c r="V11" s="162">
        <v>214082563.78764328</v>
      </c>
      <c r="W11" s="162">
        <v>39792918.107779704</v>
      </c>
      <c r="X11" s="162">
        <v>59982210.630367294</v>
      </c>
      <c r="Y11" s="162">
        <v>99775128.738246992</v>
      </c>
      <c r="Z11" s="162">
        <v>0</v>
      </c>
      <c r="AA11" s="162">
        <v>21046968.421300001</v>
      </c>
      <c r="AB11" s="162">
        <v>21046968.421300001</v>
      </c>
    </row>
    <row r="12" spans="1:28" x14ac:dyDescent="0.2">
      <c r="A12" s="102" t="s">
        <v>95</v>
      </c>
      <c r="B12" s="158">
        <v>607045962.30865908</v>
      </c>
      <c r="C12" s="158">
        <v>2403669247.1507163</v>
      </c>
      <c r="D12" s="158">
        <v>3010715209.4593744</v>
      </c>
      <c r="E12" s="159">
        <v>7389191.5394014698</v>
      </c>
      <c r="F12" s="159">
        <v>20465978.83307527</v>
      </c>
      <c r="G12" s="159">
        <v>27855170.372376736</v>
      </c>
      <c r="H12" s="109">
        <v>0.123475</v>
      </c>
      <c r="I12" s="105">
        <v>8.6421914036890729E-2</v>
      </c>
      <c r="J12" s="109">
        <v>9.3817200000000003E-2</v>
      </c>
      <c r="K12" s="106">
        <v>99.022300000000001</v>
      </c>
      <c r="L12" s="106">
        <v>118.8555299050996</v>
      </c>
      <c r="M12" s="106">
        <v>114.892</v>
      </c>
      <c r="N12" s="162">
        <v>9198687.4793999996</v>
      </c>
      <c r="O12" s="162">
        <v>47255571.74656301</v>
      </c>
      <c r="P12" s="162">
        <v>56454259.225963004</v>
      </c>
      <c r="Q12" s="162">
        <v>543281589.24295902</v>
      </c>
      <c r="R12" s="162">
        <v>2200921190.9632559</v>
      </c>
      <c r="S12" s="162">
        <v>2744202780.2061143</v>
      </c>
      <c r="T12" s="162">
        <v>42410969.17239999</v>
      </c>
      <c r="U12" s="162">
        <v>139405549.85834533</v>
      </c>
      <c r="V12" s="162">
        <v>181816519.03084531</v>
      </c>
      <c r="W12" s="162">
        <v>21353403.893300001</v>
      </c>
      <c r="X12" s="162">
        <v>62106399.809684992</v>
      </c>
      <c r="Y12" s="162">
        <v>83459803.702984989</v>
      </c>
      <c r="Z12" s="162">
        <v>0</v>
      </c>
      <c r="AA12" s="162">
        <v>1236106.5194300001</v>
      </c>
      <c r="AB12" s="162">
        <v>1236106.5194300001</v>
      </c>
    </row>
    <row r="13" spans="1:28" x14ac:dyDescent="0.2">
      <c r="A13" s="102" t="s">
        <v>96</v>
      </c>
      <c r="B13" s="158">
        <v>497393256.47627705</v>
      </c>
      <c r="C13" s="158">
        <v>451844289.47111911</v>
      </c>
      <c r="D13" s="158">
        <v>949237545.94739628</v>
      </c>
      <c r="E13" s="159">
        <v>12500261.270184821</v>
      </c>
      <c r="F13" s="159">
        <v>4604779.1321861297</v>
      </c>
      <c r="G13" s="159">
        <v>17105040.402370956</v>
      </c>
      <c r="H13" s="109">
        <v>0.135375</v>
      </c>
      <c r="I13" s="105">
        <v>9.5085945408945799E-2</v>
      </c>
      <c r="J13" s="109">
        <v>0.116063</v>
      </c>
      <c r="K13" s="106">
        <v>38.211300000000001</v>
      </c>
      <c r="L13" s="106">
        <v>50.888419797191496</v>
      </c>
      <c r="M13" s="106">
        <v>44.308100000000003</v>
      </c>
      <c r="N13" s="162">
        <v>13322986.1885</v>
      </c>
      <c r="O13" s="162">
        <v>10428000.123299999</v>
      </c>
      <c r="P13" s="162">
        <v>23750986.311700001</v>
      </c>
      <c r="Q13" s="162">
        <v>418495236.50017703</v>
      </c>
      <c r="R13" s="162">
        <v>414009504.81814796</v>
      </c>
      <c r="S13" s="162">
        <v>832504741.31832504</v>
      </c>
      <c r="T13" s="162">
        <v>46831301.618800007</v>
      </c>
      <c r="U13" s="162">
        <v>23474380.548171163</v>
      </c>
      <c r="V13" s="162">
        <v>70305682.166971162</v>
      </c>
      <c r="W13" s="162">
        <v>32037126.7652</v>
      </c>
      <c r="X13" s="162">
        <v>14360404.104800001</v>
      </c>
      <c r="Y13" s="162">
        <v>46397530.869999997</v>
      </c>
      <c r="Z13" s="162">
        <v>29591.592100000002</v>
      </c>
      <c r="AA13" s="162">
        <v>0</v>
      </c>
      <c r="AB13" s="162">
        <v>29591.592100000002</v>
      </c>
    </row>
    <row r="14" spans="1:28" x14ac:dyDescent="0.2">
      <c r="A14" s="102" t="s">
        <v>97</v>
      </c>
      <c r="B14" s="158">
        <v>675143970.48439991</v>
      </c>
      <c r="C14" s="158">
        <v>1388339783.8757713</v>
      </c>
      <c r="D14" s="158">
        <v>2063483754.3602715</v>
      </c>
      <c r="E14" s="159">
        <v>14317693.999712711</v>
      </c>
      <c r="F14" s="159">
        <v>13028076.33888486</v>
      </c>
      <c r="G14" s="159">
        <v>27345770.338597588</v>
      </c>
      <c r="H14" s="109">
        <v>0.127276</v>
      </c>
      <c r="I14" s="105">
        <v>0.10880927551938617</v>
      </c>
      <c r="J14" s="109">
        <v>0.11485099999999999</v>
      </c>
      <c r="K14" s="106">
        <v>60.682299999999998</v>
      </c>
      <c r="L14" s="106">
        <v>73.192284434970091</v>
      </c>
      <c r="M14" s="106">
        <v>69.098100000000002</v>
      </c>
      <c r="N14" s="162">
        <v>10153095.2784</v>
      </c>
      <c r="O14" s="162">
        <v>26534022.440798998</v>
      </c>
      <c r="P14" s="162">
        <v>36687117.719199002</v>
      </c>
      <c r="Q14" s="162">
        <v>553120058.11529982</v>
      </c>
      <c r="R14" s="162">
        <v>1330577394.4471817</v>
      </c>
      <c r="S14" s="162">
        <v>1883697452.562582</v>
      </c>
      <c r="T14" s="162">
        <v>104703051.08500001</v>
      </c>
      <c r="U14" s="162">
        <v>17141758.819690481</v>
      </c>
      <c r="V14" s="162">
        <v>121844809.90469049</v>
      </c>
      <c r="W14" s="162">
        <v>17320861.2841</v>
      </c>
      <c r="X14" s="162">
        <v>40620630.608898997</v>
      </c>
      <c r="Y14" s="162">
        <v>57941491.892998993</v>
      </c>
      <c r="Z14" s="162">
        <v>0</v>
      </c>
      <c r="AA14" s="162">
        <v>0</v>
      </c>
      <c r="AB14" s="162">
        <v>0</v>
      </c>
    </row>
    <row r="15" spans="1:28" x14ac:dyDescent="0.2">
      <c r="A15" s="102" t="s">
        <v>203</v>
      </c>
      <c r="B15" s="158">
        <v>1152707257.6346865</v>
      </c>
      <c r="C15" s="158">
        <v>703446277.79901254</v>
      </c>
      <c r="D15" s="158">
        <v>1856153535.4336989</v>
      </c>
      <c r="E15" s="159">
        <v>13536456.843800899</v>
      </c>
      <c r="F15" s="159">
        <v>6435162.42556707</v>
      </c>
      <c r="G15" s="159">
        <v>19971619.269367959</v>
      </c>
      <c r="H15" s="109">
        <v>0.12523300000000001</v>
      </c>
      <c r="I15" s="105">
        <v>8.3853329592527476E-2</v>
      </c>
      <c r="J15" s="109">
        <v>0.110085</v>
      </c>
      <c r="K15" s="106">
        <v>55.427999999999997</v>
      </c>
      <c r="L15" s="106">
        <v>70.713508073899561</v>
      </c>
      <c r="M15" s="106">
        <v>61.091099999999997</v>
      </c>
      <c r="N15" s="162">
        <v>16072737.435000001</v>
      </c>
      <c r="O15" s="162">
        <v>34582313.352372408</v>
      </c>
      <c r="P15" s="162">
        <v>50655050.787472397</v>
      </c>
      <c r="Q15" s="162">
        <v>1111188043.8326864</v>
      </c>
      <c r="R15" s="162">
        <v>672311781.19833314</v>
      </c>
      <c r="S15" s="162">
        <v>1783499825.0311193</v>
      </c>
      <c r="T15" s="162">
        <v>28306771.177200001</v>
      </c>
      <c r="U15" s="162">
        <v>18561868.5691</v>
      </c>
      <c r="V15" s="162">
        <v>46868639.746200003</v>
      </c>
      <c r="W15" s="162">
        <v>12491483.833799999</v>
      </c>
      <c r="X15" s="162">
        <v>12197996.518879399</v>
      </c>
      <c r="Y15" s="162">
        <v>24689480.352679398</v>
      </c>
      <c r="Z15" s="162">
        <v>720958.79099999997</v>
      </c>
      <c r="AA15" s="162">
        <v>374631.51269999996</v>
      </c>
      <c r="AB15" s="162">
        <v>1095590.3036999998</v>
      </c>
    </row>
    <row r="16" spans="1:28" x14ac:dyDescent="0.2">
      <c r="A16" s="102" t="s">
        <v>98</v>
      </c>
      <c r="B16" s="158">
        <v>808455475.86699712</v>
      </c>
      <c r="C16" s="158">
        <v>753369858.14350748</v>
      </c>
      <c r="D16" s="158">
        <v>1561825334.0104046</v>
      </c>
      <c r="E16" s="159">
        <v>13299221.906050088</v>
      </c>
      <c r="F16" s="159">
        <v>25536111.517617896</v>
      </c>
      <c r="G16" s="159">
        <v>38835333.423567995</v>
      </c>
      <c r="H16" s="109">
        <v>0.124054</v>
      </c>
      <c r="I16" s="105">
        <v>9.1957046332760042E-2</v>
      </c>
      <c r="J16" s="109">
        <v>0.108572</v>
      </c>
      <c r="K16" s="106">
        <v>60.874299999999998</v>
      </c>
      <c r="L16" s="106">
        <v>70.953945999167516</v>
      </c>
      <c r="M16" s="106">
        <v>65.723399999999998</v>
      </c>
      <c r="N16" s="162">
        <v>13937556.849200001</v>
      </c>
      <c r="O16" s="162">
        <v>21317162.938091688</v>
      </c>
      <c r="P16" s="162">
        <v>35254719.787291691</v>
      </c>
      <c r="Q16" s="162">
        <v>739814917.66814077</v>
      </c>
      <c r="R16" s="162">
        <v>543892306.11397779</v>
      </c>
      <c r="S16" s="162">
        <v>1283707223.7818186</v>
      </c>
      <c r="T16" s="162">
        <v>49315131.266000003</v>
      </c>
      <c r="U16" s="162">
        <v>176950725.333538</v>
      </c>
      <c r="V16" s="162">
        <v>226265856.59963802</v>
      </c>
      <c r="W16" s="162">
        <v>19280781.210056297</v>
      </c>
      <c r="X16" s="162">
        <v>32526826.695991691</v>
      </c>
      <c r="Y16" s="162">
        <v>51807607.906147994</v>
      </c>
      <c r="Z16" s="162">
        <v>44645.722799999996</v>
      </c>
      <c r="AA16" s="162">
        <v>0</v>
      </c>
      <c r="AB16" s="162">
        <v>44645.722799999996</v>
      </c>
    </row>
    <row r="17" spans="1:28" x14ac:dyDescent="0.2">
      <c r="A17" s="102" t="s">
        <v>204</v>
      </c>
      <c r="B17" s="158">
        <v>296329196.6846</v>
      </c>
      <c r="C17" s="158">
        <v>341646390.15231097</v>
      </c>
      <c r="D17" s="158">
        <v>637975586.83681107</v>
      </c>
      <c r="E17" s="159">
        <v>3101213.5394620998</v>
      </c>
      <c r="F17" s="159">
        <v>1980710.79179047</v>
      </c>
      <c r="G17" s="159">
        <v>5081924.3312525703</v>
      </c>
      <c r="H17" s="109">
        <v>0.12382799999999999</v>
      </c>
      <c r="I17" s="105">
        <v>7.8825278865846782E-2</v>
      </c>
      <c r="J17" s="109">
        <v>9.9739499999999995E-2</v>
      </c>
      <c r="K17" s="106">
        <v>55.806899999999999</v>
      </c>
      <c r="L17" s="106">
        <v>63.595641687959585</v>
      </c>
      <c r="M17" s="106">
        <v>59.98</v>
      </c>
      <c r="N17" s="162">
        <v>3461654.5135999997</v>
      </c>
      <c r="O17" s="162">
        <v>1586268.1771</v>
      </c>
      <c r="P17" s="162">
        <v>5047922.6908</v>
      </c>
      <c r="Q17" s="162">
        <v>286355663.85420001</v>
      </c>
      <c r="R17" s="162">
        <v>328303067.89741093</v>
      </c>
      <c r="S17" s="162">
        <v>614658731.75141108</v>
      </c>
      <c r="T17" s="162">
        <v>5666809.4691000003</v>
      </c>
      <c r="U17" s="162">
        <v>10139041.0691</v>
      </c>
      <c r="V17" s="162">
        <v>15805850.5382</v>
      </c>
      <c r="W17" s="162">
        <v>4290893.1767000007</v>
      </c>
      <c r="X17" s="162">
        <v>3204281.1858000001</v>
      </c>
      <c r="Y17" s="162">
        <v>7495174.3625999996</v>
      </c>
      <c r="Z17" s="162">
        <v>15830.184600000001</v>
      </c>
      <c r="AA17" s="162">
        <v>0</v>
      </c>
      <c r="AB17" s="162">
        <v>15830.184600000001</v>
      </c>
    </row>
    <row r="18" spans="1:28" x14ac:dyDescent="0.2">
      <c r="A18" s="102" t="s">
        <v>205</v>
      </c>
      <c r="B18" s="158">
        <v>233346012.71664992</v>
      </c>
      <c r="C18" s="158">
        <v>362029050.023058</v>
      </c>
      <c r="D18" s="158">
        <v>595375062.73970795</v>
      </c>
      <c r="E18" s="159">
        <v>4255757.0093904203</v>
      </c>
      <c r="F18" s="159">
        <v>3008685.96787774</v>
      </c>
      <c r="G18" s="159">
        <v>7264442.9772681603</v>
      </c>
      <c r="H18" s="109">
        <v>0.13899800000000001</v>
      </c>
      <c r="I18" s="105">
        <v>8.2523335710828399E-2</v>
      </c>
      <c r="J18" s="109">
        <v>0.10466300000000001</v>
      </c>
      <c r="K18" s="106">
        <v>50.389400000000002</v>
      </c>
      <c r="L18" s="106">
        <v>53.586346805061311</v>
      </c>
      <c r="M18" s="106">
        <v>52.332599999999999</v>
      </c>
      <c r="N18" s="162">
        <v>2472305.3565000002</v>
      </c>
      <c r="O18" s="162">
        <v>6271327.5023000007</v>
      </c>
      <c r="P18" s="162">
        <v>8743632.8587999996</v>
      </c>
      <c r="Q18" s="162">
        <v>211802456.66844994</v>
      </c>
      <c r="R18" s="162">
        <v>343173250.19125801</v>
      </c>
      <c r="S18" s="162">
        <v>554975706.85960793</v>
      </c>
      <c r="T18" s="162">
        <v>18314551.434599999</v>
      </c>
      <c r="U18" s="162">
        <v>11579647.5733</v>
      </c>
      <c r="V18" s="162">
        <v>29894199.0079</v>
      </c>
      <c r="W18" s="162">
        <v>3208334.6143999994</v>
      </c>
      <c r="X18" s="162">
        <v>7047863.8206000002</v>
      </c>
      <c r="Y18" s="162">
        <v>10256198.435100002</v>
      </c>
      <c r="Z18" s="162">
        <v>20669.999199999998</v>
      </c>
      <c r="AA18" s="162">
        <v>228288.43789999999</v>
      </c>
      <c r="AB18" s="162">
        <v>248958.43709999998</v>
      </c>
    </row>
    <row r="19" spans="1:28" x14ac:dyDescent="0.2">
      <c r="A19" s="102" t="s">
        <v>99</v>
      </c>
      <c r="B19" s="158">
        <v>983180648.21912003</v>
      </c>
      <c r="C19" s="158">
        <v>1144468432.0024076</v>
      </c>
      <c r="D19" s="158">
        <v>2127649080.2215273</v>
      </c>
      <c r="E19" s="159">
        <v>21327844.883498184</v>
      </c>
      <c r="F19" s="159">
        <v>20044350.646159369</v>
      </c>
      <c r="G19" s="159">
        <v>41372195.529757567</v>
      </c>
      <c r="H19" s="109">
        <v>0.13195000000000001</v>
      </c>
      <c r="I19" s="105">
        <v>7.9705522234412768E-2</v>
      </c>
      <c r="J19" s="109">
        <v>0.103767</v>
      </c>
      <c r="K19" s="106">
        <v>57.864800000000002</v>
      </c>
      <c r="L19" s="106">
        <v>70.678993444780133</v>
      </c>
      <c r="M19" s="106">
        <v>64.750100000000003</v>
      </c>
      <c r="N19" s="162">
        <v>23091974.3519</v>
      </c>
      <c r="O19" s="162">
        <v>42968765.917832509</v>
      </c>
      <c r="P19" s="162">
        <v>66060740.269732498</v>
      </c>
      <c r="Q19" s="162">
        <v>915326205.60572004</v>
      </c>
      <c r="R19" s="162">
        <v>1053484786.6416349</v>
      </c>
      <c r="S19" s="162">
        <v>1968810992.2473547</v>
      </c>
      <c r="T19" s="162">
        <v>35425794.99059999</v>
      </c>
      <c r="U19" s="162">
        <v>37637289.960040003</v>
      </c>
      <c r="V19" s="162">
        <v>73063084.950640008</v>
      </c>
      <c r="W19" s="162">
        <v>32294071.283700004</v>
      </c>
      <c r="X19" s="162">
        <v>52065999.153732494</v>
      </c>
      <c r="Y19" s="162">
        <v>84360070.437432483</v>
      </c>
      <c r="Z19" s="162">
        <v>134576.33910000001</v>
      </c>
      <c r="AA19" s="162">
        <v>1280356.247</v>
      </c>
      <c r="AB19" s="162">
        <v>1414932.5861</v>
      </c>
    </row>
    <row r="20" spans="1:28" x14ac:dyDescent="0.2">
      <c r="A20" s="102" t="s">
        <v>100</v>
      </c>
      <c r="B20" s="158">
        <v>422948494.94708031</v>
      </c>
      <c r="C20" s="158">
        <v>340147591.54269612</v>
      </c>
      <c r="D20" s="158">
        <v>763096086.48977637</v>
      </c>
      <c r="E20" s="159">
        <v>9700862.962688569</v>
      </c>
      <c r="F20" s="159">
        <v>3962650.2087826794</v>
      </c>
      <c r="G20" s="159">
        <v>13663513.171471249</v>
      </c>
      <c r="H20" s="109">
        <v>0.12643199999999999</v>
      </c>
      <c r="I20" s="105">
        <v>8.0064966684263328E-2</v>
      </c>
      <c r="J20" s="109">
        <v>0.105902</v>
      </c>
      <c r="K20" s="106">
        <v>74.038300000000007</v>
      </c>
      <c r="L20" s="106">
        <v>71.735301846612572</v>
      </c>
      <c r="M20" s="106">
        <v>73.015199999999993</v>
      </c>
      <c r="N20" s="162">
        <v>7706699.9893324096</v>
      </c>
      <c r="O20" s="162">
        <v>9192751.9339606203</v>
      </c>
      <c r="P20" s="162">
        <v>16899451.923193023</v>
      </c>
      <c r="Q20" s="162">
        <v>383267273.12854308</v>
      </c>
      <c r="R20" s="162">
        <v>303061001.1912455</v>
      </c>
      <c r="S20" s="162">
        <v>686328274.31978858</v>
      </c>
      <c r="T20" s="162">
        <v>18117976.713499997</v>
      </c>
      <c r="U20" s="162">
        <v>25268149.439199999</v>
      </c>
      <c r="V20" s="162">
        <v>43386126.152800001</v>
      </c>
      <c r="W20" s="162">
        <v>21561654.427737221</v>
      </c>
      <c r="X20" s="162">
        <v>11818440.912250619</v>
      </c>
      <c r="Y20" s="162">
        <v>33380095.339887828</v>
      </c>
      <c r="Z20" s="162">
        <v>1590.6773000000001</v>
      </c>
      <c r="AA20" s="162">
        <v>0</v>
      </c>
      <c r="AB20" s="162">
        <v>1590.6773000000001</v>
      </c>
    </row>
    <row r="21" spans="1:28" x14ac:dyDescent="0.2">
      <c r="A21" s="102" t="s">
        <v>101</v>
      </c>
      <c r="B21" s="158">
        <v>767590334.70638239</v>
      </c>
      <c r="C21" s="158">
        <v>2380371237.82514</v>
      </c>
      <c r="D21" s="158">
        <v>3147961572.5315228</v>
      </c>
      <c r="E21" s="159">
        <v>11241799.956520801</v>
      </c>
      <c r="F21" s="159">
        <v>33171542.005918868</v>
      </c>
      <c r="G21" s="159">
        <v>44413341.962439664</v>
      </c>
      <c r="H21" s="109">
        <v>0.13072</v>
      </c>
      <c r="I21" s="105">
        <v>8.8213466062384352E-2</v>
      </c>
      <c r="J21" s="109">
        <v>9.8286499999999999E-2</v>
      </c>
      <c r="K21" s="106">
        <v>111.634</v>
      </c>
      <c r="L21" s="106">
        <v>124.31350359500016</v>
      </c>
      <c r="M21" s="106">
        <v>121.298</v>
      </c>
      <c r="N21" s="162">
        <v>16263836.170400001</v>
      </c>
      <c r="O21" s="162">
        <v>44673179.213091314</v>
      </c>
      <c r="P21" s="162">
        <v>60937015.383591309</v>
      </c>
      <c r="Q21" s="162">
        <v>701991104.44288242</v>
      </c>
      <c r="R21" s="162">
        <v>2070962804.6633098</v>
      </c>
      <c r="S21" s="162">
        <v>2772953909.1061926</v>
      </c>
      <c r="T21" s="162">
        <v>48629036.676900007</v>
      </c>
      <c r="U21" s="162">
        <v>192100525.99615297</v>
      </c>
      <c r="V21" s="162">
        <v>240729562.67305297</v>
      </c>
      <c r="W21" s="162">
        <v>16549865.6735</v>
      </c>
      <c r="X21" s="162">
        <v>116109157.8846273</v>
      </c>
      <c r="Y21" s="162">
        <v>132659023.55812731</v>
      </c>
      <c r="Z21" s="162">
        <v>420327.91310000001</v>
      </c>
      <c r="AA21" s="162">
        <v>1198749.2810499999</v>
      </c>
      <c r="AB21" s="162">
        <v>1619077.1941499999</v>
      </c>
    </row>
    <row r="22" spans="1:28" x14ac:dyDescent="0.2">
      <c r="A22" s="102" t="s">
        <v>102</v>
      </c>
      <c r="B22" s="158">
        <v>329239134.73852986</v>
      </c>
      <c r="C22" s="158">
        <v>483877482.75903201</v>
      </c>
      <c r="D22" s="158">
        <v>813116617.4974618</v>
      </c>
      <c r="E22" s="159">
        <v>4815139.0172612192</v>
      </c>
      <c r="F22" s="159">
        <v>5461577.9869644009</v>
      </c>
      <c r="G22" s="159">
        <v>10276717.004225601</v>
      </c>
      <c r="H22" s="109">
        <v>0.124944</v>
      </c>
      <c r="I22" s="105">
        <v>8.0920665535337485E-2</v>
      </c>
      <c r="J22" s="109">
        <v>9.8719600000000005E-2</v>
      </c>
      <c r="K22" s="106">
        <v>88.269400000000005</v>
      </c>
      <c r="L22" s="106">
        <v>111.70967665803224</v>
      </c>
      <c r="M22" s="106">
        <v>102.215</v>
      </c>
      <c r="N22" s="162">
        <v>9874930.1509000007</v>
      </c>
      <c r="O22" s="162">
        <v>25235266.160811</v>
      </c>
      <c r="P22" s="162">
        <v>35110196.311710998</v>
      </c>
      <c r="Q22" s="162">
        <v>293836208.28482985</v>
      </c>
      <c r="R22" s="162">
        <v>431069950.53610098</v>
      </c>
      <c r="S22" s="162">
        <v>724906158.82073081</v>
      </c>
      <c r="T22" s="162">
        <v>20974047.678300001</v>
      </c>
      <c r="U22" s="162">
        <v>19508656.479480002</v>
      </c>
      <c r="V22" s="162">
        <v>40482704.157780007</v>
      </c>
      <c r="W22" s="162">
        <v>14409015.495399999</v>
      </c>
      <c r="X22" s="162">
        <v>31764768.446051002</v>
      </c>
      <c r="Y22" s="162">
        <v>46173783.941551</v>
      </c>
      <c r="Z22" s="162">
        <v>19863.28</v>
      </c>
      <c r="AA22" s="162">
        <v>1534107.2974</v>
      </c>
      <c r="AB22" s="162">
        <v>1553970.5774000001</v>
      </c>
    </row>
    <row r="23" spans="1:28" x14ac:dyDescent="0.2">
      <c r="A23" s="102" t="s">
        <v>103</v>
      </c>
      <c r="B23" s="158">
        <v>145651713.27177331</v>
      </c>
      <c r="C23" s="158">
        <v>787416159.74697685</v>
      </c>
      <c r="D23" s="158">
        <v>933067873.01875007</v>
      </c>
      <c r="E23" s="159">
        <v>1440536.9288925901</v>
      </c>
      <c r="F23" s="159">
        <v>11330963.099199811</v>
      </c>
      <c r="G23" s="159">
        <v>12771500.028092401</v>
      </c>
      <c r="H23" s="109">
        <v>0.128223</v>
      </c>
      <c r="I23" s="105">
        <v>0.10073437564201923</v>
      </c>
      <c r="J23" s="109">
        <v>0.104949</v>
      </c>
      <c r="K23" s="106">
        <v>47.644199999999998</v>
      </c>
      <c r="L23" s="106">
        <v>62.610403373072479</v>
      </c>
      <c r="M23" s="106">
        <v>60.289099999999998</v>
      </c>
      <c r="N23" s="162">
        <v>1094572.0599999998</v>
      </c>
      <c r="O23" s="162">
        <v>12636905.4011</v>
      </c>
      <c r="P23" s="162">
        <v>13731477.461099999</v>
      </c>
      <c r="Q23" s="162">
        <v>103870285.15137331</v>
      </c>
      <c r="R23" s="162">
        <v>524198845.68917686</v>
      </c>
      <c r="S23" s="162">
        <v>628069130.84055007</v>
      </c>
      <c r="T23" s="162">
        <v>40294644.9067</v>
      </c>
      <c r="U23" s="162">
        <v>250549585.2225</v>
      </c>
      <c r="V23" s="162">
        <v>290844230.12919998</v>
      </c>
      <c r="W23" s="162">
        <v>1486783.2136999997</v>
      </c>
      <c r="X23" s="162">
        <v>12667728.8353</v>
      </c>
      <c r="Y23" s="162">
        <v>14154512.049000001</v>
      </c>
      <c r="Z23" s="162">
        <v>0</v>
      </c>
      <c r="AA23" s="162">
        <v>0</v>
      </c>
      <c r="AB23" s="162">
        <v>0</v>
      </c>
    </row>
    <row r="24" spans="1:28" x14ac:dyDescent="0.2">
      <c r="A24" s="102" t="s">
        <v>206</v>
      </c>
      <c r="B24" s="158">
        <v>127473249.62549999</v>
      </c>
      <c r="C24" s="158">
        <v>371389488.04990208</v>
      </c>
      <c r="D24" s="158">
        <v>498862737.67550212</v>
      </c>
      <c r="E24" s="159">
        <v>4222479.1865133196</v>
      </c>
      <c r="F24" s="159">
        <v>3602682.3667641296</v>
      </c>
      <c r="G24" s="159">
        <v>7825161.5532774497</v>
      </c>
      <c r="H24" s="109">
        <v>0.124469</v>
      </c>
      <c r="I24" s="105">
        <v>9.0789579930970712E-2</v>
      </c>
      <c r="J24" s="109">
        <v>9.94226E-2</v>
      </c>
      <c r="K24" s="106">
        <v>28.315300000000001</v>
      </c>
      <c r="L24" s="106">
        <v>47.651506994065215</v>
      </c>
      <c r="M24" s="106">
        <v>42.707999999999998</v>
      </c>
      <c r="N24" s="162">
        <v>2040624.0835000002</v>
      </c>
      <c r="O24" s="162">
        <v>9957402.2970000003</v>
      </c>
      <c r="P24" s="162">
        <v>11998026.3805</v>
      </c>
      <c r="Q24" s="162">
        <v>103909976.0431</v>
      </c>
      <c r="R24" s="162">
        <v>359306555.29450202</v>
      </c>
      <c r="S24" s="162">
        <v>463216531.3377021</v>
      </c>
      <c r="T24" s="162">
        <v>19277620.049799997</v>
      </c>
      <c r="U24" s="162">
        <v>5037242.4667000007</v>
      </c>
      <c r="V24" s="162">
        <v>24314862.5165</v>
      </c>
      <c r="W24" s="162">
        <v>4285653.5326000005</v>
      </c>
      <c r="X24" s="162">
        <v>6864587.1426999997</v>
      </c>
      <c r="Y24" s="162">
        <v>11150240.6753</v>
      </c>
      <c r="Z24" s="162">
        <v>0</v>
      </c>
      <c r="AA24" s="162">
        <v>181103.14600000001</v>
      </c>
      <c r="AB24" s="162">
        <v>181103.14600000001</v>
      </c>
    </row>
    <row r="25" spans="1:28" x14ac:dyDescent="0.2">
      <c r="A25" s="102" t="s">
        <v>104</v>
      </c>
      <c r="B25" s="158">
        <v>597511900.32980001</v>
      </c>
      <c r="C25" s="158">
        <v>1603188574.2936487</v>
      </c>
      <c r="D25" s="158">
        <v>2200700474.6234484</v>
      </c>
      <c r="E25" s="159">
        <v>724687.53369129007</v>
      </c>
      <c r="F25" s="159">
        <v>6823172.3817270501</v>
      </c>
      <c r="G25" s="159">
        <v>7547859.9154183399</v>
      </c>
      <c r="H25" s="109">
        <v>0.116855</v>
      </c>
      <c r="I25" s="105">
        <v>0.10419281731654231</v>
      </c>
      <c r="J25" s="109">
        <v>0.107696</v>
      </c>
      <c r="K25" s="106">
        <v>34.740900000000003</v>
      </c>
      <c r="L25" s="106">
        <v>148.54657069790312</v>
      </c>
      <c r="M25" s="106">
        <v>117.134</v>
      </c>
      <c r="N25" s="162">
        <v>142.33000000000001</v>
      </c>
      <c r="O25" s="162">
        <v>3422526.1251059999</v>
      </c>
      <c r="P25" s="162">
        <v>3422668.455106</v>
      </c>
      <c r="Q25" s="162">
        <v>597427831.31120002</v>
      </c>
      <c r="R25" s="162">
        <v>1586784459.3193429</v>
      </c>
      <c r="S25" s="162">
        <v>2184212290.6305428</v>
      </c>
      <c r="T25" s="162">
        <v>82200.375599999985</v>
      </c>
      <c r="U25" s="162">
        <v>10754722.7907</v>
      </c>
      <c r="V25" s="162">
        <v>10836923.166300001</v>
      </c>
      <c r="W25" s="162">
        <v>1868.643</v>
      </c>
      <c r="X25" s="162">
        <v>5649392.1836060006</v>
      </c>
      <c r="Y25" s="162">
        <v>5651260.8266059998</v>
      </c>
      <c r="Z25" s="162">
        <v>0</v>
      </c>
      <c r="AA25" s="162">
        <v>0</v>
      </c>
      <c r="AB25" s="162">
        <v>0</v>
      </c>
    </row>
    <row r="26" spans="1:28" x14ac:dyDescent="0.2">
      <c r="A26" s="102" t="s">
        <v>105</v>
      </c>
      <c r="B26" s="158">
        <v>76653451.913399979</v>
      </c>
      <c r="C26" s="158">
        <v>154663896.33246058</v>
      </c>
      <c r="D26" s="158">
        <v>231317348.24586061</v>
      </c>
      <c r="E26" s="159">
        <v>827567.84802752011</v>
      </c>
      <c r="F26" s="159">
        <v>462715.01527158008</v>
      </c>
      <c r="G26" s="159">
        <v>1290282.8632990997</v>
      </c>
      <c r="H26" s="109">
        <v>0.13769100000000001</v>
      </c>
      <c r="I26" s="105">
        <v>9.932716206277642E-2</v>
      </c>
      <c r="J26" s="109">
        <v>0.11207499999999999</v>
      </c>
      <c r="K26" s="106">
        <v>32.457000000000001</v>
      </c>
      <c r="L26" s="106">
        <v>44.232925421512086</v>
      </c>
      <c r="M26" s="106">
        <v>40.326900000000002</v>
      </c>
      <c r="N26" s="162">
        <v>315495.08020000003</v>
      </c>
      <c r="O26" s="162">
        <v>168663.37385999999</v>
      </c>
      <c r="P26" s="162">
        <v>484158.45405999996</v>
      </c>
      <c r="Q26" s="162">
        <v>74475882.591599986</v>
      </c>
      <c r="R26" s="162">
        <v>153542919.43380058</v>
      </c>
      <c r="S26" s="162">
        <v>228018802.0255006</v>
      </c>
      <c r="T26" s="162">
        <v>1586910.2755</v>
      </c>
      <c r="U26" s="162">
        <v>951260.08440000005</v>
      </c>
      <c r="V26" s="162">
        <v>2538170.3599</v>
      </c>
      <c r="W26" s="162">
        <v>590659.04630000005</v>
      </c>
      <c r="X26" s="162">
        <v>169716.81425999998</v>
      </c>
      <c r="Y26" s="162">
        <v>760375.86045999988</v>
      </c>
      <c r="Z26" s="162">
        <v>0</v>
      </c>
      <c r="AA26" s="162">
        <v>0</v>
      </c>
      <c r="AB26" s="162">
        <v>0</v>
      </c>
    </row>
    <row r="27" spans="1:28" x14ac:dyDescent="0.2">
      <c r="A27" s="102" t="s">
        <v>106</v>
      </c>
      <c r="B27" s="158">
        <v>784298790.59379995</v>
      </c>
      <c r="C27" s="158">
        <v>485101983.1799947</v>
      </c>
      <c r="D27" s="158">
        <v>1269400773.7736948</v>
      </c>
      <c r="E27" s="159">
        <v>8781919.3004989307</v>
      </c>
      <c r="F27" s="159">
        <v>18654081.738764569</v>
      </c>
      <c r="G27" s="159">
        <v>27436001.039263487</v>
      </c>
      <c r="H27" s="109">
        <v>0.119003</v>
      </c>
      <c r="I27" s="105">
        <v>8.3144548476364155E-2</v>
      </c>
      <c r="J27" s="109">
        <v>0.105266</v>
      </c>
      <c r="K27" s="106">
        <v>77.592100000000002</v>
      </c>
      <c r="L27" s="106">
        <v>102.88570241233474</v>
      </c>
      <c r="M27" s="106">
        <v>87.280699999999996</v>
      </c>
      <c r="N27" s="162">
        <v>6665595.3947000001</v>
      </c>
      <c r="O27" s="162">
        <v>25407404.178599998</v>
      </c>
      <c r="P27" s="162">
        <v>32072999.5733</v>
      </c>
      <c r="Q27" s="162">
        <v>737978948.30779994</v>
      </c>
      <c r="R27" s="162">
        <v>405179649.37856764</v>
      </c>
      <c r="S27" s="162">
        <v>1143158597.6862674</v>
      </c>
      <c r="T27" s="162">
        <v>26871367.613300003</v>
      </c>
      <c r="U27" s="162">
        <v>36733416.645327121</v>
      </c>
      <c r="V27" s="162">
        <v>63604784.258627102</v>
      </c>
      <c r="W27" s="162">
        <v>19447383.783399999</v>
      </c>
      <c r="X27" s="162">
        <v>43188917.156099997</v>
      </c>
      <c r="Y27" s="162">
        <v>62636300.939500004</v>
      </c>
      <c r="Z27" s="162">
        <v>1090.8893</v>
      </c>
      <c r="AA27" s="162">
        <v>0</v>
      </c>
      <c r="AB27" s="162">
        <v>1090.8893</v>
      </c>
    </row>
    <row r="28" spans="1:28" x14ac:dyDescent="0.2">
      <c r="A28" s="102" t="s">
        <v>107</v>
      </c>
      <c r="B28" s="158">
        <v>87679483.195700005</v>
      </c>
      <c r="C28" s="158">
        <v>65813732.735598996</v>
      </c>
      <c r="D28" s="158">
        <v>153493215.931299</v>
      </c>
      <c r="E28" s="159">
        <v>422498.7112945799</v>
      </c>
      <c r="F28" s="159">
        <v>263357.71749526</v>
      </c>
      <c r="G28" s="159">
        <v>685856.42878984008</v>
      </c>
      <c r="H28" s="109">
        <v>0.122711</v>
      </c>
      <c r="I28" s="105">
        <v>8.1821515630234765E-2</v>
      </c>
      <c r="J28" s="109">
        <v>0.105181</v>
      </c>
      <c r="K28" s="106">
        <v>66.342699999999994</v>
      </c>
      <c r="L28" s="106">
        <v>84.802584241780494</v>
      </c>
      <c r="M28" s="106">
        <v>74.275700000000001</v>
      </c>
      <c r="N28" s="162">
        <v>418724.39</v>
      </c>
      <c r="O28" s="162">
        <v>947052.01</v>
      </c>
      <c r="P28" s="162">
        <v>1365776.4</v>
      </c>
      <c r="Q28" s="162">
        <v>86028366.349299997</v>
      </c>
      <c r="R28" s="162">
        <v>63199546.434998997</v>
      </c>
      <c r="S28" s="162">
        <v>149227912.78429902</v>
      </c>
      <c r="T28" s="162">
        <v>1224893.6041999999</v>
      </c>
      <c r="U28" s="162">
        <v>1619907.608</v>
      </c>
      <c r="V28" s="162">
        <v>2844801.2122</v>
      </c>
      <c r="W28" s="162">
        <v>426223.24220000004</v>
      </c>
      <c r="X28" s="162">
        <v>994278.69259999995</v>
      </c>
      <c r="Y28" s="162">
        <v>1420501.9348000002</v>
      </c>
      <c r="Z28" s="162">
        <v>0</v>
      </c>
      <c r="AA28" s="162">
        <v>0</v>
      </c>
      <c r="AB28" s="162">
        <v>0</v>
      </c>
    </row>
    <row r="29" spans="1:28" x14ac:dyDescent="0.2">
      <c r="A29" s="102" t="s">
        <v>108</v>
      </c>
      <c r="B29" s="158">
        <v>99051381.354527816</v>
      </c>
      <c r="C29" s="158">
        <v>135911147.14845139</v>
      </c>
      <c r="D29" s="158">
        <v>234962528.5029791</v>
      </c>
      <c r="E29" s="159">
        <v>16563131.49420399</v>
      </c>
      <c r="F29" s="159">
        <v>473048.56688154</v>
      </c>
      <c r="G29" s="159">
        <v>17036180.061085492</v>
      </c>
      <c r="H29" s="109">
        <v>0.122922</v>
      </c>
      <c r="I29" s="105">
        <v>0.11406667148359675</v>
      </c>
      <c r="J29" s="109">
        <v>0.117467</v>
      </c>
      <c r="K29" s="106">
        <v>62.789400000000001</v>
      </c>
      <c r="L29" s="106">
        <v>66.930999242365047</v>
      </c>
      <c r="M29" s="106">
        <v>65.340299999999999</v>
      </c>
      <c r="N29" s="162">
        <v>451.05</v>
      </c>
      <c r="O29" s="162">
        <v>0</v>
      </c>
      <c r="P29" s="162">
        <v>451.05</v>
      </c>
      <c r="Q29" s="162">
        <v>80907249.353363425</v>
      </c>
      <c r="R29" s="162">
        <v>134259591.05297852</v>
      </c>
      <c r="S29" s="162">
        <v>215166840.40634179</v>
      </c>
      <c r="T29" s="162">
        <v>204891.18729999999</v>
      </c>
      <c r="U29" s="162">
        <v>740882.625</v>
      </c>
      <c r="V29" s="162">
        <v>945773.81229999999</v>
      </c>
      <c r="W29" s="162">
        <v>17939240.813864399</v>
      </c>
      <c r="X29" s="162">
        <v>910673.47047286003</v>
      </c>
      <c r="Y29" s="162">
        <v>18849914.284337301</v>
      </c>
      <c r="Z29" s="162">
        <v>0</v>
      </c>
      <c r="AA29" s="162">
        <v>0</v>
      </c>
      <c r="AB29" s="162">
        <v>0</v>
      </c>
    </row>
    <row r="30" spans="1:28" x14ac:dyDescent="0.2">
      <c r="A30" s="102" t="s">
        <v>109</v>
      </c>
      <c r="B30" s="158">
        <v>1404582926.4176161</v>
      </c>
      <c r="C30" s="158">
        <v>1849352062.011569</v>
      </c>
      <c r="D30" s="158">
        <v>3253934988.429285</v>
      </c>
      <c r="E30" s="159">
        <v>34078737.838317387</v>
      </c>
      <c r="F30" s="159">
        <v>21464021.398802157</v>
      </c>
      <c r="G30" s="159">
        <v>55542759.237019546</v>
      </c>
      <c r="H30" s="109">
        <v>0.141485</v>
      </c>
      <c r="I30" s="105">
        <v>8.583016975428566E-2</v>
      </c>
      <c r="J30" s="109">
        <v>0.10993799999999999</v>
      </c>
      <c r="K30" s="106">
        <v>70.100300000000004</v>
      </c>
      <c r="L30" s="106">
        <v>91.929021748324516</v>
      </c>
      <c r="M30" s="106">
        <v>82.4756</v>
      </c>
      <c r="N30" s="162">
        <v>22211549.999499999</v>
      </c>
      <c r="O30" s="162">
        <v>33890764.374661997</v>
      </c>
      <c r="P30" s="162">
        <v>56102314.374162003</v>
      </c>
      <c r="Q30" s="162">
        <v>1303097613.8521161</v>
      </c>
      <c r="R30" s="162">
        <v>1738291665.7144923</v>
      </c>
      <c r="S30" s="162">
        <v>3041389279.5666089</v>
      </c>
      <c r="T30" s="162">
        <v>68524125.974399999</v>
      </c>
      <c r="U30" s="162">
        <v>60493558.348371409</v>
      </c>
      <c r="V30" s="162">
        <v>129017684.3228714</v>
      </c>
      <c r="W30" s="162">
        <v>32578638.369600002</v>
      </c>
      <c r="X30" s="162">
        <v>45795280.150955103</v>
      </c>
      <c r="Y30" s="162">
        <v>78373918.520555094</v>
      </c>
      <c r="Z30" s="162">
        <v>382548.22150000004</v>
      </c>
      <c r="AA30" s="162">
        <v>4771557.7977500008</v>
      </c>
      <c r="AB30" s="162">
        <v>5154106.0192499999</v>
      </c>
    </row>
    <row r="31" spans="1:28" x14ac:dyDescent="0.2">
      <c r="A31" s="102" t="s">
        <v>110</v>
      </c>
      <c r="B31" s="158">
        <v>2897241003.5815845</v>
      </c>
      <c r="C31" s="158">
        <v>365035627.24895149</v>
      </c>
      <c r="D31" s="158">
        <v>3262276630.8305354</v>
      </c>
      <c r="E31" s="159">
        <v>77172314.282504484</v>
      </c>
      <c r="F31" s="159">
        <v>11136677.85858221</v>
      </c>
      <c r="G31" s="159">
        <v>88308992.140986696</v>
      </c>
      <c r="H31" s="109">
        <v>0.14807300000000001</v>
      </c>
      <c r="I31" s="105">
        <v>8.681649750800588E-2</v>
      </c>
      <c r="J31" s="109">
        <v>0.14149800000000001</v>
      </c>
      <c r="K31" s="106">
        <v>59.113900000000001</v>
      </c>
      <c r="L31" s="106">
        <v>85.679772595679736</v>
      </c>
      <c r="M31" s="106">
        <v>62.131599999999999</v>
      </c>
      <c r="N31" s="162">
        <v>76862926.73709999</v>
      </c>
      <c r="O31" s="162">
        <v>23801545.685991004</v>
      </c>
      <c r="P31" s="162">
        <v>100664472.42309101</v>
      </c>
      <c r="Q31" s="162">
        <v>2683125631.0914845</v>
      </c>
      <c r="R31" s="162">
        <v>313767943.26050252</v>
      </c>
      <c r="S31" s="162">
        <v>2996893574.3520861</v>
      </c>
      <c r="T31" s="162">
        <v>118275815.52339999</v>
      </c>
      <c r="U31" s="162">
        <v>26829760.522667997</v>
      </c>
      <c r="V31" s="162">
        <v>145105576.04596803</v>
      </c>
      <c r="W31" s="162">
        <v>92778894.529299989</v>
      </c>
      <c r="X31" s="162">
        <v>22480571.060371</v>
      </c>
      <c r="Y31" s="162">
        <v>115259465.58967099</v>
      </c>
      <c r="Z31" s="162">
        <v>3060662.4374000002</v>
      </c>
      <c r="AA31" s="162">
        <v>1957352.4054099999</v>
      </c>
      <c r="AB31" s="162">
        <v>5018014.8428099994</v>
      </c>
    </row>
    <row r="32" spans="1:28" x14ac:dyDescent="0.2">
      <c r="A32" s="102" t="s">
        <v>176</v>
      </c>
      <c r="B32" s="158">
        <v>112819650.45005001</v>
      </c>
      <c r="C32" s="158">
        <v>186003846.40397108</v>
      </c>
      <c r="D32" s="158">
        <v>298823496.85412109</v>
      </c>
      <c r="E32" s="159">
        <v>3954992.4038730301</v>
      </c>
      <c r="F32" s="159">
        <v>2830814.2954925494</v>
      </c>
      <c r="G32" s="159">
        <v>6785806.6992655806</v>
      </c>
      <c r="H32" s="109">
        <v>0.158413</v>
      </c>
      <c r="I32" s="105">
        <v>8.8799568803657303E-2</v>
      </c>
      <c r="J32" s="109">
        <v>0.115937</v>
      </c>
      <c r="K32" s="106">
        <v>66.730199999999996</v>
      </c>
      <c r="L32" s="106">
        <v>65.824157266043642</v>
      </c>
      <c r="M32" s="106">
        <v>66.164500000000004</v>
      </c>
      <c r="N32" s="162">
        <v>3053059.7814000002</v>
      </c>
      <c r="O32" s="162">
        <v>7566646.4955150001</v>
      </c>
      <c r="P32" s="162">
        <v>10619706.276914999</v>
      </c>
      <c r="Q32" s="162">
        <v>102815502.86915001</v>
      </c>
      <c r="R32" s="162">
        <v>174300886.24967504</v>
      </c>
      <c r="S32" s="162">
        <v>277116389.11892509</v>
      </c>
      <c r="T32" s="162">
        <v>3918344.1699000001</v>
      </c>
      <c r="U32" s="162">
        <v>1457693.8943</v>
      </c>
      <c r="V32" s="162">
        <v>5376038.0641999999</v>
      </c>
      <c r="W32" s="162">
        <v>6075997.5809999993</v>
      </c>
      <c r="X32" s="162">
        <v>9525754.1987360008</v>
      </c>
      <c r="Y32" s="162">
        <v>15601751.779736001</v>
      </c>
      <c r="Z32" s="162">
        <v>9805.83</v>
      </c>
      <c r="AA32" s="162">
        <v>719512.06125999999</v>
      </c>
      <c r="AB32" s="162">
        <v>729317.89125999995</v>
      </c>
    </row>
    <row r="33" spans="1:28" x14ac:dyDescent="0.2">
      <c r="A33" s="102" t="s">
        <v>207</v>
      </c>
      <c r="B33" s="158">
        <v>151092210.75646177</v>
      </c>
      <c r="C33" s="158">
        <v>517146108.17367315</v>
      </c>
      <c r="D33" s="158">
        <v>668238318.93013501</v>
      </c>
      <c r="E33" s="159">
        <v>3223997.8806275101</v>
      </c>
      <c r="F33" s="159">
        <v>11886569.289637532</v>
      </c>
      <c r="G33" s="159">
        <v>15110567.17026503</v>
      </c>
      <c r="H33" s="109">
        <v>0.125306</v>
      </c>
      <c r="I33" s="105">
        <v>9.0151059418786719E-2</v>
      </c>
      <c r="J33" s="109">
        <v>9.8087900000000006E-2</v>
      </c>
      <c r="K33" s="106">
        <v>60.326300000000003</v>
      </c>
      <c r="L33" s="106">
        <v>63.064946361605131</v>
      </c>
      <c r="M33" s="106">
        <v>62.4206</v>
      </c>
      <c r="N33" s="162">
        <v>2764512.85</v>
      </c>
      <c r="O33" s="162">
        <v>21125145.674400002</v>
      </c>
      <c r="P33" s="162">
        <v>23889658.5244</v>
      </c>
      <c r="Q33" s="162">
        <v>113840783.78016177</v>
      </c>
      <c r="R33" s="162">
        <v>383576545.89397311</v>
      </c>
      <c r="S33" s="162">
        <v>497417329.67403501</v>
      </c>
      <c r="T33" s="162">
        <v>32320274.840000004</v>
      </c>
      <c r="U33" s="162">
        <v>111810659.6697</v>
      </c>
      <c r="V33" s="162">
        <v>144130934.5097</v>
      </c>
      <c r="W33" s="162">
        <v>4931152.1363000004</v>
      </c>
      <c r="X33" s="162">
        <v>20800231.809999999</v>
      </c>
      <c r="Y33" s="162">
        <v>25731383.946399998</v>
      </c>
      <c r="Z33" s="162">
        <v>0</v>
      </c>
      <c r="AA33" s="162">
        <v>958670.8</v>
      </c>
      <c r="AB33" s="162">
        <v>958670.8</v>
      </c>
    </row>
    <row r="34" spans="1:28" x14ac:dyDescent="0.2">
      <c r="A34" s="103" t="s">
        <v>111</v>
      </c>
      <c r="B34" s="158">
        <v>18680352859.59367</v>
      </c>
      <c r="C34" s="158">
        <v>5680402823.2732973</v>
      </c>
      <c r="D34" s="158">
        <v>24360755682.866871</v>
      </c>
      <c r="E34" s="159">
        <v>447391543.86867386</v>
      </c>
      <c r="F34" s="159">
        <v>43438188.756472193</v>
      </c>
      <c r="G34" s="159">
        <v>490829732.62504607</v>
      </c>
      <c r="H34" s="109">
        <v>0.15190600000000001</v>
      </c>
      <c r="I34" s="105">
        <v>7.0692233080219727E-2</v>
      </c>
      <c r="J34" s="109">
        <v>0.133408</v>
      </c>
      <c r="K34" s="106">
        <v>94.259600000000006</v>
      </c>
      <c r="L34" s="106">
        <v>135.82209933120194</v>
      </c>
      <c r="M34" s="106">
        <v>103.81100000000001</v>
      </c>
      <c r="N34" s="162">
        <v>237162022.71412659</v>
      </c>
      <c r="O34" s="162">
        <v>49611375.296232007</v>
      </c>
      <c r="P34" s="162">
        <v>286773398.01035857</v>
      </c>
      <c r="Q34" s="162">
        <v>17426488822.204735</v>
      </c>
      <c r="R34" s="162">
        <v>5316623596.7008743</v>
      </c>
      <c r="S34" s="162">
        <v>22743112418.905617</v>
      </c>
      <c r="T34" s="162">
        <v>830451451.29562366</v>
      </c>
      <c r="U34" s="162">
        <v>246599200.50760454</v>
      </c>
      <c r="V34" s="162">
        <v>1077050651.8032284</v>
      </c>
      <c r="W34" s="162">
        <v>361302595.91881013</v>
      </c>
      <c r="X34" s="162">
        <v>92973000.673418105</v>
      </c>
      <c r="Y34" s="162">
        <v>454275596.5921281</v>
      </c>
      <c r="Z34" s="162">
        <v>62109990.174500003</v>
      </c>
      <c r="AA34" s="162">
        <v>24207025.391400002</v>
      </c>
      <c r="AB34" s="162">
        <v>86317015.565899998</v>
      </c>
    </row>
    <row r="35" spans="1:28" x14ac:dyDescent="0.2">
      <c r="A35" s="102" t="s">
        <v>208</v>
      </c>
      <c r="B35" s="158">
        <v>133693443.3203347</v>
      </c>
      <c r="C35" s="158">
        <v>60921901.68734464</v>
      </c>
      <c r="D35" s="158">
        <v>194615345.00767937</v>
      </c>
      <c r="E35" s="159">
        <v>3756556.0242754701</v>
      </c>
      <c r="F35" s="159">
        <v>1407596.59950122</v>
      </c>
      <c r="G35" s="159">
        <v>5164152.6237766901</v>
      </c>
      <c r="H35" s="109">
        <v>0.15821099999999999</v>
      </c>
      <c r="I35" s="105">
        <v>8.7380499479630447E-2</v>
      </c>
      <c r="J35" s="109">
        <v>0.13617099999999999</v>
      </c>
      <c r="K35" s="106">
        <v>56.448300000000003</v>
      </c>
      <c r="L35" s="106">
        <v>58.507345532518684</v>
      </c>
      <c r="M35" s="106">
        <v>57.0899</v>
      </c>
      <c r="N35" s="162">
        <v>1808358.0152999999</v>
      </c>
      <c r="O35" s="162">
        <v>840173.74430000002</v>
      </c>
      <c r="P35" s="162">
        <v>2648531.7596</v>
      </c>
      <c r="Q35" s="162">
        <v>126577469.35749999</v>
      </c>
      <c r="R35" s="162">
        <v>56585811.872044638</v>
      </c>
      <c r="S35" s="162">
        <v>183163281.22944465</v>
      </c>
      <c r="T35" s="162">
        <v>4658580.6184</v>
      </c>
      <c r="U35" s="162">
        <v>3177823.4673000001</v>
      </c>
      <c r="V35" s="162">
        <v>7836404.0858000005</v>
      </c>
      <c r="W35" s="162">
        <v>2326711.3444347098</v>
      </c>
      <c r="X35" s="162">
        <v>1053003.5353000001</v>
      </c>
      <c r="Y35" s="162">
        <v>3379714.8797347103</v>
      </c>
      <c r="Z35" s="162">
        <v>130682</v>
      </c>
      <c r="AA35" s="162">
        <v>105262.81269999999</v>
      </c>
      <c r="AB35" s="162">
        <v>235944.81269999998</v>
      </c>
    </row>
    <row r="36" spans="1:28" x14ac:dyDescent="0.2">
      <c r="A36" s="102" t="s">
        <v>209</v>
      </c>
      <c r="B36" s="158">
        <v>9873527903.6326256</v>
      </c>
      <c r="C36" s="158">
        <v>1392029178.5061324</v>
      </c>
      <c r="D36" s="158">
        <v>11265557082.138657</v>
      </c>
      <c r="E36" s="159">
        <v>340699476.40388012</v>
      </c>
      <c r="F36" s="159">
        <v>8886964.9283043295</v>
      </c>
      <c r="G36" s="159">
        <v>349586441.33218455</v>
      </c>
      <c r="H36" s="109">
        <v>0.17</v>
      </c>
      <c r="I36" s="105">
        <v>6.8426461756586635E-2</v>
      </c>
      <c r="J36" s="109">
        <v>0.156973</v>
      </c>
      <c r="K36" s="106">
        <v>62.631100000000004</v>
      </c>
      <c r="L36" s="106">
        <v>72.678895057994069</v>
      </c>
      <c r="M36" s="106">
        <v>63.855200000000004</v>
      </c>
      <c r="N36" s="162">
        <v>152603397.13902661</v>
      </c>
      <c r="O36" s="162">
        <v>8472603.6888500005</v>
      </c>
      <c r="P36" s="162">
        <v>161076000.82777664</v>
      </c>
      <c r="Q36" s="162">
        <v>9163960384.4651451</v>
      </c>
      <c r="R36" s="162">
        <v>1333647378.9038136</v>
      </c>
      <c r="S36" s="162">
        <v>10497607763.368858</v>
      </c>
      <c r="T36" s="162">
        <v>449795223.72970396</v>
      </c>
      <c r="U36" s="162">
        <v>38543158.832164474</v>
      </c>
      <c r="V36" s="162">
        <v>488338382.56186843</v>
      </c>
      <c r="W36" s="162">
        <v>234316855.14117536</v>
      </c>
      <c r="X36" s="162">
        <v>15540207.22565411</v>
      </c>
      <c r="Y36" s="162">
        <v>249857062.36682948</v>
      </c>
      <c r="Z36" s="162">
        <v>25455440.296600003</v>
      </c>
      <c r="AA36" s="162">
        <v>4298433.5444999998</v>
      </c>
      <c r="AB36" s="162">
        <v>29753873.8411</v>
      </c>
    </row>
    <row r="37" spans="1:28" x14ac:dyDescent="0.2">
      <c r="A37" s="102" t="s">
        <v>210</v>
      </c>
      <c r="B37" s="158">
        <v>256734.02429999999</v>
      </c>
      <c r="C37" s="158">
        <v>0</v>
      </c>
      <c r="D37" s="158">
        <v>256734.02429999999</v>
      </c>
      <c r="E37" s="159">
        <v>60668.296554830005</v>
      </c>
      <c r="F37" s="159">
        <v>0</v>
      </c>
      <c r="G37" s="159">
        <v>60668.296554830005</v>
      </c>
      <c r="H37" s="109">
        <v>0.29671500000000001</v>
      </c>
      <c r="I37" s="105" t="s">
        <v>279</v>
      </c>
      <c r="J37" s="109">
        <v>0.29671500000000001</v>
      </c>
      <c r="K37" s="106">
        <v>40.922400000000003</v>
      </c>
      <c r="L37" s="106" t="s">
        <v>279</v>
      </c>
      <c r="M37" s="106">
        <v>40.922400000000003</v>
      </c>
      <c r="N37" s="162">
        <v>6567.1349</v>
      </c>
      <c r="O37" s="162">
        <v>0</v>
      </c>
      <c r="P37" s="162">
        <v>6567.1349</v>
      </c>
      <c r="Q37" s="162">
        <v>99577.990799999985</v>
      </c>
      <c r="R37" s="162">
        <v>0</v>
      </c>
      <c r="S37" s="162">
        <v>99577.990799999985</v>
      </c>
      <c r="T37" s="162">
        <v>101352.4332</v>
      </c>
      <c r="U37" s="162">
        <v>0</v>
      </c>
      <c r="V37" s="162">
        <v>101352.4332</v>
      </c>
      <c r="W37" s="162">
        <v>51729.404399999999</v>
      </c>
      <c r="X37" s="162">
        <v>0</v>
      </c>
      <c r="Y37" s="162">
        <v>51729.404399999999</v>
      </c>
      <c r="Z37" s="162">
        <v>4074.1959000000002</v>
      </c>
      <c r="AA37" s="162">
        <v>0</v>
      </c>
      <c r="AB37" s="162">
        <v>4074.1959000000002</v>
      </c>
    </row>
    <row r="38" spans="1:28" x14ac:dyDescent="0.2">
      <c r="A38" s="102" t="s">
        <v>112</v>
      </c>
      <c r="B38" s="158">
        <v>417573949.64194608</v>
      </c>
      <c r="C38" s="158">
        <v>14.666399999999999</v>
      </c>
      <c r="D38" s="158">
        <v>417573964.30834615</v>
      </c>
      <c r="E38" s="159">
        <v>16195793.168729609</v>
      </c>
      <c r="F38" s="159">
        <v>0</v>
      </c>
      <c r="G38" s="159">
        <v>16195793.168729611</v>
      </c>
      <c r="H38" s="109">
        <v>0.12789</v>
      </c>
      <c r="I38" s="105" t="s">
        <v>279</v>
      </c>
      <c r="J38" s="109">
        <v>0.12789</v>
      </c>
      <c r="K38" s="106">
        <v>17.476299999999998</v>
      </c>
      <c r="L38" s="106" t="s">
        <v>279</v>
      </c>
      <c r="M38" s="106">
        <v>17.476299999999998</v>
      </c>
      <c r="N38" s="162">
        <v>7287038.3476999998</v>
      </c>
      <c r="O38" s="162">
        <v>0</v>
      </c>
      <c r="P38" s="162">
        <v>7287038.3476999998</v>
      </c>
      <c r="Q38" s="162">
        <v>399186655.84369707</v>
      </c>
      <c r="R38" s="162">
        <v>14.666399999999999</v>
      </c>
      <c r="S38" s="162">
        <v>399186670.51009715</v>
      </c>
      <c r="T38" s="162">
        <v>10169556.150949001</v>
      </c>
      <c r="U38" s="162">
        <v>0</v>
      </c>
      <c r="V38" s="162">
        <v>10169556.150948999</v>
      </c>
      <c r="W38" s="162">
        <v>8217737.6472999994</v>
      </c>
      <c r="X38" s="162">
        <v>0</v>
      </c>
      <c r="Y38" s="162">
        <v>8217737.6472999994</v>
      </c>
      <c r="Z38" s="162">
        <v>0</v>
      </c>
      <c r="AA38" s="162">
        <v>0</v>
      </c>
      <c r="AB38" s="162">
        <v>0</v>
      </c>
    </row>
    <row r="39" spans="1:28" x14ac:dyDescent="0.2">
      <c r="A39" s="102" t="s">
        <v>113</v>
      </c>
      <c r="B39" s="158">
        <v>70818572.180699989</v>
      </c>
      <c r="C39" s="158">
        <v>9526227.4337099995</v>
      </c>
      <c r="D39" s="158">
        <v>80344799.614310011</v>
      </c>
      <c r="E39" s="159">
        <v>10791116.453563115</v>
      </c>
      <c r="F39" s="159">
        <v>4669434.7500885101</v>
      </c>
      <c r="G39" s="159">
        <v>15460551.203751618</v>
      </c>
      <c r="H39" s="109">
        <v>0.15321599999999999</v>
      </c>
      <c r="I39" s="105">
        <v>9.8257732735521797E-2</v>
      </c>
      <c r="J39" s="109">
        <v>0.148062</v>
      </c>
      <c r="K39" s="106">
        <v>214.03</v>
      </c>
      <c r="L39" s="106">
        <v>64.295043700175853</v>
      </c>
      <c r="M39" s="106">
        <v>198.92</v>
      </c>
      <c r="N39" s="162">
        <v>3247334.9959000004</v>
      </c>
      <c r="O39" s="162">
        <v>2441636.0795999998</v>
      </c>
      <c r="P39" s="162">
        <v>5688971.0755000003</v>
      </c>
      <c r="Q39" s="162">
        <v>56012967.885899991</v>
      </c>
      <c r="R39" s="162">
        <v>4453210.7826999994</v>
      </c>
      <c r="S39" s="162">
        <v>60466178.668600015</v>
      </c>
      <c r="T39" s="162">
        <v>5492991.4488999993</v>
      </c>
      <c r="U39" s="162">
        <v>351040.90199999994</v>
      </c>
      <c r="V39" s="162">
        <v>5844032.350899999</v>
      </c>
      <c r="W39" s="162">
        <v>9312612.845900001</v>
      </c>
      <c r="X39" s="162">
        <v>4721975.7490099994</v>
      </c>
      <c r="Y39" s="162">
        <v>14034588.594810003</v>
      </c>
      <c r="Z39" s="162">
        <v>0</v>
      </c>
      <c r="AA39" s="162">
        <v>0</v>
      </c>
      <c r="AB39" s="162">
        <v>0</v>
      </c>
    </row>
    <row r="40" spans="1:28" x14ac:dyDescent="0.2">
      <c r="A40" s="102" t="s">
        <v>114</v>
      </c>
      <c r="B40" s="158">
        <v>462140169.13330007</v>
      </c>
      <c r="C40" s="158">
        <v>5131061.764157</v>
      </c>
      <c r="D40" s="158">
        <v>467271230.89745706</v>
      </c>
      <c r="E40" s="159">
        <v>25149839.114983249</v>
      </c>
      <c r="F40" s="159">
        <v>1372719.5749066197</v>
      </c>
      <c r="G40" s="159">
        <v>26522558.689889867</v>
      </c>
      <c r="H40" s="109">
        <v>0.32903399999999999</v>
      </c>
      <c r="I40" s="105">
        <v>0.35204253446242434</v>
      </c>
      <c r="J40" s="109">
        <v>0.32928800000000003</v>
      </c>
      <c r="K40" s="106">
        <v>209.65199999999999</v>
      </c>
      <c r="L40" s="106">
        <v>95.80307118509063</v>
      </c>
      <c r="M40" s="106">
        <v>208.40799999999999</v>
      </c>
      <c r="N40" s="162">
        <v>13015668.023300001</v>
      </c>
      <c r="O40" s="162">
        <v>1288786.0764999997</v>
      </c>
      <c r="P40" s="162">
        <v>14304454.0998</v>
      </c>
      <c r="Q40" s="162">
        <v>416783515.95780009</v>
      </c>
      <c r="R40" s="162">
        <v>3581957.5457569999</v>
      </c>
      <c r="S40" s="162">
        <v>420365473.50355709</v>
      </c>
      <c r="T40" s="162">
        <v>30234093.996599998</v>
      </c>
      <c r="U40" s="162">
        <v>237067.58660000001</v>
      </c>
      <c r="V40" s="162">
        <v>30471161.5832</v>
      </c>
      <c r="W40" s="162">
        <v>13256324.318899998</v>
      </c>
      <c r="X40" s="162">
        <v>1312036.6318000001</v>
      </c>
      <c r="Y40" s="162">
        <v>14568360.9507</v>
      </c>
      <c r="Z40" s="162">
        <v>1866234.86</v>
      </c>
      <c r="AA40" s="162">
        <v>0</v>
      </c>
      <c r="AB40" s="162">
        <v>1866234.86</v>
      </c>
    </row>
    <row r="41" spans="1:28" x14ac:dyDescent="0.2">
      <c r="A41" s="102" t="s">
        <v>115</v>
      </c>
      <c r="B41" s="158">
        <v>7383180168.2252665</v>
      </c>
      <c r="C41" s="158">
        <v>4211679330.6299539</v>
      </c>
      <c r="D41" s="158">
        <v>11594859498.85512</v>
      </c>
      <c r="E41" s="159">
        <v>48765583.840962231</v>
      </c>
      <c r="F41" s="159">
        <v>27036414.968971509</v>
      </c>
      <c r="G41" s="159">
        <v>75801998.809933737</v>
      </c>
      <c r="H41" s="109">
        <v>0.116976</v>
      </c>
      <c r="I41" s="105">
        <v>7.0738947497169108E-2</v>
      </c>
      <c r="J41" s="109">
        <v>0.100247</v>
      </c>
      <c r="K41" s="106">
        <v>137.32499999999999</v>
      </c>
      <c r="L41" s="106">
        <v>158.28921666100399</v>
      </c>
      <c r="M41" s="106">
        <v>144.85900000000001</v>
      </c>
      <c r="N41" s="162">
        <v>55295586.187699996</v>
      </c>
      <c r="O41" s="162">
        <v>36503155.941671997</v>
      </c>
      <c r="P41" s="162">
        <v>91798742.129372001</v>
      </c>
      <c r="Q41" s="162">
        <v>6938288236.2789965</v>
      </c>
      <c r="R41" s="162">
        <v>3917344658.2638097</v>
      </c>
      <c r="S41" s="162">
        <v>10855632894.542807</v>
      </c>
      <c r="T41" s="162">
        <v>321978727.32737064</v>
      </c>
      <c r="U41" s="162">
        <v>204272134.67800006</v>
      </c>
      <c r="V41" s="162">
        <v>526250862.00527072</v>
      </c>
      <c r="W41" s="162">
        <v>88259645.796899989</v>
      </c>
      <c r="X41" s="162">
        <v>70259208.653944001</v>
      </c>
      <c r="Y41" s="162">
        <v>158518854.45084399</v>
      </c>
      <c r="Z41" s="162">
        <v>34653558.821999997</v>
      </c>
      <c r="AA41" s="162">
        <v>19803329.034200002</v>
      </c>
      <c r="AB41" s="162">
        <v>54456887.856200002</v>
      </c>
    </row>
    <row r="42" spans="1:28" s="115" customFormat="1" x14ac:dyDescent="0.2">
      <c r="A42" s="111" t="s">
        <v>211</v>
      </c>
      <c r="B42" s="160">
        <v>5438266283.5225611</v>
      </c>
      <c r="C42" s="160">
        <v>3473812660.7081065</v>
      </c>
      <c r="D42" s="160">
        <v>8912078944.2306671</v>
      </c>
      <c r="E42" s="161">
        <v>40007136.877404436</v>
      </c>
      <c r="F42" s="161">
        <v>23540618.640425742</v>
      </c>
      <c r="G42" s="161">
        <v>63547755.517830148</v>
      </c>
      <c r="H42" s="112">
        <v>0.115565</v>
      </c>
      <c r="I42" s="113">
        <v>7.0896223714212392E-2</v>
      </c>
      <c r="J42" s="112">
        <v>9.8352599999999998E-2</v>
      </c>
      <c r="K42" s="114">
        <v>140.47</v>
      </c>
      <c r="L42" s="114">
        <v>160.40317377725074</v>
      </c>
      <c r="M42" s="114">
        <v>148.16300000000001</v>
      </c>
      <c r="N42" s="163">
        <v>46330605.998999991</v>
      </c>
      <c r="O42" s="163">
        <v>29297564.055871997</v>
      </c>
      <c r="P42" s="163">
        <v>75628170.054871991</v>
      </c>
      <c r="Q42" s="163">
        <v>5082563421.5526609</v>
      </c>
      <c r="R42" s="163">
        <v>3215773411.1037869</v>
      </c>
      <c r="S42" s="163">
        <v>8298336832.6564484</v>
      </c>
      <c r="T42" s="163">
        <v>247216167.27340001</v>
      </c>
      <c r="U42" s="163">
        <v>177735634.7640855</v>
      </c>
      <c r="V42" s="163">
        <v>424951802.03748548</v>
      </c>
      <c r="W42" s="163">
        <v>74268646.912199989</v>
      </c>
      <c r="X42" s="163">
        <v>62659005.761533998</v>
      </c>
      <c r="Y42" s="163">
        <v>136927652.67373401</v>
      </c>
      <c r="Z42" s="163">
        <v>34218047.784299999</v>
      </c>
      <c r="AA42" s="163">
        <v>17644609.078700002</v>
      </c>
      <c r="AB42" s="163">
        <v>51862656.862999998</v>
      </c>
    </row>
    <row r="43" spans="1:28" s="115" customFormat="1" x14ac:dyDescent="0.2">
      <c r="A43" s="111" t="s">
        <v>212</v>
      </c>
      <c r="B43" s="160">
        <v>1217958902.5544</v>
      </c>
      <c r="C43" s="160">
        <v>514247112.1230979</v>
      </c>
      <c r="D43" s="160">
        <v>1732206014.6774979</v>
      </c>
      <c r="E43" s="161">
        <v>3697064.6991240093</v>
      </c>
      <c r="F43" s="161">
        <v>2061280.1940452899</v>
      </c>
      <c r="G43" s="161">
        <v>5758344.8931692895</v>
      </c>
      <c r="H43" s="112">
        <v>0.114332</v>
      </c>
      <c r="I43" s="113">
        <v>7.0211677955763704E-2</v>
      </c>
      <c r="J43" s="112">
        <v>0.101397</v>
      </c>
      <c r="K43" s="114">
        <v>139.37799999999999</v>
      </c>
      <c r="L43" s="114">
        <v>141.1259475128154</v>
      </c>
      <c r="M43" s="114">
        <v>139.89099999999999</v>
      </c>
      <c r="N43" s="163">
        <v>4341359.5000999998</v>
      </c>
      <c r="O43" s="163">
        <v>6287558.8065999998</v>
      </c>
      <c r="P43" s="163">
        <v>10628918.306600001</v>
      </c>
      <c r="Q43" s="163">
        <v>1165015651.0196998</v>
      </c>
      <c r="R43" s="163">
        <v>495664870.48193336</v>
      </c>
      <c r="S43" s="163">
        <v>1660680521.5016334</v>
      </c>
      <c r="T43" s="163">
        <v>45944721.147799999</v>
      </c>
      <c r="U43" s="163">
        <v>10561330.30461457</v>
      </c>
      <c r="V43" s="163">
        <v>56506051.452414572</v>
      </c>
      <c r="W43" s="163">
        <v>6736360.8949000007</v>
      </c>
      <c r="X43" s="163">
        <v>5862236.4300499996</v>
      </c>
      <c r="Y43" s="163">
        <v>12598597.32495</v>
      </c>
      <c r="Z43" s="163">
        <v>262169.49200000003</v>
      </c>
      <c r="AA43" s="163">
        <v>2158674.9065</v>
      </c>
      <c r="AB43" s="163">
        <v>2420844.3985000001</v>
      </c>
    </row>
    <row r="44" spans="1:28" s="115" customFormat="1" x14ac:dyDescent="0.2">
      <c r="A44" s="111" t="s">
        <v>213</v>
      </c>
      <c r="B44" s="160">
        <v>726954982.14830399</v>
      </c>
      <c r="C44" s="160">
        <v>223619557.79864901</v>
      </c>
      <c r="D44" s="160">
        <v>950574539.94695306</v>
      </c>
      <c r="E44" s="161">
        <v>5061382.2644338002</v>
      </c>
      <c r="F44" s="161">
        <v>1434516.13450049</v>
      </c>
      <c r="G44" s="161">
        <v>6495898.3988342788</v>
      </c>
      <c r="H44" s="112">
        <v>0.13256299999999999</v>
      </c>
      <c r="I44" s="113">
        <v>6.9470603685083163E-2</v>
      </c>
      <c r="J44" s="112">
        <v>0.11808</v>
      </c>
      <c r="K44" s="114">
        <v>110.39700000000001</v>
      </c>
      <c r="L44" s="114">
        <v>164.96034942099811</v>
      </c>
      <c r="M44" s="114">
        <v>123.03100000000001</v>
      </c>
      <c r="N44" s="163">
        <v>4623620.6886</v>
      </c>
      <c r="O44" s="163">
        <v>918033.07920000004</v>
      </c>
      <c r="P44" s="163">
        <v>5541653.7678000005</v>
      </c>
      <c r="Q44" s="163">
        <v>690709163.70663333</v>
      </c>
      <c r="R44" s="163">
        <v>205906376.67808902</v>
      </c>
      <c r="S44" s="163">
        <v>896615540.38462234</v>
      </c>
      <c r="T44" s="163">
        <v>28817838.906170689</v>
      </c>
      <c r="U44" s="163">
        <v>15975169.609099999</v>
      </c>
      <c r="V44" s="163">
        <v>44793008.515370689</v>
      </c>
      <c r="W44" s="163">
        <v>7254637.9897999996</v>
      </c>
      <c r="X44" s="163">
        <v>1737966.4624600001</v>
      </c>
      <c r="Y44" s="163">
        <v>8992604.4522599988</v>
      </c>
      <c r="Z44" s="163">
        <v>173341.54569999999</v>
      </c>
      <c r="AA44" s="163">
        <v>45.048999999999999</v>
      </c>
      <c r="AB44" s="163">
        <v>173386.59470000002</v>
      </c>
    </row>
    <row r="45" spans="1:28" x14ac:dyDescent="0.2">
      <c r="A45" s="102" t="s">
        <v>214</v>
      </c>
      <c r="B45" s="158">
        <v>332698098.898</v>
      </c>
      <c r="C45" s="158">
        <v>1082848.1414999999</v>
      </c>
      <c r="D45" s="158">
        <v>333780947.0395</v>
      </c>
      <c r="E45" s="159">
        <v>1867499.9227</v>
      </c>
      <c r="F45" s="159">
        <v>64974.751700000008</v>
      </c>
      <c r="G45" s="159">
        <v>1932474.6743999999</v>
      </c>
      <c r="H45" s="109">
        <v>0.19828599999999999</v>
      </c>
      <c r="I45" s="105">
        <v>0.194018</v>
      </c>
      <c r="J45" s="109">
        <v>0.198269</v>
      </c>
      <c r="K45" s="106">
        <v>16.660499999999999</v>
      </c>
      <c r="L45" s="106">
        <v>127.64100000000001</v>
      </c>
      <c r="M45" s="106">
        <v>17.015599999999999</v>
      </c>
      <c r="N45" s="162">
        <v>3883300.4503000006</v>
      </c>
      <c r="O45" s="162">
        <v>65019.765309999995</v>
      </c>
      <c r="P45" s="162">
        <v>3948320.2156100003</v>
      </c>
      <c r="Q45" s="162">
        <v>319185808.3876</v>
      </c>
      <c r="R45" s="162">
        <v>978304.23224999977</v>
      </c>
      <c r="S45" s="162">
        <v>320164112.61985004</v>
      </c>
      <c r="T45" s="162">
        <v>7974086.1006000005</v>
      </c>
      <c r="U45" s="162">
        <v>17975.03154</v>
      </c>
      <c r="V45" s="162">
        <v>7992061.1321400004</v>
      </c>
      <c r="W45" s="162">
        <v>5538204.4098000005</v>
      </c>
      <c r="X45" s="162">
        <v>86568.877710000001</v>
      </c>
      <c r="Y45" s="162">
        <v>5624773.2875100002</v>
      </c>
      <c r="Z45" s="162">
        <v>0</v>
      </c>
      <c r="AA45" s="162">
        <v>0</v>
      </c>
      <c r="AB45" s="162">
        <v>0</v>
      </c>
    </row>
    <row r="46" spans="1:28" x14ac:dyDescent="0.2">
      <c r="A46" s="102" t="s">
        <v>215</v>
      </c>
      <c r="B46" s="158">
        <v>6463820.5372000001</v>
      </c>
      <c r="C46" s="158">
        <v>32260.444599999999</v>
      </c>
      <c r="D46" s="158">
        <v>6496080.9818000002</v>
      </c>
      <c r="E46" s="159">
        <v>105010.60892514999</v>
      </c>
      <c r="F46" s="159">
        <v>83.182599999999994</v>
      </c>
      <c r="G46" s="159">
        <v>105093.79152514999</v>
      </c>
      <c r="H46" s="109">
        <v>5.3386799999999998E-2</v>
      </c>
      <c r="I46" s="105">
        <v>7.0000000000000007E-2</v>
      </c>
      <c r="J46" s="109">
        <v>5.3369399999999997E-2</v>
      </c>
      <c r="K46" s="106">
        <v>60.576000000000001</v>
      </c>
      <c r="L46" s="106">
        <v>121.733</v>
      </c>
      <c r="M46" s="106">
        <v>60.890099999999997</v>
      </c>
      <c r="N46" s="162">
        <v>14772.41</v>
      </c>
      <c r="O46" s="162">
        <v>0</v>
      </c>
      <c r="P46" s="162">
        <v>14772.41</v>
      </c>
      <c r="Q46" s="162">
        <v>6394206.0472000008</v>
      </c>
      <c r="R46" s="162">
        <v>32260.444599999999</v>
      </c>
      <c r="S46" s="162">
        <v>6426466.4918000009</v>
      </c>
      <c r="T46" s="162">
        <v>46839.47</v>
      </c>
      <c r="U46" s="162">
        <v>0</v>
      </c>
      <c r="V46" s="162">
        <v>46839.47</v>
      </c>
      <c r="W46" s="162">
        <v>22775.02</v>
      </c>
      <c r="X46" s="162">
        <v>0</v>
      </c>
      <c r="Y46" s="162">
        <v>22775.02</v>
      </c>
      <c r="Z46" s="162">
        <v>0</v>
      </c>
      <c r="AA46" s="162">
        <v>0</v>
      </c>
      <c r="AB46" s="162">
        <v>0</v>
      </c>
    </row>
    <row r="47" spans="1:28" x14ac:dyDescent="0.2">
      <c r="A47" s="103" t="s">
        <v>276</v>
      </c>
      <c r="B47" s="158">
        <v>33031773380.316311</v>
      </c>
      <c r="C47" s="158">
        <v>25782391308.852085</v>
      </c>
      <c r="D47" s="158">
        <v>58814164689.168388</v>
      </c>
      <c r="E47" s="159">
        <v>733838774.03555918</v>
      </c>
      <c r="F47" s="159">
        <v>290449893.67776</v>
      </c>
      <c r="G47" s="159">
        <v>1024288667.7133195</v>
      </c>
      <c r="H47" s="109">
        <v>0.14540800000000001</v>
      </c>
      <c r="I47" s="105">
        <v>9.0358060724822734E-2</v>
      </c>
      <c r="J47" s="109">
        <v>0.119418</v>
      </c>
      <c r="K47" s="106">
        <v>80.300799999999995</v>
      </c>
      <c r="L47" s="106">
        <v>96.916280458963939</v>
      </c>
      <c r="M47" s="106">
        <v>87.555300000000003</v>
      </c>
      <c r="N47" s="162">
        <v>507525510.66095895</v>
      </c>
      <c r="O47" s="162">
        <v>514963644.72544241</v>
      </c>
      <c r="P47" s="162">
        <v>1022489155.3863015</v>
      </c>
      <c r="Q47" s="162">
        <v>30647539213.498356</v>
      </c>
      <c r="R47" s="162">
        <v>23523899561.620529</v>
      </c>
      <c r="S47" s="162">
        <v>54171438775.118782</v>
      </c>
      <c r="T47" s="162">
        <v>1543272709.6858046</v>
      </c>
      <c r="U47" s="162">
        <v>1514090345.4625514</v>
      </c>
      <c r="V47" s="162">
        <v>3057363055.1483564</v>
      </c>
      <c r="W47" s="162">
        <v>773644947.52204776</v>
      </c>
      <c r="X47" s="162">
        <v>685606352.71040297</v>
      </c>
      <c r="Y47" s="162">
        <v>1459251300.2325511</v>
      </c>
      <c r="Z47" s="162">
        <v>67316509.610099986</v>
      </c>
      <c r="AA47" s="162">
        <v>58795049.058599994</v>
      </c>
      <c r="AB47" s="162">
        <v>126111558.66870001</v>
      </c>
    </row>
    <row r="48" spans="1:28" x14ac:dyDescent="0.2">
      <c r="A48" s="104" t="s">
        <v>216</v>
      </c>
      <c r="B48" s="158">
        <v>6400748151.3382692</v>
      </c>
      <c r="C48" s="158">
        <v>13700909442.631041</v>
      </c>
      <c r="D48" s="158">
        <v>20101657593.969219</v>
      </c>
      <c r="E48" s="159">
        <v>91349998.042405456</v>
      </c>
      <c r="F48" s="159">
        <v>124411023.23181655</v>
      </c>
      <c r="G48" s="159">
        <v>215761021.27422199</v>
      </c>
      <c r="H48" s="109">
        <v>0.122741</v>
      </c>
      <c r="I48" s="105">
        <v>9.8480109980555064E-2</v>
      </c>
      <c r="J48" s="109">
        <v>0.10618</v>
      </c>
      <c r="K48" s="106">
        <v>61.245800000000003</v>
      </c>
      <c r="L48" s="106">
        <v>82.57532880056867</v>
      </c>
      <c r="M48" s="106">
        <v>75.807100000000005</v>
      </c>
      <c r="N48" s="162">
        <v>79487387.418300003</v>
      </c>
      <c r="O48" s="162">
        <v>208796402.63304099</v>
      </c>
      <c r="P48" s="162">
        <v>288283790.05124098</v>
      </c>
      <c r="Q48" s="162">
        <v>5922555989.2861443</v>
      </c>
      <c r="R48" s="162">
        <v>12526283206.8647</v>
      </c>
      <c r="S48" s="162">
        <v>18448839196.150753</v>
      </c>
      <c r="T48" s="162">
        <v>339226256.08928096</v>
      </c>
      <c r="U48" s="162">
        <v>932891959.04380798</v>
      </c>
      <c r="V48" s="162">
        <v>1272118215.1330891</v>
      </c>
      <c r="W48" s="162">
        <v>138965905.96284413</v>
      </c>
      <c r="X48" s="162">
        <v>213332279.39453322</v>
      </c>
      <c r="Y48" s="162">
        <v>352298185.35737723</v>
      </c>
      <c r="Z48" s="162">
        <v>0</v>
      </c>
      <c r="AA48" s="162">
        <v>28401997.328000002</v>
      </c>
      <c r="AB48" s="162">
        <v>28401997.327999998</v>
      </c>
    </row>
    <row r="49" spans="1:28" x14ac:dyDescent="0.2">
      <c r="A49" s="104" t="s">
        <v>217</v>
      </c>
      <c r="B49" s="158">
        <v>3704748504.403975</v>
      </c>
      <c r="C49" s="158">
        <v>5832314104.7129955</v>
      </c>
      <c r="D49" s="158">
        <v>9537062609.116972</v>
      </c>
      <c r="E49" s="159">
        <v>75669487.470269129</v>
      </c>
      <c r="F49" s="159">
        <v>109179445.60075417</v>
      </c>
      <c r="G49" s="159">
        <v>184848933.07092333</v>
      </c>
      <c r="H49" s="109">
        <v>0.12720300000000001</v>
      </c>
      <c r="I49" s="105">
        <v>7.9729608837520713E-2</v>
      </c>
      <c r="J49" s="109">
        <v>9.7908800000000004E-2</v>
      </c>
      <c r="K49" s="106">
        <v>71.749700000000004</v>
      </c>
      <c r="L49" s="106">
        <v>89.919934341697882</v>
      </c>
      <c r="M49" s="106">
        <v>82.892200000000003</v>
      </c>
      <c r="N49" s="162">
        <v>96487254.575232416</v>
      </c>
      <c r="O49" s="162">
        <v>240001125.9042595</v>
      </c>
      <c r="P49" s="162">
        <v>336488380.47959179</v>
      </c>
      <c r="Q49" s="162">
        <v>3397438116.4783816</v>
      </c>
      <c r="R49" s="162">
        <v>5184266435.1438961</v>
      </c>
      <c r="S49" s="162">
        <v>8581704551.6222792</v>
      </c>
      <c r="T49" s="162">
        <v>156662379.26849997</v>
      </c>
      <c r="U49" s="162">
        <v>289228635.96575856</v>
      </c>
      <c r="V49" s="162">
        <v>445891015.23425865</v>
      </c>
      <c r="W49" s="162">
        <v>146892390.88189355</v>
      </c>
      <c r="X49" s="162">
        <v>352455195.34574157</v>
      </c>
      <c r="Y49" s="162">
        <v>499347586.22763515</v>
      </c>
      <c r="Z49" s="162">
        <v>3755617.7752</v>
      </c>
      <c r="AA49" s="162">
        <v>6363838.2576000001</v>
      </c>
      <c r="AB49" s="162">
        <v>10119456.032799998</v>
      </c>
    </row>
    <row r="50" spans="1:28" x14ac:dyDescent="0.2">
      <c r="A50" s="104" t="s">
        <v>218</v>
      </c>
      <c r="B50" s="158">
        <v>6466508896.2983999</v>
      </c>
      <c r="C50" s="158">
        <v>1317543060.6561501</v>
      </c>
      <c r="D50" s="158">
        <v>7784051956.954649</v>
      </c>
      <c r="E50" s="159">
        <v>178124904.11453739</v>
      </c>
      <c r="F50" s="159">
        <v>17853137.190788541</v>
      </c>
      <c r="G50" s="159">
        <v>195978041.30532596</v>
      </c>
      <c r="H50" s="109">
        <v>0.16125999999999999</v>
      </c>
      <c r="I50" s="105">
        <v>7.8766936145266558E-2</v>
      </c>
      <c r="J50" s="109">
        <v>0.147422</v>
      </c>
      <c r="K50" s="106">
        <v>60.5488</v>
      </c>
      <c r="L50" s="106">
        <v>101.16634157850288</v>
      </c>
      <c r="M50" s="106">
        <v>67.460599999999999</v>
      </c>
      <c r="N50" s="162">
        <v>127949104.7834</v>
      </c>
      <c r="O50" s="162">
        <v>19774416.822899997</v>
      </c>
      <c r="P50" s="162">
        <v>147723521.60640001</v>
      </c>
      <c r="Q50" s="162">
        <v>5982139683.6528006</v>
      </c>
      <c r="R50" s="162">
        <v>1208449231.6449502</v>
      </c>
      <c r="S50" s="162">
        <v>7190588915.2978497</v>
      </c>
      <c r="T50" s="162">
        <v>313079345.29500002</v>
      </c>
      <c r="U50" s="162">
        <v>76725000.787400007</v>
      </c>
      <c r="V50" s="162">
        <v>389804346.08230001</v>
      </c>
      <c r="W50" s="162">
        <v>169382366.8741</v>
      </c>
      <c r="X50" s="162">
        <v>31522011.8411</v>
      </c>
      <c r="Y50" s="162">
        <v>200904378.71530002</v>
      </c>
      <c r="Z50" s="162">
        <v>1907500.4764999999</v>
      </c>
      <c r="AA50" s="162">
        <v>846816.38269999996</v>
      </c>
      <c r="AB50" s="162">
        <v>2754316.8592000003</v>
      </c>
    </row>
    <row r="51" spans="1:28" x14ac:dyDescent="0.2">
      <c r="A51" s="104" t="s">
        <v>219</v>
      </c>
      <c r="B51" s="158">
        <v>16459767828.275372</v>
      </c>
      <c r="C51" s="158">
        <v>4931624700.8520994</v>
      </c>
      <c r="D51" s="158">
        <v>21391392529.127369</v>
      </c>
      <c r="E51" s="159">
        <v>388694384.4084475</v>
      </c>
      <c r="F51" s="159">
        <v>39006287.65450076</v>
      </c>
      <c r="G51" s="159">
        <v>427700672.06294829</v>
      </c>
      <c r="H51" s="109">
        <v>0.14869499999999999</v>
      </c>
      <c r="I51" s="105">
        <v>7.1338498266507275E-2</v>
      </c>
      <c r="J51" s="109">
        <v>0.13115399999999999</v>
      </c>
      <c r="K51" s="106">
        <v>97.1935</v>
      </c>
      <c r="L51" s="106">
        <v>144.34332729162398</v>
      </c>
      <c r="M51" s="106">
        <v>107.899</v>
      </c>
      <c r="N51" s="162">
        <v>203601763.8839266</v>
      </c>
      <c r="O51" s="162">
        <v>46391699.365141995</v>
      </c>
      <c r="P51" s="162">
        <v>249993463.24916857</v>
      </c>
      <c r="Q51" s="162">
        <v>15345405424.120739</v>
      </c>
      <c r="R51" s="162">
        <v>4604900687.9773874</v>
      </c>
      <c r="S51" s="162">
        <v>19950306112.097824</v>
      </c>
      <c r="T51" s="162">
        <v>734304728.99302375</v>
      </c>
      <c r="U51" s="162">
        <v>215244749.65558451</v>
      </c>
      <c r="V51" s="162">
        <v>949549478.64870834</v>
      </c>
      <c r="W51" s="162">
        <v>318404283.80321002</v>
      </c>
      <c r="X51" s="162">
        <v>88296866.128828108</v>
      </c>
      <c r="Y51" s="162">
        <v>406701149.9321382</v>
      </c>
      <c r="Z51" s="162">
        <v>61653391.358400002</v>
      </c>
      <c r="AA51" s="162">
        <v>23182397.090300001</v>
      </c>
      <c r="AB51" s="162">
        <v>84835788.448699996</v>
      </c>
    </row>
    <row r="53" spans="1:28" x14ac:dyDescent="0.2">
      <c r="B53" s="167">
        <f>D7+D47-BS!E29</f>
        <v>-2113.6684188842773</v>
      </c>
    </row>
  </sheetData>
  <mergeCells count="10">
    <mergeCell ref="Q5:S5"/>
    <mergeCell ref="T5:V5"/>
    <mergeCell ref="W5:Y5"/>
    <mergeCell ref="Z5:AB5"/>
    <mergeCell ref="A5:A6"/>
    <mergeCell ref="B5:D5"/>
    <mergeCell ref="E5:G5"/>
    <mergeCell ref="H5:J5"/>
    <mergeCell ref="K5:M5"/>
    <mergeCell ref="N5:P5"/>
  </mergeCells>
  <pageMargins left="0.7" right="0.7" top="0.75" bottom="0.75" header="0.3" footer="0.3"/>
  <pageSetup scale="2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50"/>
  </sheetPr>
  <dimension ref="A1:AB51"/>
  <sheetViews>
    <sheetView zoomScaleNormal="100" workbookViewId="0">
      <selection activeCell="A3" sqref="A3"/>
    </sheetView>
  </sheetViews>
  <sheetFormatPr defaultColWidth="8.7109375" defaultRowHeight="12.75" x14ac:dyDescent="0.2"/>
  <cols>
    <col min="1" max="1" width="75" style="107" bestFit="1" customWidth="1"/>
    <col min="2" max="2" width="14.7109375" style="107" customWidth="1"/>
    <col min="3" max="4" width="9.85546875" style="107" bestFit="1" customWidth="1"/>
    <col min="5" max="16" width="8.7109375" style="107"/>
    <col min="17" max="19" width="9.85546875" style="107" bestFit="1" customWidth="1"/>
    <col min="20" max="16384" width="8.7109375" style="107"/>
  </cols>
  <sheetData>
    <row r="1" spans="1:28" x14ac:dyDescent="0.2">
      <c r="A1" s="110" t="s">
        <v>116</v>
      </c>
    </row>
    <row r="2" spans="1:28" x14ac:dyDescent="0.2">
      <c r="A2" s="68"/>
    </row>
    <row r="3" spans="1:28" x14ac:dyDescent="0.2">
      <c r="A3" s="77">
        <f>BS!B3</f>
        <v>45535</v>
      </c>
    </row>
    <row r="4" spans="1:28" x14ac:dyDescent="0.2">
      <c r="A4" s="166" t="s">
        <v>284</v>
      </c>
    </row>
    <row r="5" spans="1:28" ht="54.95" customHeight="1" x14ac:dyDescent="0.2">
      <c r="A5" s="204" t="s">
        <v>222</v>
      </c>
      <c r="B5" s="205" t="s">
        <v>235</v>
      </c>
      <c r="C5" s="205"/>
      <c r="D5" s="205"/>
      <c r="E5" s="205" t="s">
        <v>234</v>
      </c>
      <c r="F5" s="205"/>
      <c r="G5" s="205"/>
      <c r="H5" s="205" t="s">
        <v>236</v>
      </c>
      <c r="I5" s="205"/>
      <c r="J5" s="205"/>
      <c r="K5" s="205" t="s">
        <v>237</v>
      </c>
      <c r="L5" s="205"/>
      <c r="M5" s="205"/>
      <c r="N5" s="205" t="s">
        <v>238</v>
      </c>
      <c r="O5" s="205"/>
      <c r="P5" s="205"/>
      <c r="Q5" s="205" t="s">
        <v>239</v>
      </c>
      <c r="R5" s="205"/>
      <c r="S5" s="205"/>
      <c r="T5" s="205" t="s">
        <v>240</v>
      </c>
      <c r="U5" s="205"/>
      <c r="V5" s="205"/>
      <c r="W5" s="205" t="s">
        <v>241</v>
      </c>
      <c r="X5" s="205"/>
      <c r="Y5" s="205"/>
      <c r="Z5" s="205" t="s">
        <v>242</v>
      </c>
      <c r="AA5" s="205"/>
      <c r="AB5" s="205"/>
    </row>
    <row r="6" spans="1:28" x14ac:dyDescent="0.2">
      <c r="A6" s="204"/>
      <c r="B6" s="108" t="s">
        <v>22</v>
      </c>
      <c r="C6" s="108" t="s">
        <v>23</v>
      </c>
      <c r="D6" s="108" t="s">
        <v>13</v>
      </c>
      <c r="E6" s="108" t="s">
        <v>22</v>
      </c>
      <c r="F6" s="108" t="s">
        <v>23</v>
      </c>
      <c r="G6" s="108" t="s">
        <v>13</v>
      </c>
      <c r="H6" s="108" t="s">
        <v>22</v>
      </c>
      <c r="I6" s="108" t="s">
        <v>23</v>
      </c>
      <c r="J6" s="108" t="s">
        <v>13</v>
      </c>
      <c r="K6" s="108" t="s">
        <v>22</v>
      </c>
      <c r="L6" s="108" t="s">
        <v>23</v>
      </c>
      <c r="M6" s="108" t="s">
        <v>13</v>
      </c>
      <c r="N6" s="108" t="s">
        <v>22</v>
      </c>
      <c r="O6" s="108" t="s">
        <v>23</v>
      </c>
      <c r="P6" s="108" t="s">
        <v>13</v>
      </c>
      <c r="Q6" s="108" t="s">
        <v>22</v>
      </c>
      <c r="R6" s="108" t="s">
        <v>23</v>
      </c>
      <c r="S6" s="108" t="s">
        <v>13</v>
      </c>
      <c r="T6" s="108" t="s">
        <v>22</v>
      </c>
      <c r="U6" s="108" t="s">
        <v>23</v>
      </c>
      <c r="V6" s="108" t="s">
        <v>13</v>
      </c>
      <c r="W6" s="108" t="s">
        <v>22</v>
      </c>
      <c r="X6" s="108" t="s">
        <v>23</v>
      </c>
      <c r="Y6" s="108" t="s">
        <v>13</v>
      </c>
      <c r="Z6" s="108" t="s">
        <v>22</v>
      </c>
      <c r="AA6" s="108" t="s">
        <v>23</v>
      </c>
      <c r="AB6" s="108" t="s">
        <v>13</v>
      </c>
    </row>
    <row r="7" spans="1:28" x14ac:dyDescent="0.2">
      <c r="A7" s="103" t="s">
        <v>274</v>
      </c>
      <c r="B7" s="158">
        <f>Sectors_I!B7</f>
        <v>45749447.369999997</v>
      </c>
      <c r="C7" s="158">
        <f>Sectors_I!C7</f>
        <v>1213362.5438000001</v>
      </c>
      <c r="D7" s="158">
        <f>Sectors_I!D7</f>
        <v>46962809.913800001</v>
      </c>
      <c r="E7" s="159">
        <f>Sectors_I!E7</f>
        <v>392029.57218366</v>
      </c>
      <c r="F7" s="159">
        <f>Sectors_I!F7</f>
        <v>4019.70979747</v>
      </c>
      <c r="G7" s="159">
        <f>Sectors_I!G7</f>
        <v>396049.28198113001</v>
      </c>
      <c r="H7" s="109">
        <f>Sectors_I!H7</f>
        <v>9.5000000000000001E-2</v>
      </c>
      <c r="I7" s="105">
        <f>Sectors_I!I7</f>
        <v>8.8329400000000002E-2</v>
      </c>
      <c r="J7" s="109">
        <f>Sectors_I!J7</f>
        <v>9.4820199999999993E-2</v>
      </c>
      <c r="K7" s="106">
        <f>Sectors_I!K7</f>
        <v>13</v>
      </c>
      <c r="L7" s="106">
        <f>Sectors_I!L7</f>
        <v>9.1122300000000003</v>
      </c>
      <c r="M7" s="106">
        <f>Sectors_I!M7</f>
        <v>12.895200000000001</v>
      </c>
      <c r="N7" s="162">
        <f>Sectors_I!N7</f>
        <v>0</v>
      </c>
      <c r="O7" s="162">
        <f>Sectors_I!O7</f>
        <v>0</v>
      </c>
      <c r="P7" s="162">
        <f>Sectors_I!P7</f>
        <v>0</v>
      </c>
      <c r="Q7" s="162">
        <f>Sectors_I!Q7</f>
        <v>45749447.369999997</v>
      </c>
      <c r="R7" s="162">
        <f>Sectors_I!R7</f>
        <v>1213362.5438000001</v>
      </c>
      <c r="S7" s="162">
        <f>Sectors_I!S7</f>
        <v>46962809.913800001</v>
      </c>
      <c r="T7" s="162">
        <f>Sectors_I!T7</f>
        <v>0</v>
      </c>
      <c r="U7" s="162">
        <f>Sectors_I!U7</f>
        <v>0</v>
      </c>
      <c r="V7" s="162">
        <f>Sectors_I!V7</f>
        <v>0</v>
      </c>
      <c r="W7" s="162">
        <f>Sectors_I!W7</f>
        <v>0</v>
      </c>
      <c r="X7" s="162">
        <f>Sectors_I!X7</f>
        <v>0</v>
      </c>
      <c r="Y7" s="162">
        <f>Sectors_I!Y7</f>
        <v>0</v>
      </c>
      <c r="Z7" s="162">
        <f>Sectors_I!Z7</f>
        <v>0</v>
      </c>
      <c r="AA7" s="162">
        <f>Sectors_I!AA7</f>
        <v>0</v>
      </c>
      <c r="AB7" s="162">
        <f>Sectors_I!AB7</f>
        <v>0</v>
      </c>
    </row>
    <row r="8" spans="1:28" x14ac:dyDescent="0.2">
      <c r="A8" s="102" t="s">
        <v>117</v>
      </c>
      <c r="B8" s="158">
        <f>Sectors_I!B8</f>
        <v>46952723.069799997</v>
      </c>
      <c r="C8" s="158">
        <f>Sectors_I!C8</f>
        <v>28609328.241790392</v>
      </c>
      <c r="D8" s="158">
        <f>Sectors_I!D8</f>
        <v>75562051.311590374</v>
      </c>
      <c r="E8" s="159">
        <f>Sectors_I!E8</f>
        <v>269870.69951229001</v>
      </c>
      <c r="F8" s="159">
        <f>Sectors_I!F8</f>
        <v>305064.85321999999</v>
      </c>
      <c r="G8" s="159">
        <f>Sectors_I!G8</f>
        <v>574935.55273229012</v>
      </c>
      <c r="H8" s="109">
        <f>Sectors_I!H8</f>
        <v>0.124387</v>
      </c>
      <c r="I8" s="105">
        <f>Sectors_I!I8</f>
        <v>9.205055730456263E-2</v>
      </c>
      <c r="J8" s="109">
        <f>Sectors_I!J8</f>
        <v>0.112037</v>
      </c>
      <c r="K8" s="106">
        <f>Sectors_I!K8</f>
        <v>39.973399999999998</v>
      </c>
      <c r="L8" s="106">
        <f>Sectors_I!L8</f>
        <v>53.750384103081721</v>
      </c>
      <c r="M8" s="106">
        <f>Sectors_I!M8</f>
        <v>45.241500000000002</v>
      </c>
      <c r="N8" s="162">
        <f>Sectors_I!N8</f>
        <v>204708.29</v>
      </c>
      <c r="O8" s="162">
        <f>Sectors_I!O8</f>
        <v>0</v>
      </c>
      <c r="P8" s="162">
        <f>Sectors_I!P8</f>
        <v>204708.29</v>
      </c>
      <c r="Q8" s="162">
        <f>Sectors_I!Q8</f>
        <v>46407102.388999991</v>
      </c>
      <c r="R8" s="162">
        <f>Sectors_I!R8</f>
        <v>28609280.159890391</v>
      </c>
      <c r="S8" s="162">
        <f>Sectors_I!S8</f>
        <v>75016382.548890367</v>
      </c>
      <c r="T8" s="162">
        <f>Sectors_I!T8</f>
        <v>325336.34080000001</v>
      </c>
      <c r="U8" s="162">
        <f>Sectors_I!U8</f>
        <v>0</v>
      </c>
      <c r="V8" s="162">
        <f>Sectors_I!V8</f>
        <v>325336.34080000001</v>
      </c>
      <c r="W8" s="162">
        <f>Sectors_I!W8</f>
        <v>220284.34</v>
      </c>
      <c r="X8" s="162">
        <f>Sectors_I!X8</f>
        <v>48.081899999999997</v>
      </c>
      <c r="Y8" s="162">
        <f>Sectors_I!Y8</f>
        <v>220332.42190000002</v>
      </c>
      <c r="Z8" s="162">
        <f>Sectors_I!Z8</f>
        <v>0</v>
      </c>
      <c r="AA8" s="162">
        <f>Sectors_I!AA8</f>
        <v>0</v>
      </c>
      <c r="AB8" s="162">
        <f>Sectors_I!AB8</f>
        <v>0</v>
      </c>
    </row>
    <row r="9" spans="1:28" x14ac:dyDescent="0.2">
      <c r="A9" s="102" t="s">
        <v>118</v>
      </c>
      <c r="B9" s="158">
        <f>Sectors_I!B9</f>
        <v>669372462.22329986</v>
      </c>
      <c r="C9" s="158">
        <f>Sectors_I!C9</f>
        <v>62524822.799699992</v>
      </c>
      <c r="D9" s="158">
        <f>Sectors_I!D9</f>
        <v>731897285.023</v>
      </c>
      <c r="E9" s="159">
        <f>Sectors_I!E9</f>
        <v>2895687.1960635302</v>
      </c>
      <c r="F9" s="159">
        <f>Sectors_I!F9</f>
        <v>443541.54242220998</v>
      </c>
      <c r="G9" s="159">
        <f>Sectors_I!G9</f>
        <v>3339228.73848572</v>
      </c>
      <c r="H9" s="109">
        <f>Sectors_I!H9</f>
        <v>0.12683</v>
      </c>
      <c r="I9" s="105">
        <f>Sectors_I!I9</f>
        <v>8.179986310444412E-2</v>
      </c>
      <c r="J9" s="109">
        <f>Sectors_I!J9</f>
        <v>0.122985</v>
      </c>
      <c r="K9" s="106">
        <f>Sectors_I!K9</f>
        <v>29.754999999999999</v>
      </c>
      <c r="L9" s="106">
        <f>Sectors_I!L9</f>
        <v>23.331415798260778</v>
      </c>
      <c r="M9" s="106">
        <f>Sectors_I!M9</f>
        <v>29.2044</v>
      </c>
      <c r="N9" s="162">
        <f>Sectors_I!N9</f>
        <v>851377.44</v>
      </c>
      <c r="O9" s="162">
        <f>Sectors_I!O9</f>
        <v>384393.95999999996</v>
      </c>
      <c r="P9" s="162">
        <f>Sectors_I!P9</f>
        <v>1235771.3999999999</v>
      </c>
      <c r="Q9" s="162">
        <f>Sectors_I!Q9</f>
        <v>667140877.17259991</v>
      </c>
      <c r="R9" s="162">
        <f>Sectors_I!R9</f>
        <v>61884107.781399995</v>
      </c>
      <c r="S9" s="162">
        <f>Sectors_I!S9</f>
        <v>729024984.95400012</v>
      </c>
      <c r="T9" s="162">
        <f>Sectors_I!T9</f>
        <v>12624.4</v>
      </c>
      <c r="U9" s="162">
        <f>Sectors_I!U9</f>
        <v>0</v>
      </c>
      <c r="V9" s="162">
        <f>Sectors_I!V9</f>
        <v>12624.4</v>
      </c>
      <c r="W9" s="162">
        <f>Sectors_I!W9</f>
        <v>1874603.0925</v>
      </c>
      <c r="X9" s="162">
        <f>Sectors_I!X9</f>
        <v>581424.47829999996</v>
      </c>
      <c r="Y9" s="162">
        <f>Sectors_I!Y9</f>
        <v>2456027.5708000003</v>
      </c>
      <c r="Z9" s="162">
        <f>Sectors_I!Z9</f>
        <v>344357.55820000003</v>
      </c>
      <c r="AA9" s="162">
        <f>Sectors_I!AA9</f>
        <v>59290.54</v>
      </c>
      <c r="AB9" s="162">
        <f>Sectors_I!AB9</f>
        <v>403648.09820000001</v>
      </c>
    </row>
    <row r="10" spans="1:28" x14ac:dyDescent="0.2">
      <c r="A10" s="102" t="s">
        <v>229</v>
      </c>
      <c r="B10" s="158">
        <f>Sectors_I!B10</f>
        <v>205406182.56239998</v>
      </c>
      <c r="C10" s="158">
        <f>Sectors_I!C10</f>
        <v>1675594.1735</v>
      </c>
      <c r="D10" s="158">
        <f>Sectors_I!D10</f>
        <v>207081776.736</v>
      </c>
      <c r="E10" s="159">
        <f>Sectors_I!E10</f>
        <v>1001792.96287044</v>
      </c>
      <c r="F10" s="159">
        <f>Sectors_I!F10</f>
        <v>3546.0625999999997</v>
      </c>
      <c r="G10" s="159">
        <f>Sectors_I!G10</f>
        <v>1005339.02547044</v>
      </c>
      <c r="H10" s="109">
        <f>Sectors_I!H10</f>
        <v>0.14274500000000001</v>
      </c>
      <c r="I10" s="105">
        <f>Sectors_I!I10</f>
        <v>0.10943</v>
      </c>
      <c r="J10" s="109">
        <f>Sectors_I!J10</f>
        <v>0.14244200000000001</v>
      </c>
      <c r="K10" s="106">
        <f>Sectors_I!K10</f>
        <v>22.1159</v>
      </c>
      <c r="L10" s="106">
        <f>Sectors_I!L10</f>
        <v>64.456100000000006</v>
      </c>
      <c r="M10" s="106">
        <f>Sectors_I!M10</f>
        <v>22.459499999999998</v>
      </c>
      <c r="N10" s="162">
        <f>Sectors_I!N10</f>
        <v>0</v>
      </c>
      <c r="O10" s="162">
        <f>Sectors_I!O10</f>
        <v>0</v>
      </c>
      <c r="P10" s="162">
        <f>Sectors_I!P10</f>
        <v>0</v>
      </c>
      <c r="Q10" s="162">
        <f>Sectors_I!Q10</f>
        <v>205360470.91239998</v>
      </c>
      <c r="R10" s="162">
        <f>Sectors_I!R10</f>
        <v>1675594.1735</v>
      </c>
      <c r="S10" s="162">
        <f>Sectors_I!S10</f>
        <v>207036065.086</v>
      </c>
      <c r="T10" s="162">
        <f>Sectors_I!T10</f>
        <v>0</v>
      </c>
      <c r="U10" s="162">
        <f>Sectors_I!U10</f>
        <v>0</v>
      </c>
      <c r="V10" s="162">
        <f>Sectors_I!V10</f>
        <v>0</v>
      </c>
      <c r="W10" s="162">
        <f>Sectors_I!W10</f>
        <v>45711.65</v>
      </c>
      <c r="X10" s="162">
        <f>Sectors_I!X10</f>
        <v>0</v>
      </c>
      <c r="Y10" s="162">
        <f>Sectors_I!Y10</f>
        <v>45711.65</v>
      </c>
      <c r="Z10" s="162">
        <f>Sectors_I!Z10</f>
        <v>0</v>
      </c>
      <c r="AA10" s="162">
        <f>Sectors_I!AA10</f>
        <v>0</v>
      </c>
      <c r="AB10" s="162">
        <f>Sectors_I!AB10</f>
        <v>0</v>
      </c>
    </row>
    <row r="11" spans="1:28" x14ac:dyDescent="0.2">
      <c r="A11" s="102" t="s">
        <v>243</v>
      </c>
      <c r="B11" s="158">
        <f>Sectors_I!B11</f>
        <v>323345857.35000712</v>
      </c>
      <c r="C11" s="158">
        <f>Sectors_I!C11</f>
        <v>3252092582.4678006</v>
      </c>
      <c r="D11" s="158">
        <f>Sectors_I!D11</f>
        <v>3575438439.8178086</v>
      </c>
      <c r="E11" s="159">
        <f>Sectors_I!E11</f>
        <v>18605570.853150949</v>
      </c>
      <c r="F11" s="159">
        <f>Sectors_I!F11</f>
        <v>31518392.169339981</v>
      </c>
      <c r="G11" s="159">
        <f>Sectors_I!G11</f>
        <v>50123963.022390924</v>
      </c>
      <c r="H11" s="109">
        <f>Sectors_I!H11</f>
        <v>0.115888</v>
      </c>
      <c r="I11" s="105">
        <f>Sectors_I!I11</f>
        <v>0.10504260690679863</v>
      </c>
      <c r="J11" s="109">
        <f>Sectors_I!J11</f>
        <v>0.10596899999999999</v>
      </c>
      <c r="K11" s="106">
        <f>Sectors_I!K11</f>
        <v>45.325200000000002</v>
      </c>
      <c r="L11" s="106">
        <f>Sectors_I!L11</f>
        <v>39.172628480038718</v>
      </c>
      <c r="M11" s="106">
        <f>Sectors_I!M11</f>
        <v>39.717599999999997</v>
      </c>
      <c r="N11" s="162">
        <f>Sectors_I!N11</f>
        <v>31087797.547200006</v>
      </c>
      <c r="O11" s="162">
        <f>Sectors_I!O11</f>
        <v>77124336.021155</v>
      </c>
      <c r="P11" s="162">
        <f>Sectors_I!P11</f>
        <v>108212133.56835501</v>
      </c>
      <c r="Q11" s="162">
        <f>Sectors_I!Q11</f>
        <v>270025896.55564642</v>
      </c>
      <c r="R11" s="162">
        <f>Sectors_I!R11</f>
        <v>2970507882.3150711</v>
      </c>
      <c r="S11" s="162">
        <f>Sectors_I!S11</f>
        <v>3240533778.8706183</v>
      </c>
      <c r="T11" s="162">
        <f>Sectors_I!T11</f>
        <v>13527042.686581001</v>
      </c>
      <c r="U11" s="162">
        <f>Sectors_I!U11</f>
        <v>200555521.1010623</v>
      </c>
      <c r="V11" s="162">
        <f>Sectors_I!V11</f>
        <v>214082563.78764328</v>
      </c>
      <c r="W11" s="162">
        <f>Sectors_I!W11</f>
        <v>39792918.107779704</v>
      </c>
      <c r="X11" s="162">
        <f>Sectors_I!X11</f>
        <v>59982210.630367294</v>
      </c>
      <c r="Y11" s="162">
        <f>Sectors_I!Y11</f>
        <v>99775128.738246992</v>
      </c>
      <c r="Z11" s="162">
        <f>Sectors_I!Z11</f>
        <v>0</v>
      </c>
      <c r="AA11" s="162">
        <f>Sectors_I!AA11</f>
        <v>21046968.421300001</v>
      </c>
      <c r="AB11" s="162">
        <f>Sectors_I!AB11</f>
        <v>21046968.421300001</v>
      </c>
    </row>
    <row r="12" spans="1:28" x14ac:dyDescent="0.2">
      <c r="A12" s="102" t="s">
        <v>119</v>
      </c>
      <c r="B12" s="158">
        <f>Sectors_I!B12</f>
        <v>607045962.30865908</v>
      </c>
      <c r="C12" s="158">
        <f>Sectors_I!C12</f>
        <v>2403669247.1507163</v>
      </c>
      <c r="D12" s="158">
        <f>Sectors_I!D12</f>
        <v>3010715209.4593744</v>
      </c>
      <c r="E12" s="159">
        <f>Sectors_I!E12</f>
        <v>7389191.5394014698</v>
      </c>
      <c r="F12" s="159">
        <f>Sectors_I!F12</f>
        <v>20465978.83307527</v>
      </c>
      <c r="G12" s="159">
        <f>Sectors_I!G12</f>
        <v>27855170.372376736</v>
      </c>
      <c r="H12" s="109">
        <f>Sectors_I!H12</f>
        <v>0.123475</v>
      </c>
      <c r="I12" s="105">
        <f>Sectors_I!I12</f>
        <v>8.6421914036890729E-2</v>
      </c>
      <c r="J12" s="109">
        <f>Sectors_I!J12</f>
        <v>9.3817200000000003E-2</v>
      </c>
      <c r="K12" s="106">
        <f>Sectors_I!K12</f>
        <v>99.022300000000001</v>
      </c>
      <c r="L12" s="106">
        <f>Sectors_I!L12</f>
        <v>118.8555299050996</v>
      </c>
      <c r="M12" s="106">
        <f>Sectors_I!M12</f>
        <v>114.892</v>
      </c>
      <c r="N12" s="162">
        <f>Sectors_I!N12</f>
        <v>9198687.4793999996</v>
      </c>
      <c r="O12" s="162">
        <f>Sectors_I!O12</f>
        <v>47255571.74656301</v>
      </c>
      <c r="P12" s="162">
        <f>Sectors_I!P12</f>
        <v>56454259.225963004</v>
      </c>
      <c r="Q12" s="162">
        <f>Sectors_I!Q12</f>
        <v>543281589.24295902</v>
      </c>
      <c r="R12" s="162">
        <f>Sectors_I!R12</f>
        <v>2200921190.9632559</v>
      </c>
      <c r="S12" s="162">
        <f>Sectors_I!S12</f>
        <v>2744202780.2061143</v>
      </c>
      <c r="T12" s="162">
        <f>Sectors_I!T12</f>
        <v>42410969.17239999</v>
      </c>
      <c r="U12" s="162">
        <f>Sectors_I!U12</f>
        <v>139405549.85834533</v>
      </c>
      <c r="V12" s="162">
        <f>Sectors_I!V12</f>
        <v>181816519.03084531</v>
      </c>
      <c r="W12" s="162">
        <f>Sectors_I!W12</f>
        <v>21353403.893300001</v>
      </c>
      <c r="X12" s="162">
        <f>Sectors_I!X12</f>
        <v>62106399.809684992</v>
      </c>
      <c r="Y12" s="162">
        <f>Sectors_I!Y12</f>
        <v>83459803.702984989</v>
      </c>
      <c r="Z12" s="162">
        <f>Sectors_I!Z12</f>
        <v>0</v>
      </c>
      <c r="AA12" s="162">
        <f>Sectors_I!AA12</f>
        <v>1236106.5194300001</v>
      </c>
      <c r="AB12" s="162">
        <f>Sectors_I!AB12</f>
        <v>1236106.5194300001</v>
      </c>
    </row>
    <row r="13" spans="1:28" x14ac:dyDescent="0.2">
      <c r="A13" s="102" t="s">
        <v>120</v>
      </c>
      <c r="B13" s="158">
        <f>Sectors_I!B13</f>
        <v>497393256.47627705</v>
      </c>
      <c r="C13" s="158">
        <f>Sectors_I!C13</f>
        <v>451844289.47111911</v>
      </c>
      <c r="D13" s="158">
        <f>Sectors_I!D13</f>
        <v>949237545.94739628</v>
      </c>
      <c r="E13" s="159">
        <f>Sectors_I!E13</f>
        <v>12500261.270184821</v>
      </c>
      <c r="F13" s="159">
        <f>Sectors_I!F13</f>
        <v>4604779.1321861297</v>
      </c>
      <c r="G13" s="159">
        <f>Sectors_I!G13</f>
        <v>17105040.402370956</v>
      </c>
      <c r="H13" s="109">
        <f>Sectors_I!H13</f>
        <v>0.135375</v>
      </c>
      <c r="I13" s="105">
        <f>Sectors_I!I13</f>
        <v>9.5085945408945799E-2</v>
      </c>
      <c r="J13" s="109">
        <f>Sectors_I!J13</f>
        <v>0.116063</v>
      </c>
      <c r="K13" s="106">
        <f>Sectors_I!K13</f>
        <v>38.211300000000001</v>
      </c>
      <c r="L13" s="106">
        <f>Sectors_I!L13</f>
        <v>50.888419797191496</v>
      </c>
      <c r="M13" s="106">
        <f>Sectors_I!M13</f>
        <v>44.308100000000003</v>
      </c>
      <c r="N13" s="162">
        <f>Sectors_I!N13</f>
        <v>13322986.1885</v>
      </c>
      <c r="O13" s="162">
        <f>Sectors_I!O13</f>
        <v>10428000.123299999</v>
      </c>
      <c r="P13" s="162">
        <f>Sectors_I!P13</f>
        <v>23750986.311700001</v>
      </c>
      <c r="Q13" s="162">
        <f>Sectors_I!Q13</f>
        <v>418495236.50017703</v>
      </c>
      <c r="R13" s="162">
        <f>Sectors_I!R13</f>
        <v>414009504.81814796</v>
      </c>
      <c r="S13" s="162">
        <f>Sectors_I!S13</f>
        <v>832504741.31832504</v>
      </c>
      <c r="T13" s="162">
        <f>Sectors_I!T13</f>
        <v>46831301.618800007</v>
      </c>
      <c r="U13" s="162">
        <f>Sectors_I!U13</f>
        <v>23474380.548171163</v>
      </c>
      <c r="V13" s="162">
        <f>Sectors_I!V13</f>
        <v>70305682.166971162</v>
      </c>
      <c r="W13" s="162">
        <f>Sectors_I!W13</f>
        <v>32037126.7652</v>
      </c>
      <c r="X13" s="162">
        <f>Sectors_I!X13</f>
        <v>14360404.104800001</v>
      </c>
      <c r="Y13" s="162">
        <f>Sectors_I!Y13</f>
        <v>46397530.869999997</v>
      </c>
      <c r="Z13" s="162">
        <f>Sectors_I!Z13</f>
        <v>29591.592100000002</v>
      </c>
      <c r="AA13" s="162">
        <f>Sectors_I!AA13</f>
        <v>0</v>
      </c>
      <c r="AB13" s="162">
        <f>Sectors_I!AB13</f>
        <v>29591.592100000002</v>
      </c>
    </row>
    <row r="14" spans="1:28" x14ac:dyDescent="0.2">
      <c r="A14" s="102" t="s">
        <v>121</v>
      </c>
      <c r="B14" s="158">
        <f>Sectors_I!B14</f>
        <v>675143970.48439991</v>
      </c>
      <c r="C14" s="158">
        <f>Sectors_I!C14</f>
        <v>1388339783.8757713</v>
      </c>
      <c r="D14" s="158">
        <f>Sectors_I!D14</f>
        <v>2063483754.3602715</v>
      </c>
      <c r="E14" s="159">
        <f>Sectors_I!E14</f>
        <v>14317693.999712711</v>
      </c>
      <c r="F14" s="159">
        <f>Sectors_I!F14</f>
        <v>13028076.33888486</v>
      </c>
      <c r="G14" s="159">
        <f>Sectors_I!G14</f>
        <v>27345770.338597588</v>
      </c>
      <c r="H14" s="109">
        <f>Sectors_I!H14</f>
        <v>0.127276</v>
      </c>
      <c r="I14" s="105">
        <f>Sectors_I!I14</f>
        <v>0.10880927551938617</v>
      </c>
      <c r="J14" s="109">
        <f>Sectors_I!J14</f>
        <v>0.11485099999999999</v>
      </c>
      <c r="K14" s="106">
        <f>Sectors_I!K14</f>
        <v>60.682299999999998</v>
      </c>
      <c r="L14" s="106">
        <f>Sectors_I!L14</f>
        <v>73.192284434970091</v>
      </c>
      <c r="M14" s="106">
        <f>Sectors_I!M14</f>
        <v>69.098100000000002</v>
      </c>
      <c r="N14" s="162">
        <f>Sectors_I!N14</f>
        <v>10153095.2784</v>
      </c>
      <c r="O14" s="162">
        <f>Sectors_I!O14</f>
        <v>26534022.440798998</v>
      </c>
      <c r="P14" s="162">
        <f>Sectors_I!P14</f>
        <v>36687117.719199002</v>
      </c>
      <c r="Q14" s="162">
        <f>Sectors_I!Q14</f>
        <v>553120058.11529982</v>
      </c>
      <c r="R14" s="162">
        <f>Sectors_I!R14</f>
        <v>1330577394.4471817</v>
      </c>
      <c r="S14" s="162">
        <f>Sectors_I!S14</f>
        <v>1883697452.562582</v>
      </c>
      <c r="T14" s="162">
        <f>Sectors_I!T14</f>
        <v>104703051.08500001</v>
      </c>
      <c r="U14" s="162">
        <f>Sectors_I!U14</f>
        <v>17141758.819690481</v>
      </c>
      <c r="V14" s="162">
        <f>Sectors_I!V14</f>
        <v>121844809.90469049</v>
      </c>
      <c r="W14" s="162">
        <f>Sectors_I!W14</f>
        <v>17320861.2841</v>
      </c>
      <c r="X14" s="162">
        <f>Sectors_I!X14</f>
        <v>40620630.608898997</v>
      </c>
      <c r="Y14" s="162">
        <f>Sectors_I!Y14</f>
        <v>57941491.892998993</v>
      </c>
      <c r="Z14" s="162">
        <f>Sectors_I!Z14</f>
        <v>0</v>
      </c>
      <c r="AA14" s="162">
        <f>Sectors_I!AA14</f>
        <v>0</v>
      </c>
      <c r="AB14" s="162">
        <f>Sectors_I!AB14</f>
        <v>0</v>
      </c>
    </row>
    <row r="15" spans="1:28" x14ac:dyDescent="0.2">
      <c r="A15" s="102" t="s">
        <v>122</v>
      </c>
      <c r="B15" s="158">
        <f>Sectors_I!B15</f>
        <v>1152707257.6346865</v>
      </c>
      <c r="C15" s="158">
        <f>Sectors_I!C15</f>
        <v>703446277.79901254</v>
      </c>
      <c r="D15" s="158">
        <f>Sectors_I!D15</f>
        <v>1856153535.4336989</v>
      </c>
      <c r="E15" s="159">
        <f>Sectors_I!E15</f>
        <v>13536456.843800899</v>
      </c>
      <c r="F15" s="159">
        <f>Sectors_I!F15</f>
        <v>6435162.42556707</v>
      </c>
      <c r="G15" s="159">
        <f>Sectors_I!G15</f>
        <v>19971619.269367959</v>
      </c>
      <c r="H15" s="109">
        <f>Sectors_I!H15</f>
        <v>0.12523300000000001</v>
      </c>
      <c r="I15" s="105">
        <f>Sectors_I!I15</f>
        <v>8.3853329592527476E-2</v>
      </c>
      <c r="J15" s="109">
        <f>Sectors_I!J15</f>
        <v>0.110085</v>
      </c>
      <c r="K15" s="106">
        <f>Sectors_I!K15</f>
        <v>55.427999999999997</v>
      </c>
      <c r="L15" s="106">
        <f>Sectors_I!L15</f>
        <v>70.713508073899561</v>
      </c>
      <c r="M15" s="106">
        <f>Sectors_I!M15</f>
        <v>61.091099999999997</v>
      </c>
      <c r="N15" s="162">
        <f>Sectors_I!N15</f>
        <v>16072737.435000001</v>
      </c>
      <c r="O15" s="162">
        <f>Sectors_I!O15</f>
        <v>34582313.352372408</v>
      </c>
      <c r="P15" s="162">
        <f>Sectors_I!P15</f>
        <v>50655050.787472397</v>
      </c>
      <c r="Q15" s="162">
        <f>Sectors_I!Q15</f>
        <v>1111188043.8326864</v>
      </c>
      <c r="R15" s="162">
        <f>Sectors_I!R15</f>
        <v>672311781.19833314</v>
      </c>
      <c r="S15" s="162">
        <f>Sectors_I!S15</f>
        <v>1783499825.0311193</v>
      </c>
      <c r="T15" s="162">
        <f>Sectors_I!T15</f>
        <v>28306771.177200001</v>
      </c>
      <c r="U15" s="162">
        <f>Sectors_I!U15</f>
        <v>18561868.5691</v>
      </c>
      <c r="V15" s="162">
        <f>Sectors_I!V15</f>
        <v>46868639.746200003</v>
      </c>
      <c r="W15" s="162">
        <f>Sectors_I!W15</f>
        <v>12491483.833799999</v>
      </c>
      <c r="X15" s="162">
        <f>Sectors_I!X15</f>
        <v>12197996.518879399</v>
      </c>
      <c r="Y15" s="162">
        <f>Sectors_I!Y15</f>
        <v>24689480.352679398</v>
      </c>
      <c r="Z15" s="162">
        <f>Sectors_I!Z15</f>
        <v>720958.79099999997</v>
      </c>
      <c r="AA15" s="162">
        <f>Sectors_I!AA15</f>
        <v>374631.51269999996</v>
      </c>
      <c r="AB15" s="162">
        <f>Sectors_I!AB15</f>
        <v>1095590.3036999998</v>
      </c>
    </row>
    <row r="16" spans="1:28" x14ac:dyDescent="0.2">
      <c r="A16" s="102" t="s">
        <v>123</v>
      </c>
      <c r="B16" s="158">
        <f>Sectors_I!B16</f>
        <v>808455475.86699712</v>
      </c>
      <c r="C16" s="158">
        <f>Sectors_I!C16</f>
        <v>753369858.14350748</v>
      </c>
      <c r="D16" s="158">
        <f>Sectors_I!D16</f>
        <v>1561825334.0104046</v>
      </c>
      <c r="E16" s="159">
        <f>Sectors_I!E16</f>
        <v>13299221.906050088</v>
      </c>
      <c r="F16" s="159">
        <f>Sectors_I!F16</f>
        <v>25536111.517617896</v>
      </c>
      <c r="G16" s="159">
        <f>Sectors_I!G16</f>
        <v>38835333.423567995</v>
      </c>
      <c r="H16" s="109">
        <f>Sectors_I!H16</f>
        <v>0.124054</v>
      </c>
      <c r="I16" s="105">
        <f>Sectors_I!I16</f>
        <v>9.1957046332760042E-2</v>
      </c>
      <c r="J16" s="109">
        <f>Sectors_I!J16</f>
        <v>0.108572</v>
      </c>
      <c r="K16" s="106">
        <f>Sectors_I!K16</f>
        <v>60.874299999999998</v>
      </c>
      <c r="L16" s="106">
        <f>Sectors_I!L16</f>
        <v>70.953945999167516</v>
      </c>
      <c r="M16" s="106">
        <f>Sectors_I!M16</f>
        <v>65.723399999999998</v>
      </c>
      <c r="N16" s="162">
        <f>Sectors_I!N16</f>
        <v>13937556.849200001</v>
      </c>
      <c r="O16" s="162">
        <f>Sectors_I!O16</f>
        <v>21317162.938091688</v>
      </c>
      <c r="P16" s="162">
        <f>Sectors_I!P16</f>
        <v>35254719.787291691</v>
      </c>
      <c r="Q16" s="162">
        <f>Sectors_I!Q16</f>
        <v>739814917.66814077</v>
      </c>
      <c r="R16" s="162">
        <f>Sectors_I!R16</f>
        <v>543892306.11397779</v>
      </c>
      <c r="S16" s="162">
        <f>Sectors_I!S16</f>
        <v>1283707223.7818186</v>
      </c>
      <c r="T16" s="162">
        <f>Sectors_I!T16</f>
        <v>49315131.266000003</v>
      </c>
      <c r="U16" s="162">
        <f>Sectors_I!U16</f>
        <v>176950725.333538</v>
      </c>
      <c r="V16" s="162">
        <f>Sectors_I!V16</f>
        <v>226265856.59963802</v>
      </c>
      <c r="W16" s="162">
        <f>Sectors_I!W16</f>
        <v>19280781.210056297</v>
      </c>
      <c r="X16" s="162">
        <f>Sectors_I!X16</f>
        <v>32526826.695991691</v>
      </c>
      <c r="Y16" s="162">
        <f>Sectors_I!Y16</f>
        <v>51807607.906147994</v>
      </c>
      <c r="Z16" s="162">
        <f>Sectors_I!Z16</f>
        <v>44645.722799999996</v>
      </c>
      <c r="AA16" s="162">
        <f>Sectors_I!AA16</f>
        <v>0</v>
      </c>
      <c r="AB16" s="162">
        <f>Sectors_I!AB16</f>
        <v>44645.722799999996</v>
      </c>
    </row>
    <row r="17" spans="1:28" x14ac:dyDescent="0.2">
      <c r="A17" s="102" t="s">
        <v>124</v>
      </c>
      <c r="B17" s="158">
        <f>Sectors_I!B17</f>
        <v>296329196.6846</v>
      </c>
      <c r="C17" s="158">
        <f>Sectors_I!C17</f>
        <v>341646390.15231097</v>
      </c>
      <c r="D17" s="158">
        <f>Sectors_I!D17</f>
        <v>637975586.83681107</v>
      </c>
      <c r="E17" s="159">
        <f>Sectors_I!E17</f>
        <v>3101213.5394620998</v>
      </c>
      <c r="F17" s="159">
        <f>Sectors_I!F17</f>
        <v>1980710.79179047</v>
      </c>
      <c r="G17" s="159">
        <f>Sectors_I!G17</f>
        <v>5081924.3312525703</v>
      </c>
      <c r="H17" s="109">
        <f>Sectors_I!H17</f>
        <v>0.12382799999999999</v>
      </c>
      <c r="I17" s="105">
        <f>Sectors_I!I17</f>
        <v>7.8825278865846782E-2</v>
      </c>
      <c r="J17" s="109">
        <f>Sectors_I!J17</f>
        <v>9.9739499999999995E-2</v>
      </c>
      <c r="K17" s="106">
        <f>Sectors_I!K17</f>
        <v>55.806899999999999</v>
      </c>
      <c r="L17" s="106">
        <f>Sectors_I!L17</f>
        <v>63.595641687959585</v>
      </c>
      <c r="M17" s="106">
        <f>Sectors_I!M17</f>
        <v>59.98</v>
      </c>
      <c r="N17" s="162">
        <f>Sectors_I!N17</f>
        <v>3461654.5135999997</v>
      </c>
      <c r="O17" s="162">
        <f>Sectors_I!O17</f>
        <v>1586268.1771</v>
      </c>
      <c r="P17" s="162">
        <f>Sectors_I!P17</f>
        <v>5047922.6908</v>
      </c>
      <c r="Q17" s="162">
        <f>Sectors_I!Q17</f>
        <v>286355663.85420001</v>
      </c>
      <c r="R17" s="162">
        <f>Sectors_I!R17</f>
        <v>328303067.89741093</v>
      </c>
      <c r="S17" s="162">
        <f>Sectors_I!S17</f>
        <v>614658731.75141108</v>
      </c>
      <c r="T17" s="162">
        <f>Sectors_I!T17</f>
        <v>5666809.4691000003</v>
      </c>
      <c r="U17" s="162">
        <f>Sectors_I!U17</f>
        <v>10139041.0691</v>
      </c>
      <c r="V17" s="162">
        <f>Sectors_I!V17</f>
        <v>15805850.5382</v>
      </c>
      <c r="W17" s="162">
        <f>Sectors_I!W17</f>
        <v>4290893.1767000007</v>
      </c>
      <c r="X17" s="162">
        <f>Sectors_I!X17</f>
        <v>3204281.1858000001</v>
      </c>
      <c r="Y17" s="162">
        <f>Sectors_I!Y17</f>
        <v>7495174.3625999996</v>
      </c>
      <c r="Z17" s="162">
        <f>Sectors_I!Z17</f>
        <v>15830.184600000001</v>
      </c>
      <c r="AA17" s="162">
        <f>Sectors_I!AA17</f>
        <v>0</v>
      </c>
      <c r="AB17" s="162">
        <f>Sectors_I!AB17</f>
        <v>15830.184600000001</v>
      </c>
    </row>
    <row r="18" spans="1:28" x14ac:dyDescent="0.2">
      <c r="A18" s="102" t="s">
        <v>125</v>
      </c>
      <c r="B18" s="158">
        <f>Sectors_I!B18</f>
        <v>233346012.71664992</v>
      </c>
      <c r="C18" s="158">
        <f>Sectors_I!C18</f>
        <v>362029050.023058</v>
      </c>
      <c r="D18" s="158">
        <f>Sectors_I!D18</f>
        <v>595375062.73970795</v>
      </c>
      <c r="E18" s="159">
        <f>Sectors_I!E18</f>
        <v>4255757.0093904203</v>
      </c>
      <c r="F18" s="159">
        <f>Sectors_I!F18</f>
        <v>3008685.96787774</v>
      </c>
      <c r="G18" s="159">
        <f>Sectors_I!G18</f>
        <v>7264442.9772681603</v>
      </c>
      <c r="H18" s="109">
        <f>Sectors_I!H18</f>
        <v>0.13899800000000001</v>
      </c>
      <c r="I18" s="105">
        <f>Sectors_I!I18</f>
        <v>8.2523335710828399E-2</v>
      </c>
      <c r="J18" s="109">
        <f>Sectors_I!J18</f>
        <v>0.10466300000000001</v>
      </c>
      <c r="K18" s="106">
        <f>Sectors_I!K18</f>
        <v>50.389400000000002</v>
      </c>
      <c r="L18" s="106">
        <f>Sectors_I!L18</f>
        <v>53.586346805061311</v>
      </c>
      <c r="M18" s="106">
        <f>Sectors_I!M18</f>
        <v>52.332599999999999</v>
      </c>
      <c r="N18" s="162">
        <f>Sectors_I!N18</f>
        <v>2472305.3565000002</v>
      </c>
      <c r="O18" s="162">
        <f>Sectors_I!O18</f>
        <v>6271327.5023000007</v>
      </c>
      <c r="P18" s="162">
        <f>Sectors_I!P18</f>
        <v>8743632.8587999996</v>
      </c>
      <c r="Q18" s="162">
        <f>Sectors_I!Q18</f>
        <v>211802456.66844994</v>
      </c>
      <c r="R18" s="162">
        <f>Sectors_I!R18</f>
        <v>343173250.19125801</v>
      </c>
      <c r="S18" s="162">
        <f>Sectors_I!S18</f>
        <v>554975706.85960793</v>
      </c>
      <c r="T18" s="162">
        <f>Sectors_I!T18</f>
        <v>18314551.434599999</v>
      </c>
      <c r="U18" s="162">
        <f>Sectors_I!U18</f>
        <v>11579647.5733</v>
      </c>
      <c r="V18" s="162">
        <f>Sectors_I!V18</f>
        <v>29894199.0079</v>
      </c>
      <c r="W18" s="162">
        <f>Sectors_I!W18</f>
        <v>3208334.6143999994</v>
      </c>
      <c r="X18" s="162">
        <f>Sectors_I!X18</f>
        <v>7047863.8206000002</v>
      </c>
      <c r="Y18" s="162">
        <f>Sectors_I!Y18</f>
        <v>10256198.435100002</v>
      </c>
      <c r="Z18" s="162">
        <f>Sectors_I!Z18</f>
        <v>20669.999199999998</v>
      </c>
      <c r="AA18" s="162">
        <f>Sectors_I!AA18</f>
        <v>228288.43789999999</v>
      </c>
      <c r="AB18" s="162">
        <f>Sectors_I!AB18</f>
        <v>248958.43709999998</v>
      </c>
    </row>
    <row r="19" spans="1:28" x14ac:dyDescent="0.2">
      <c r="A19" s="102" t="s">
        <v>126</v>
      </c>
      <c r="B19" s="158">
        <f>Sectors_I!B19</f>
        <v>983180648.21912003</v>
      </c>
      <c r="C19" s="158">
        <f>Sectors_I!C19</f>
        <v>1144468432.0024076</v>
      </c>
      <c r="D19" s="158">
        <f>Sectors_I!D19</f>
        <v>2127649080.2215273</v>
      </c>
      <c r="E19" s="159">
        <f>Sectors_I!E19</f>
        <v>21327844.883498184</v>
      </c>
      <c r="F19" s="159">
        <f>Sectors_I!F19</f>
        <v>20044350.646159369</v>
      </c>
      <c r="G19" s="159">
        <f>Sectors_I!G19</f>
        <v>41372195.529757567</v>
      </c>
      <c r="H19" s="109">
        <f>Sectors_I!H19</f>
        <v>0.13195000000000001</v>
      </c>
      <c r="I19" s="105">
        <f>Sectors_I!I19</f>
        <v>7.9705522234412768E-2</v>
      </c>
      <c r="J19" s="109">
        <f>Sectors_I!J19</f>
        <v>0.103767</v>
      </c>
      <c r="K19" s="106">
        <f>Sectors_I!K19</f>
        <v>57.864800000000002</v>
      </c>
      <c r="L19" s="106">
        <f>Sectors_I!L19</f>
        <v>70.678993444780133</v>
      </c>
      <c r="M19" s="106">
        <f>Sectors_I!M19</f>
        <v>64.750100000000003</v>
      </c>
      <c r="N19" s="162">
        <f>Sectors_I!N19</f>
        <v>23091974.3519</v>
      </c>
      <c r="O19" s="162">
        <f>Sectors_I!O19</f>
        <v>42968765.917832509</v>
      </c>
      <c r="P19" s="162">
        <f>Sectors_I!P19</f>
        <v>66060740.269732498</v>
      </c>
      <c r="Q19" s="162">
        <f>Sectors_I!Q19</f>
        <v>915326205.60572004</v>
      </c>
      <c r="R19" s="162">
        <f>Sectors_I!R19</f>
        <v>1053484786.6416349</v>
      </c>
      <c r="S19" s="162">
        <f>Sectors_I!S19</f>
        <v>1968810992.2473547</v>
      </c>
      <c r="T19" s="162">
        <f>Sectors_I!T19</f>
        <v>35425794.99059999</v>
      </c>
      <c r="U19" s="162">
        <f>Sectors_I!U19</f>
        <v>37637289.960040003</v>
      </c>
      <c r="V19" s="162">
        <f>Sectors_I!V19</f>
        <v>73063084.950640008</v>
      </c>
      <c r="W19" s="162">
        <f>Sectors_I!W19</f>
        <v>32294071.283700004</v>
      </c>
      <c r="X19" s="162">
        <f>Sectors_I!X19</f>
        <v>52065999.153732494</v>
      </c>
      <c r="Y19" s="162">
        <f>Sectors_I!Y19</f>
        <v>84360070.437432483</v>
      </c>
      <c r="Z19" s="162">
        <f>Sectors_I!Z19</f>
        <v>134576.33910000001</v>
      </c>
      <c r="AA19" s="162">
        <f>Sectors_I!AA19</f>
        <v>1280356.247</v>
      </c>
      <c r="AB19" s="162">
        <f>Sectors_I!AB19</f>
        <v>1414932.5861</v>
      </c>
    </row>
    <row r="20" spans="1:28" x14ac:dyDescent="0.2">
      <c r="A20" s="102" t="s">
        <v>127</v>
      </c>
      <c r="B20" s="158">
        <f>Sectors_I!B20</f>
        <v>422948494.94708031</v>
      </c>
      <c r="C20" s="158">
        <f>Sectors_I!C20</f>
        <v>340147591.54269612</v>
      </c>
      <c r="D20" s="158">
        <f>Sectors_I!D20</f>
        <v>763096086.48977637</v>
      </c>
      <c r="E20" s="159">
        <f>Sectors_I!E20</f>
        <v>9700862.962688569</v>
      </c>
      <c r="F20" s="159">
        <f>Sectors_I!F20</f>
        <v>3962650.2087826794</v>
      </c>
      <c r="G20" s="159">
        <f>Sectors_I!G20</f>
        <v>13663513.171471249</v>
      </c>
      <c r="H20" s="109">
        <f>Sectors_I!H20</f>
        <v>0.12643199999999999</v>
      </c>
      <c r="I20" s="105">
        <f>Sectors_I!I20</f>
        <v>8.0064966684263328E-2</v>
      </c>
      <c r="J20" s="109">
        <f>Sectors_I!J20</f>
        <v>0.105902</v>
      </c>
      <c r="K20" s="106">
        <f>Sectors_I!K20</f>
        <v>74.038300000000007</v>
      </c>
      <c r="L20" s="106">
        <f>Sectors_I!L20</f>
        <v>71.735301846612572</v>
      </c>
      <c r="M20" s="106">
        <f>Sectors_I!M20</f>
        <v>73.015199999999993</v>
      </c>
      <c r="N20" s="162">
        <f>Sectors_I!N20</f>
        <v>7706699.9893324096</v>
      </c>
      <c r="O20" s="162">
        <f>Sectors_I!O20</f>
        <v>9192751.9339606203</v>
      </c>
      <c r="P20" s="162">
        <f>Sectors_I!P20</f>
        <v>16899451.923193023</v>
      </c>
      <c r="Q20" s="162">
        <f>Sectors_I!Q20</f>
        <v>383267273.12854308</v>
      </c>
      <c r="R20" s="162">
        <f>Sectors_I!R20</f>
        <v>303061001.1912455</v>
      </c>
      <c r="S20" s="162">
        <f>Sectors_I!S20</f>
        <v>686328274.31978858</v>
      </c>
      <c r="T20" s="162">
        <f>Sectors_I!T20</f>
        <v>18117976.713499997</v>
      </c>
      <c r="U20" s="162">
        <f>Sectors_I!U20</f>
        <v>25268149.439199999</v>
      </c>
      <c r="V20" s="162">
        <f>Sectors_I!V20</f>
        <v>43386126.152800001</v>
      </c>
      <c r="W20" s="162">
        <f>Sectors_I!W20</f>
        <v>21561654.427737221</v>
      </c>
      <c r="X20" s="162">
        <f>Sectors_I!X20</f>
        <v>11818440.912250619</v>
      </c>
      <c r="Y20" s="162">
        <f>Sectors_I!Y20</f>
        <v>33380095.339887828</v>
      </c>
      <c r="Z20" s="162">
        <f>Sectors_I!Z20</f>
        <v>1590.6773000000001</v>
      </c>
      <c r="AA20" s="162">
        <f>Sectors_I!AA20</f>
        <v>0</v>
      </c>
      <c r="AB20" s="162">
        <f>Sectors_I!AB20</f>
        <v>1590.6773000000001</v>
      </c>
    </row>
    <row r="21" spans="1:28" x14ac:dyDescent="0.2">
      <c r="A21" s="102" t="s">
        <v>128</v>
      </c>
      <c r="B21" s="158">
        <f>Sectors_I!B21</f>
        <v>767590334.70638239</v>
      </c>
      <c r="C21" s="158">
        <f>Sectors_I!C21</f>
        <v>2380371237.82514</v>
      </c>
      <c r="D21" s="158">
        <f>Sectors_I!D21</f>
        <v>3147961572.5315228</v>
      </c>
      <c r="E21" s="159">
        <f>Sectors_I!E21</f>
        <v>11241799.956520801</v>
      </c>
      <c r="F21" s="159">
        <f>Sectors_I!F21</f>
        <v>33171542.005918868</v>
      </c>
      <c r="G21" s="159">
        <f>Sectors_I!G21</f>
        <v>44413341.962439664</v>
      </c>
      <c r="H21" s="109">
        <f>Sectors_I!H21</f>
        <v>0.13072</v>
      </c>
      <c r="I21" s="105">
        <f>Sectors_I!I21</f>
        <v>8.8213466062384352E-2</v>
      </c>
      <c r="J21" s="109">
        <f>Sectors_I!J21</f>
        <v>9.8286499999999999E-2</v>
      </c>
      <c r="K21" s="106">
        <f>Sectors_I!K21</f>
        <v>111.634</v>
      </c>
      <c r="L21" s="106">
        <f>Sectors_I!L21</f>
        <v>124.31350359500016</v>
      </c>
      <c r="M21" s="106">
        <f>Sectors_I!M21</f>
        <v>121.298</v>
      </c>
      <c r="N21" s="162">
        <f>Sectors_I!N21</f>
        <v>16263836.170400001</v>
      </c>
      <c r="O21" s="162">
        <f>Sectors_I!O21</f>
        <v>44673179.213091314</v>
      </c>
      <c r="P21" s="162">
        <f>Sectors_I!P21</f>
        <v>60937015.383591309</v>
      </c>
      <c r="Q21" s="162">
        <f>Sectors_I!Q21</f>
        <v>701991104.44288242</v>
      </c>
      <c r="R21" s="162">
        <f>Sectors_I!R21</f>
        <v>2070962804.6633098</v>
      </c>
      <c r="S21" s="162">
        <f>Sectors_I!S21</f>
        <v>2772953909.1061926</v>
      </c>
      <c r="T21" s="162">
        <f>Sectors_I!T21</f>
        <v>48629036.676900007</v>
      </c>
      <c r="U21" s="162">
        <f>Sectors_I!U21</f>
        <v>192100525.99615297</v>
      </c>
      <c r="V21" s="162">
        <f>Sectors_I!V21</f>
        <v>240729562.67305297</v>
      </c>
      <c r="W21" s="162">
        <f>Sectors_I!W21</f>
        <v>16549865.6735</v>
      </c>
      <c r="X21" s="162">
        <f>Sectors_I!X21</f>
        <v>116109157.8846273</v>
      </c>
      <c r="Y21" s="162">
        <f>Sectors_I!Y21</f>
        <v>132659023.55812731</v>
      </c>
      <c r="Z21" s="162">
        <f>Sectors_I!Z21</f>
        <v>420327.91310000001</v>
      </c>
      <c r="AA21" s="162">
        <f>Sectors_I!AA21</f>
        <v>1198749.2810499999</v>
      </c>
      <c r="AB21" s="162">
        <f>Sectors_I!AB21</f>
        <v>1619077.1941499999</v>
      </c>
    </row>
    <row r="22" spans="1:28" x14ac:dyDescent="0.2">
      <c r="A22" s="102" t="s">
        <v>129</v>
      </c>
      <c r="B22" s="158">
        <f>Sectors_I!B22</f>
        <v>329239134.73852986</v>
      </c>
      <c r="C22" s="158">
        <f>Sectors_I!C22</f>
        <v>483877482.75903201</v>
      </c>
      <c r="D22" s="158">
        <f>Sectors_I!D22</f>
        <v>813116617.4974618</v>
      </c>
      <c r="E22" s="159">
        <f>Sectors_I!E22</f>
        <v>4815139.0172612192</v>
      </c>
      <c r="F22" s="159">
        <f>Sectors_I!F22</f>
        <v>5461577.9869644009</v>
      </c>
      <c r="G22" s="159">
        <f>Sectors_I!G22</f>
        <v>10276717.004225601</v>
      </c>
      <c r="H22" s="109">
        <f>Sectors_I!H22</f>
        <v>0.124944</v>
      </c>
      <c r="I22" s="105">
        <f>Sectors_I!I22</f>
        <v>8.0920665535337485E-2</v>
      </c>
      <c r="J22" s="109">
        <f>Sectors_I!J22</f>
        <v>9.8719600000000005E-2</v>
      </c>
      <c r="K22" s="106">
        <f>Sectors_I!K22</f>
        <v>88.269400000000005</v>
      </c>
      <c r="L22" s="106">
        <f>Sectors_I!L22</f>
        <v>111.70967665803224</v>
      </c>
      <c r="M22" s="106">
        <f>Sectors_I!M22</f>
        <v>102.215</v>
      </c>
      <c r="N22" s="162">
        <f>Sectors_I!N22</f>
        <v>9874930.1509000007</v>
      </c>
      <c r="O22" s="162">
        <f>Sectors_I!O22</f>
        <v>25235266.160811</v>
      </c>
      <c r="P22" s="162">
        <f>Sectors_I!P22</f>
        <v>35110196.311710998</v>
      </c>
      <c r="Q22" s="162">
        <f>Sectors_I!Q22</f>
        <v>293836208.28482985</v>
      </c>
      <c r="R22" s="162">
        <f>Sectors_I!R22</f>
        <v>431069950.53610098</v>
      </c>
      <c r="S22" s="162">
        <f>Sectors_I!S22</f>
        <v>724906158.82073081</v>
      </c>
      <c r="T22" s="162">
        <f>Sectors_I!T22</f>
        <v>20974047.678300001</v>
      </c>
      <c r="U22" s="162">
        <f>Sectors_I!U22</f>
        <v>19508656.479480002</v>
      </c>
      <c r="V22" s="162">
        <f>Sectors_I!V22</f>
        <v>40482704.157780007</v>
      </c>
      <c r="W22" s="162">
        <f>Sectors_I!W22</f>
        <v>14409015.495399999</v>
      </c>
      <c r="X22" s="162">
        <f>Sectors_I!X22</f>
        <v>31764768.446051002</v>
      </c>
      <c r="Y22" s="162">
        <f>Sectors_I!Y22</f>
        <v>46173783.941551</v>
      </c>
      <c r="Z22" s="162">
        <f>Sectors_I!Z22</f>
        <v>19863.28</v>
      </c>
      <c r="AA22" s="162">
        <f>Sectors_I!AA22</f>
        <v>1534107.2974</v>
      </c>
      <c r="AB22" s="162">
        <f>Sectors_I!AB22</f>
        <v>1553970.5774000001</v>
      </c>
    </row>
    <row r="23" spans="1:28" x14ac:dyDescent="0.2">
      <c r="A23" s="102" t="s">
        <v>130</v>
      </c>
      <c r="B23" s="158">
        <f>Sectors_I!B23</f>
        <v>145651713.27177331</v>
      </c>
      <c r="C23" s="158">
        <f>Sectors_I!C23</f>
        <v>787416159.74697685</v>
      </c>
      <c r="D23" s="158">
        <f>Sectors_I!D23</f>
        <v>933067873.01875007</v>
      </c>
      <c r="E23" s="159">
        <f>Sectors_I!E23</f>
        <v>1440536.9288925901</v>
      </c>
      <c r="F23" s="159">
        <f>Sectors_I!F23</f>
        <v>11330963.099199811</v>
      </c>
      <c r="G23" s="159">
        <f>Sectors_I!G23</f>
        <v>12771500.028092401</v>
      </c>
      <c r="H23" s="109">
        <f>Sectors_I!H23</f>
        <v>0.128223</v>
      </c>
      <c r="I23" s="105">
        <f>Sectors_I!I23</f>
        <v>0.10073437564201923</v>
      </c>
      <c r="J23" s="109">
        <f>Sectors_I!J23</f>
        <v>0.104949</v>
      </c>
      <c r="K23" s="106">
        <f>Sectors_I!K23</f>
        <v>47.644199999999998</v>
      </c>
      <c r="L23" s="106">
        <f>Sectors_I!L23</f>
        <v>62.610403373072479</v>
      </c>
      <c r="M23" s="106">
        <f>Sectors_I!M23</f>
        <v>60.289099999999998</v>
      </c>
      <c r="N23" s="162">
        <f>Sectors_I!N23</f>
        <v>1094572.0599999998</v>
      </c>
      <c r="O23" s="162">
        <f>Sectors_I!O23</f>
        <v>12636905.4011</v>
      </c>
      <c r="P23" s="162">
        <f>Sectors_I!P23</f>
        <v>13731477.461099999</v>
      </c>
      <c r="Q23" s="162">
        <f>Sectors_I!Q23</f>
        <v>103870285.15137331</v>
      </c>
      <c r="R23" s="162">
        <f>Sectors_I!R23</f>
        <v>524198845.68917686</v>
      </c>
      <c r="S23" s="162">
        <f>Sectors_I!S23</f>
        <v>628069130.84055007</v>
      </c>
      <c r="T23" s="162">
        <f>Sectors_I!T23</f>
        <v>40294644.9067</v>
      </c>
      <c r="U23" s="162">
        <f>Sectors_I!U23</f>
        <v>250549585.2225</v>
      </c>
      <c r="V23" s="162">
        <f>Sectors_I!V23</f>
        <v>290844230.12919998</v>
      </c>
      <c r="W23" s="162">
        <f>Sectors_I!W23</f>
        <v>1486783.2136999997</v>
      </c>
      <c r="X23" s="162">
        <f>Sectors_I!X23</f>
        <v>12667728.8353</v>
      </c>
      <c r="Y23" s="162">
        <f>Sectors_I!Y23</f>
        <v>14154512.049000001</v>
      </c>
      <c r="Z23" s="162">
        <f>Sectors_I!Z23</f>
        <v>0</v>
      </c>
      <c r="AA23" s="162">
        <f>Sectors_I!AA23</f>
        <v>0</v>
      </c>
      <c r="AB23" s="162">
        <f>Sectors_I!AB23</f>
        <v>0</v>
      </c>
    </row>
    <row r="24" spans="1:28" x14ac:dyDescent="0.2">
      <c r="A24" s="102" t="s">
        <v>223</v>
      </c>
      <c r="B24" s="158">
        <f>Sectors_I!B24</f>
        <v>127473249.62549999</v>
      </c>
      <c r="C24" s="158">
        <f>Sectors_I!C24</f>
        <v>371389488.04990208</v>
      </c>
      <c r="D24" s="158">
        <f>Sectors_I!D24</f>
        <v>498862737.67550212</v>
      </c>
      <c r="E24" s="159">
        <f>Sectors_I!E24</f>
        <v>4222479.1865133196</v>
      </c>
      <c r="F24" s="159">
        <f>Sectors_I!F24</f>
        <v>3602682.3667641296</v>
      </c>
      <c r="G24" s="159">
        <f>Sectors_I!G24</f>
        <v>7825161.5532774497</v>
      </c>
      <c r="H24" s="109">
        <f>Sectors_I!H24</f>
        <v>0.124469</v>
      </c>
      <c r="I24" s="105">
        <f>Sectors_I!I24</f>
        <v>9.0789579930970712E-2</v>
      </c>
      <c r="J24" s="109">
        <f>Sectors_I!J24</f>
        <v>9.94226E-2</v>
      </c>
      <c r="K24" s="106">
        <f>Sectors_I!K24</f>
        <v>28.315300000000001</v>
      </c>
      <c r="L24" s="106">
        <f>Sectors_I!L24</f>
        <v>47.651506994065215</v>
      </c>
      <c r="M24" s="106">
        <f>Sectors_I!M24</f>
        <v>42.707999999999998</v>
      </c>
      <c r="N24" s="162">
        <f>Sectors_I!N24</f>
        <v>2040624.0835000002</v>
      </c>
      <c r="O24" s="162">
        <f>Sectors_I!O24</f>
        <v>9957402.2970000003</v>
      </c>
      <c r="P24" s="162">
        <f>Sectors_I!P24</f>
        <v>11998026.3805</v>
      </c>
      <c r="Q24" s="162">
        <f>Sectors_I!Q24</f>
        <v>103909976.0431</v>
      </c>
      <c r="R24" s="162">
        <f>Sectors_I!R24</f>
        <v>359306555.29450202</v>
      </c>
      <c r="S24" s="162">
        <f>Sectors_I!S24</f>
        <v>463216531.3377021</v>
      </c>
      <c r="T24" s="162">
        <f>Sectors_I!T24</f>
        <v>19277620.049799997</v>
      </c>
      <c r="U24" s="162">
        <f>Sectors_I!U24</f>
        <v>5037242.4667000007</v>
      </c>
      <c r="V24" s="162">
        <f>Sectors_I!V24</f>
        <v>24314862.5165</v>
      </c>
      <c r="W24" s="162">
        <f>Sectors_I!W24</f>
        <v>4285653.5326000005</v>
      </c>
      <c r="X24" s="162">
        <f>Sectors_I!X24</f>
        <v>6864587.1426999997</v>
      </c>
      <c r="Y24" s="162">
        <f>Sectors_I!Y24</f>
        <v>11150240.6753</v>
      </c>
      <c r="Z24" s="162">
        <f>Sectors_I!Z24</f>
        <v>0</v>
      </c>
      <c r="AA24" s="162">
        <f>Sectors_I!AA24</f>
        <v>181103.14600000001</v>
      </c>
      <c r="AB24" s="162">
        <f>Sectors_I!AB24</f>
        <v>181103.14600000001</v>
      </c>
    </row>
    <row r="25" spans="1:28" x14ac:dyDescent="0.2">
      <c r="A25" s="102" t="s">
        <v>131</v>
      </c>
      <c r="B25" s="158">
        <f>Sectors_I!B25</f>
        <v>597511900.32980001</v>
      </c>
      <c r="C25" s="158">
        <f>Sectors_I!C25</f>
        <v>1603188574.2936487</v>
      </c>
      <c r="D25" s="158">
        <f>Sectors_I!D25</f>
        <v>2200700474.6234484</v>
      </c>
      <c r="E25" s="159">
        <f>Sectors_I!E25</f>
        <v>724687.53369129007</v>
      </c>
      <c r="F25" s="159">
        <f>Sectors_I!F25</f>
        <v>6823172.3817270501</v>
      </c>
      <c r="G25" s="159">
        <f>Sectors_I!G25</f>
        <v>7547859.9154183399</v>
      </c>
      <c r="H25" s="109">
        <f>Sectors_I!H25</f>
        <v>0.116855</v>
      </c>
      <c r="I25" s="105">
        <f>Sectors_I!I25</f>
        <v>0.10419281731654231</v>
      </c>
      <c r="J25" s="109">
        <f>Sectors_I!J25</f>
        <v>0.107696</v>
      </c>
      <c r="K25" s="106">
        <f>Sectors_I!K25</f>
        <v>34.740900000000003</v>
      </c>
      <c r="L25" s="106">
        <f>Sectors_I!L25</f>
        <v>148.54657069790312</v>
      </c>
      <c r="M25" s="106">
        <f>Sectors_I!M25</f>
        <v>117.134</v>
      </c>
      <c r="N25" s="162">
        <f>Sectors_I!N25</f>
        <v>142.33000000000001</v>
      </c>
      <c r="O25" s="162">
        <f>Sectors_I!O25</f>
        <v>3422526.1251059999</v>
      </c>
      <c r="P25" s="162">
        <f>Sectors_I!P25</f>
        <v>3422668.455106</v>
      </c>
      <c r="Q25" s="162">
        <f>Sectors_I!Q25</f>
        <v>597427831.31120002</v>
      </c>
      <c r="R25" s="162">
        <f>Sectors_I!R25</f>
        <v>1586784459.3193429</v>
      </c>
      <c r="S25" s="162">
        <f>Sectors_I!S25</f>
        <v>2184212290.6305428</v>
      </c>
      <c r="T25" s="162">
        <f>Sectors_I!T25</f>
        <v>82200.375599999985</v>
      </c>
      <c r="U25" s="162">
        <f>Sectors_I!U25</f>
        <v>10754722.7907</v>
      </c>
      <c r="V25" s="162">
        <f>Sectors_I!V25</f>
        <v>10836923.166300001</v>
      </c>
      <c r="W25" s="162">
        <f>Sectors_I!W25</f>
        <v>1868.643</v>
      </c>
      <c r="X25" s="162">
        <f>Sectors_I!X25</f>
        <v>5649392.1836060006</v>
      </c>
      <c r="Y25" s="162">
        <f>Sectors_I!Y25</f>
        <v>5651260.8266059998</v>
      </c>
      <c r="Z25" s="162">
        <f>Sectors_I!Z25</f>
        <v>0</v>
      </c>
      <c r="AA25" s="162">
        <f>Sectors_I!AA25</f>
        <v>0</v>
      </c>
      <c r="AB25" s="162">
        <f>Sectors_I!AB25</f>
        <v>0</v>
      </c>
    </row>
    <row r="26" spans="1:28" x14ac:dyDescent="0.2">
      <c r="A26" s="102" t="s">
        <v>132</v>
      </c>
      <c r="B26" s="158">
        <f>Sectors_I!B26</f>
        <v>76653451.913399979</v>
      </c>
      <c r="C26" s="158">
        <f>Sectors_I!C26</f>
        <v>154663896.33246058</v>
      </c>
      <c r="D26" s="158">
        <f>Sectors_I!D26</f>
        <v>231317348.24586061</v>
      </c>
      <c r="E26" s="159">
        <f>Sectors_I!E26</f>
        <v>827567.84802752011</v>
      </c>
      <c r="F26" s="159">
        <f>Sectors_I!F26</f>
        <v>462715.01527158008</v>
      </c>
      <c r="G26" s="159">
        <f>Sectors_I!G26</f>
        <v>1290282.8632990997</v>
      </c>
      <c r="H26" s="109">
        <f>Sectors_I!H26</f>
        <v>0.13769100000000001</v>
      </c>
      <c r="I26" s="105">
        <f>Sectors_I!I26</f>
        <v>9.932716206277642E-2</v>
      </c>
      <c r="J26" s="109">
        <f>Sectors_I!J26</f>
        <v>0.11207499999999999</v>
      </c>
      <c r="K26" s="106">
        <f>Sectors_I!K26</f>
        <v>32.457000000000001</v>
      </c>
      <c r="L26" s="106">
        <f>Sectors_I!L26</f>
        <v>44.232925421512086</v>
      </c>
      <c r="M26" s="106">
        <f>Sectors_I!M26</f>
        <v>40.326900000000002</v>
      </c>
      <c r="N26" s="162">
        <f>Sectors_I!N26</f>
        <v>315495.08020000003</v>
      </c>
      <c r="O26" s="162">
        <f>Sectors_I!O26</f>
        <v>168663.37385999999</v>
      </c>
      <c r="P26" s="162">
        <f>Sectors_I!P26</f>
        <v>484158.45405999996</v>
      </c>
      <c r="Q26" s="162">
        <f>Sectors_I!Q26</f>
        <v>74475882.591599986</v>
      </c>
      <c r="R26" s="162">
        <f>Sectors_I!R26</f>
        <v>153542919.43380058</v>
      </c>
      <c r="S26" s="162">
        <f>Sectors_I!S26</f>
        <v>228018802.0255006</v>
      </c>
      <c r="T26" s="162">
        <f>Sectors_I!T26</f>
        <v>1586910.2755</v>
      </c>
      <c r="U26" s="162">
        <f>Sectors_I!U26</f>
        <v>951260.08440000005</v>
      </c>
      <c r="V26" s="162">
        <f>Sectors_I!V26</f>
        <v>2538170.3599</v>
      </c>
      <c r="W26" s="162">
        <f>Sectors_I!W26</f>
        <v>590659.04630000005</v>
      </c>
      <c r="X26" s="162">
        <f>Sectors_I!X26</f>
        <v>169716.81425999998</v>
      </c>
      <c r="Y26" s="162">
        <f>Sectors_I!Y26</f>
        <v>760375.86045999988</v>
      </c>
      <c r="Z26" s="162">
        <f>Sectors_I!Z26</f>
        <v>0</v>
      </c>
      <c r="AA26" s="162">
        <f>Sectors_I!AA26</f>
        <v>0</v>
      </c>
      <c r="AB26" s="162">
        <f>Sectors_I!AB26</f>
        <v>0</v>
      </c>
    </row>
    <row r="27" spans="1:28" x14ac:dyDescent="0.2">
      <c r="A27" s="102" t="s">
        <v>133</v>
      </c>
      <c r="B27" s="158">
        <f>Sectors_I!B27</f>
        <v>784298790.59379995</v>
      </c>
      <c r="C27" s="158">
        <f>Sectors_I!C27</f>
        <v>485101983.1799947</v>
      </c>
      <c r="D27" s="158">
        <f>Sectors_I!D27</f>
        <v>1269400773.7736948</v>
      </c>
      <c r="E27" s="159">
        <f>Sectors_I!E27</f>
        <v>8781919.3004989307</v>
      </c>
      <c r="F27" s="159">
        <f>Sectors_I!F27</f>
        <v>18654081.738764569</v>
      </c>
      <c r="G27" s="159">
        <f>Sectors_I!G27</f>
        <v>27436001.039263487</v>
      </c>
      <c r="H27" s="109">
        <f>Sectors_I!H27</f>
        <v>0.119003</v>
      </c>
      <c r="I27" s="105">
        <f>Sectors_I!I27</f>
        <v>8.3144548476364155E-2</v>
      </c>
      <c r="J27" s="109">
        <f>Sectors_I!J27</f>
        <v>0.105266</v>
      </c>
      <c r="K27" s="106">
        <f>Sectors_I!K27</f>
        <v>77.592100000000002</v>
      </c>
      <c r="L27" s="106">
        <f>Sectors_I!L27</f>
        <v>102.88570241233474</v>
      </c>
      <c r="M27" s="106">
        <f>Sectors_I!M27</f>
        <v>87.280699999999996</v>
      </c>
      <c r="N27" s="162">
        <f>Sectors_I!N27</f>
        <v>6665595.3947000001</v>
      </c>
      <c r="O27" s="162">
        <f>Sectors_I!O27</f>
        <v>25407404.178599998</v>
      </c>
      <c r="P27" s="162">
        <f>Sectors_I!P27</f>
        <v>32072999.5733</v>
      </c>
      <c r="Q27" s="162">
        <f>Sectors_I!Q27</f>
        <v>737978948.30779994</v>
      </c>
      <c r="R27" s="162">
        <f>Sectors_I!R27</f>
        <v>405179649.37856764</v>
      </c>
      <c r="S27" s="162">
        <f>Sectors_I!S27</f>
        <v>1143158597.6862674</v>
      </c>
      <c r="T27" s="162">
        <f>Sectors_I!T27</f>
        <v>26871367.613300003</v>
      </c>
      <c r="U27" s="162">
        <f>Sectors_I!U27</f>
        <v>36733416.645327121</v>
      </c>
      <c r="V27" s="162">
        <f>Sectors_I!V27</f>
        <v>63604784.258627102</v>
      </c>
      <c r="W27" s="162">
        <f>Sectors_I!W27</f>
        <v>19447383.783399999</v>
      </c>
      <c r="X27" s="162">
        <f>Sectors_I!X27</f>
        <v>43188917.156099997</v>
      </c>
      <c r="Y27" s="162">
        <f>Sectors_I!Y27</f>
        <v>62636300.939500004</v>
      </c>
      <c r="Z27" s="162">
        <f>Sectors_I!Z27</f>
        <v>1090.8893</v>
      </c>
      <c r="AA27" s="162">
        <f>Sectors_I!AA27</f>
        <v>0</v>
      </c>
      <c r="AB27" s="162">
        <f>Sectors_I!AB27</f>
        <v>1090.8893</v>
      </c>
    </row>
    <row r="28" spans="1:28" x14ac:dyDescent="0.2">
      <c r="A28" s="102" t="s">
        <v>134</v>
      </c>
      <c r="B28" s="158">
        <f>Sectors_I!B28</f>
        <v>87679483.195700005</v>
      </c>
      <c r="C28" s="158">
        <f>Sectors_I!C28</f>
        <v>65813732.735598996</v>
      </c>
      <c r="D28" s="158">
        <f>Sectors_I!D28</f>
        <v>153493215.931299</v>
      </c>
      <c r="E28" s="159">
        <f>Sectors_I!E28</f>
        <v>422498.7112945799</v>
      </c>
      <c r="F28" s="159">
        <f>Sectors_I!F28</f>
        <v>263357.71749526</v>
      </c>
      <c r="G28" s="159">
        <f>Sectors_I!G28</f>
        <v>685856.42878984008</v>
      </c>
      <c r="H28" s="109">
        <f>Sectors_I!H28</f>
        <v>0.122711</v>
      </c>
      <c r="I28" s="105">
        <f>Sectors_I!I28</f>
        <v>8.1821515630234765E-2</v>
      </c>
      <c r="J28" s="109">
        <f>Sectors_I!J28</f>
        <v>0.105181</v>
      </c>
      <c r="K28" s="106">
        <f>Sectors_I!K28</f>
        <v>66.342699999999994</v>
      </c>
      <c r="L28" s="106">
        <f>Sectors_I!L28</f>
        <v>84.802584241780494</v>
      </c>
      <c r="M28" s="106">
        <f>Sectors_I!M28</f>
        <v>74.275700000000001</v>
      </c>
      <c r="N28" s="162">
        <f>Sectors_I!N28</f>
        <v>418724.39</v>
      </c>
      <c r="O28" s="162">
        <f>Sectors_I!O28</f>
        <v>947052.01</v>
      </c>
      <c r="P28" s="162">
        <f>Sectors_I!P28</f>
        <v>1365776.4</v>
      </c>
      <c r="Q28" s="162">
        <f>Sectors_I!Q28</f>
        <v>86028366.349299997</v>
      </c>
      <c r="R28" s="162">
        <f>Sectors_I!R28</f>
        <v>63199546.434998997</v>
      </c>
      <c r="S28" s="162">
        <f>Sectors_I!S28</f>
        <v>149227912.78429902</v>
      </c>
      <c r="T28" s="162">
        <f>Sectors_I!T28</f>
        <v>1224893.6041999999</v>
      </c>
      <c r="U28" s="162">
        <f>Sectors_I!U28</f>
        <v>1619907.608</v>
      </c>
      <c r="V28" s="162">
        <f>Sectors_I!V28</f>
        <v>2844801.2122</v>
      </c>
      <c r="W28" s="162">
        <f>Sectors_I!W28</f>
        <v>426223.24220000004</v>
      </c>
      <c r="X28" s="162">
        <f>Sectors_I!X28</f>
        <v>994278.69259999995</v>
      </c>
      <c r="Y28" s="162">
        <f>Sectors_I!Y28</f>
        <v>1420501.9348000002</v>
      </c>
      <c r="Z28" s="162">
        <f>Sectors_I!Z28</f>
        <v>0</v>
      </c>
      <c r="AA28" s="162">
        <f>Sectors_I!AA28</f>
        <v>0</v>
      </c>
      <c r="AB28" s="162">
        <f>Sectors_I!AB28</f>
        <v>0</v>
      </c>
    </row>
    <row r="29" spans="1:28" x14ac:dyDescent="0.2">
      <c r="A29" s="102" t="s">
        <v>135</v>
      </c>
      <c r="B29" s="158">
        <f>Sectors_I!B29</f>
        <v>99051381.354527816</v>
      </c>
      <c r="C29" s="158">
        <f>Sectors_I!C29</f>
        <v>135911147.14845139</v>
      </c>
      <c r="D29" s="158">
        <f>Sectors_I!D29</f>
        <v>234962528.5029791</v>
      </c>
      <c r="E29" s="159">
        <f>Sectors_I!E29</f>
        <v>16563131.49420399</v>
      </c>
      <c r="F29" s="159">
        <f>Sectors_I!F29</f>
        <v>473048.56688154</v>
      </c>
      <c r="G29" s="159">
        <f>Sectors_I!G29</f>
        <v>17036180.061085492</v>
      </c>
      <c r="H29" s="109">
        <f>Sectors_I!H29</f>
        <v>0.122922</v>
      </c>
      <c r="I29" s="105">
        <f>Sectors_I!I29</f>
        <v>0.11406667148359675</v>
      </c>
      <c r="J29" s="109">
        <f>Sectors_I!J29</f>
        <v>0.117467</v>
      </c>
      <c r="K29" s="106">
        <f>Sectors_I!K29</f>
        <v>62.789400000000001</v>
      </c>
      <c r="L29" s="106">
        <f>Sectors_I!L29</f>
        <v>66.930999242365047</v>
      </c>
      <c r="M29" s="106">
        <f>Sectors_I!M29</f>
        <v>65.340299999999999</v>
      </c>
      <c r="N29" s="162">
        <f>Sectors_I!N29</f>
        <v>451.05</v>
      </c>
      <c r="O29" s="162">
        <f>Sectors_I!O29</f>
        <v>0</v>
      </c>
      <c r="P29" s="162">
        <f>Sectors_I!P29</f>
        <v>451.05</v>
      </c>
      <c r="Q29" s="162">
        <f>Sectors_I!Q29</f>
        <v>80907249.353363425</v>
      </c>
      <c r="R29" s="162">
        <f>Sectors_I!R29</f>
        <v>134259591.05297852</v>
      </c>
      <c r="S29" s="162">
        <f>Sectors_I!S29</f>
        <v>215166840.40634179</v>
      </c>
      <c r="T29" s="162">
        <f>Sectors_I!T29</f>
        <v>204891.18729999999</v>
      </c>
      <c r="U29" s="162">
        <f>Sectors_I!U29</f>
        <v>740882.625</v>
      </c>
      <c r="V29" s="162">
        <f>Sectors_I!V29</f>
        <v>945773.81229999999</v>
      </c>
      <c r="W29" s="162">
        <f>Sectors_I!W29</f>
        <v>17939240.813864399</v>
      </c>
      <c r="X29" s="162">
        <f>Sectors_I!X29</f>
        <v>910673.47047286003</v>
      </c>
      <c r="Y29" s="162">
        <f>Sectors_I!Y29</f>
        <v>18849914.284337301</v>
      </c>
      <c r="Z29" s="162">
        <f>Sectors_I!Z29</f>
        <v>0</v>
      </c>
      <c r="AA29" s="162">
        <f>Sectors_I!AA29</f>
        <v>0</v>
      </c>
      <c r="AB29" s="162">
        <f>Sectors_I!AB29</f>
        <v>0</v>
      </c>
    </row>
    <row r="30" spans="1:28" x14ac:dyDescent="0.2">
      <c r="A30" s="102" t="s">
        <v>136</v>
      </c>
      <c r="B30" s="158">
        <f>Sectors_I!B30</f>
        <v>1404582926.4176161</v>
      </c>
      <c r="C30" s="158">
        <f>Sectors_I!C30</f>
        <v>1849352062.011569</v>
      </c>
      <c r="D30" s="158">
        <f>Sectors_I!D30</f>
        <v>3253934988.429285</v>
      </c>
      <c r="E30" s="159">
        <f>Sectors_I!E30</f>
        <v>34078737.838317387</v>
      </c>
      <c r="F30" s="159">
        <f>Sectors_I!F30</f>
        <v>21464021.398802157</v>
      </c>
      <c r="G30" s="159">
        <f>Sectors_I!G30</f>
        <v>55542759.237019546</v>
      </c>
      <c r="H30" s="109">
        <f>Sectors_I!H30</f>
        <v>0.141485</v>
      </c>
      <c r="I30" s="105">
        <f>Sectors_I!I30</f>
        <v>8.583016975428566E-2</v>
      </c>
      <c r="J30" s="109">
        <f>Sectors_I!J30</f>
        <v>0.10993799999999999</v>
      </c>
      <c r="K30" s="106">
        <f>Sectors_I!K30</f>
        <v>70.100300000000004</v>
      </c>
      <c r="L30" s="106">
        <f>Sectors_I!L30</f>
        <v>91.929021748324516</v>
      </c>
      <c r="M30" s="106">
        <f>Sectors_I!M30</f>
        <v>82.4756</v>
      </c>
      <c r="N30" s="162">
        <f>Sectors_I!N30</f>
        <v>22211549.999499999</v>
      </c>
      <c r="O30" s="162">
        <f>Sectors_I!O30</f>
        <v>33890764.374661997</v>
      </c>
      <c r="P30" s="162">
        <f>Sectors_I!P30</f>
        <v>56102314.374162003</v>
      </c>
      <c r="Q30" s="162">
        <f>Sectors_I!Q30</f>
        <v>1303097613.8521161</v>
      </c>
      <c r="R30" s="162">
        <f>Sectors_I!R30</f>
        <v>1738291665.7144923</v>
      </c>
      <c r="S30" s="162">
        <f>Sectors_I!S30</f>
        <v>3041389279.5666089</v>
      </c>
      <c r="T30" s="162">
        <f>Sectors_I!T30</f>
        <v>68524125.974399999</v>
      </c>
      <c r="U30" s="162">
        <f>Sectors_I!U30</f>
        <v>60493558.348371409</v>
      </c>
      <c r="V30" s="162">
        <f>Sectors_I!V30</f>
        <v>129017684.3228714</v>
      </c>
      <c r="W30" s="162">
        <f>Sectors_I!W30</f>
        <v>32578638.369600002</v>
      </c>
      <c r="X30" s="162">
        <f>Sectors_I!X30</f>
        <v>45795280.150955103</v>
      </c>
      <c r="Y30" s="162">
        <f>Sectors_I!Y30</f>
        <v>78373918.520555094</v>
      </c>
      <c r="Z30" s="162">
        <f>Sectors_I!Z30</f>
        <v>382548.22150000004</v>
      </c>
      <c r="AA30" s="162">
        <f>Sectors_I!AA30</f>
        <v>4771557.7977500008</v>
      </c>
      <c r="AB30" s="162">
        <f>Sectors_I!AB30</f>
        <v>5154106.0192499999</v>
      </c>
    </row>
    <row r="31" spans="1:28" x14ac:dyDescent="0.2">
      <c r="A31" s="102" t="s">
        <v>137</v>
      </c>
      <c r="B31" s="158">
        <f>Sectors_I!B31</f>
        <v>2897241003.5815845</v>
      </c>
      <c r="C31" s="158">
        <f>Sectors_I!C31</f>
        <v>365035627.24895149</v>
      </c>
      <c r="D31" s="158">
        <f>Sectors_I!D31</f>
        <v>3262276630.8305354</v>
      </c>
      <c r="E31" s="159">
        <f>Sectors_I!E31</f>
        <v>77172314.282504484</v>
      </c>
      <c r="F31" s="159">
        <f>Sectors_I!F31</f>
        <v>11136677.85858221</v>
      </c>
      <c r="G31" s="159">
        <f>Sectors_I!G31</f>
        <v>88308992.140986696</v>
      </c>
      <c r="H31" s="109">
        <f>Sectors_I!H31</f>
        <v>0.14807300000000001</v>
      </c>
      <c r="I31" s="105">
        <f>Sectors_I!I31</f>
        <v>8.681649750800588E-2</v>
      </c>
      <c r="J31" s="109">
        <f>Sectors_I!J31</f>
        <v>0.14149800000000001</v>
      </c>
      <c r="K31" s="106">
        <f>Sectors_I!K31</f>
        <v>59.113900000000001</v>
      </c>
      <c r="L31" s="106">
        <f>Sectors_I!L31</f>
        <v>85.679772595679736</v>
      </c>
      <c r="M31" s="106">
        <f>Sectors_I!M31</f>
        <v>62.131599999999999</v>
      </c>
      <c r="N31" s="162">
        <f>Sectors_I!N31</f>
        <v>76862926.73709999</v>
      </c>
      <c r="O31" s="162">
        <f>Sectors_I!O31</f>
        <v>23801545.685991004</v>
      </c>
      <c r="P31" s="162">
        <f>Sectors_I!P31</f>
        <v>100664472.42309101</v>
      </c>
      <c r="Q31" s="162">
        <f>Sectors_I!Q31</f>
        <v>2683125631.0914845</v>
      </c>
      <c r="R31" s="162">
        <f>Sectors_I!R31</f>
        <v>313767943.26050252</v>
      </c>
      <c r="S31" s="162">
        <f>Sectors_I!S31</f>
        <v>2996893574.3520861</v>
      </c>
      <c r="T31" s="162">
        <f>Sectors_I!T31</f>
        <v>118275815.52339999</v>
      </c>
      <c r="U31" s="162">
        <f>Sectors_I!U31</f>
        <v>26829760.522667997</v>
      </c>
      <c r="V31" s="162">
        <f>Sectors_I!V31</f>
        <v>145105576.04596803</v>
      </c>
      <c r="W31" s="162">
        <f>Sectors_I!W31</f>
        <v>92778894.529299989</v>
      </c>
      <c r="X31" s="162">
        <f>Sectors_I!X31</f>
        <v>22480571.060371</v>
      </c>
      <c r="Y31" s="162">
        <f>Sectors_I!Y31</f>
        <v>115259465.58967099</v>
      </c>
      <c r="Z31" s="162">
        <f>Sectors_I!Z31</f>
        <v>3060662.4374000002</v>
      </c>
      <c r="AA31" s="162">
        <f>Sectors_I!AA31</f>
        <v>1957352.4054099999</v>
      </c>
      <c r="AB31" s="162">
        <f>Sectors_I!AB31</f>
        <v>5018014.8428099994</v>
      </c>
    </row>
    <row r="32" spans="1:28" x14ac:dyDescent="0.2">
      <c r="A32" s="102" t="s">
        <v>192</v>
      </c>
      <c r="B32" s="158">
        <f>Sectors_I!B32</f>
        <v>112819650.45005001</v>
      </c>
      <c r="C32" s="158">
        <f>Sectors_I!C32</f>
        <v>186003846.40397108</v>
      </c>
      <c r="D32" s="158">
        <f>Sectors_I!D32</f>
        <v>298823496.85412109</v>
      </c>
      <c r="E32" s="159">
        <f>Sectors_I!E32</f>
        <v>3954992.4038730301</v>
      </c>
      <c r="F32" s="159">
        <f>Sectors_I!F32</f>
        <v>2830814.2954925494</v>
      </c>
      <c r="G32" s="159">
        <f>Sectors_I!G32</f>
        <v>6785806.6992655806</v>
      </c>
      <c r="H32" s="109">
        <f>Sectors_I!H32</f>
        <v>0.158413</v>
      </c>
      <c r="I32" s="105">
        <f>Sectors_I!I32</f>
        <v>8.8799568803657303E-2</v>
      </c>
      <c r="J32" s="109">
        <f>Sectors_I!J32</f>
        <v>0.115937</v>
      </c>
      <c r="K32" s="106">
        <f>Sectors_I!K32</f>
        <v>66.730199999999996</v>
      </c>
      <c r="L32" s="106">
        <f>Sectors_I!L32</f>
        <v>65.824157266043642</v>
      </c>
      <c r="M32" s="106">
        <f>Sectors_I!M32</f>
        <v>66.164500000000004</v>
      </c>
      <c r="N32" s="162">
        <f>Sectors_I!N32</f>
        <v>3053059.7814000002</v>
      </c>
      <c r="O32" s="162">
        <f>Sectors_I!O32</f>
        <v>7566646.4955150001</v>
      </c>
      <c r="P32" s="162">
        <f>Sectors_I!P32</f>
        <v>10619706.276914999</v>
      </c>
      <c r="Q32" s="162">
        <f>Sectors_I!Q32</f>
        <v>102815502.86915001</v>
      </c>
      <c r="R32" s="162">
        <f>Sectors_I!R32</f>
        <v>174300886.24967504</v>
      </c>
      <c r="S32" s="162">
        <f>Sectors_I!S32</f>
        <v>277116389.11892509</v>
      </c>
      <c r="T32" s="162">
        <f>Sectors_I!T32</f>
        <v>3918344.1699000001</v>
      </c>
      <c r="U32" s="162">
        <f>Sectors_I!U32</f>
        <v>1457693.8943</v>
      </c>
      <c r="V32" s="162">
        <f>Sectors_I!V32</f>
        <v>5376038.0641999999</v>
      </c>
      <c r="W32" s="162">
        <f>Sectors_I!W32</f>
        <v>6075997.5809999993</v>
      </c>
      <c r="X32" s="162">
        <f>Sectors_I!X32</f>
        <v>9525754.1987360008</v>
      </c>
      <c r="Y32" s="162">
        <f>Sectors_I!Y32</f>
        <v>15601751.779736001</v>
      </c>
      <c r="Z32" s="162">
        <f>Sectors_I!Z32</f>
        <v>9805.83</v>
      </c>
      <c r="AA32" s="162">
        <f>Sectors_I!AA32</f>
        <v>719512.06125999999</v>
      </c>
      <c r="AB32" s="162">
        <f>Sectors_I!AB32</f>
        <v>729317.89125999995</v>
      </c>
    </row>
    <row r="33" spans="1:28" x14ac:dyDescent="0.2">
      <c r="A33" s="111" t="s">
        <v>224</v>
      </c>
      <c r="B33" s="158">
        <f>Sectors_I!B33</f>
        <v>151092210.75646177</v>
      </c>
      <c r="C33" s="158">
        <f>Sectors_I!C33</f>
        <v>517146108.17367315</v>
      </c>
      <c r="D33" s="158">
        <f>Sectors_I!D33</f>
        <v>668238318.93013501</v>
      </c>
      <c r="E33" s="159">
        <f>Sectors_I!E33</f>
        <v>3223997.8806275101</v>
      </c>
      <c r="F33" s="159">
        <f>Sectors_I!F33</f>
        <v>11886569.289637532</v>
      </c>
      <c r="G33" s="159">
        <f>Sectors_I!G33</f>
        <v>15110567.17026503</v>
      </c>
      <c r="H33" s="109">
        <f>Sectors_I!H33</f>
        <v>0.125306</v>
      </c>
      <c r="I33" s="105">
        <f>Sectors_I!I33</f>
        <v>9.0151059418786719E-2</v>
      </c>
      <c r="J33" s="109">
        <f>Sectors_I!J33</f>
        <v>9.8087900000000006E-2</v>
      </c>
      <c r="K33" s="106">
        <f>Sectors_I!K33</f>
        <v>60.326300000000003</v>
      </c>
      <c r="L33" s="106">
        <f>Sectors_I!L33</f>
        <v>63.064946361605131</v>
      </c>
      <c r="M33" s="106">
        <f>Sectors_I!M33</f>
        <v>62.4206</v>
      </c>
      <c r="N33" s="162">
        <f>Sectors_I!N33</f>
        <v>2764512.85</v>
      </c>
      <c r="O33" s="162">
        <f>Sectors_I!O33</f>
        <v>21125145.674400002</v>
      </c>
      <c r="P33" s="162">
        <f>Sectors_I!P33</f>
        <v>23889658.5244</v>
      </c>
      <c r="Q33" s="162">
        <f>Sectors_I!Q33</f>
        <v>113840783.78016177</v>
      </c>
      <c r="R33" s="162">
        <f>Sectors_I!R33</f>
        <v>383576545.89397311</v>
      </c>
      <c r="S33" s="162">
        <f>Sectors_I!S33</f>
        <v>497417329.67403501</v>
      </c>
      <c r="T33" s="162">
        <f>Sectors_I!T33</f>
        <v>32320274.840000004</v>
      </c>
      <c r="U33" s="162">
        <f>Sectors_I!U33</f>
        <v>111810659.6697</v>
      </c>
      <c r="V33" s="162">
        <f>Sectors_I!V33</f>
        <v>144130934.5097</v>
      </c>
      <c r="W33" s="162">
        <f>Sectors_I!W33</f>
        <v>4931152.1363000004</v>
      </c>
      <c r="X33" s="162">
        <f>Sectors_I!X33</f>
        <v>20800231.809999999</v>
      </c>
      <c r="Y33" s="162">
        <f>Sectors_I!Y33</f>
        <v>25731383.946399998</v>
      </c>
      <c r="Z33" s="162">
        <f>Sectors_I!Z33</f>
        <v>0</v>
      </c>
      <c r="AA33" s="162">
        <f>Sectors_I!AA33</f>
        <v>958670.8</v>
      </c>
      <c r="AB33" s="162">
        <f>Sectors_I!AB33</f>
        <v>958670.8</v>
      </c>
    </row>
    <row r="34" spans="1:28" x14ac:dyDescent="0.2">
      <c r="A34" s="103" t="s">
        <v>138</v>
      </c>
      <c r="B34" s="158">
        <f>Sectors_I!B34</f>
        <v>18680352859.59367</v>
      </c>
      <c r="C34" s="158">
        <f>Sectors_I!C34</f>
        <v>5680402823.2732973</v>
      </c>
      <c r="D34" s="158">
        <f>Sectors_I!D34</f>
        <v>24360755682.866871</v>
      </c>
      <c r="E34" s="159">
        <f>Sectors_I!E34</f>
        <v>447391543.86867386</v>
      </c>
      <c r="F34" s="159">
        <f>Sectors_I!F34</f>
        <v>43438188.756472193</v>
      </c>
      <c r="G34" s="159">
        <f>Sectors_I!G34</f>
        <v>490829732.62504607</v>
      </c>
      <c r="H34" s="109">
        <f>Sectors_I!H34</f>
        <v>0.15190600000000001</v>
      </c>
      <c r="I34" s="105">
        <f>Sectors_I!I34</f>
        <v>7.0692233080219727E-2</v>
      </c>
      <c r="J34" s="109">
        <f>Sectors_I!J34</f>
        <v>0.133408</v>
      </c>
      <c r="K34" s="106">
        <f>Sectors_I!K34</f>
        <v>94.259600000000006</v>
      </c>
      <c r="L34" s="106">
        <f>Sectors_I!L34</f>
        <v>135.82209933120194</v>
      </c>
      <c r="M34" s="106">
        <f>Sectors_I!M34</f>
        <v>103.81100000000001</v>
      </c>
      <c r="N34" s="162">
        <f>Sectors_I!N34</f>
        <v>237162022.71412659</v>
      </c>
      <c r="O34" s="162">
        <f>Sectors_I!O34</f>
        <v>49611375.296232007</v>
      </c>
      <c r="P34" s="162">
        <f>Sectors_I!P34</f>
        <v>286773398.01035857</v>
      </c>
      <c r="Q34" s="162">
        <f>Sectors_I!Q34</f>
        <v>17426488822.204735</v>
      </c>
      <c r="R34" s="162">
        <f>Sectors_I!R34</f>
        <v>5316623596.7008743</v>
      </c>
      <c r="S34" s="162">
        <f>Sectors_I!S34</f>
        <v>22743112418.905617</v>
      </c>
      <c r="T34" s="162">
        <f>Sectors_I!T34</f>
        <v>830451451.29562366</v>
      </c>
      <c r="U34" s="162">
        <f>Sectors_I!U34</f>
        <v>246599200.50760454</v>
      </c>
      <c r="V34" s="162">
        <f>Sectors_I!V34</f>
        <v>1077050651.8032284</v>
      </c>
      <c r="W34" s="162">
        <f>Sectors_I!W34</f>
        <v>361302595.91881013</v>
      </c>
      <c r="X34" s="162">
        <f>Sectors_I!X34</f>
        <v>92973000.673418105</v>
      </c>
      <c r="Y34" s="162">
        <f>Sectors_I!Y34</f>
        <v>454275596.5921281</v>
      </c>
      <c r="Z34" s="162">
        <f>Sectors_I!Z34</f>
        <v>62109990.174500003</v>
      </c>
      <c r="AA34" s="162">
        <f>Sectors_I!AA34</f>
        <v>24207025.391400002</v>
      </c>
      <c r="AB34" s="162">
        <f>Sectors_I!AB34</f>
        <v>86317015.565899998</v>
      </c>
    </row>
    <row r="35" spans="1:28" x14ac:dyDescent="0.2">
      <c r="A35" s="102" t="s">
        <v>139</v>
      </c>
      <c r="B35" s="158">
        <f>Sectors_I!B35</f>
        <v>133693443.3203347</v>
      </c>
      <c r="C35" s="158">
        <f>Sectors_I!C35</f>
        <v>60921901.68734464</v>
      </c>
      <c r="D35" s="158">
        <f>Sectors_I!D35</f>
        <v>194615345.00767937</v>
      </c>
      <c r="E35" s="159">
        <f>Sectors_I!E35</f>
        <v>3756556.0242754701</v>
      </c>
      <c r="F35" s="159">
        <f>Sectors_I!F35</f>
        <v>1407596.59950122</v>
      </c>
      <c r="G35" s="159">
        <f>Sectors_I!G35</f>
        <v>5164152.6237766901</v>
      </c>
      <c r="H35" s="109">
        <f>Sectors_I!H35</f>
        <v>0.15821099999999999</v>
      </c>
      <c r="I35" s="105">
        <f>Sectors_I!I35</f>
        <v>8.7380499479630447E-2</v>
      </c>
      <c r="J35" s="109">
        <f>Sectors_I!J35</f>
        <v>0.13617099999999999</v>
      </c>
      <c r="K35" s="106">
        <f>Sectors_I!K35</f>
        <v>56.448300000000003</v>
      </c>
      <c r="L35" s="106">
        <f>Sectors_I!L35</f>
        <v>58.507345532518684</v>
      </c>
      <c r="M35" s="106">
        <f>Sectors_I!M35</f>
        <v>57.0899</v>
      </c>
      <c r="N35" s="162">
        <f>Sectors_I!N35</f>
        <v>1808358.0152999999</v>
      </c>
      <c r="O35" s="162">
        <f>Sectors_I!O35</f>
        <v>840173.74430000002</v>
      </c>
      <c r="P35" s="162">
        <f>Sectors_I!P35</f>
        <v>2648531.7596</v>
      </c>
      <c r="Q35" s="162">
        <f>Sectors_I!Q35</f>
        <v>126577469.35749999</v>
      </c>
      <c r="R35" s="162">
        <f>Sectors_I!R35</f>
        <v>56585811.872044638</v>
      </c>
      <c r="S35" s="162">
        <f>Sectors_I!S35</f>
        <v>183163281.22944465</v>
      </c>
      <c r="T35" s="162">
        <f>Sectors_I!T35</f>
        <v>4658580.6184</v>
      </c>
      <c r="U35" s="162">
        <f>Sectors_I!U35</f>
        <v>3177823.4673000001</v>
      </c>
      <c r="V35" s="162">
        <f>Sectors_I!V35</f>
        <v>7836404.0858000005</v>
      </c>
      <c r="W35" s="162">
        <f>Sectors_I!W35</f>
        <v>2326711.3444347098</v>
      </c>
      <c r="X35" s="162">
        <f>Sectors_I!X35</f>
        <v>1053003.5353000001</v>
      </c>
      <c r="Y35" s="162">
        <f>Sectors_I!Y35</f>
        <v>3379714.8797347103</v>
      </c>
      <c r="Z35" s="162">
        <f>Sectors_I!Z35</f>
        <v>130682</v>
      </c>
      <c r="AA35" s="162">
        <f>Sectors_I!AA35</f>
        <v>105262.81269999999</v>
      </c>
      <c r="AB35" s="162">
        <f>Sectors_I!AB35</f>
        <v>235944.81269999998</v>
      </c>
    </row>
    <row r="36" spans="1:28" x14ac:dyDescent="0.2">
      <c r="A36" s="102" t="s">
        <v>140</v>
      </c>
      <c r="B36" s="158">
        <f>Sectors_I!B36</f>
        <v>9873527903.6326256</v>
      </c>
      <c r="C36" s="158">
        <f>Sectors_I!C36</f>
        <v>1392029178.5061324</v>
      </c>
      <c r="D36" s="158">
        <f>Sectors_I!D36</f>
        <v>11265557082.138657</v>
      </c>
      <c r="E36" s="159">
        <f>Sectors_I!E36</f>
        <v>340699476.40388012</v>
      </c>
      <c r="F36" s="159">
        <f>Sectors_I!F36</f>
        <v>8886964.9283043295</v>
      </c>
      <c r="G36" s="159">
        <f>Sectors_I!G36</f>
        <v>349586441.33218455</v>
      </c>
      <c r="H36" s="109">
        <f>Sectors_I!H36</f>
        <v>0.17</v>
      </c>
      <c r="I36" s="105">
        <f>Sectors_I!I36</f>
        <v>6.8426461756586635E-2</v>
      </c>
      <c r="J36" s="109">
        <f>Sectors_I!J36</f>
        <v>0.156973</v>
      </c>
      <c r="K36" s="106">
        <f>Sectors_I!K36</f>
        <v>62.631100000000004</v>
      </c>
      <c r="L36" s="106">
        <f>Sectors_I!L36</f>
        <v>72.678895057994069</v>
      </c>
      <c r="M36" s="106">
        <f>Sectors_I!M36</f>
        <v>63.855200000000004</v>
      </c>
      <c r="N36" s="162">
        <f>Sectors_I!N36</f>
        <v>152603397.13902661</v>
      </c>
      <c r="O36" s="162">
        <f>Sectors_I!O36</f>
        <v>8472603.6888500005</v>
      </c>
      <c r="P36" s="162">
        <f>Sectors_I!P36</f>
        <v>161076000.82777664</v>
      </c>
      <c r="Q36" s="162">
        <f>Sectors_I!Q36</f>
        <v>9163960384.4651451</v>
      </c>
      <c r="R36" s="162">
        <f>Sectors_I!R36</f>
        <v>1333647378.9038136</v>
      </c>
      <c r="S36" s="162">
        <f>Sectors_I!S36</f>
        <v>10497607763.368858</v>
      </c>
      <c r="T36" s="162">
        <f>Sectors_I!T36</f>
        <v>449795223.72970396</v>
      </c>
      <c r="U36" s="162">
        <f>Sectors_I!U36</f>
        <v>38543158.832164474</v>
      </c>
      <c r="V36" s="162">
        <f>Sectors_I!V36</f>
        <v>488338382.56186843</v>
      </c>
      <c r="W36" s="162">
        <f>Sectors_I!W36</f>
        <v>234316855.14117536</v>
      </c>
      <c r="X36" s="162">
        <f>Sectors_I!X36</f>
        <v>15540207.22565411</v>
      </c>
      <c r="Y36" s="162">
        <f>Sectors_I!Y36</f>
        <v>249857062.36682948</v>
      </c>
      <c r="Z36" s="162">
        <f>Sectors_I!Z36</f>
        <v>25455440.296600003</v>
      </c>
      <c r="AA36" s="162">
        <f>Sectors_I!AA36</f>
        <v>4298433.5444999998</v>
      </c>
      <c r="AB36" s="162">
        <f>Sectors_I!AB36</f>
        <v>29753873.8411</v>
      </c>
    </row>
    <row r="37" spans="1:28" x14ac:dyDescent="0.2">
      <c r="A37" s="102" t="s">
        <v>225</v>
      </c>
      <c r="B37" s="158">
        <f>Sectors_I!B37</f>
        <v>256734.02429999999</v>
      </c>
      <c r="C37" s="158">
        <f>Sectors_I!C37</f>
        <v>0</v>
      </c>
      <c r="D37" s="158">
        <f>Sectors_I!D37</f>
        <v>256734.02429999999</v>
      </c>
      <c r="E37" s="159">
        <f>Sectors_I!E37</f>
        <v>60668.296554830005</v>
      </c>
      <c r="F37" s="159">
        <f>Sectors_I!F37</f>
        <v>0</v>
      </c>
      <c r="G37" s="159">
        <f>Sectors_I!G37</f>
        <v>60668.296554830005</v>
      </c>
      <c r="H37" s="109">
        <f>Sectors_I!H37</f>
        <v>0.29671500000000001</v>
      </c>
      <c r="I37" s="105" t="str">
        <f>Sectors_I!I37</f>
        <v/>
      </c>
      <c r="J37" s="109">
        <f>Sectors_I!J37</f>
        <v>0.29671500000000001</v>
      </c>
      <c r="K37" s="106">
        <f>Sectors_I!K37</f>
        <v>40.922400000000003</v>
      </c>
      <c r="L37" s="106" t="str">
        <f>Sectors_I!L37</f>
        <v/>
      </c>
      <c r="M37" s="106">
        <f>Sectors_I!M37</f>
        <v>40.922400000000003</v>
      </c>
      <c r="N37" s="162">
        <f>Sectors_I!N37</f>
        <v>6567.1349</v>
      </c>
      <c r="O37" s="162">
        <f>Sectors_I!O37</f>
        <v>0</v>
      </c>
      <c r="P37" s="162">
        <f>Sectors_I!P37</f>
        <v>6567.1349</v>
      </c>
      <c r="Q37" s="162">
        <f>Sectors_I!Q37</f>
        <v>99577.990799999985</v>
      </c>
      <c r="R37" s="162">
        <f>Sectors_I!R37</f>
        <v>0</v>
      </c>
      <c r="S37" s="162">
        <f>Sectors_I!S37</f>
        <v>99577.990799999985</v>
      </c>
      <c r="T37" s="162">
        <f>Sectors_I!T37</f>
        <v>101352.4332</v>
      </c>
      <c r="U37" s="162">
        <f>Sectors_I!U37</f>
        <v>0</v>
      </c>
      <c r="V37" s="162">
        <f>Sectors_I!V37</f>
        <v>101352.4332</v>
      </c>
      <c r="W37" s="162">
        <f>Sectors_I!W37</f>
        <v>51729.404399999999</v>
      </c>
      <c r="X37" s="162">
        <f>Sectors_I!X37</f>
        <v>0</v>
      </c>
      <c r="Y37" s="162">
        <f>Sectors_I!Y37</f>
        <v>51729.404399999999</v>
      </c>
      <c r="Z37" s="162">
        <f>Sectors_I!Z37</f>
        <v>4074.1959000000002</v>
      </c>
      <c r="AA37" s="162">
        <f>Sectors_I!AA37</f>
        <v>0</v>
      </c>
      <c r="AB37" s="162">
        <f>Sectors_I!AB37</f>
        <v>4074.1959000000002</v>
      </c>
    </row>
    <row r="38" spans="1:28" x14ac:dyDescent="0.2">
      <c r="A38" s="102" t="s">
        <v>141</v>
      </c>
      <c r="B38" s="158">
        <f>Sectors_I!B38</f>
        <v>417573949.64194608</v>
      </c>
      <c r="C38" s="158">
        <f>Sectors_I!C38</f>
        <v>14.666399999999999</v>
      </c>
      <c r="D38" s="158">
        <f>Sectors_I!D38</f>
        <v>417573964.30834615</v>
      </c>
      <c r="E38" s="159">
        <f>Sectors_I!E38</f>
        <v>16195793.168729609</v>
      </c>
      <c r="F38" s="159">
        <f>Sectors_I!F38</f>
        <v>0</v>
      </c>
      <c r="G38" s="159">
        <f>Sectors_I!G38</f>
        <v>16195793.168729611</v>
      </c>
      <c r="H38" s="109">
        <f>Sectors_I!H38</f>
        <v>0.12789</v>
      </c>
      <c r="I38" s="105" t="str">
        <f>Sectors_I!I38</f>
        <v/>
      </c>
      <c r="J38" s="109">
        <f>Sectors_I!J38</f>
        <v>0.12789</v>
      </c>
      <c r="K38" s="106">
        <f>Sectors_I!K38</f>
        <v>17.476299999999998</v>
      </c>
      <c r="L38" s="106" t="str">
        <f>Sectors_I!L38</f>
        <v/>
      </c>
      <c r="M38" s="106">
        <f>Sectors_I!M38</f>
        <v>17.476299999999998</v>
      </c>
      <c r="N38" s="162">
        <f>Sectors_I!N38</f>
        <v>7287038.3476999998</v>
      </c>
      <c r="O38" s="162">
        <f>Sectors_I!O38</f>
        <v>0</v>
      </c>
      <c r="P38" s="162">
        <f>Sectors_I!P38</f>
        <v>7287038.3476999998</v>
      </c>
      <c r="Q38" s="162">
        <f>Sectors_I!Q38</f>
        <v>399186655.84369707</v>
      </c>
      <c r="R38" s="162">
        <f>Sectors_I!R38</f>
        <v>14.666399999999999</v>
      </c>
      <c r="S38" s="162">
        <f>Sectors_I!S38</f>
        <v>399186670.51009715</v>
      </c>
      <c r="T38" s="162">
        <f>Sectors_I!T38</f>
        <v>10169556.150949001</v>
      </c>
      <c r="U38" s="162">
        <f>Sectors_I!U38</f>
        <v>0</v>
      </c>
      <c r="V38" s="162">
        <f>Sectors_I!V38</f>
        <v>10169556.150948999</v>
      </c>
      <c r="W38" s="162">
        <f>Sectors_I!W38</f>
        <v>8217737.6472999994</v>
      </c>
      <c r="X38" s="162">
        <f>Sectors_I!X38</f>
        <v>0</v>
      </c>
      <c r="Y38" s="162">
        <f>Sectors_I!Y38</f>
        <v>8217737.6472999994</v>
      </c>
      <c r="Z38" s="162">
        <f>Sectors_I!Z38</f>
        <v>0</v>
      </c>
      <c r="AA38" s="162">
        <f>Sectors_I!AA38</f>
        <v>0</v>
      </c>
      <c r="AB38" s="162">
        <f>Sectors_I!AB38</f>
        <v>0</v>
      </c>
    </row>
    <row r="39" spans="1:28" x14ac:dyDescent="0.2">
      <c r="A39" s="102" t="s">
        <v>142</v>
      </c>
      <c r="B39" s="158">
        <f>Sectors_I!B39</f>
        <v>70818572.180699989</v>
      </c>
      <c r="C39" s="158">
        <f>Sectors_I!C39</f>
        <v>9526227.4337099995</v>
      </c>
      <c r="D39" s="158">
        <f>Sectors_I!D39</f>
        <v>80344799.614310011</v>
      </c>
      <c r="E39" s="159">
        <f>Sectors_I!E39</f>
        <v>10791116.453563115</v>
      </c>
      <c r="F39" s="159">
        <f>Sectors_I!F39</f>
        <v>4669434.7500885101</v>
      </c>
      <c r="G39" s="159">
        <f>Sectors_I!G39</f>
        <v>15460551.203751618</v>
      </c>
      <c r="H39" s="109">
        <f>Sectors_I!H39</f>
        <v>0.15321599999999999</v>
      </c>
      <c r="I39" s="105">
        <f>Sectors_I!I39</f>
        <v>9.8257732735521797E-2</v>
      </c>
      <c r="J39" s="109">
        <f>Sectors_I!J39</f>
        <v>0.148062</v>
      </c>
      <c r="K39" s="106">
        <f>Sectors_I!K39</f>
        <v>214.03</v>
      </c>
      <c r="L39" s="106">
        <f>Sectors_I!L39</f>
        <v>64.295043700175853</v>
      </c>
      <c r="M39" s="106">
        <f>Sectors_I!M39</f>
        <v>198.92</v>
      </c>
      <c r="N39" s="162">
        <f>Sectors_I!N39</f>
        <v>3247334.9959000004</v>
      </c>
      <c r="O39" s="162">
        <f>Sectors_I!O39</f>
        <v>2441636.0795999998</v>
      </c>
      <c r="P39" s="162">
        <f>Sectors_I!P39</f>
        <v>5688971.0755000003</v>
      </c>
      <c r="Q39" s="162">
        <f>Sectors_I!Q39</f>
        <v>56012967.885899991</v>
      </c>
      <c r="R39" s="162">
        <f>Sectors_I!R39</f>
        <v>4453210.7826999994</v>
      </c>
      <c r="S39" s="162">
        <f>Sectors_I!S39</f>
        <v>60466178.668600015</v>
      </c>
      <c r="T39" s="162">
        <f>Sectors_I!T39</f>
        <v>5492991.4488999993</v>
      </c>
      <c r="U39" s="162">
        <f>Sectors_I!U39</f>
        <v>351040.90199999994</v>
      </c>
      <c r="V39" s="162">
        <f>Sectors_I!V39</f>
        <v>5844032.350899999</v>
      </c>
      <c r="W39" s="162">
        <f>Sectors_I!W39</f>
        <v>9312612.845900001</v>
      </c>
      <c r="X39" s="162">
        <f>Sectors_I!X39</f>
        <v>4721975.7490099994</v>
      </c>
      <c r="Y39" s="162">
        <f>Sectors_I!Y39</f>
        <v>14034588.594810003</v>
      </c>
      <c r="Z39" s="162">
        <f>Sectors_I!Z39</f>
        <v>0</v>
      </c>
      <c r="AA39" s="162">
        <f>Sectors_I!AA39</f>
        <v>0</v>
      </c>
      <c r="AB39" s="162">
        <f>Sectors_I!AB39</f>
        <v>0</v>
      </c>
    </row>
    <row r="40" spans="1:28" x14ac:dyDescent="0.2">
      <c r="A40" s="102" t="s">
        <v>143</v>
      </c>
      <c r="B40" s="158">
        <f>Sectors_I!B40</f>
        <v>462140169.13330007</v>
      </c>
      <c r="C40" s="158">
        <f>Sectors_I!C40</f>
        <v>5131061.764157</v>
      </c>
      <c r="D40" s="158">
        <f>Sectors_I!D40</f>
        <v>467271230.89745706</v>
      </c>
      <c r="E40" s="159">
        <f>Sectors_I!E40</f>
        <v>25149839.114983249</v>
      </c>
      <c r="F40" s="159">
        <f>Sectors_I!F40</f>
        <v>1372719.5749066197</v>
      </c>
      <c r="G40" s="159">
        <f>Sectors_I!G40</f>
        <v>26522558.689889867</v>
      </c>
      <c r="H40" s="109">
        <f>Sectors_I!H40</f>
        <v>0.32903399999999999</v>
      </c>
      <c r="I40" s="105">
        <f>Sectors_I!I40</f>
        <v>0.35204253446242434</v>
      </c>
      <c r="J40" s="109">
        <f>Sectors_I!J40</f>
        <v>0.32928800000000003</v>
      </c>
      <c r="K40" s="106">
        <f>Sectors_I!K40</f>
        <v>209.65199999999999</v>
      </c>
      <c r="L40" s="106">
        <f>Sectors_I!L40</f>
        <v>95.80307118509063</v>
      </c>
      <c r="M40" s="106">
        <f>Sectors_I!M40</f>
        <v>208.40799999999999</v>
      </c>
      <c r="N40" s="162">
        <f>Sectors_I!N40</f>
        <v>13015668.023300001</v>
      </c>
      <c r="O40" s="162">
        <f>Sectors_I!O40</f>
        <v>1288786.0764999997</v>
      </c>
      <c r="P40" s="162">
        <f>Sectors_I!P40</f>
        <v>14304454.0998</v>
      </c>
      <c r="Q40" s="162">
        <f>Sectors_I!Q40</f>
        <v>416783515.95780009</v>
      </c>
      <c r="R40" s="162">
        <f>Sectors_I!R40</f>
        <v>3581957.5457569999</v>
      </c>
      <c r="S40" s="162">
        <f>Sectors_I!S40</f>
        <v>420365473.50355709</v>
      </c>
      <c r="T40" s="162">
        <f>Sectors_I!T40</f>
        <v>30234093.996599998</v>
      </c>
      <c r="U40" s="162">
        <f>Sectors_I!U40</f>
        <v>237067.58660000001</v>
      </c>
      <c r="V40" s="162">
        <f>Sectors_I!V40</f>
        <v>30471161.5832</v>
      </c>
      <c r="W40" s="162">
        <f>Sectors_I!W40</f>
        <v>13256324.318899998</v>
      </c>
      <c r="X40" s="162">
        <f>Sectors_I!X40</f>
        <v>1312036.6318000001</v>
      </c>
      <c r="Y40" s="162">
        <f>Sectors_I!Y40</f>
        <v>14568360.9507</v>
      </c>
      <c r="Z40" s="162">
        <f>Sectors_I!Z40</f>
        <v>1866234.86</v>
      </c>
      <c r="AA40" s="162">
        <f>Sectors_I!AA40</f>
        <v>0</v>
      </c>
      <c r="AB40" s="162">
        <f>Sectors_I!AB40</f>
        <v>1866234.86</v>
      </c>
    </row>
    <row r="41" spans="1:28" x14ac:dyDescent="0.2">
      <c r="A41" s="102" t="s">
        <v>144</v>
      </c>
      <c r="B41" s="158">
        <f>Sectors_I!B41</f>
        <v>7383180168.2252665</v>
      </c>
      <c r="C41" s="158">
        <f>Sectors_I!C41</f>
        <v>4211679330.6299539</v>
      </c>
      <c r="D41" s="158">
        <f>Sectors_I!D41</f>
        <v>11594859498.85512</v>
      </c>
      <c r="E41" s="159">
        <f>Sectors_I!E41</f>
        <v>48765583.840962231</v>
      </c>
      <c r="F41" s="159">
        <f>Sectors_I!F41</f>
        <v>27036414.968971509</v>
      </c>
      <c r="G41" s="159">
        <f>Sectors_I!G41</f>
        <v>75801998.809933737</v>
      </c>
      <c r="H41" s="109">
        <f>Sectors_I!H41</f>
        <v>0.116976</v>
      </c>
      <c r="I41" s="105">
        <f>Sectors_I!I41</f>
        <v>7.0738947497169108E-2</v>
      </c>
      <c r="J41" s="109">
        <f>Sectors_I!J41</f>
        <v>0.100247</v>
      </c>
      <c r="K41" s="106">
        <f>Sectors_I!K41</f>
        <v>137.32499999999999</v>
      </c>
      <c r="L41" s="106">
        <f>Sectors_I!L41</f>
        <v>158.28921666100399</v>
      </c>
      <c r="M41" s="106">
        <f>Sectors_I!M41</f>
        <v>144.85900000000001</v>
      </c>
      <c r="N41" s="162">
        <f>Sectors_I!N41</f>
        <v>55295586.187699996</v>
      </c>
      <c r="O41" s="162">
        <f>Sectors_I!O41</f>
        <v>36503155.941671997</v>
      </c>
      <c r="P41" s="162">
        <f>Sectors_I!P41</f>
        <v>91798742.129372001</v>
      </c>
      <c r="Q41" s="162">
        <f>Sectors_I!Q41</f>
        <v>6938288236.2789965</v>
      </c>
      <c r="R41" s="162">
        <f>Sectors_I!R41</f>
        <v>3917344658.2638097</v>
      </c>
      <c r="S41" s="162">
        <f>Sectors_I!S41</f>
        <v>10855632894.542807</v>
      </c>
      <c r="T41" s="162">
        <f>Sectors_I!T41</f>
        <v>321978727.32737064</v>
      </c>
      <c r="U41" s="162">
        <f>Sectors_I!U41</f>
        <v>204272134.67800006</v>
      </c>
      <c r="V41" s="162">
        <f>Sectors_I!V41</f>
        <v>526250862.00527072</v>
      </c>
      <c r="W41" s="162">
        <f>Sectors_I!W41</f>
        <v>88259645.796899989</v>
      </c>
      <c r="X41" s="162">
        <f>Sectors_I!X41</f>
        <v>70259208.653944001</v>
      </c>
      <c r="Y41" s="162">
        <f>Sectors_I!Y41</f>
        <v>158518854.45084399</v>
      </c>
      <c r="Z41" s="162">
        <f>Sectors_I!Z41</f>
        <v>34653558.821999997</v>
      </c>
      <c r="AA41" s="162">
        <f>Sectors_I!AA41</f>
        <v>19803329.034200002</v>
      </c>
      <c r="AB41" s="162">
        <f>Sectors_I!AB41</f>
        <v>54456887.856200002</v>
      </c>
    </row>
    <row r="42" spans="1:28" s="115" customFormat="1" x14ac:dyDescent="0.2">
      <c r="A42" s="111" t="s">
        <v>145</v>
      </c>
      <c r="B42" s="160">
        <f>Sectors_I!B42</f>
        <v>5438266283.5225611</v>
      </c>
      <c r="C42" s="160">
        <f>Sectors_I!C42</f>
        <v>3473812660.7081065</v>
      </c>
      <c r="D42" s="160">
        <f>Sectors_I!D42</f>
        <v>8912078944.2306671</v>
      </c>
      <c r="E42" s="161">
        <f>Sectors_I!E42</f>
        <v>40007136.877404436</v>
      </c>
      <c r="F42" s="161">
        <f>Sectors_I!F42</f>
        <v>23540618.640425742</v>
      </c>
      <c r="G42" s="161">
        <f>Sectors_I!G42</f>
        <v>63547755.517830148</v>
      </c>
      <c r="H42" s="112">
        <f>Sectors_I!H42</f>
        <v>0.115565</v>
      </c>
      <c r="I42" s="113">
        <f>Sectors_I!I42</f>
        <v>7.0896223714212392E-2</v>
      </c>
      <c r="J42" s="112">
        <f>Sectors_I!J42</f>
        <v>9.8352599999999998E-2</v>
      </c>
      <c r="K42" s="114">
        <f>Sectors_I!K42</f>
        <v>140.47</v>
      </c>
      <c r="L42" s="114">
        <f>Sectors_I!L42</f>
        <v>160.40317377725074</v>
      </c>
      <c r="M42" s="114">
        <f>Sectors_I!M42</f>
        <v>148.16300000000001</v>
      </c>
      <c r="N42" s="163">
        <f>Sectors_I!N42</f>
        <v>46330605.998999991</v>
      </c>
      <c r="O42" s="163">
        <f>Sectors_I!O42</f>
        <v>29297564.055871997</v>
      </c>
      <c r="P42" s="163">
        <f>Sectors_I!P42</f>
        <v>75628170.054871991</v>
      </c>
      <c r="Q42" s="163">
        <f>Sectors_I!Q42</f>
        <v>5082563421.5526609</v>
      </c>
      <c r="R42" s="163">
        <f>Sectors_I!R42</f>
        <v>3215773411.1037869</v>
      </c>
      <c r="S42" s="163">
        <f>Sectors_I!S42</f>
        <v>8298336832.6564484</v>
      </c>
      <c r="T42" s="163">
        <f>Sectors_I!T42</f>
        <v>247216167.27340001</v>
      </c>
      <c r="U42" s="163">
        <f>Sectors_I!U42</f>
        <v>177735634.7640855</v>
      </c>
      <c r="V42" s="163">
        <f>Sectors_I!V42</f>
        <v>424951802.03748548</v>
      </c>
      <c r="W42" s="163">
        <f>Sectors_I!W42</f>
        <v>74268646.912199989</v>
      </c>
      <c r="X42" s="163">
        <f>Sectors_I!X42</f>
        <v>62659005.761533998</v>
      </c>
      <c r="Y42" s="163">
        <f>Sectors_I!Y42</f>
        <v>136927652.67373401</v>
      </c>
      <c r="Z42" s="163">
        <f>Sectors_I!Z42</f>
        <v>34218047.784299999</v>
      </c>
      <c r="AA42" s="163">
        <f>Sectors_I!AA42</f>
        <v>17644609.078700002</v>
      </c>
      <c r="AB42" s="163">
        <f>Sectors_I!AB42</f>
        <v>51862656.862999998</v>
      </c>
    </row>
    <row r="43" spans="1:28" s="115" customFormat="1" x14ac:dyDescent="0.2">
      <c r="A43" s="111" t="s">
        <v>146</v>
      </c>
      <c r="B43" s="160">
        <f>Sectors_I!B43</f>
        <v>1217958902.5544</v>
      </c>
      <c r="C43" s="160">
        <f>Sectors_I!C43</f>
        <v>514247112.1230979</v>
      </c>
      <c r="D43" s="160">
        <f>Sectors_I!D43</f>
        <v>1732206014.6774979</v>
      </c>
      <c r="E43" s="161">
        <f>Sectors_I!E43</f>
        <v>3697064.6991240093</v>
      </c>
      <c r="F43" s="161">
        <f>Sectors_I!F43</f>
        <v>2061280.1940452899</v>
      </c>
      <c r="G43" s="161">
        <f>Sectors_I!G43</f>
        <v>5758344.8931692895</v>
      </c>
      <c r="H43" s="112">
        <f>Sectors_I!H43</f>
        <v>0.114332</v>
      </c>
      <c r="I43" s="113">
        <f>Sectors_I!I43</f>
        <v>7.0211677955763704E-2</v>
      </c>
      <c r="J43" s="112">
        <f>Sectors_I!J43</f>
        <v>0.101397</v>
      </c>
      <c r="K43" s="114">
        <f>Sectors_I!K43</f>
        <v>139.37799999999999</v>
      </c>
      <c r="L43" s="114">
        <f>Sectors_I!L43</f>
        <v>141.1259475128154</v>
      </c>
      <c r="M43" s="114">
        <f>Sectors_I!M43</f>
        <v>139.89099999999999</v>
      </c>
      <c r="N43" s="163">
        <f>Sectors_I!N43</f>
        <v>4341359.5000999998</v>
      </c>
      <c r="O43" s="163">
        <f>Sectors_I!O43</f>
        <v>6287558.8065999998</v>
      </c>
      <c r="P43" s="163">
        <f>Sectors_I!P43</f>
        <v>10628918.306600001</v>
      </c>
      <c r="Q43" s="163">
        <f>Sectors_I!Q43</f>
        <v>1165015651.0196998</v>
      </c>
      <c r="R43" s="163">
        <f>Sectors_I!R43</f>
        <v>495664870.48193336</v>
      </c>
      <c r="S43" s="163">
        <f>Sectors_I!S43</f>
        <v>1660680521.5016334</v>
      </c>
      <c r="T43" s="163">
        <f>Sectors_I!T43</f>
        <v>45944721.147799999</v>
      </c>
      <c r="U43" s="163">
        <f>Sectors_I!U43</f>
        <v>10561330.30461457</v>
      </c>
      <c r="V43" s="163">
        <f>Sectors_I!V43</f>
        <v>56506051.452414572</v>
      </c>
      <c r="W43" s="163">
        <f>Sectors_I!W43</f>
        <v>6736360.8949000007</v>
      </c>
      <c r="X43" s="163">
        <f>Sectors_I!X43</f>
        <v>5862236.4300499996</v>
      </c>
      <c r="Y43" s="163">
        <f>Sectors_I!Y43</f>
        <v>12598597.32495</v>
      </c>
      <c r="Z43" s="163">
        <f>Sectors_I!Z43</f>
        <v>262169.49200000003</v>
      </c>
      <c r="AA43" s="163">
        <f>Sectors_I!AA43</f>
        <v>2158674.9065</v>
      </c>
      <c r="AB43" s="163">
        <f>Sectors_I!AB43</f>
        <v>2420844.3985000001</v>
      </c>
    </row>
    <row r="44" spans="1:28" s="115" customFormat="1" x14ac:dyDescent="0.2">
      <c r="A44" s="111" t="s">
        <v>226</v>
      </c>
      <c r="B44" s="160">
        <f>Sectors_I!B44</f>
        <v>726954982.14830399</v>
      </c>
      <c r="C44" s="160">
        <f>Sectors_I!C44</f>
        <v>223619557.79864901</v>
      </c>
      <c r="D44" s="160">
        <f>Sectors_I!D44</f>
        <v>950574539.94695306</v>
      </c>
      <c r="E44" s="161">
        <f>Sectors_I!E44</f>
        <v>5061382.2644338002</v>
      </c>
      <c r="F44" s="161">
        <f>Sectors_I!F44</f>
        <v>1434516.13450049</v>
      </c>
      <c r="G44" s="161">
        <f>Sectors_I!G44</f>
        <v>6495898.3988342788</v>
      </c>
      <c r="H44" s="112">
        <f>Sectors_I!H44</f>
        <v>0.13256299999999999</v>
      </c>
      <c r="I44" s="113">
        <f>Sectors_I!I44</f>
        <v>6.9470603685083163E-2</v>
      </c>
      <c r="J44" s="112">
        <f>Sectors_I!J44</f>
        <v>0.11808</v>
      </c>
      <c r="K44" s="114">
        <f>Sectors_I!K44</f>
        <v>110.39700000000001</v>
      </c>
      <c r="L44" s="114">
        <f>Sectors_I!L44</f>
        <v>164.96034942099811</v>
      </c>
      <c r="M44" s="114">
        <f>Sectors_I!M44</f>
        <v>123.03100000000001</v>
      </c>
      <c r="N44" s="163">
        <f>Sectors_I!N44</f>
        <v>4623620.6886</v>
      </c>
      <c r="O44" s="163">
        <f>Sectors_I!O44</f>
        <v>918033.07920000004</v>
      </c>
      <c r="P44" s="163">
        <f>Sectors_I!P44</f>
        <v>5541653.7678000005</v>
      </c>
      <c r="Q44" s="163">
        <f>Sectors_I!Q44</f>
        <v>690709163.70663333</v>
      </c>
      <c r="R44" s="163">
        <f>Sectors_I!R44</f>
        <v>205906376.67808902</v>
      </c>
      <c r="S44" s="163">
        <f>Sectors_I!S44</f>
        <v>896615540.38462234</v>
      </c>
      <c r="T44" s="163">
        <f>Sectors_I!T44</f>
        <v>28817838.906170689</v>
      </c>
      <c r="U44" s="163">
        <f>Sectors_I!U44</f>
        <v>15975169.609099999</v>
      </c>
      <c r="V44" s="163">
        <f>Sectors_I!V44</f>
        <v>44793008.515370689</v>
      </c>
      <c r="W44" s="163">
        <f>Sectors_I!W44</f>
        <v>7254637.9897999996</v>
      </c>
      <c r="X44" s="163">
        <f>Sectors_I!X44</f>
        <v>1737966.4624600001</v>
      </c>
      <c r="Y44" s="163">
        <f>Sectors_I!Y44</f>
        <v>8992604.4522599988</v>
      </c>
      <c r="Z44" s="163">
        <f>Sectors_I!Z44</f>
        <v>173341.54569999999</v>
      </c>
      <c r="AA44" s="163">
        <f>Sectors_I!AA44</f>
        <v>45.048999999999999</v>
      </c>
      <c r="AB44" s="163">
        <f>Sectors_I!AB44</f>
        <v>173386.59470000002</v>
      </c>
    </row>
    <row r="45" spans="1:28" x14ac:dyDescent="0.2">
      <c r="A45" s="102" t="s">
        <v>228</v>
      </c>
      <c r="B45" s="158">
        <f>Sectors_I!B45</f>
        <v>332698098.898</v>
      </c>
      <c r="C45" s="158">
        <f>Sectors_I!C45</f>
        <v>1082848.1414999999</v>
      </c>
      <c r="D45" s="158">
        <f>Sectors_I!D45</f>
        <v>333780947.0395</v>
      </c>
      <c r="E45" s="159">
        <f>Sectors_I!E45</f>
        <v>1867499.9227</v>
      </c>
      <c r="F45" s="159">
        <f>Sectors_I!F45</f>
        <v>64974.751700000008</v>
      </c>
      <c r="G45" s="159">
        <f>Sectors_I!G45</f>
        <v>1932474.6743999999</v>
      </c>
      <c r="H45" s="109">
        <f>Sectors_I!H45</f>
        <v>0.19828599999999999</v>
      </c>
      <c r="I45" s="105">
        <f>Sectors_I!I45</f>
        <v>0.194018</v>
      </c>
      <c r="J45" s="109">
        <f>Sectors_I!J45</f>
        <v>0.198269</v>
      </c>
      <c r="K45" s="106">
        <f>Sectors_I!K45</f>
        <v>16.660499999999999</v>
      </c>
      <c r="L45" s="106">
        <f>Sectors_I!L45</f>
        <v>127.64100000000001</v>
      </c>
      <c r="M45" s="106">
        <f>Sectors_I!M45</f>
        <v>17.015599999999999</v>
      </c>
      <c r="N45" s="162">
        <f>Sectors_I!N45</f>
        <v>3883300.4503000006</v>
      </c>
      <c r="O45" s="162">
        <f>Sectors_I!O45</f>
        <v>65019.765309999995</v>
      </c>
      <c r="P45" s="162">
        <f>Sectors_I!P45</f>
        <v>3948320.2156100003</v>
      </c>
      <c r="Q45" s="162">
        <f>Sectors_I!Q45</f>
        <v>319185808.3876</v>
      </c>
      <c r="R45" s="162">
        <f>Sectors_I!R45</f>
        <v>978304.23224999977</v>
      </c>
      <c r="S45" s="162">
        <f>Sectors_I!S45</f>
        <v>320164112.61985004</v>
      </c>
      <c r="T45" s="162">
        <f>Sectors_I!T45</f>
        <v>7974086.1006000005</v>
      </c>
      <c r="U45" s="162">
        <f>Sectors_I!U45</f>
        <v>17975.03154</v>
      </c>
      <c r="V45" s="162">
        <f>Sectors_I!V45</f>
        <v>7992061.1321400004</v>
      </c>
      <c r="W45" s="162">
        <f>Sectors_I!W45</f>
        <v>5538204.4098000005</v>
      </c>
      <c r="X45" s="162">
        <f>Sectors_I!X45</f>
        <v>86568.877710000001</v>
      </c>
      <c r="Y45" s="162">
        <f>Sectors_I!Y45</f>
        <v>5624773.2875100002</v>
      </c>
      <c r="Z45" s="162">
        <f>Sectors_I!Z45</f>
        <v>0</v>
      </c>
      <c r="AA45" s="162">
        <f>Sectors_I!AA45</f>
        <v>0</v>
      </c>
      <c r="AB45" s="162">
        <f>Sectors_I!AB45</f>
        <v>0</v>
      </c>
    </row>
    <row r="46" spans="1:28" x14ac:dyDescent="0.2">
      <c r="A46" s="102" t="s">
        <v>227</v>
      </c>
      <c r="B46" s="158">
        <f>Sectors_I!B46</f>
        <v>6463820.5372000001</v>
      </c>
      <c r="C46" s="158">
        <f>Sectors_I!C46</f>
        <v>32260.444599999999</v>
      </c>
      <c r="D46" s="158">
        <f>Sectors_I!D46</f>
        <v>6496080.9818000002</v>
      </c>
      <c r="E46" s="159">
        <f>Sectors_I!E46</f>
        <v>105010.60892514999</v>
      </c>
      <c r="F46" s="159">
        <f>Sectors_I!F46</f>
        <v>83.182599999999994</v>
      </c>
      <c r="G46" s="159">
        <f>Sectors_I!G46</f>
        <v>105093.79152514999</v>
      </c>
      <c r="H46" s="109">
        <f>Sectors_I!H46</f>
        <v>5.3386799999999998E-2</v>
      </c>
      <c r="I46" s="105">
        <f>Sectors_I!I46</f>
        <v>7.0000000000000007E-2</v>
      </c>
      <c r="J46" s="109">
        <f>Sectors_I!J46</f>
        <v>5.3369399999999997E-2</v>
      </c>
      <c r="K46" s="106">
        <f>Sectors_I!K46</f>
        <v>60.576000000000001</v>
      </c>
      <c r="L46" s="106">
        <f>Sectors_I!L46</f>
        <v>121.733</v>
      </c>
      <c r="M46" s="106">
        <f>Sectors_I!M46</f>
        <v>60.890099999999997</v>
      </c>
      <c r="N46" s="162">
        <f>Sectors_I!N46</f>
        <v>14772.41</v>
      </c>
      <c r="O46" s="162">
        <f>Sectors_I!O46</f>
        <v>0</v>
      </c>
      <c r="P46" s="162">
        <f>Sectors_I!P46</f>
        <v>14772.41</v>
      </c>
      <c r="Q46" s="162">
        <f>Sectors_I!Q46</f>
        <v>6394206.0472000008</v>
      </c>
      <c r="R46" s="162">
        <f>Sectors_I!R46</f>
        <v>32260.444599999999</v>
      </c>
      <c r="S46" s="162">
        <f>Sectors_I!S46</f>
        <v>6426466.4918000009</v>
      </c>
      <c r="T46" s="162">
        <f>Sectors_I!T46</f>
        <v>46839.47</v>
      </c>
      <c r="U46" s="162">
        <f>Sectors_I!U46</f>
        <v>0</v>
      </c>
      <c r="V46" s="162">
        <f>Sectors_I!V46</f>
        <v>46839.47</v>
      </c>
      <c r="W46" s="162">
        <f>Sectors_I!W46</f>
        <v>22775.02</v>
      </c>
      <c r="X46" s="162">
        <f>Sectors_I!X46</f>
        <v>0</v>
      </c>
      <c r="Y46" s="162">
        <f>Sectors_I!Y46</f>
        <v>22775.02</v>
      </c>
      <c r="Z46" s="162">
        <f>Sectors_I!Z46</f>
        <v>0</v>
      </c>
      <c r="AA46" s="162">
        <f>Sectors_I!AA46</f>
        <v>0</v>
      </c>
      <c r="AB46" s="162">
        <f>Sectors_I!AB46</f>
        <v>0</v>
      </c>
    </row>
    <row r="47" spans="1:28" x14ac:dyDescent="0.2">
      <c r="A47" s="103" t="s">
        <v>277</v>
      </c>
      <c r="B47" s="158">
        <f>Sectors_I!B47</f>
        <v>33031773380.316311</v>
      </c>
      <c r="C47" s="158">
        <f>Sectors_I!C47</f>
        <v>25782391308.852085</v>
      </c>
      <c r="D47" s="158">
        <f>Sectors_I!D47</f>
        <v>58814164689.168388</v>
      </c>
      <c r="E47" s="159">
        <f>Sectors_I!E47</f>
        <v>733838774.03555918</v>
      </c>
      <c r="F47" s="159">
        <f>Sectors_I!F47</f>
        <v>290449893.67776</v>
      </c>
      <c r="G47" s="159">
        <f>Sectors_I!G47</f>
        <v>1024288667.7133195</v>
      </c>
      <c r="H47" s="109">
        <f>Sectors_I!H47</f>
        <v>0.14540800000000001</v>
      </c>
      <c r="I47" s="105">
        <f>Sectors_I!I47</f>
        <v>9.0358060724822734E-2</v>
      </c>
      <c r="J47" s="109">
        <f>Sectors_I!J47</f>
        <v>0.119418</v>
      </c>
      <c r="K47" s="106">
        <f>Sectors_I!K47</f>
        <v>80.300799999999995</v>
      </c>
      <c r="L47" s="106">
        <f>Sectors_I!L47</f>
        <v>96.916280458963939</v>
      </c>
      <c r="M47" s="106">
        <f>Sectors_I!M47</f>
        <v>87.555300000000003</v>
      </c>
      <c r="N47" s="162">
        <f>Sectors_I!N47</f>
        <v>507525510.66095895</v>
      </c>
      <c r="O47" s="162">
        <f>Sectors_I!O47</f>
        <v>514963644.72544241</v>
      </c>
      <c r="P47" s="162">
        <f>Sectors_I!P47</f>
        <v>1022489155.3863015</v>
      </c>
      <c r="Q47" s="162">
        <f>Sectors_I!Q47</f>
        <v>30647539213.498356</v>
      </c>
      <c r="R47" s="162">
        <f>Sectors_I!R47</f>
        <v>23523899561.620529</v>
      </c>
      <c r="S47" s="162">
        <f>Sectors_I!S47</f>
        <v>54171438775.118782</v>
      </c>
      <c r="T47" s="162">
        <f>Sectors_I!T47</f>
        <v>1543272709.6858046</v>
      </c>
      <c r="U47" s="162">
        <f>Sectors_I!U47</f>
        <v>1514090345.4625514</v>
      </c>
      <c r="V47" s="162">
        <f>Sectors_I!V47</f>
        <v>3057363055.1483564</v>
      </c>
      <c r="W47" s="162">
        <f>Sectors_I!W47</f>
        <v>773644947.52204776</v>
      </c>
      <c r="X47" s="162">
        <f>Sectors_I!X47</f>
        <v>685606352.71040297</v>
      </c>
      <c r="Y47" s="162">
        <f>Sectors_I!Y47</f>
        <v>1459251300.2325511</v>
      </c>
      <c r="Z47" s="162">
        <f>Sectors_I!Z47</f>
        <v>67316509.610099986</v>
      </c>
      <c r="AA47" s="162">
        <f>Sectors_I!AA47</f>
        <v>58795049.058599994</v>
      </c>
      <c r="AB47" s="162">
        <f>Sectors_I!AB47</f>
        <v>126111558.66870001</v>
      </c>
    </row>
    <row r="48" spans="1:28" x14ac:dyDescent="0.2">
      <c r="A48" s="104" t="s">
        <v>230</v>
      </c>
      <c r="B48" s="158">
        <f>Sectors_I!B48</f>
        <v>6400748151.3382692</v>
      </c>
      <c r="C48" s="158">
        <f>Sectors_I!C48</f>
        <v>13700909442.631041</v>
      </c>
      <c r="D48" s="158">
        <f>Sectors_I!D48</f>
        <v>20101657593.969219</v>
      </c>
      <c r="E48" s="159">
        <f>Sectors_I!E48</f>
        <v>91349998.042405456</v>
      </c>
      <c r="F48" s="159">
        <f>Sectors_I!F48</f>
        <v>124411023.23181655</v>
      </c>
      <c r="G48" s="159">
        <f>Sectors_I!G48</f>
        <v>215761021.27422199</v>
      </c>
      <c r="H48" s="109">
        <f>Sectors_I!H48</f>
        <v>0.122741</v>
      </c>
      <c r="I48" s="105">
        <f>Sectors_I!I48</f>
        <v>9.8480109980555064E-2</v>
      </c>
      <c r="J48" s="109">
        <f>Sectors_I!J48</f>
        <v>0.10618</v>
      </c>
      <c r="K48" s="106">
        <f>Sectors_I!K48</f>
        <v>61.245800000000003</v>
      </c>
      <c r="L48" s="106">
        <f>Sectors_I!L48</f>
        <v>82.57532880056867</v>
      </c>
      <c r="M48" s="106">
        <f>Sectors_I!M48</f>
        <v>75.807100000000005</v>
      </c>
      <c r="N48" s="162">
        <f>Sectors_I!N48</f>
        <v>79487387.418300003</v>
      </c>
      <c r="O48" s="162">
        <f>Sectors_I!O48</f>
        <v>208796402.63304099</v>
      </c>
      <c r="P48" s="162">
        <f>Sectors_I!P48</f>
        <v>288283790.05124098</v>
      </c>
      <c r="Q48" s="162">
        <f>Sectors_I!Q48</f>
        <v>5922555989.2861443</v>
      </c>
      <c r="R48" s="162">
        <f>Sectors_I!R48</f>
        <v>12526283206.8647</v>
      </c>
      <c r="S48" s="162">
        <f>Sectors_I!S48</f>
        <v>18448839196.150753</v>
      </c>
      <c r="T48" s="162">
        <f>Sectors_I!T48</f>
        <v>339226256.08928096</v>
      </c>
      <c r="U48" s="162">
        <f>Sectors_I!U48</f>
        <v>932891959.04380798</v>
      </c>
      <c r="V48" s="162">
        <f>Sectors_I!V48</f>
        <v>1272118215.1330891</v>
      </c>
      <c r="W48" s="162">
        <f>Sectors_I!W48</f>
        <v>138965905.96284413</v>
      </c>
      <c r="X48" s="162">
        <f>Sectors_I!X48</f>
        <v>213332279.39453322</v>
      </c>
      <c r="Y48" s="162">
        <f>Sectors_I!Y48</f>
        <v>352298185.35737723</v>
      </c>
      <c r="Z48" s="162">
        <f>Sectors_I!Z48</f>
        <v>0</v>
      </c>
      <c r="AA48" s="162">
        <f>Sectors_I!AA48</f>
        <v>28401997.328000002</v>
      </c>
      <c r="AB48" s="162">
        <f>Sectors_I!AB48</f>
        <v>28401997.327999998</v>
      </c>
    </row>
    <row r="49" spans="1:28" x14ac:dyDescent="0.2">
      <c r="A49" s="104" t="s">
        <v>231</v>
      </c>
      <c r="B49" s="158">
        <f>Sectors_I!B49</f>
        <v>3704748504.403975</v>
      </c>
      <c r="C49" s="158">
        <f>Sectors_I!C49</f>
        <v>5832314104.7129955</v>
      </c>
      <c r="D49" s="158">
        <f>Sectors_I!D49</f>
        <v>9537062609.116972</v>
      </c>
      <c r="E49" s="159">
        <f>Sectors_I!E49</f>
        <v>75669487.470269129</v>
      </c>
      <c r="F49" s="159">
        <f>Sectors_I!F49</f>
        <v>109179445.60075417</v>
      </c>
      <c r="G49" s="159">
        <f>Sectors_I!G49</f>
        <v>184848933.07092333</v>
      </c>
      <c r="H49" s="109">
        <f>Sectors_I!H49</f>
        <v>0.12720300000000001</v>
      </c>
      <c r="I49" s="105">
        <f>Sectors_I!I49</f>
        <v>7.9729608837520713E-2</v>
      </c>
      <c r="J49" s="109">
        <f>Sectors_I!J49</f>
        <v>9.7908800000000004E-2</v>
      </c>
      <c r="K49" s="106">
        <f>Sectors_I!K49</f>
        <v>71.749700000000004</v>
      </c>
      <c r="L49" s="106">
        <f>Sectors_I!L49</f>
        <v>89.919934341697882</v>
      </c>
      <c r="M49" s="106">
        <f>Sectors_I!M49</f>
        <v>82.892200000000003</v>
      </c>
      <c r="N49" s="162">
        <f>Sectors_I!N49</f>
        <v>96487254.575232416</v>
      </c>
      <c r="O49" s="162">
        <f>Sectors_I!O49</f>
        <v>240001125.9042595</v>
      </c>
      <c r="P49" s="162">
        <f>Sectors_I!P49</f>
        <v>336488380.47959179</v>
      </c>
      <c r="Q49" s="162">
        <f>Sectors_I!Q49</f>
        <v>3397438116.4783816</v>
      </c>
      <c r="R49" s="162">
        <f>Sectors_I!R49</f>
        <v>5184266435.1438961</v>
      </c>
      <c r="S49" s="162">
        <f>Sectors_I!S49</f>
        <v>8581704551.6222792</v>
      </c>
      <c r="T49" s="162">
        <f>Sectors_I!T49</f>
        <v>156662379.26849997</v>
      </c>
      <c r="U49" s="162">
        <f>Sectors_I!U49</f>
        <v>289228635.96575856</v>
      </c>
      <c r="V49" s="162">
        <f>Sectors_I!V49</f>
        <v>445891015.23425865</v>
      </c>
      <c r="W49" s="162">
        <f>Sectors_I!W49</f>
        <v>146892390.88189355</v>
      </c>
      <c r="X49" s="162">
        <f>Sectors_I!X49</f>
        <v>352455195.34574157</v>
      </c>
      <c r="Y49" s="162">
        <f>Sectors_I!Y49</f>
        <v>499347586.22763515</v>
      </c>
      <c r="Z49" s="162">
        <f>Sectors_I!Z49</f>
        <v>3755617.7752</v>
      </c>
      <c r="AA49" s="162">
        <f>Sectors_I!AA49</f>
        <v>6363838.2576000001</v>
      </c>
      <c r="AB49" s="162">
        <f>Sectors_I!AB49</f>
        <v>10119456.032799998</v>
      </c>
    </row>
    <row r="50" spans="1:28" x14ac:dyDescent="0.2">
      <c r="A50" s="104" t="s">
        <v>232</v>
      </c>
      <c r="B50" s="158">
        <f>Sectors_I!B50</f>
        <v>6466508896.2983999</v>
      </c>
      <c r="C50" s="158">
        <f>Sectors_I!C50</f>
        <v>1317543060.6561501</v>
      </c>
      <c r="D50" s="158">
        <f>Sectors_I!D50</f>
        <v>7784051956.954649</v>
      </c>
      <c r="E50" s="159">
        <f>Sectors_I!E50</f>
        <v>178124904.11453739</v>
      </c>
      <c r="F50" s="159">
        <f>Sectors_I!F50</f>
        <v>17853137.190788541</v>
      </c>
      <c r="G50" s="159">
        <f>Sectors_I!G50</f>
        <v>195978041.30532596</v>
      </c>
      <c r="H50" s="109">
        <f>Sectors_I!H50</f>
        <v>0.16125999999999999</v>
      </c>
      <c r="I50" s="105">
        <f>Sectors_I!I50</f>
        <v>7.8766936145266558E-2</v>
      </c>
      <c r="J50" s="109">
        <f>Sectors_I!J50</f>
        <v>0.147422</v>
      </c>
      <c r="K50" s="106">
        <f>Sectors_I!K50</f>
        <v>60.5488</v>
      </c>
      <c r="L50" s="106">
        <f>Sectors_I!L50</f>
        <v>101.16634157850288</v>
      </c>
      <c r="M50" s="106">
        <f>Sectors_I!M50</f>
        <v>67.460599999999999</v>
      </c>
      <c r="N50" s="162">
        <f>Sectors_I!N50</f>
        <v>127949104.7834</v>
      </c>
      <c r="O50" s="162">
        <f>Sectors_I!O50</f>
        <v>19774416.822899997</v>
      </c>
      <c r="P50" s="162">
        <f>Sectors_I!P50</f>
        <v>147723521.60640001</v>
      </c>
      <c r="Q50" s="162">
        <f>Sectors_I!Q50</f>
        <v>5982139683.6528006</v>
      </c>
      <c r="R50" s="162">
        <f>Sectors_I!R50</f>
        <v>1208449231.6449502</v>
      </c>
      <c r="S50" s="162">
        <f>Sectors_I!S50</f>
        <v>7190588915.2978497</v>
      </c>
      <c r="T50" s="162">
        <f>Sectors_I!T50</f>
        <v>313079345.29500002</v>
      </c>
      <c r="U50" s="162">
        <f>Sectors_I!U50</f>
        <v>76725000.787400007</v>
      </c>
      <c r="V50" s="162">
        <f>Sectors_I!V50</f>
        <v>389804346.08230001</v>
      </c>
      <c r="W50" s="162">
        <f>Sectors_I!W50</f>
        <v>169382366.8741</v>
      </c>
      <c r="X50" s="162">
        <f>Sectors_I!X50</f>
        <v>31522011.8411</v>
      </c>
      <c r="Y50" s="162">
        <f>Sectors_I!Y50</f>
        <v>200904378.71530002</v>
      </c>
      <c r="Z50" s="162">
        <f>Sectors_I!Z50</f>
        <v>1907500.4764999999</v>
      </c>
      <c r="AA50" s="162">
        <f>Sectors_I!AA50</f>
        <v>846816.38269999996</v>
      </c>
      <c r="AB50" s="162">
        <f>Sectors_I!AB50</f>
        <v>2754316.8592000003</v>
      </c>
    </row>
    <row r="51" spans="1:28" x14ac:dyDescent="0.2">
      <c r="A51" s="104" t="s">
        <v>233</v>
      </c>
      <c r="B51" s="158">
        <f>Sectors_I!B51</f>
        <v>16459767828.275372</v>
      </c>
      <c r="C51" s="158">
        <f>Sectors_I!C51</f>
        <v>4931624700.8520994</v>
      </c>
      <c r="D51" s="158">
        <f>Sectors_I!D51</f>
        <v>21391392529.127369</v>
      </c>
      <c r="E51" s="159">
        <f>Sectors_I!E51</f>
        <v>388694384.4084475</v>
      </c>
      <c r="F51" s="159">
        <f>Sectors_I!F51</f>
        <v>39006287.65450076</v>
      </c>
      <c r="G51" s="159">
        <f>Sectors_I!G51</f>
        <v>427700672.06294829</v>
      </c>
      <c r="H51" s="109">
        <f>Sectors_I!H51</f>
        <v>0.14869499999999999</v>
      </c>
      <c r="I51" s="105">
        <f>Sectors_I!I51</f>
        <v>7.1338498266507275E-2</v>
      </c>
      <c r="J51" s="109">
        <f>Sectors_I!J51</f>
        <v>0.13115399999999999</v>
      </c>
      <c r="K51" s="106">
        <f>Sectors_I!K51</f>
        <v>97.1935</v>
      </c>
      <c r="L51" s="106">
        <f>Sectors_I!L51</f>
        <v>144.34332729162398</v>
      </c>
      <c r="M51" s="106">
        <f>Sectors_I!M51</f>
        <v>107.899</v>
      </c>
      <c r="N51" s="162">
        <f>Sectors_I!N51</f>
        <v>203601763.8839266</v>
      </c>
      <c r="O51" s="162">
        <f>Sectors_I!O51</f>
        <v>46391699.365141995</v>
      </c>
      <c r="P51" s="162">
        <f>Sectors_I!P51</f>
        <v>249993463.24916857</v>
      </c>
      <c r="Q51" s="162">
        <f>Sectors_I!Q51</f>
        <v>15345405424.120739</v>
      </c>
      <c r="R51" s="162">
        <f>Sectors_I!R51</f>
        <v>4604900687.9773874</v>
      </c>
      <c r="S51" s="162">
        <f>Sectors_I!S51</f>
        <v>19950306112.097824</v>
      </c>
      <c r="T51" s="162">
        <f>Sectors_I!T51</f>
        <v>734304728.99302375</v>
      </c>
      <c r="U51" s="162">
        <f>Sectors_I!U51</f>
        <v>215244749.65558451</v>
      </c>
      <c r="V51" s="162">
        <f>Sectors_I!V51</f>
        <v>949549478.64870834</v>
      </c>
      <c r="W51" s="162">
        <f>Sectors_I!W51</f>
        <v>318404283.80321002</v>
      </c>
      <c r="X51" s="162">
        <f>Sectors_I!X51</f>
        <v>88296866.128828108</v>
      </c>
      <c r="Y51" s="162">
        <f>Sectors_I!Y51</f>
        <v>406701149.9321382</v>
      </c>
      <c r="Z51" s="162">
        <f>Sectors_I!Z51</f>
        <v>61653391.358400002</v>
      </c>
      <c r="AA51" s="162">
        <f>Sectors_I!AA51</f>
        <v>23182397.090300001</v>
      </c>
      <c r="AB51" s="162">
        <f>Sectors_I!AB51</f>
        <v>84835788.448699996</v>
      </c>
    </row>
  </sheetData>
  <mergeCells count="10">
    <mergeCell ref="Q5:S5"/>
    <mergeCell ref="T5:V5"/>
    <mergeCell ref="W5:Y5"/>
    <mergeCell ref="Z5:AB5"/>
    <mergeCell ref="A5:A6"/>
    <mergeCell ref="B5:D5"/>
    <mergeCell ref="E5:G5"/>
    <mergeCell ref="H5:J5"/>
    <mergeCell ref="K5:M5"/>
    <mergeCell ref="N5:P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a2hnb2dpY2hhc2h2aWxpPC9Vc2VyTmFtZT48RGF0ZVRpbWU+My8xOC8yMDIyIDk6NDg6NDMgQU08L0RhdGVUaW1lPjxMYWJlbFN0cmluZz5UaGlzIGl0ZW0gaGFzIG5vIGNsYXNzaWZpY2F0aW9uPC9MYWJlbFN0cmluZz48L2l0ZW0+PC9sYWJlbEhpc3Rvcnk+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F1C9FA9D-944A-4CE2-9387-591728EE5527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90F6660E-9898-4BF3-8A86-B3C3C8947F1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BS</vt:lpstr>
      <vt:lpstr>BS-E</vt:lpstr>
      <vt:lpstr>IS</vt:lpstr>
      <vt:lpstr>IS-E</vt:lpstr>
      <vt:lpstr>RC-D</vt:lpstr>
      <vt:lpstr>RC-D-E</vt:lpstr>
      <vt:lpstr>Sectors_I</vt:lpstr>
      <vt:lpstr>Sectors_I-E</vt:lpstr>
      <vt:lpstr>'RC-D'!Print_Area</vt:lpstr>
      <vt:lpstr>'RC-D-E'!Print_Area</vt:lpstr>
      <vt:lpstr>Sectors_I!Print_Area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Khvicha Gogichashvili</dc:creator>
  <cp:lastModifiedBy>Khvicha Gogichashvili</cp:lastModifiedBy>
  <cp:lastPrinted>2019-02-14T08:17:15Z</cp:lastPrinted>
  <dcterms:created xsi:type="dcterms:W3CDTF">2009-07-14T01:33:30Z</dcterms:created>
  <dcterms:modified xsi:type="dcterms:W3CDTF">2024-09-17T06:27:23Z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ab3a3765-3674-4866-8fa1-b844816e5512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YiSZA/+naU2N4UcnvRmdv93tWQmOTiVU</vt:lpwstr>
  </property>
  <property fmtid="{D5CDD505-2E9C-101B-9397-08002B2CF9AE}" pid="5" name="bjClsUserRVM">
    <vt:lpwstr>[]</vt:lpwstr>
  </property>
  <property fmtid="{D5CDD505-2E9C-101B-9397-08002B2CF9AE}" pid="6" name="bjLabelHistoryID">
    <vt:lpwstr>{F1C9FA9D-944A-4CE2-9387-591728EE5527}</vt:lpwstr>
  </property>
</Properties>
</file>