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BG-FILES01\NBG-Shares\FSA\FSA-Shares\9. Supervision\_Analysis\Consolidated\07-2024\"/>
    </mc:Choice>
  </mc:AlternateContent>
  <bookViews>
    <workbookView xWindow="20" yWindow="350" windowWidth="19130" windowHeight="10770" tabRatio="932"/>
  </bookViews>
  <sheets>
    <sheet name="BS" sheetId="14" r:id="rId1"/>
    <sheet name="BS-E" sheetId="15" r:id="rId2"/>
    <sheet name="IS" sheetId="16" r:id="rId3"/>
    <sheet name="IS-E" sheetId="17" r:id="rId4"/>
    <sheet name="RC-D" sheetId="45" r:id="rId5"/>
    <sheet name="RC-D-E" sheetId="46" r:id="rId6"/>
    <sheet name="Sectors_I" sheetId="43" r:id="rId7"/>
    <sheet name="Sectors_I-E" sheetId="44" r:id="rId8"/>
  </sheets>
  <externalReferences>
    <externalReference r:id="rId9"/>
    <externalReference r:id="rId10"/>
  </externalReferences>
  <definedNames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Parse_In" localSheetId="7" hidden="1">#REF!</definedName>
    <definedName name="_Parse_In" hidden="1">#REF!</definedName>
    <definedName name="_Sort" localSheetId="7" hidden="1">#REF!</definedName>
    <definedName name="_Sort" hidden="1">#REF!</definedName>
    <definedName name="a" localSheetId="7" hidden="1">#REF!</definedName>
    <definedName name="a" hidden="1">#REF!</definedName>
    <definedName name="aaaaaaaaa" localSheetId="7" hidden="1">#REF!</definedName>
    <definedName name="aaaaaaaaa" hidden="1">#REF!</definedName>
    <definedName name="acctype">[1]Validation!$C$8:$C$16</definedName>
    <definedName name="ana" localSheetId="7" hidden="1">#REF!</definedName>
    <definedName name="ana" hidden="1">#REF!</definedName>
    <definedName name="AS2DocOpenMode" hidden="1">"AS2DocumentEdit"</definedName>
    <definedName name="AS2ReportLS" hidden="1">1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hidden="1">#REF!</definedName>
    <definedName name="AS2VersionLS" hidden="1">300</definedName>
    <definedName name="BA_Demand_Deposits_Res_Ind" localSheetId="7">#REF!</definedName>
    <definedName name="BA_Demand_Deposits_Res_Ind">#REF!</definedName>
    <definedName name="BALACC" localSheetId="7">#REF!</definedName>
    <definedName name="BALACC">#REF!</definedName>
    <definedName name="BG_Del" hidden="1">15</definedName>
    <definedName name="BG_Ins" hidden="1">4</definedName>
    <definedName name="BG_Mod" hidden="1">6</definedName>
    <definedName name="call">[1]Validation!$E$8:$E$9</definedName>
    <definedName name="convert">[1]Validation!$F$8:$F$10</definedName>
    <definedName name="Countries">[1]Countries!$A$3:$A$500</definedName>
    <definedName name="currencies">'[1]Currency Codes'!$A$3:$A$166</definedName>
    <definedName name="dependency">[1]Validation!$B$8:$B$11</definedName>
    <definedName name="dfgh" localSheetId="7" hidden="1">#REF!</definedName>
    <definedName name="dfgh" hidden="1">#REF!</definedName>
    <definedName name="fintype">[1]Validation!$C$8:$C$12</definedName>
    <definedName name="jgjhg" localSheetId="7" hidden="1">#REF!</definedName>
    <definedName name="jgjhg" hidden="1">#REF!</definedName>
    <definedName name="jgjhg1" localSheetId="7" hidden="1">#REF!</definedName>
    <definedName name="jgjhg1" hidden="1">#REF!</definedName>
    <definedName name="L_FORMULAS_GEO">[2]ListSheet!$W$2:$W$15</definedName>
    <definedName name="LDtype">[1]Validation!$A$8:$A$13</definedName>
    <definedName name="NDtype">[1]Validation!$A$3:$A$4</definedName>
    <definedName name="ÓÓÓÓÓÓÓÓ" localSheetId="7" hidden="1">#REF!</definedName>
    <definedName name="ÓÓÓÓÓÓÓÓ" hidden="1">#REF!</definedName>
    <definedName name="ÓÓÓÓÓÓÓÓÓÓÓÓÓÓÓ" localSheetId="7" hidden="1">#REF!</definedName>
    <definedName name="ÓÓÓÓÓÓÓÓÓÓÓÓÓÓÓ" hidden="1">#REF!</definedName>
    <definedName name="_xlnm.Print_Area" localSheetId="4">'RC-D'!$A$1:$Q$23</definedName>
    <definedName name="_xlnm.Print_Area" localSheetId="5">'RC-D-E'!$A$1:$Q$23</definedName>
    <definedName name="_xlnm.Print_Area" localSheetId="6">Sectors_I!$A$1:$AB$51</definedName>
    <definedName name="Q" localSheetId="7" hidden="1">#REF!</definedName>
    <definedName name="Q" hidden="1">#REF!</definedName>
    <definedName name="sdsss" localSheetId="7" hidden="1">#REF!</definedName>
    <definedName name="sdsss" hidden="1">#REF!</definedName>
    <definedName name="ss" localSheetId="7" hidden="1">#REF!</definedName>
    <definedName name="ss" hidden="1">#REF!</definedName>
    <definedName name="sub">[1]Validation!$D$8:$D$9</definedName>
    <definedName name="TextRefCopyRangeCount" hidden="1">3</definedName>
    <definedName name="wrn.Aging._.and._.Trend._.Analysis." hidden="1">{#N/A,#N/A,FALSE,"Aging Summary";#N/A,#N/A,FALSE,"Ratio Analysis";#N/A,#N/A,FALSE,"Test 120 Day Accts";#N/A,#N/A,FALSE,"Tickmarks"}</definedName>
    <definedName name="აა" localSheetId="7" hidden="1">#REF!</definedName>
    <definedName name="აა" hidden="1">#REF!</definedName>
    <definedName name="ს" localSheetId="7" hidden="1">#REF!</definedName>
    <definedName name="ს" hidden="1">#REF!</definedName>
    <definedName name="სსს" localSheetId="7" hidden="1">#REF!</definedName>
    <definedName name="სსს" hidden="1">#REF!</definedName>
  </definedNames>
  <calcPr calcId="162913"/>
</workbook>
</file>

<file path=xl/calcChain.xml><?xml version="1.0" encoding="utf-8"?>
<calcChain xmlns="http://schemas.openxmlformats.org/spreadsheetml/2006/main">
  <c r="B53" i="43" l="1"/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N46" i="17" l="1"/>
  <c r="M46" i="17"/>
  <c r="L46" i="17"/>
  <c r="K46" i="17"/>
  <c r="J46" i="17"/>
  <c r="I46" i="17"/>
  <c r="H46" i="17"/>
  <c r="G46" i="17"/>
  <c r="F46" i="17"/>
  <c r="E46" i="17"/>
  <c r="D46" i="17"/>
  <c r="C46" i="17"/>
  <c r="B46" i="17"/>
  <c r="B46" i="16"/>
  <c r="F23" i="16"/>
  <c r="F23" i="17" s="1"/>
  <c r="E23" i="16"/>
  <c r="E23" i="17" s="1"/>
  <c r="D23" i="16"/>
  <c r="D23" i="17" s="1"/>
  <c r="C23" i="16"/>
  <c r="C23" i="17" s="1"/>
  <c r="B23" i="17"/>
  <c r="C29" i="15"/>
  <c r="D29" i="15"/>
  <c r="E29" i="15"/>
  <c r="F29" i="15"/>
  <c r="G29" i="15"/>
  <c r="H29" i="15"/>
  <c r="I29" i="15"/>
  <c r="J29" i="15"/>
  <c r="K29" i="15"/>
  <c r="L29" i="15"/>
  <c r="M29" i="15"/>
  <c r="N29" i="15"/>
  <c r="C30" i="15"/>
  <c r="D30" i="15"/>
  <c r="E30" i="15"/>
  <c r="F30" i="15"/>
  <c r="G30" i="15"/>
  <c r="H30" i="15"/>
  <c r="I30" i="15"/>
  <c r="J30" i="15"/>
  <c r="K30" i="15"/>
  <c r="L30" i="15"/>
  <c r="N30" i="15"/>
  <c r="C31" i="15"/>
  <c r="D31" i="15"/>
  <c r="E31" i="15"/>
  <c r="F31" i="15"/>
  <c r="G31" i="15"/>
  <c r="H31" i="15"/>
  <c r="I31" i="15"/>
  <c r="J31" i="15"/>
  <c r="K31" i="15"/>
  <c r="L31" i="15"/>
  <c r="N31" i="15"/>
  <c r="C32" i="15"/>
  <c r="D32" i="15"/>
  <c r="E32" i="15"/>
  <c r="F32" i="15"/>
  <c r="G32" i="15"/>
  <c r="H32" i="15"/>
  <c r="I32" i="15"/>
  <c r="J32" i="15"/>
  <c r="K32" i="15"/>
  <c r="L32" i="15"/>
  <c r="N32" i="15"/>
  <c r="C33" i="15"/>
  <c r="D33" i="15"/>
  <c r="E33" i="15"/>
  <c r="F33" i="15"/>
  <c r="G33" i="15"/>
  <c r="H33" i="15"/>
  <c r="I33" i="15"/>
  <c r="J33" i="15"/>
  <c r="K33" i="15"/>
  <c r="L33" i="15"/>
  <c r="N33" i="15"/>
  <c r="C34" i="15"/>
  <c r="D34" i="15"/>
  <c r="E34" i="15"/>
  <c r="F34" i="15"/>
  <c r="G34" i="15"/>
  <c r="H34" i="15"/>
  <c r="I34" i="15"/>
  <c r="J34" i="15"/>
  <c r="K34" i="15"/>
  <c r="L34" i="15"/>
  <c r="N34" i="15"/>
  <c r="C35" i="15"/>
  <c r="D35" i="15"/>
  <c r="E35" i="15"/>
  <c r="F35" i="15"/>
  <c r="G35" i="15"/>
  <c r="H35" i="15"/>
  <c r="I35" i="15"/>
  <c r="J35" i="15"/>
  <c r="K35" i="15"/>
  <c r="L35" i="15"/>
  <c r="N35" i="15"/>
  <c r="C36" i="15"/>
  <c r="D36" i="15"/>
  <c r="E36" i="15"/>
  <c r="F36" i="15"/>
  <c r="G36" i="15"/>
  <c r="H36" i="15"/>
  <c r="I36" i="15"/>
  <c r="J36" i="15"/>
  <c r="K36" i="15"/>
  <c r="L36" i="15"/>
  <c r="N36" i="15"/>
  <c r="C37" i="15"/>
  <c r="D37" i="15"/>
  <c r="E37" i="15"/>
  <c r="F37" i="15"/>
  <c r="G37" i="15"/>
  <c r="H37" i="15"/>
  <c r="I37" i="15"/>
  <c r="J37" i="15"/>
  <c r="K37" i="15"/>
  <c r="L37" i="15"/>
  <c r="N37" i="15"/>
  <c r="C38" i="15"/>
  <c r="D38" i="15"/>
  <c r="E38" i="15"/>
  <c r="F38" i="15"/>
  <c r="G38" i="15"/>
  <c r="H38" i="15"/>
  <c r="I38" i="15"/>
  <c r="J38" i="15"/>
  <c r="K38" i="15"/>
  <c r="L38" i="15"/>
  <c r="N38" i="15"/>
  <c r="C39" i="15"/>
  <c r="D39" i="15"/>
  <c r="E39" i="15"/>
  <c r="F39" i="15"/>
  <c r="G39" i="15"/>
  <c r="H39" i="15"/>
  <c r="I39" i="15"/>
  <c r="J39" i="15"/>
  <c r="K39" i="15"/>
  <c r="L39" i="15"/>
  <c r="N39" i="15"/>
  <c r="C40" i="15"/>
  <c r="D40" i="15"/>
  <c r="E40" i="15"/>
  <c r="F40" i="15"/>
  <c r="G40" i="15"/>
  <c r="H40" i="15"/>
  <c r="I40" i="15"/>
  <c r="J40" i="15"/>
  <c r="K40" i="15"/>
  <c r="L40" i="15"/>
  <c r="N40" i="15"/>
  <c r="C41" i="15"/>
  <c r="D41" i="15"/>
  <c r="E41" i="15"/>
  <c r="F41" i="15"/>
  <c r="G41" i="15"/>
  <c r="H41" i="15"/>
  <c r="I41" i="15"/>
  <c r="J41" i="15"/>
  <c r="K41" i="15"/>
  <c r="L41" i="15"/>
  <c r="N41" i="15"/>
  <c r="C42" i="15"/>
  <c r="D42" i="15"/>
  <c r="E42" i="15"/>
  <c r="F42" i="15"/>
  <c r="G42" i="15"/>
  <c r="H42" i="15"/>
  <c r="I42" i="15"/>
  <c r="J42" i="15"/>
  <c r="K42" i="15"/>
  <c r="L42" i="15"/>
  <c r="N42" i="15"/>
  <c r="C43" i="15"/>
  <c r="D43" i="15"/>
  <c r="E43" i="15"/>
  <c r="F43" i="15"/>
  <c r="G43" i="15"/>
  <c r="H43" i="15"/>
  <c r="I43" i="15"/>
  <c r="J43" i="15"/>
  <c r="K43" i="15"/>
  <c r="L43" i="15"/>
  <c r="N43" i="15"/>
  <c r="C44" i="15"/>
  <c r="D44" i="15"/>
  <c r="E44" i="15"/>
  <c r="F44" i="15"/>
  <c r="G44" i="15"/>
  <c r="H44" i="15"/>
  <c r="I44" i="15"/>
  <c r="J44" i="15"/>
  <c r="K44" i="15"/>
  <c r="L44" i="15"/>
  <c r="N44" i="15"/>
  <c r="C45" i="15"/>
  <c r="D45" i="15"/>
  <c r="E45" i="15"/>
  <c r="F45" i="15"/>
  <c r="G45" i="15"/>
  <c r="H45" i="15"/>
  <c r="I45" i="15"/>
  <c r="J45" i="15"/>
  <c r="K45" i="15"/>
  <c r="L45" i="15"/>
  <c r="N45" i="15"/>
  <c r="C46" i="15"/>
  <c r="D46" i="15"/>
  <c r="E46" i="15"/>
  <c r="F46" i="15"/>
  <c r="G46" i="15"/>
  <c r="H46" i="15"/>
  <c r="I46" i="15"/>
  <c r="J46" i="15"/>
  <c r="K46" i="15"/>
  <c r="L46" i="15"/>
  <c r="N46" i="15"/>
  <c r="T46" i="15"/>
  <c r="S46" i="15"/>
  <c r="R46" i="15"/>
  <c r="Q46" i="15"/>
  <c r="P46" i="15"/>
  <c r="O46" i="15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J23" i="14"/>
  <c r="J23" i="15" s="1"/>
  <c r="I23" i="14"/>
  <c r="I23" i="15" s="1"/>
  <c r="H23" i="14"/>
  <c r="H23" i="15" s="1"/>
  <c r="G23" i="14"/>
  <c r="G23" i="15" s="1"/>
  <c r="F23" i="14"/>
  <c r="F23" i="15" s="1"/>
  <c r="E23" i="14"/>
  <c r="E23" i="15" s="1"/>
  <c r="D23" i="14"/>
  <c r="D23" i="15" s="1"/>
  <c r="C23" i="14"/>
  <c r="C23" i="15" s="1"/>
  <c r="B23" i="14"/>
  <c r="B23" i="16" s="1"/>
  <c r="J22" i="14"/>
  <c r="J22" i="15" s="1"/>
  <c r="I22" i="14"/>
  <c r="I22" i="15" s="1"/>
  <c r="H22" i="14"/>
  <c r="H22" i="15" s="1"/>
  <c r="G22" i="14"/>
  <c r="G22" i="15" s="1"/>
  <c r="F22" i="14"/>
  <c r="F22" i="15" s="1"/>
  <c r="E22" i="14"/>
  <c r="E22" i="15" s="1"/>
  <c r="D22" i="14"/>
  <c r="D22" i="15" s="1"/>
  <c r="C22" i="14"/>
  <c r="C22" i="15" s="1"/>
  <c r="B22" i="14"/>
  <c r="B22" i="16" s="1"/>
  <c r="B24" i="14"/>
  <c r="N45" i="17" l="1"/>
  <c r="M45" i="17"/>
  <c r="L45" i="17"/>
  <c r="K45" i="17"/>
  <c r="J45" i="17"/>
  <c r="I45" i="17"/>
  <c r="H45" i="17"/>
  <c r="G45" i="17"/>
  <c r="F45" i="17"/>
  <c r="E45" i="17"/>
  <c r="D45" i="17"/>
  <c r="C45" i="17"/>
  <c r="B45" i="17"/>
  <c r="B22" i="17"/>
  <c r="T45" i="15"/>
  <c r="S45" i="15"/>
  <c r="R45" i="15"/>
  <c r="Q45" i="15"/>
  <c r="P45" i="15"/>
  <c r="O45" i="15"/>
  <c r="F22" i="16" l="1"/>
  <c r="F22" i="17" s="1"/>
  <c r="E22" i="16"/>
  <c r="E22" i="17" s="1"/>
  <c r="D22" i="16"/>
  <c r="D22" i="17" s="1"/>
  <c r="C22" i="16"/>
  <c r="C22" i="17" s="1"/>
  <c r="B45" i="16"/>
  <c r="AB7" i="44" l="1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O29" i="15" l="1"/>
  <c r="P29" i="15"/>
  <c r="Q29" i="15"/>
  <c r="R29" i="15"/>
  <c r="S29" i="15"/>
  <c r="T29" i="15"/>
  <c r="O30" i="15"/>
  <c r="P30" i="15"/>
  <c r="Q30" i="15"/>
  <c r="R30" i="15"/>
  <c r="S30" i="15"/>
  <c r="T30" i="15"/>
  <c r="O31" i="15"/>
  <c r="P31" i="15"/>
  <c r="Q31" i="15"/>
  <c r="R31" i="15"/>
  <c r="S31" i="15"/>
  <c r="T31" i="15"/>
  <c r="O32" i="15"/>
  <c r="P32" i="15"/>
  <c r="Q32" i="15"/>
  <c r="R32" i="15"/>
  <c r="S32" i="15"/>
  <c r="T32" i="15"/>
  <c r="O33" i="15"/>
  <c r="P33" i="15"/>
  <c r="Q33" i="15"/>
  <c r="R33" i="15"/>
  <c r="S33" i="15"/>
  <c r="T33" i="15"/>
  <c r="O34" i="15"/>
  <c r="P34" i="15"/>
  <c r="Q34" i="15"/>
  <c r="R34" i="15"/>
  <c r="S34" i="15"/>
  <c r="T34" i="15"/>
  <c r="O35" i="15"/>
  <c r="P35" i="15"/>
  <c r="Q35" i="15"/>
  <c r="R35" i="15"/>
  <c r="S35" i="15"/>
  <c r="T35" i="15"/>
  <c r="O36" i="15"/>
  <c r="P36" i="15"/>
  <c r="Q36" i="15"/>
  <c r="R36" i="15"/>
  <c r="S36" i="15"/>
  <c r="T36" i="15"/>
  <c r="O37" i="15"/>
  <c r="P37" i="15"/>
  <c r="Q37" i="15"/>
  <c r="R37" i="15"/>
  <c r="S37" i="15"/>
  <c r="T37" i="15"/>
  <c r="O38" i="15"/>
  <c r="P38" i="15"/>
  <c r="Q38" i="15"/>
  <c r="R38" i="15"/>
  <c r="S38" i="15"/>
  <c r="T38" i="15"/>
  <c r="O39" i="15"/>
  <c r="P39" i="15"/>
  <c r="Q39" i="15"/>
  <c r="R39" i="15"/>
  <c r="S39" i="15"/>
  <c r="T39" i="15"/>
  <c r="O40" i="15"/>
  <c r="P40" i="15"/>
  <c r="Q40" i="15"/>
  <c r="R40" i="15"/>
  <c r="S40" i="15"/>
  <c r="T40" i="15"/>
  <c r="O41" i="15"/>
  <c r="P41" i="15"/>
  <c r="Q41" i="15"/>
  <c r="R41" i="15"/>
  <c r="S41" i="15"/>
  <c r="T41" i="15"/>
  <c r="O42" i="15"/>
  <c r="P42" i="15"/>
  <c r="Q42" i="15"/>
  <c r="R42" i="15"/>
  <c r="S42" i="15"/>
  <c r="T42" i="15"/>
  <c r="O43" i="15"/>
  <c r="P43" i="15"/>
  <c r="Q43" i="15"/>
  <c r="R43" i="15"/>
  <c r="S43" i="15"/>
  <c r="T43" i="15"/>
  <c r="O44" i="15"/>
  <c r="P44" i="15"/>
  <c r="Q44" i="15"/>
  <c r="R44" i="15"/>
  <c r="S44" i="15"/>
  <c r="T44" i="15"/>
  <c r="Q24" i="45" l="1"/>
  <c r="A3" i="44" l="1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AB50" i="44"/>
  <c r="AA50" i="44"/>
  <c r="Z50" i="44"/>
  <c r="Y50" i="44"/>
  <c r="X50" i="44"/>
  <c r="W50" i="44"/>
  <c r="V50" i="44"/>
  <c r="U50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D50" i="44"/>
  <c r="C50" i="44"/>
  <c r="B50" i="44"/>
  <c r="AB49" i="44"/>
  <c r="AA49" i="44"/>
  <c r="Z49" i="44"/>
  <c r="Y49" i="44"/>
  <c r="X49" i="44"/>
  <c r="W49" i="44"/>
  <c r="V49" i="44"/>
  <c r="U49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H49" i="44"/>
  <c r="G49" i="44"/>
  <c r="F49" i="44"/>
  <c r="E49" i="44"/>
  <c r="D49" i="44"/>
  <c r="C49" i="44"/>
  <c r="B49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D47" i="44"/>
  <c r="C47" i="44"/>
  <c r="B47" i="44"/>
  <c r="AB46" i="44"/>
  <c r="AA46" i="44"/>
  <c r="Z46" i="44"/>
  <c r="Y46" i="44"/>
  <c r="X46" i="44"/>
  <c r="W46" i="44"/>
  <c r="V46" i="44"/>
  <c r="U46" i="44"/>
  <c r="T46" i="44"/>
  <c r="S46" i="44"/>
  <c r="R46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AB45" i="44"/>
  <c r="AA45" i="44"/>
  <c r="Z45" i="44"/>
  <c r="Y45" i="44"/>
  <c r="X45" i="44"/>
  <c r="W45" i="44"/>
  <c r="V45" i="44"/>
  <c r="U45" i="44"/>
  <c r="T45" i="44"/>
  <c r="S45" i="44"/>
  <c r="R45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D45" i="44"/>
  <c r="C45" i="44"/>
  <c r="B45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B43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B36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B35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B33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D29" i="44"/>
  <c r="C29" i="44"/>
  <c r="B29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B28" i="44"/>
  <c r="AB27" i="44"/>
  <c r="AA27" i="44"/>
  <c r="Z27" i="44"/>
  <c r="Y27" i="44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AB26" i="44"/>
  <c r="AA26" i="44"/>
  <c r="Z26" i="44"/>
  <c r="Y26" i="44"/>
  <c r="X26" i="44"/>
  <c r="W26" i="44"/>
  <c r="V26" i="44"/>
  <c r="U26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AB25" i="44"/>
  <c r="AA25" i="44"/>
  <c r="Z25" i="44"/>
  <c r="Y25" i="44"/>
  <c r="X25" i="44"/>
  <c r="W25" i="44"/>
  <c r="V25" i="44"/>
  <c r="U25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B25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AB22" i="44"/>
  <c r="AA22" i="44"/>
  <c r="Z22" i="44"/>
  <c r="Y22" i="44"/>
  <c r="X22" i="44"/>
  <c r="W22" i="44"/>
  <c r="V22" i="44"/>
  <c r="U22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AB21" i="44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AB16" i="44"/>
  <c r="AA16" i="44"/>
  <c r="Z16" i="44"/>
  <c r="Y16" i="44"/>
  <c r="X16" i="44"/>
  <c r="W16" i="44"/>
  <c r="V16" i="44"/>
  <c r="U16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D16" i="44"/>
  <c r="C16" i="44"/>
  <c r="B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B15" i="44"/>
  <c r="AB14" i="44"/>
  <c r="AA14" i="44"/>
  <c r="Z14" i="44"/>
  <c r="Y14" i="44"/>
  <c r="X14" i="44"/>
  <c r="W14" i="44"/>
  <c r="V14" i="44"/>
  <c r="U14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B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C9" i="44"/>
  <c r="B9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B8" i="44"/>
  <c r="B2" i="46" l="1"/>
  <c r="B2" i="45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Q22" i="46"/>
  <c r="P22" i="46"/>
  <c r="O22" i="46"/>
  <c r="N22" i="46"/>
  <c r="M22" i="46"/>
  <c r="L22" i="46"/>
  <c r="K22" i="46"/>
  <c r="J22" i="46"/>
  <c r="I22" i="46"/>
  <c r="H22" i="46"/>
  <c r="G22" i="46"/>
  <c r="F22" i="46"/>
  <c r="E22" i="46"/>
  <c r="D22" i="46"/>
  <c r="C22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Q20" i="46"/>
  <c r="P20" i="46"/>
  <c r="O20" i="46"/>
  <c r="N20" i="46"/>
  <c r="M20" i="46"/>
  <c r="L20" i="46"/>
  <c r="K20" i="46"/>
  <c r="J20" i="46"/>
  <c r="I20" i="46"/>
  <c r="H20" i="46"/>
  <c r="G20" i="46"/>
  <c r="F20" i="46"/>
  <c r="E20" i="46"/>
  <c r="D20" i="46"/>
  <c r="C20" i="46"/>
  <c r="Q19" i="46"/>
  <c r="P19" i="46"/>
  <c r="O19" i="46"/>
  <c r="N19" i="46"/>
  <c r="M19" i="46"/>
  <c r="L19" i="46"/>
  <c r="K19" i="46"/>
  <c r="J19" i="46"/>
  <c r="I19" i="46"/>
  <c r="H19" i="46"/>
  <c r="G19" i="46"/>
  <c r="F19" i="46"/>
  <c r="E19" i="46"/>
  <c r="D19" i="46"/>
  <c r="C19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Q16" i="46"/>
  <c r="P16" i="46"/>
  <c r="O16" i="46"/>
  <c r="N16" i="46"/>
  <c r="M16" i="46"/>
  <c r="L16" i="46"/>
  <c r="K16" i="46"/>
  <c r="J16" i="46"/>
  <c r="I16" i="46"/>
  <c r="H16" i="46"/>
  <c r="G16" i="46"/>
  <c r="F16" i="46"/>
  <c r="E16" i="46"/>
  <c r="D16" i="46"/>
  <c r="C16" i="46"/>
  <c r="Q14" i="46"/>
  <c r="P14" i="46"/>
  <c r="O14" i="46"/>
  <c r="N14" i="46"/>
  <c r="M14" i="46"/>
  <c r="L14" i="46"/>
  <c r="K14" i="46"/>
  <c r="J14" i="46"/>
  <c r="I14" i="46"/>
  <c r="H14" i="46"/>
  <c r="G14" i="46"/>
  <c r="F14" i="46"/>
  <c r="E14" i="46"/>
  <c r="D14" i="46"/>
  <c r="C14" i="46"/>
  <c r="Q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Q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D12" i="46"/>
  <c r="C12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D11" i="46"/>
  <c r="C11" i="46"/>
  <c r="Q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D10" i="46"/>
  <c r="C10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D7" i="46"/>
  <c r="C7" i="46"/>
  <c r="N44" i="17" l="1"/>
  <c r="M44" i="17"/>
  <c r="L44" i="17"/>
  <c r="K44" i="17"/>
  <c r="J44" i="17"/>
  <c r="I44" i="17"/>
  <c r="H44" i="17"/>
  <c r="G44" i="17"/>
  <c r="F44" i="17"/>
  <c r="E44" i="17"/>
  <c r="D44" i="17"/>
  <c r="C44" i="17"/>
  <c r="B44" i="17"/>
  <c r="F21" i="16" l="1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C7" i="14"/>
  <c r="D24" i="16" l="1"/>
  <c r="F24" i="16"/>
  <c r="C24" i="16"/>
  <c r="E24" i="16"/>
  <c r="A3" i="43"/>
  <c r="F21" i="17" l="1"/>
  <c r="E21" i="17"/>
  <c r="D21" i="17"/>
  <c r="C21" i="17"/>
  <c r="B21" i="17"/>
  <c r="J21" i="14"/>
  <c r="J21" i="15" s="1"/>
  <c r="I21" i="14"/>
  <c r="I21" i="15" s="1"/>
  <c r="H21" i="14"/>
  <c r="H21" i="15" s="1"/>
  <c r="G21" i="14"/>
  <c r="G21" i="15" s="1"/>
  <c r="F21" i="14"/>
  <c r="F21" i="15" s="1"/>
  <c r="E21" i="14"/>
  <c r="E21" i="15" s="1"/>
  <c r="D21" i="14"/>
  <c r="D21" i="15" s="1"/>
  <c r="C21" i="14"/>
  <c r="C21" i="15" s="1"/>
  <c r="B21" i="14"/>
  <c r="B21" i="16" s="1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B7" i="17" l="1"/>
  <c r="B10" i="17"/>
  <c r="B11" i="17"/>
  <c r="B13" i="17"/>
  <c r="B14" i="17"/>
  <c r="B15" i="17"/>
  <c r="B18" i="17"/>
  <c r="B19" i="17"/>
  <c r="I8" i="14"/>
  <c r="I9" i="14"/>
  <c r="I9" i="15" s="1"/>
  <c r="I10" i="14"/>
  <c r="I10" i="15" s="1"/>
  <c r="I11" i="14"/>
  <c r="I11" i="15" s="1"/>
  <c r="I12" i="14"/>
  <c r="I12" i="15" s="1"/>
  <c r="I13" i="14"/>
  <c r="I13" i="15" s="1"/>
  <c r="I14" i="14"/>
  <c r="I14" i="15" s="1"/>
  <c r="I15" i="14"/>
  <c r="I15" i="15" s="1"/>
  <c r="I16" i="14"/>
  <c r="I16" i="15" s="1"/>
  <c r="I17" i="14"/>
  <c r="I17" i="15" s="1"/>
  <c r="I18" i="14"/>
  <c r="I18" i="15" s="1"/>
  <c r="I19" i="14"/>
  <c r="I19" i="15" s="1"/>
  <c r="I20" i="14"/>
  <c r="I20" i="15" s="1"/>
  <c r="I7" i="14"/>
  <c r="B20" i="14"/>
  <c r="B20" i="16" s="1"/>
  <c r="B19" i="14"/>
  <c r="B19" i="16" s="1"/>
  <c r="B18" i="14"/>
  <c r="B18" i="16" s="1"/>
  <c r="B17" i="14"/>
  <c r="B17" i="16" s="1"/>
  <c r="B16" i="14"/>
  <c r="B16" i="16" s="1"/>
  <c r="B15" i="14"/>
  <c r="B15" i="16" s="1"/>
  <c r="B14" i="14"/>
  <c r="B14" i="16" s="1"/>
  <c r="B13" i="14"/>
  <c r="B13" i="16" s="1"/>
  <c r="B12" i="14"/>
  <c r="B12" i="16" s="1"/>
  <c r="B11" i="14"/>
  <c r="B11" i="16" s="1"/>
  <c r="B10" i="14"/>
  <c r="B10" i="16" s="1"/>
  <c r="B9" i="14"/>
  <c r="B9" i="16" s="1"/>
  <c r="B8" i="14"/>
  <c r="B8" i="16" s="1"/>
  <c r="B7" i="14"/>
  <c r="B7" i="16" s="1"/>
  <c r="C7" i="15"/>
  <c r="D7" i="14"/>
  <c r="E7" i="14"/>
  <c r="F7" i="14"/>
  <c r="G7" i="14"/>
  <c r="H7" i="14"/>
  <c r="J7" i="14"/>
  <c r="C8" i="14"/>
  <c r="D8" i="14"/>
  <c r="D8" i="15" s="1"/>
  <c r="E8" i="14"/>
  <c r="E8" i="15" s="1"/>
  <c r="F8" i="14"/>
  <c r="F8" i="15" s="1"/>
  <c r="G8" i="14"/>
  <c r="G8" i="15" s="1"/>
  <c r="H8" i="14"/>
  <c r="J8" i="14"/>
  <c r="J8" i="15" s="1"/>
  <c r="C9" i="14"/>
  <c r="C9" i="15" s="1"/>
  <c r="D9" i="14"/>
  <c r="D9" i="15" s="1"/>
  <c r="E9" i="14"/>
  <c r="E9" i="15" s="1"/>
  <c r="F9" i="14"/>
  <c r="F9" i="15" s="1"/>
  <c r="G9" i="14"/>
  <c r="G9" i="15" s="1"/>
  <c r="H9" i="14"/>
  <c r="H9" i="15" s="1"/>
  <c r="J9" i="14"/>
  <c r="J9" i="15" s="1"/>
  <c r="C10" i="14"/>
  <c r="C10" i="15" s="1"/>
  <c r="D10" i="14"/>
  <c r="D10" i="15" s="1"/>
  <c r="E10" i="14"/>
  <c r="E10" i="15" s="1"/>
  <c r="F10" i="14"/>
  <c r="F10" i="15" s="1"/>
  <c r="G10" i="14"/>
  <c r="G10" i="15" s="1"/>
  <c r="H10" i="14"/>
  <c r="H10" i="15" s="1"/>
  <c r="J10" i="14"/>
  <c r="J10" i="15" s="1"/>
  <c r="C11" i="14"/>
  <c r="C11" i="15" s="1"/>
  <c r="D11" i="14"/>
  <c r="D11" i="15" s="1"/>
  <c r="E11" i="14"/>
  <c r="E11" i="15" s="1"/>
  <c r="F11" i="14"/>
  <c r="F11" i="15" s="1"/>
  <c r="G11" i="14"/>
  <c r="G11" i="15" s="1"/>
  <c r="H11" i="14"/>
  <c r="H11" i="15" s="1"/>
  <c r="J11" i="14"/>
  <c r="J11" i="15" s="1"/>
  <c r="C12" i="14"/>
  <c r="C12" i="15" s="1"/>
  <c r="D12" i="14"/>
  <c r="D12" i="15" s="1"/>
  <c r="E12" i="14"/>
  <c r="E12" i="15" s="1"/>
  <c r="F12" i="14"/>
  <c r="F12" i="15" s="1"/>
  <c r="G12" i="14"/>
  <c r="G12" i="15" s="1"/>
  <c r="H12" i="14"/>
  <c r="H12" i="15" s="1"/>
  <c r="J12" i="14"/>
  <c r="J12" i="15" s="1"/>
  <c r="C13" i="14"/>
  <c r="C13" i="15" s="1"/>
  <c r="D13" i="14"/>
  <c r="D13" i="15" s="1"/>
  <c r="E13" i="14"/>
  <c r="E13" i="15" s="1"/>
  <c r="F13" i="14"/>
  <c r="F13" i="15" s="1"/>
  <c r="G13" i="14"/>
  <c r="G13" i="15" s="1"/>
  <c r="H13" i="14"/>
  <c r="H13" i="15" s="1"/>
  <c r="J13" i="14"/>
  <c r="J13" i="15" s="1"/>
  <c r="C14" i="14"/>
  <c r="C14" i="15" s="1"/>
  <c r="D14" i="14"/>
  <c r="D14" i="15" s="1"/>
  <c r="E14" i="14"/>
  <c r="E14" i="15" s="1"/>
  <c r="F14" i="14"/>
  <c r="F14" i="15" s="1"/>
  <c r="G14" i="14"/>
  <c r="G14" i="15" s="1"/>
  <c r="H14" i="14"/>
  <c r="H14" i="15" s="1"/>
  <c r="J14" i="14"/>
  <c r="J14" i="15" s="1"/>
  <c r="C15" i="14"/>
  <c r="C15" i="15" s="1"/>
  <c r="D15" i="14"/>
  <c r="D15" i="15" s="1"/>
  <c r="E15" i="14"/>
  <c r="E15" i="15" s="1"/>
  <c r="F15" i="14"/>
  <c r="F15" i="15" s="1"/>
  <c r="G15" i="14"/>
  <c r="G15" i="15" s="1"/>
  <c r="H15" i="14"/>
  <c r="H15" i="15" s="1"/>
  <c r="J15" i="14"/>
  <c r="J15" i="15" s="1"/>
  <c r="C16" i="14"/>
  <c r="C16" i="15" s="1"/>
  <c r="D16" i="14"/>
  <c r="D16" i="15" s="1"/>
  <c r="E16" i="14"/>
  <c r="E16" i="15" s="1"/>
  <c r="F16" i="14"/>
  <c r="F16" i="15" s="1"/>
  <c r="G16" i="14"/>
  <c r="G16" i="15" s="1"/>
  <c r="H16" i="14"/>
  <c r="H16" i="15" s="1"/>
  <c r="J16" i="14"/>
  <c r="J16" i="15" s="1"/>
  <c r="C17" i="14"/>
  <c r="C17" i="15" s="1"/>
  <c r="D17" i="14"/>
  <c r="D17" i="15" s="1"/>
  <c r="E17" i="14"/>
  <c r="E17" i="15" s="1"/>
  <c r="F17" i="14"/>
  <c r="F17" i="15" s="1"/>
  <c r="G17" i="14"/>
  <c r="G17" i="15" s="1"/>
  <c r="H17" i="14"/>
  <c r="H17" i="15" s="1"/>
  <c r="J17" i="14"/>
  <c r="J17" i="15" s="1"/>
  <c r="C18" i="14"/>
  <c r="C18" i="15" s="1"/>
  <c r="D18" i="14"/>
  <c r="D18" i="15" s="1"/>
  <c r="E18" i="14"/>
  <c r="E18" i="15" s="1"/>
  <c r="F18" i="14"/>
  <c r="F18" i="15" s="1"/>
  <c r="G18" i="14"/>
  <c r="G18" i="15" s="1"/>
  <c r="H18" i="14"/>
  <c r="H18" i="15" s="1"/>
  <c r="J18" i="14"/>
  <c r="J18" i="15" s="1"/>
  <c r="C19" i="14"/>
  <c r="C19" i="15" s="1"/>
  <c r="D19" i="14"/>
  <c r="D19" i="15" s="1"/>
  <c r="E19" i="14"/>
  <c r="E19" i="15" s="1"/>
  <c r="F19" i="14"/>
  <c r="F19" i="15" s="1"/>
  <c r="G19" i="14"/>
  <c r="G19" i="15" s="1"/>
  <c r="H19" i="14"/>
  <c r="H19" i="15" s="1"/>
  <c r="J19" i="14"/>
  <c r="J19" i="15" s="1"/>
  <c r="C20" i="14"/>
  <c r="C20" i="15" s="1"/>
  <c r="D20" i="14"/>
  <c r="D20" i="15" s="1"/>
  <c r="E20" i="14"/>
  <c r="E20" i="15" s="1"/>
  <c r="F20" i="14"/>
  <c r="F20" i="15" s="1"/>
  <c r="G20" i="14"/>
  <c r="G20" i="15" s="1"/>
  <c r="H20" i="14"/>
  <c r="H20" i="15" s="1"/>
  <c r="J20" i="14"/>
  <c r="J20" i="15" s="1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F10" i="17"/>
  <c r="D11" i="17"/>
  <c r="E11" i="17"/>
  <c r="F11" i="17"/>
  <c r="C12" i="17"/>
  <c r="D12" i="17"/>
  <c r="E12" i="17"/>
  <c r="F12" i="17"/>
  <c r="C13" i="17"/>
  <c r="D13" i="17"/>
  <c r="E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D19" i="17"/>
  <c r="E19" i="17"/>
  <c r="F19" i="17"/>
  <c r="C20" i="17"/>
  <c r="D20" i="17"/>
  <c r="E20" i="17"/>
  <c r="F20" i="17"/>
  <c r="B20" i="17"/>
  <c r="B17" i="17"/>
  <c r="B16" i="17"/>
  <c r="B12" i="17"/>
  <c r="B9" i="17"/>
  <c r="B8" i="17"/>
  <c r="R28" i="14"/>
  <c r="B3" i="16"/>
  <c r="N27" i="16" s="1"/>
  <c r="B3" i="15"/>
  <c r="R28" i="15" s="1"/>
  <c r="N27" i="17" s="1"/>
  <c r="B24" i="16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C19" i="17"/>
  <c r="F13" i="17"/>
  <c r="C11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D24" i="17" l="1"/>
  <c r="F24" i="17"/>
  <c r="C8" i="15"/>
  <c r="C24" i="15" s="1"/>
  <c r="C24" i="14"/>
  <c r="F7" i="15"/>
  <c r="F24" i="15" s="1"/>
  <c r="F24" i="14"/>
  <c r="J7" i="15"/>
  <c r="J24" i="15" s="1"/>
  <c r="J24" i="14"/>
  <c r="E7" i="15"/>
  <c r="E24" i="15" s="1"/>
  <c r="E24" i="14"/>
  <c r="H7" i="15"/>
  <c r="H24" i="14"/>
  <c r="D7" i="15"/>
  <c r="D24" i="15" s="1"/>
  <c r="D24" i="14"/>
  <c r="I7" i="15"/>
  <c r="I24" i="14"/>
  <c r="G7" i="15"/>
  <c r="G24" i="15" s="1"/>
  <c r="G24" i="14"/>
  <c r="B3" i="17"/>
  <c r="C7" i="17"/>
  <c r="C24" i="17" s="1"/>
  <c r="E10" i="17"/>
  <c r="E24" i="17" s="1"/>
  <c r="H8" i="15"/>
  <c r="I8" i="15"/>
  <c r="I24" i="15" l="1"/>
  <c r="H24" i="15"/>
</calcChain>
</file>

<file path=xl/sharedStrings.xml><?xml version="1.0" encoding="utf-8"?>
<sst xmlns="http://schemas.openxmlformats.org/spreadsheetml/2006/main" count="410" uniqueCount="285">
  <si>
    <t>N</t>
  </si>
  <si>
    <t>Assets</t>
  </si>
  <si>
    <t>Liabilities</t>
  </si>
  <si>
    <t>Capital</t>
  </si>
  <si>
    <t>Profit</t>
  </si>
  <si>
    <t>Total Assets</t>
  </si>
  <si>
    <t>Loan Portfolio</t>
  </si>
  <si>
    <t>Total Liabilities</t>
  </si>
  <si>
    <t>Deposits of Individuals</t>
  </si>
  <si>
    <t>Loan Loss Reserves</t>
  </si>
  <si>
    <t>Shareholders' Equity</t>
  </si>
  <si>
    <t>Share Capital</t>
  </si>
  <si>
    <t>Regulatory Capital</t>
  </si>
  <si>
    <t>Total</t>
  </si>
  <si>
    <t>Provisions for Possible Losses</t>
  </si>
  <si>
    <t>Net Interest Income</t>
  </si>
  <si>
    <t>Net Fee and Commission Income</t>
  </si>
  <si>
    <t>Total Interest Income</t>
  </si>
  <si>
    <t>Interest Income from Loans</t>
  </si>
  <si>
    <t>Total Interest Expenses</t>
  </si>
  <si>
    <t>Interest Expenses on Deposits</t>
  </si>
  <si>
    <t>Gain (Loss) on Foreign Exchange Trade</t>
  </si>
  <si>
    <t>GEL</t>
  </si>
  <si>
    <t>FX</t>
  </si>
  <si>
    <t>Deposits' Structure of Banking Sector</t>
  </si>
  <si>
    <t>Deposits of Legal Entities</t>
  </si>
  <si>
    <t>Total Deposits</t>
  </si>
  <si>
    <t>წილი საბანკო სექტორში</t>
  </si>
  <si>
    <t>ბანკის დასახელება</t>
  </si>
  <si>
    <t>აქტივები</t>
  </si>
  <si>
    <t>საკრედიტო დაბანდება</t>
  </si>
  <si>
    <t>მთლიანი ვალდებულებები</t>
  </si>
  <si>
    <t>დეპოზიტები</t>
  </si>
  <si>
    <t>არასაბანკო იურიდიული და ფიზიკური პირების დეპოზიტები</t>
  </si>
  <si>
    <t>მ.შ. იურიდიულ პირთა დეპოზიტები</t>
  </si>
  <si>
    <t>მ.შ. ფიზიკურ პირთა დეპოზიტები</t>
  </si>
  <si>
    <t>სააქციო კაპიტალი</t>
  </si>
  <si>
    <t>ათას ლარებში</t>
  </si>
  <si>
    <t>ვალდებულებები</t>
  </si>
  <si>
    <t>კაპიტალი</t>
  </si>
  <si>
    <t>მოგება</t>
  </si>
  <si>
    <t>მთლიანი აქტივები</t>
  </si>
  <si>
    <t>ფულადი სახსრები</t>
  </si>
  <si>
    <t>სესხების შესაძლო დანაკარგების რეზერვი</t>
  </si>
  <si>
    <t>სულ დეპოზიტები</t>
  </si>
  <si>
    <t>ნასესხები სახსრები</t>
  </si>
  <si>
    <t>მ.შ.საწესდებო კაპიტალი</t>
  </si>
  <si>
    <t>საზედამხედველო კაპიტალი</t>
  </si>
  <si>
    <t>Market Share</t>
  </si>
  <si>
    <t>Name of The Bank</t>
  </si>
  <si>
    <t>Non Banking Deposits</t>
  </si>
  <si>
    <t>Total Banking Sector</t>
  </si>
  <si>
    <t>Cash Equivalents</t>
  </si>
  <si>
    <t>Borrowed Funds</t>
  </si>
  <si>
    <t>Thausands GEL</t>
  </si>
  <si>
    <t>წმინდა საპროცენტო შემოსავალი</t>
  </si>
  <si>
    <t>წმინდა საკომისიო შემოსავალი</t>
  </si>
  <si>
    <t>წმინდა მოგება</t>
  </si>
  <si>
    <t>მთლიანი აქტივების მოცულობა</t>
  </si>
  <si>
    <t>საპროცენტო შემოსავლები</t>
  </si>
  <si>
    <t>არასაპროცენტო შემოსავლები</t>
  </si>
  <si>
    <t>დანახარჯები აქტივების შესაძლო დანაკარგების მიხედვით</t>
  </si>
  <si>
    <t>მთლიანი საპროცენტო შემოსავალი</t>
  </si>
  <si>
    <t>მ.შ. საპროცენტო შემოსავლები სესხებიდან</t>
  </si>
  <si>
    <t>მთლიანი საპროცენტო ხარჯი</t>
  </si>
  <si>
    <t>მ.შ. დეპოზიტებზე გადახდილი პროცენტები</t>
  </si>
  <si>
    <t>წმინდა არასაპროცენტო შემოსავალი</t>
  </si>
  <si>
    <t>NET Interest Income</t>
  </si>
  <si>
    <t>Interest Income</t>
  </si>
  <si>
    <t>Non Interest Income</t>
  </si>
  <si>
    <t>NET Income</t>
  </si>
  <si>
    <t>Net Non-Interest Income</t>
  </si>
  <si>
    <t>სულ</t>
  </si>
  <si>
    <t>ლარი</t>
  </si>
  <si>
    <t>სებ–ის დეპოზიტები</t>
  </si>
  <si>
    <t>კომერციული ბანკების დეპოზიტები</t>
  </si>
  <si>
    <t>იურიდიული პირების დეპოზიტები</t>
  </si>
  <si>
    <t>რეზიდენტი იურიდიული პირების დეპოზიტები</t>
  </si>
  <si>
    <t>არარეზიდენტი იურიდიული პირების დეპოზიტები</t>
  </si>
  <si>
    <t>ფიზიკური პირების დეპოზიტები</t>
  </si>
  <si>
    <t>რეზიდენტი ფიზიკური პირების დეპოზიტები</t>
  </si>
  <si>
    <t>არარეზიდენტი ფიზიკური პირების დეპოზიტები</t>
  </si>
  <si>
    <t>ცხრილი N 1 – კომერციული ბანკების ფინანსური მონაცემები საბალანსო უწყისის მიხედვით</t>
  </si>
  <si>
    <t xml:space="preserve">ცხრილი N 2 – კომერციული ბანკების ფინანსური მონაცემები მოგება–ზარალის უწყისის მიხედვით </t>
  </si>
  <si>
    <t>Balance Sheet Financial Data of Commercial Banks Operating in Georgia</t>
  </si>
  <si>
    <t>ვადიანი დეპოზიტები</t>
  </si>
  <si>
    <t>მოგება აქტივებზე ROA, გაწლიურებული</t>
  </si>
  <si>
    <t>მოგება კაპიტალზე ROE, გაწლიურებული</t>
  </si>
  <si>
    <t>Return on Assets - ROA, Annualized</t>
  </si>
  <si>
    <t>Return on Equity - ROE, Annualized</t>
  </si>
  <si>
    <t>კონსოლიდირებული</t>
  </si>
  <si>
    <t>Income Statement Financial Data of Commercial Banks Operating in Georgia</t>
  </si>
  <si>
    <t>სახელმწიფო ორგანიზაციები</t>
  </si>
  <si>
    <t xml:space="preserve">საფინანსო ინსტიტუტები </t>
  </si>
  <si>
    <t>უძრავი ქონების დეველოპმენტი</t>
  </si>
  <si>
    <t>უძრავი ქონების მენეჯმენტი</t>
  </si>
  <si>
    <t>სამშენებლო კომპანიები (არა დეველოპერები)</t>
  </si>
  <si>
    <t>სამშენებლო მასალების მოპოვება, წარმოება და ვაჭრობა</t>
  </si>
  <si>
    <t>სამომხმარებლო საქონლის წარმოება</t>
  </si>
  <si>
    <t>ვაჭრობა (სხვა)</t>
  </si>
  <si>
    <t>წარმოება (სხვა)</t>
  </si>
  <si>
    <t>სასტუმროები და ტურიზმი</t>
  </si>
  <si>
    <t>რესტორნები, ბარები, კაფეები და სწრაფი კვების ობიექტები</t>
  </si>
  <si>
    <t>მძიმე მრეწველობა</t>
  </si>
  <si>
    <t>ენერგეტიკა</t>
  </si>
  <si>
    <t>ავტომობილების დილერები</t>
  </si>
  <si>
    <t>ჯანდაცვა</t>
  </si>
  <si>
    <t>ფარმაცევტიკა</t>
  </si>
  <si>
    <t>ტელეკომუნიკაცია</t>
  </si>
  <si>
    <t>სერვისი</t>
  </si>
  <si>
    <t>სოფლის მეურნეობის სექტორი</t>
  </si>
  <si>
    <t>საცალო პროდუქტები</t>
  </si>
  <si>
    <t>მომენტალური განვადება</t>
  </si>
  <si>
    <t>ოვერდრაფტები</t>
  </si>
  <si>
    <t>საკრედიტო ბარათები</t>
  </si>
  <si>
    <t>იპოთეკური სესხები</t>
  </si>
  <si>
    <t>Table N 7 - Credit portfolio by sectors</t>
  </si>
  <si>
    <t>State</t>
  </si>
  <si>
    <t>Financial Institutions</t>
  </si>
  <si>
    <t>Real Estate Management</t>
  </si>
  <si>
    <t>Construction Companies</t>
  </si>
  <si>
    <t>Production and Trade of Construction Materials</t>
  </si>
  <si>
    <t>Trade of Consumer Foods and Goods</t>
  </si>
  <si>
    <t>Production of Consumer Foods and Goods</t>
  </si>
  <si>
    <t>Production and Trade of Durable Goods</t>
  </si>
  <si>
    <t>Production and Trade of Clothes, Shoes and Textiles</t>
  </si>
  <si>
    <t>Trade (Other)</t>
  </si>
  <si>
    <t>Other Production</t>
  </si>
  <si>
    <t>Hotels, Tourism</t>
  </si>
  <si>
    <t>Restaurants</t>
  </si>
  <si>
    <t>Industry</t>
  </si>
  <si>
    <t>Energy</t>
  </si>
  <si>
    <t>Auto Dealers</t>
  </si>
  <si>
    <t>Health Care</t>
  </si>
  <si>
    <t>Pharmacy</t>
  </si>
  <si>
    <t>Telecommunication</t>
  </si>
  <si>
    <t>Service</t>
  </si>
  <si>
    <t>Agro</t>
  </si>
  <si>
    <t>Retail</t>
  </si>
  <si>
    <t>Car Loans</t>
  </si>
  <si>
    <t>Consumer Loans</t>
  </si>
  <si>
    <t>Momental Installments</t>
  </si>
  <si>
    <t>Payrolls (Overdrafts)</t>
  </si>
  <si>
    <t>Credit Cards</t>
  </si>
  <si>
    <t>Mortgages</t>
  </si>
  <si>
    <t>For Finished Property</t>
  </si>
  <si>
    <t>For in Progress Property</t>
  </si>
  <si>
    <t>საქართველოს ბანკი</t>
  </si>
  <si>
    <t>თი–ბი–სი ბანკი</t>
  </si>
  <si>
    <t>ლიბერთი ბანკი</t>
  </si>
  <si>
    <t>ვი–თი–ბი ბანკი</t>
  </si>
  <si>
    <t>პროკრედიტ ბანკი</t>
  </si>
  <si>
    <t>ბაზის ბანკი</t>
  </si>
  <si>
    <t>ქართუ ბანკი</t>
  </si>
  <si>
    <t>ტერა ბანკი</t>
  </si>
  <si>
    <t>კრედო ბანკი</t>
  </si>
  <si>
    <t>ხალიკ ბანკი</t>
  </si>
  <si>
    <t>ზირაათ ბანკი</t>
  </si>
  <si>
    <t>Bank of Georgia</t>
  </si>
  <si>
    <t>TBC Bank</t>
  </si>
  <si>
    <t>Liberty Bank</t>
  </si>
  <si>
    <t>VTB Bank Georgia</t>
  </si>
  <si>
    <t>ProCredit Bank</t>
  </si>
  <si>
    <t>Basis Bank</t>
  </si>
  <si>
    <t>Cartu Bank</t>
  </si>
  <si>
    <t>Tera bank</t>
  </si>
  <si>
    <t>Credo Bank</t>
  </si>
  <si>
    <t>HALYK Bank</t>
  </si>
  <si>
    <t>Pasha Bank</t>
  </si>
  <si>
    <t>Ziraat Bank</t>
  </si>
  <si>
    <t>Silk Bank</t>
  </si>
  <si>
    <t>სილქ ბანკი</t>
  </si>
  <si>
    <t xml:space="preserve">სახელმწიფო ინსტიტუტებისა და სახელმწიფო კონტროლს დაქვემდებარებულ ორგანიზაციებიდან მოზიდული უზრუნველყოფილი დეპოზიტები
</t>
  </si>
  <si>
    <t>Secured deposits of government institutions and government controlled entities</t>
  </si>
  <si>
    <t>პეისერა</t>
  </si>
  <si>
    <t>Paysera</t>
  </si>
  <si>
    <t>სხვა</t>
  </si>
  <si>
    <t>მოთხოვნამდე დეპოზიტები</t>
  </si>
  <si>
    <t>მიმდინარე დეპოზიტები</t>
  </si>
  <si>
    <t>სადეპოზიტო სერტიფიკატები (CD)</t>
  </si>
  <si>
    <t>ყველა სახის დეპოზიტები</t>
  </si>
  <si>
    <t>ფინანსური სექტორის დეპოზიტები</t>
  </si>
  <si>
    <t>რეზიდენტი კომერციული ბანკების დეპოზიტები</t>
  </si>
  <si>
    <t>არარეზიდენტი კომერციული ბანკების დეპოზიტები</t>
  </si>
  <si>
    <t>არასაბანკო ფინანსური ინსტიტუტების დეპოზიტები</t>
  </si>
  <si>
    <t>რეზიდენტი არასაბანკო ფინანსური ინსტიტუტების დეპოზიტები</t>
  </si>
  <si>
    <t>არარეზიდენტი არასაბანკო ფინანსური ინსტიტუტების დეპოზიტები</t>
  </si>
  <si>
    <t>სულ ფინანსური სექტორის დეპოზიტები</t>
  </si>
  <si>
    <t>არაფინანსური სექტორის დეპოზიტები</t>
  </si>
  <si>
    <t>სულ არასაბანკო იურიდიული და ფიზიკური პირების დეპოზიტები</t>
  </si>
  <si>
    <t>მოგება–ზარალი ვალუტის ყიდვა–გაყიდვის ოპერაციებიდან</t>
  </si>
  <si>
    <t>ცხრილი N5 – დეპოზიტების სტრუქტურა საბანკო სექტორში</t>
  </si>
  <si>
    <t>Other</t>
  </si>
  <si>
    <t>ფინანსური ინსტრუმენტის ამორტიზირებული ღირებულება</t>
  </si>
  <si>
    <t>ფინანსური ინსტრუმენტის მოსალოდნელი საკრედიტო ზარალი (BANK)</t>
  </si>
  <si>
    <t>სესხის ძირი თანხით შეწონილი საპროცენტო განაკვეთი</t>
  </si>
  <si>
    <t>სესხის ძირი თანხით შეწონილი საშუალო საკონტრაქტო ვადიანობა სტოკზე (თვე)</t>
  </si>
  <si>
    <t>91 და მეტი დღით ვადაგადაცილებული  ფინანსური ინსტრუმენტების ამორტიზებული ღირებულება</t>
  </si>
  <si>
    <t>1-ი დონის (BANK) საკრედიტო რისკი ფინანსური ინსტრუმენტების ამორტიზირებული ღირებულება</t>
  </si>
  <si>
    <t>მე-2 დონის (BANK) საკრედიტო რისკი ფინანსური ინსტრუმენტების ამორტიზირებული ღირებულება</t>
  </si>
  <si>
    <t>მე-3 დონის (BANK)  საკრედიტო რისკი ფინანსური ინსტრუმენტების ამორტიზირებული ღირებულება</t>
  </si>
  <si>
    <t>შეძენილი ან გამოშვებული, გაუფასურებული (POCI) (BANK)  ფინანსური ინსტრუმენტების ამორტიზირებული ღირებულება</t>
  </si>
  <si>
    <t>საბითუმო ლომბარდი</t>
  </si>
  <si>
    <t>სამომხმარებლო საქონლით ვაჭრობა</t>
  </si>
  <si>
    <t>ხანგრძლივი მოხმარების სამომხმარებლო საქონლის წარმოება და ვაჭრობა</t>
  </si>
  <si>
    <t>ფეხსაცმლის, ტანსაცმლისა და ტექსტილის წარმოება და ვაჭრობა</t>
  </si>
  <si>
    <t>ბენზინგასამართი სადგურები და ბენზინის იმპორტიორები</t>
  </si>
  <si>
    <t>მათ შორის: ექსპორტიორები</t>
  </si>
  <si>
    <t>სატრანსპორტო სესხები</t>
  </si>
  <si>
    <t>სამომხმარებლო სესხები</t>
  </si>
  <si>
    <t>სწრაფი სესხები (Pay Day Loans)</t>
  </si>
  <si>
    <t>იპოთეკური სესხები - დასრულებული უძრავი ქონების შეძენა</t>
  </si>
  <si>
    <t>იპოთეკური სესხები - მშენებლობა, მშენებლობის პროცესში მყოფი უძრავი ქონების შეძენა</t>
  </si>
  <si>
    <t>იპოთეკური სესხები - უძრავი ქონების რემონტისათვის</t>
  </si>
  <si>
    <t>საცალო ლომბარდული სესხები</t>
  </si>
  <si>
    <t>სტუდენტური სესხები</t>
  </si>
  <si>
    <t xml:space="preserve">კორპორატიული სეგმენტი </t>
  </si>
  <si>
    <t xml:space="preserve">მცირე და საშუალო სეგმენტი </t>
  </si>
  <si>
    <t>მიკრო სეგმენტი</t>
  </si>
  <si>
    <t xml:space="preserve">საცალო სეგმენტი </t>
  </si>
  <si>
    <t>სექტორები, საცალო პროდუქტები</t>
  </si>
  <si>
    <t>ცხრილი N6 - სასესხო პორტფელი სექტორების მიხედვით</t>
  </si>
  <si>
    <t>Sectors, retail products</t>
  </si>
  <si>
    <t>Oil Importers and Retailers</t>
  </si>
  <si>
    <t>i.a. Exporters</t>
  </si>
  <si>
    <t>Pay Day Loans</t>
  </si>
  <si>
    <t>For Housing Rennovations</t>
  </si>
  <si>
    <t>Student Loans</t>
  </si>
  <si>
    <t>Retail Pawn Shop Loans</t>
  </si>
  <si>
    <t>Wholesale Pawn Shop</t>
  </si>
  <si>
    <t>Corporate Segment</t>
  </si>
  <si>
    <t>SME Segment</t>
  </si>
  <si>
    <t>Micro Segment</t>
  </si>
  <si>
    <t>Retail Segment</t>
  </si>
  <si>
    <t>ECL (BANK)</t>
  </si>
  <si>
    <t>Amortised Cost</t>
  </si>
  <si>
    <t>Interest rate weighted by loan principal</t>
  </si>
  <si>
    <t>Average contract maturity on stock weighted by loan principal (month)</t>
  </si>
  <si>
    <t>Amortised cost of financial instruments overdue by 91 days and more</t>
  </si>
  <si>
    <t>Amortised cost of Stage 1 (BANK) financial instruments</t>
  </si>
  <si>
    <t>Amortised cost of Stage 2 (BANK) financial isntruments</t>
  </si>
  <si>
    <t>Amortised cost of Stage 3 (BANK) financial instruments</t>
  </si>
  <si>
    <t>Amortised cost of purchased or originated, credit-impaired (POCI) (BANK) financial instruments</t>
  </si>
  <si>
    <t>Real Estate Development</t>
  </si>
  <si>
    <t>წმინდა საკომისიო შემოსავალი მომსახურების მიხედვით</t>
  </si>
  <si>
    <t>მოგება გადასახადის გადახდამდე</t>
  </si>
  <si>
    <t>Net Fee and Commission Income from Services</t>
  </si>
  <si>
    <t>Net Income Before Taxes</t>
  </si>
  <si>
    <t>პაშაბანკი</t>
  </si>
  <si>
    <t>იშ ბანკ</t>
  </si>
  <si>
    <t>IS Bank</t>
  </si>
  <si>
    <t>უცხ. ვალუტა</t>
  </si>
  <si>
    <t>Current (Accounts) Deposits</t>
  </si>
  <si>
    <t>Demand Deposits</t>
  </si>
  <si>
    <t>Time Deposits</t>
  </si>
  <si>
    <t>Certificates of Deposit (CD)</t>
  </si>
  <si>
    <t>All Deposits</t>
  </si>
  <si>
    <t>Financial Sector Deposits</t>
  </si>
  <si>
    <t>NBG Deposits</t>
  </si>
  <si>
    <t>Commercial Banks Deposits</t>
  </si>
  <si>
    <t>Resident banks</t>
  </si>
  <si>
    <t>Non-resident banks</t>
  </si>
  <si>
    <t>Nonbank Financial Institutions Deposits</t>
  </si>
  <si>
    <t>Resident nonbank financial institutes</t>
  </si>
  <si>
    <t>Non-resident nonbank financial institutes</t>
  </si>
  <si>
    <t>Total Financial Sector Deposits</t>
  </si>
  <si>
    <t>Non-financial Sector Deposits</t>
  </si>
  <si>
    <t>Resident legal entitites</t>
  </si>
  <si>
    <t>Non-resident legal entities</t>
  </si>
  <si>
    <t>Resident individuals</t>
  </si>
  <si>
    <t>Non-resident individuals</t>
  </si>
  <si>
    <t>Total Non-financial Sector Deposits</t>
  </si>
  <si>
    <t>ათასი ლარი</t>
  </si>
  <si>
    <t>Consolidated</t>
  </si>
  <si>
    <t>Interbank Financial Instruments</t>
  </si>
  <si>
    <t>ბანკთაშორისი ფინანსური ინსტრუმენტები</t>
  </si>
  <si>
    <t>საკრედიტო პორტფელი (ბანკთაშორისი სესხების გარდა)</t>
  </si>
  <si>
    <t>Credit Portfolio (w/o Interbank financial instruments)</t>
  </si>
  <si>
    <t>Deposits of non-bank financial institutions</t>
  </si>
  <si>
    <t/>
  </si>
  <si>
    <t>პეივბანკი</t>
  </si>
  <si>
    <t>PaveBank</t>
  </si>
  <si>
    <t>ჰეშბანკი</t>
  </si>
  <si>
    <t>HashBank</t>
  </si>
  <si>
    <t>in 1000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</si>
</sst>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$_-;\-* #,##0.00_$_-;_-* &quot;-&quot;??_$_-;_-@_-"/>
    <numFmt numFmtId="165" formatCode="_(* #,##0_);_(* \(#,##0\);_(* &quot;-&quot;??_);_(@_)"/>
    <numFmt numFmtId="166" formatCode="#,##0,"/>
    <numFmt numFmtId="167" formatCode="dd\/mm\/yyyy\ \მ\დ\გ\ო\მ\ა\რ\ე\ო\ბ\ი\თ"/>
    <numFmt numFmtId="168" formatCode="&quot;as on &quot;\ mmmm\ dd\,\ yyyy"/>
    <numFmt numFmtId="169" formatCode="&quot;as of &quot;\ mmmm\ dd\,\ yyyy"/>
    <numFmt numFmtId="170" formatCode="_(* #,##0.0_);_(* \(#,##0.0\);_(* &quot;-&quot;??_);_(@_)"/>
  </numFmts>
  <fonts count="21" x14ac:knownFonts="1"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6">
    <xf numFmtId="0" fontId="0" fillId="0" borderId="0" xfId="0"/>
    <xf numFmtId="0" fontId="10" fillId="0" borderId="0" xfId="0" applyFont="1" applyFill="1"/>
    <xf numFmtId="0" fontId="10" fillId="0" borderId="0" xfId="0" applyFont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2" fillId="0" borderId="0" xfId="0" applyFont="1" applyProtection="1"/>
    <xf numFmtId="16" fontId="12" fillId="0" borderId="0" xfId="0" applyNumberFormat="1" applyFont="1" applyProtection="1"/>
    <xf numFmtId="0" fontId="12" fillId="0" borderId="4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12" fillId="0" borderId="5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wrapText="1"/>
    </xf>
    <xf numFmtId="10" fontId="10" fillId="2" borderId="6" xfId="2" applyNumberFormat="1" applyFont="1" applyFill="1" applyBorder="1" applyAlignment="1" applyProtection="1">
      <alignment horizontal="left"/>
    </xf>
    <xf numFmtId="10" fontId="13" fillId="2" borderId="7" xfId="3" applyNumberFormat="1" applyFont="1" applyFill="1" applyBorder="1" applyAlignment="1" applyProtection="1">
      <alignment horizontal="right"/>
    </xf>
    <xf numFmtId="10" fontId="13" fillId="2" borderId="2" xfId="3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left"/>
    </xf>
    <xf numFmtId="10" fontId="13" fillId="0" borderId="7" xfId="3" applyNumberFormat="1" applyFont="1" applyFill="1" applyBorder="1" applyAlignment="1" applyProtection="1">
      <alignment horizontal="right"/>
    </xf>
    <xf numFmtId="10" fontId="13" fillId="0" borderId="2" xfId="3" applyNumberFormat="1" applyFont="1" applyFill="1" applyBorder="1" applyAlignment="1" applyProtection="1">
      <alignment horizontal="right"/>
    </xf>
    <xf numFmtId="1" fontId="9" fillId="0" borderId="8" xfId="2" applyNumberFormat="1" applyFont="1" applyFill="1" applyBorder="1" applyAlignment="1" applyProtection="1">
      <alignment horizontal="center" vertical="center"/>
    </xf>
    <xf numFmtId="10" fontId="9" fillId="0" borderId="9" xfId="2" applyNumberFormat="1" applyFont="1" applyFill="1" applyBorder="1" applyAlignment="1" applyProtection="1">
      <alignment horizontal="left"/>
    </xf>
    <xf numFmtId="10" fontId="14" fillId="0" borderId="8" xfId="3" applyNumberFormat="1" applyFont="1" applyFill="1" applyBorder="1" applyAlignment="1" applyProtection="1">
      <alignment horizontal="right"/>
    </xf>
    <xf numFmtId="10" fontId="14" fillId="0" borderId="10" xfId="3" applyNumberFormat="1" applyFont="1" applyFill="1" applyBorder="1" applyAlignment="1" applyProtection="1">
      <alignment horizontal="right"/>
    </xf>
    <xf numFmtId="10" fontId="14" fillId="0" borderId="9" xfId="3" applyNumberFormat="1" applyFont="1" applyFill="1" applyBorder="1" applyAlignment="1" applyProtection="1">
      <alignment horizontal="right"/>
    </xf>
    <xf numFmtId="165" fontId="7" fillId="0" borderId="0" xfId="1" applyNumberFormat="1" applyFont="1" applyProtection="1"/>
    <xf numFmtId="166" fontId="10" fillId="2" borderId="7" xfId="0" applyNumberFormat="1" applyFont="1" applyFill="1" applyBorder="1" applyAlignment="1" applyProtection="1">
      <alignment horizontal="right"/>
    </xf>
    <xf numFmtId="166" fontId="10" fillId="2" borderId="2" xfId="0" applyNumberFormat="1" applyFont="1" applyFill="1" applyBorder="1" applyAlignment="1" applyProtection="1">
      <alignment horizontal="right"/>
    </xf>
    <xf numFmtId="166" fontId="10" fillId="2" borderId="6" xfId="0" applyNumberFormat="1" applyFont="1" applyFill="1" applyBorder="1" applyAlignment="1" applyProtection="1">
      <alignment horizontal="right"/>
    </xf>
    <xf numFmtId="166" fontId="10" fillId="0" borderId="7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 applyProtection="1">
      <alignment horizontal="right"/>
    </xf>
    <xf numFmtId="166" fontId="10" fillId="0" borderId="6" xfId="0" applyNumberFormat="1" applyFont="1" applyFill="1" applyBorder="1" applyAlignment="1" applyProtection="1">
      <alignment horizontal="right"/>
    </xf>
    <xf numFmtId="10" fontId="15" fillId="0" borderId="0" xfId="2" applyNumberFormat="1" applyFont="1" applyProtection="1"/>
    <xf numFmtId="10" fontId="10" fillId="2" borderId="7" xfId="2" applyNumberFormat="1" applyFont="1" applyFill="1" applyBorder="1" applyAlignment="1" applyProtection="1">
      <alignment horizontal="right"/>
    </xf>
    <xf numFmtId="10" fontId="10" fillId="2" borderId="2" xfId="2" applyNumberFormat="1" applyFont="1" applyFill="1" applyBorder="1" applyAlignment="1" applyProtection="1">
      <alignment horizontal="right"/>
    </xf>
    <xf numFmtId="10" fontId="10" fillId="2" borderId="6" xfId="2" applyNumberFormat="1" applyFont="1" applyFill="1" applyBorder="1" applyAlignment="1" applyProtection="1">
      <alignment horizontal="right"/>
    </xf>
    <xf numFmtId="10" fontId="10" fillId="0" borderId="7" xfId="2" applyNumberFormat="1" applyFont="1" applyFill="1" applyBorder="1" applyAlignment="1" applyProtection="1">
      <alignment horizontal="right"/>
    </xf>
    <xf numFmtId="10" fontId="10" fillId="0" borderId="2" xfId="2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1" fillId="0" borderId="0" xfId="0" applyFont="1" applyProtection="1"/>
    <xf numFmtId="0" fontId="10" fillId="0" borderId="4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166" fontId="10" fillId="2" borderId="13" xfId="0" applyNumberFormat="1" applyFont="1" applyFill="1" applyBorder="1" applyAlignment="1" applyProtection="1">
      <alignment horizontal="right"/>
    </xf>
    <xf numFmtId="166" fontId="10" fillId="2" borderId="4" xfId="0" applyNumberFormat="1" applyFont="1" applyFill="1" applyBorder="1" applyAlignment="1" applyProtection="1">
      <alignment horizontal="right"/>
    </xf>
    <xf numFmtId="166" fontId="10" fillId="2" borderId="3" xfId="0" applyNumberFormat="1" applyFont="1" applyFill="1" applyBorder="1" applyAlignment="1" applyProtection="1">
      <alignment horizontal="right"/>
    </xf>
    <xf numFmtId="166" fontId="10" fillId="2" borderId="5" xfId="0" applyNumberFormat="1" applyFont="1" applyFill="1" applyBorder="1" applyAlignment="1" applyProtection="1">
      <alignment horizontal="right"/>
    </xf>
    <xf numFmtId="166" fontId="10" fillId="0" borderId="13" xfId="0" applyNumberFormat="1" applyFont="1" applyFill="1" applyBorder="1" applyAlignment="1" applyProtection="1">
      <alignment horizontal="right"/>
    </xf>
    <xf numFmtId="166" fontId="10" fillId="0" borderId="4" xfId="0" applyNumberFormat="1" applyFont="1" applyFill="1" applyBorder="1" applyAlignment="1" applyProtection="1">
      <alignment horizontal="right"/>
    </xf>
    <xf numFmtId="166" fontId="10" fillId="0" borderId="3" xfId="0" applyNumberFormat="1" applyFont="1" applyFill="1" applyBorder="1" applyAlignment="1" applyProtection="1">
      <alignment horizontal="right"/>
    </xf>
    <xf numFmtId="166" fontId="10" fillId="0" borderId="5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Protection="1"/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65" fontId="10" fillId="2" borderId="7" xfId="1" applyNumberFormat="1" applyFont="1" applyFill="1" applyBorder="1" applyAlignment="1" applyProtection="1">
      <alignment horizontal="center" vertical="center"/>
    </xf>
    <xf numFmtId="165" fontId="10" fillId="0" borderId="7" xfId="1" applyNumberFormat="1" applyFont="1" applyFill="1" applyBorder="1" applyAlignment="1" applyProtection="1">
      <alignment horizontal="center" vertical="center"/>
    </xf>
    <xf numFmtId="10" fontId="10" fillId="2" borderId="7" xfId="3" applyNumberFormat="1" applyFont="1" applyFill="1" applyBorder="1" applyAlignment="1" applyProtection="1">
      <alignment horizontal="right"/>
    </xf>
    <xf numFmtId="10" fontId="10" fillId="2" borderId="2" xfId="3" applyNumberFormat="1" applyFont="1" applyFill="1" applyBorder="1" applyAlignment="1" applyProtection="1">
      <alignment horizontal="right"/>
    </xf>
    <xf numFmtId="10" fontId="10" fillId="2" borderId="6" xfId="3" applyNumberFormat="1" applyFont="1" applyFill="1" applyBorder="1" applyAlignment="1" applyProtection="1">
      <alignment horizontal="right"/>
    </xf>
    <xf numFmtId="10" fontId="10" fillId="0" borderId="7" xfId="3" applyNumberFormat="1" applyFont="1" applyFill="1" applyBorder="1" applyAlignment="1" applyProtection="1">
      <alignment horizontal="right"/>
    </xf>
    <xf numFmtId="10" fontId="10" fillId="0" borderId="2" xfId="3" applyNumberFormat="1" applyFont="1" applyFill="1" applyBorder="1" applyAlignment="1" applyProtection="1">
      <alignment horizontal="right"/>
    </xf>
    <xf numFmtId="166" fontId="12" fillId="0" borderId="0" xfId="0" applyNumberFormat="1" applyFont="1" applyProtection="1"/>
    <xf numFmtId="0" fontId="12" fillId="0" borderId="0" xfId="0" applyFont="1" applyAlignment="1" applyProtection="1">
      <alignment horizontal="right"/>
    </xf>
    <xf numFmtId="15" fontId="12" fillId="0" borderId="0" xfId="0" applyNumberFormat="1" applyFont="1" applyProtection="1"/>
    <xf numFmtId="167" fontId="12" fillId="0" borderId="0" xfId="0" applyNumberFormat="1" applyFont="1" applyProtection="1"/>
    <xf numFmtId="168" fontId="12" fillId="0" borderId="0" xfId="0" applyNumberFormat="1" applyFont="1" applyProtection="1"/>
    <xf numFmtId="167" fontId="12" fillId="3" borderId="0" xfId="0" applyNumberFormat="1" applyFont="1" applyFill="1" applyProtection="1"/>
    <xf numFmtId="167" fontId="16" fillId="0" borderId="0" xfId="0" applyNumberFormat="1" applyFont="1" applyProtection="1"/>
    <xf numFmtId="166" fontId="10" fillId="0" borderId="25" xfId="0" applyNumberFormat="1" applyFont="1" applyFill="1" applyBorder="1" applyAlignment="1" applyProtection="1">
      <alignment horizontal="right"/>
    </xf>
    <xf numFmtId="166" fontId="10" fillId="2" borderId="25" xfId="0" applyNumberFormat="1" applyFont="1" applyFill="1" applyBorder="1" applyAlignment="1" applyProtection="1">
      <alignment horizontal="right"/>
    </xf>
    <xf numFmtId="10" fontId="12" fillId="0" borderId="2" xfId="2" applyNumberFormat="1" applyFont="1" applyBorder="1" applyProtection="1"/>
    <xf numFmtId="10" fontId="12" fillId="0" borderId="6" xfId="2" applyNumberFormat="1" applyFont="1" applyBorder="1" applyProtection="1"/>
    <xf numFmtId="10" fontId="12" fillId="2" borderId="2" xfId="2" applyNumberFormat="1" applyFont="1" applyFill="1" applyBorder="1" applyProtection="1"/>
    <xf numFmtId="10" fontId="12" fillId="2" borderId="6" xfId="2" applyNumberFormat="1" applyFont="1" applyFill="1" applyBorder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 indent="4"/>
    </xf>
    <xf numFmtId="169" fontId="16" fillId="0" borderId="0" xfId="0" applyNumberFormat="1" applyFont="1" applyProtection="1"/>
    <xf numFmtId="169" fontId="12" fillId="0" borderId="0" xfId="0" applyNumberFormat="1" applyFont="1" applyProtection="1"/>
    <xf numFmtId="0" fontId="12" fillId="0" borderId="0" xfId="0" applyFont="1" applyFill="1" applyProtection="1"/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12" fillId="0" borderId="16" xfId="0" applyFont="1" applyBorder="1" applyAlignment="1" applyProtection="1"/>
    <xf numFmtId="0" fontId="12" fillId="0" borderId="20" xfId="0" applyFont="1" applyBorder="1" applyAlignment="1" applyProtection="1">
      <alignment horizontal="center" vertical="center" textRotation="90" wrapText="1"/>
    </xf>
    <xf numFmtId="0" fontId="12" fillId="0" borderId="28" xfId="0" applyFont="1" applyBorder="1" applyAlignment="1" applyProtection="1">
      <alignment horizontal="center" vertical="center" textRotation="90" wrapText="1"/>
    </xf>
    <xf numFmtId="0" fontId="12" fillId="0" borderId="18" xfId="0" applyFont="1" applyBorder="1" applyAlignment="1" applyProtection="1">
      <alignment horizontal="center" vertical="center" textRotation="90" wrapText="1"/>
    </xf>
    <xf numFmtId="166" fontId="10" fillId="4" borderId="2" xfId="0" applyNumberFormat="1" applyFont="1" applyFill="1" applyBorder="1" applyAlignment="1" applyProtection="1">
      <alignment horizontal="right"/>
    </xf>
    <xf numFmtId="14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22" xfId="0" applyFont="1" applyBorder="1" applyAlignment="1" applyProtection="1"/>
    <xf numFmtId="0" fontId="17" fillId="0" borderId="0" xfId="0" applyFont="1"/>
    <xf numFmtId="0" fontId="10" fillId="0" borderId="0" xfId="20" applyFont="1"/>
    <xf numFmtId="0" fontId="9" fillId="0" borderId="3" xfId="0" applyFont="1" applyFill="1" applyBorder="1" applyAlignment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0" fontId="10" fillId="0" borderId="3" xfId="0" applyFont="1" applyFill="1" applyBorder="1" applyAlignment="1" applyProtection="1">
      <alignment horizontal="left" indent="2"/>
    </xf>
    <xf numFmtId="0" fontId="10" fillId="0" borderId="3" xfId="0" applyFont="1" applyFill="1" applyBorder="1" applyAlignment="1" applyProtection="1">
      <alignment horizontal="left" indent="2"/>
      <protection locked="0"/>
    </xf>
    <xf numFmtId="0" fontId="10" fillId="0" borderId="3" xfId="0" applyFont="1" applyFill="1" applyBorder="1" applyAlignment="1">
      <alignment horizontal="left" wrapText="1" indent="2"/>
    </xf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 indent="2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0" fontId="10" fillId="0" borderId="0" xfId="20" applyFont="1" applyProtection="1"/>
    <xf numFmtId="0" fontId="12" fillId="0" borderId="3" xfId="21" applyFont="1" applyFill="1" applyBorder="1"/>
    <xf numFmtId="0" fontId="15" fillId="0" borderId="3" xfId="21" applyFont="1" applyFill="1" applyBorder="1"/>
    <xf numFmtId="0" fontId="12" fillId="0" borderId="3" xfId="21" applyFont="1" applyFill="1" applyBorder="1" applyAlignment="1">
      <alignment horizontal="left" indent="2"/>
    </xf>
    <xf numFmtId="10" fontId="17" fillId="0" borderId="3" xfId="22" applyNumberFormat="1" applyFont="1" applyBorder="1"/>
    <xf numFmtId="170" fontId="17" fillId="0" borderId="3" xfId="23" applyNumberFormat="1" applyFont="1" applyBorder="1"/>
    <xf numFmtId="0" fontId="12" fillId="0" borderId="0" xfId="21" applyFont="1"/>
    <xf numFmtId="0" fontId="17" fillId="0" borderId="3" xfId="21" applyNumberFormat="1" applyFont="1" applyFill="1" applyBorder="1" applyAlignment="1">
      <alignment horizontal="center" vertical="center" wrapText="1"/>
    </xf>
    <xf numFmtId="10" fontId="12" fillId="0" borderId="3" xfId="21" applyNumberFormat="1" applyFont="1" applyBorder="1"/>
    <xf numFmtId="0" fontId="15" fillId="0" borderId="0" xfId="0" applyFont="1" applyAlignment="1">
      <alignment horizontal="left" vertical="center"/>
    </xf>
    <xf numFmtId="0" fontId="12" fillId="0" borderId="3" xfId="21" applyFont="1" applyFill="1" applyBorder="1" applyAlignment="1">
      <alignment horizontal="left" indent="1"/>
    </xf>
    <xf numFmtId="10" fontId="12" fillId="0" borderId="3" xfId="21" applyNumberFormat="1" applyFont="1" applyFill="1" applyBorder="1"/>
    <xf numFmtId="10" fontId="17" fillId="0" borderId="3" xfId="22" applyNumberFormat="1" applyFont="1" applyFill="1" applyBorder="1"/>
    <xf numFmtId="170" fontId="17" fillId="0" borderId="3" xfId="23" applyNumberFormat="1" applyFont="1" applyFill="1" applyBorder="1"/>
    <xf numFmtId="0" fontId="12" fillId="0" borderId="0" xfId="21" applyFont="1" applyFill="1"/>
    <xf numFmtId="1" fontId="9" fillId="6" borderId="8" xfId="2" applyNumberFormat="1" applyFont="1" applyFill="1" applyBorder="1" applyAlignment="1" applyProtection="1">
      <alignment horizontal="center" vertical="center"/>
    </xf>
    <xf numFmtId="10" fontId="9" fillId="6" borderId="9" xfId="2" applyNumberFormat="1" applyFont="1" applyFill="1" applyBorder="1" applyAlignment="1" applyProtection="1">
      <alignment horizontal="left"/>
    </xf>
    <xf numFmtId="166" fontId="9" fillId="6" borderId="8" xfId="0" applyNumberFormat="1" applyFont="1" applyFill="1" applyBorder="1" applyAlignment="1" applyProtection="1">
      <alignment horizontal="right"/>
    </xf>
    <xf numFmtId="166" fontId="9" fillId="6" borderId="10" xfId="0" applyNumberFormat="1" applyFont="1" applyFill="1" applyBorder="1" applyAlignment="1" applyProtection="1">
      <alignment horizontal="right"/>
    </xf>
    <xf numFmtId="166" fontId="9" fillId="6" borderId="9" xfId="0" applyNumberFormat="1" applyFont="1" applyFill="1" applyBorder="1" applyAlignment="1" applyProtection="1">
      <alignment horizontal="right"/>
    </xf>
    <xf numFmtId="10" fontId="15" fillId="6" borderId="11" xfId="2" applyNumberFormat="1" applyFont="1" applyFill="1" applyBorder="1" applyProtection="1"/>
    <xf numFmtId="10" fontId="15" fillId="6" borderId="12" xfId="2" applyNumberFormat="1" applyFont="1" applyFill="1" applyBorder="1" applyProtection="1"/>
    <xf numFmtId="165" fontId="10" fillId="6" borderId="7" xfId="1" applyNumberFormat="1" applyFont="1" applyFill="1" applyBorder="1" applyAlignment="1" applyProtection="1">
      <alignment horizontal="center" vertical="center"/>
    </xf>
    <xf numFmtId="10" fontId="9" fillId="6" borderId="6" xfId="2" applyNumberFormat="1" applyFont="1" applyFill="1" applyBorder="1" applyAlignment="1" applyProtection="1">
      <alignment horizontal="left"/>
    </xf>
    <xf numFmtId="166" fontId="9" fillId="6" borderId="7" xfId="0" applyNumberFormat="1" applyFont="1" applyFill="1" applyBorder="1" applyAlignment="1" applyProtection="1">
      <alignment horizontal="right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6" xfId="0" applyNumberFormat="1" applyFont="1" applyFill="1" applyBorder="1" applyAlignment="1" applyProtection="1">
      <alignment horizontal="right"/>
    </xf>
    <xf numFmtId="166" fontId="9" fillId="6" borderId="26" xfId="0" applyNumberFormat="1" applyFont="1" applyFill="1" applyBorder="1" applyAlignment="1" applyProtection="1">
      <alignment horizontal="right"/>
    </xf>
    <xf numFmtId="10" fontId="15" fillId="6" borderId="1" xfId="2" applyNumberFormat="1" applyFont="1" applyFill="1" applyBorder="1" applyProtection="1"/>
    <xf numFmtId="10" fontId="15" fillId="6" borderId="27" xfId="2" applyNumberFormat="1" applyFont="1" applyFill="1" applyBorder="1" applyProtection="1"/>
    <xf numFmtId="1" fontId="9" fillId="0" borderId="0" xfId="2" applyNumberFormat="1" applyFont="1" applyFill="1" applyBorder="1" applyAlignment="1" applyProtection="1">
      <alignment horizontal="center" vertical="center"/>
    </xf>
    <xf numFmtId="10" fontId="9" fillId="0" borderId="0" xfId="2" applyNumberFormat="1" applyFont="1" applyFill="1" applyBorder="1" applyAlignment="1" applyProtection="1">
      <alignment horizontal="left"/>
    </xf>
    <xf numFmtId="10" fontId="14" fillId="0" borderId="0" xfId="3" applyNumberFormat="1" applyFont="1" applyFill="1" applyBorder="1" applyAlignment="1" applyProtection="1">
      <alignment horizontal="right"/>
    </xf>
    <xf numFmtId="165" fontId="9" fillId="5" borderId="7" xfId="1" applyNumberFormat="1" applyFont="1" applyFill="1" applyBorder="1" applyAlignment="1" applyProtection="1">
      <alignment horizontal="center" vertical="center"/>
    </xf>
    <xf numFmtId="10" fontId="9" fillId="5" borderId="6" xfId="2" applyNumberFormat="1" applyFont="1" applyFill="1" applyBorder="1" applyAlignment="1" applyProtection="1">
      <alignment horizontal="left"/>
    </xf>
    <xf numFmtId="166" fontId="9" fillId="5" borderId="24" xfId="0" applyNumberFormat="1" applyFont="1" applyFill="1" applyBorder="1" applyAlignment="1" applyProtection="1">
      <alignment horizontal="right"/>
    </xf>
    <xf numFmtId="165" fontId="9" fillId="6" borderId="7" xfId="1" applyNumberFormat="1" applyFont="1" applyFill="1" applyBorder="1" applyAlignment="1" applyProtection="1">
      <alignment horizontal="center" vertical="center"/>
    </xf>
    <xf numFmtId="166" fontId="9" fillId="6" borderId="13" xfId="0" applyNumberFormat="1" applyFont="1" applyFill="1" applyBorder="1" applyAlignment="1" applyProtection="1">
      <alignment horizontal="right"/>
    </xf>
    <xf numFmtId="166" fontId="9" fillId="6" borderId="4" xfId="0" applyNumberFormat="1" applyFont="1" applyFill="1" applyBorder="1" applyAlignment="1" applyProtection="1">
      <alignment horizontal="right"/>
    </xf>
    <xf numFmtId="166" fontId="9" fillId="6" borderId="3" xfId="0" applyNumberFormat="1" applyFont="1" applyFill="1" applyBorder="1" applyAlignment="1" applyProtection="1">
      <alignment horizontal="right"/>
    </xf>
    <xf numFmtId="166" fontId="9" fillId="6" borderId="5" xfId="0" applyNumberFormat="1" applyFont="1" applyFill="1" applyBorder="1" applyAlignment="1" applyProtection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38" fontId="18" fillId="6" borderId="13" xfId="0" applyNumberFormat="1" applyFont="1" applyFill="1" applyBorder="1" applyAlignment="1" applyProtection="1">
      <alignment horizontal="center"/>
      <protection locked="0"/>
    </xf>
    <xf numFmtId="38" fontId="1" fillId="6" borderId="32" xfId="0" applyNumberFormat="1" applyFont="1" applyFill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9" fillId="7" borderId="3" xfId="1" applyNumberFormat="1" applyFont="1" applyFill="1" applyBorder="1" applyAlignment="1">
      <alignment horizontal="right"/>
    </xf>
    <xf numFmtId="166" fontId="10" fillId="7" borderId="3" xfId="1" applyNumberFormat="1" applyFont="1" applyFill="1" applyBorder="1" applyAlignment="1">
      <alignment horizontal="right"/>
    </xf>
    <xf numFmtId="166" fontId="1" fillId="6" borderId="32" xfId="1" applyNumberFormat="1" applyFont="1" applyFill="1" applyBorder="1" applyAlignment="1" applyProtection="1">
      <alignment horizontal="right"/>
      <protection locked="0"/>
    </xf>
    <xf numFmtId="166" fontId="18" fillId="6" borderId="1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left" indent="1"/>
    </xf>
    <xf numFmtId="0" fontId="10" fillId="0" borderId="37" xfId="0" applyFont="1" applyFill="1" applyBorder="1" applyAlignment="1" applyProtection="1">
      <alignment horizontal="left" indent="1"/>
    </xf>
    <xf numFmtId="0" fontId="9" fillId="2" borderId="3" xfId="0" applyFont="1" applyFill="1" applyBorder="1" applyAlignment="1">
      <alignment horizontal="left"/>
    </xf>
    <xf numFmtId="166" fontId="9" fillId="2" borderId="3" xfId="1" applyNumberFormat="1" applyFont="1" applyFill="1" applyBorder="1" applyAlignment="1">
      <alignment horizontal="right"/>
    </xf>
    <xf numFmtId="166" fontId="12" fillId="0" borderId="28" xfId="21" applyNumberFormat="1" applyFont="1" applyBorder="1"/>
    <xf numFmtId="166" fontId="12" fillId="0" borderId="3" xfId="21" applyNumberFormat="1" applyFont="1" applyBorder="1"/>
    <xf numFmtId="166" fontId="12" fillId="0" borderId="28" xfId="21" applyNumberFormat="1" applyFont="1" applyFill="1" applyBorder="1"/>
    <xf numFmtId="166" fontId="12" fillId="0" borderId="3" xfId="21" applyNumberFormat="1" applyFont="1" applyFill="1" applyBorder="1"/>
    <xf numFmtId="166" fontId="17" fillId="0" borderId="3" xfId="23" applyNumberFormat="1" applyFont="1" applyBorder="1"/>
    <xf numFmtId="166" fontId="17" fillId="0" borderId="3" xfId="23" applyNumberFormat="1" applyFont="1" applyFill="1" applyBorder="1"/>
    <xf numFmtId="0" fontId="12" fillId="0" borderId="29" xfId="0" applyFont="1" applyBorder="1" applyAlignment="1" applyProtection="1"/>
    <xf numFmtId="164" fontId="6" fillId="0" borderId="0" xfId="1"/>
    <xf numFmtId="0" fontId="12" fillId="0" borderId="0" xfId="21" applyFont="1" applyAlignment="1">
      <alignment horizontal="right"/>
    </xf>
    <xf numFmtId="166" fontId="12" fillId="0" borderId="0" xfId="21" applyNumberFormat="1" applyFont="1" applyBorder="1"/>
    <xf numFmtId="0" fontId="12" fillId="0" borderId="2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textRotation="90" wrapText="1"/>
    </xf>
    <xf numFmtId="0" fontId="12" fillId="0" borderId="13" xfId="0" applyFont="1" applyBorder="1" applyAlignment="1" applyProtection="1">
      <alignment horizontal="center" vertical="center" textRotation="90" wrapText="1"/>
    </xf>
    <xf numFmtId="0" fontId="10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 vertical="center" textRotation="90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34" xfId="0" applyFont="1" applyBorder="1" applyAlignment="1" applyProtection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left" vertical="center" indent="1"/>
    </xf>
    <xf numFmtId="0" fontId="10" fillId="0" borderId="36" xfId="0" applyFont="1" applyFill="1" applyBorder="1" applyAlignment="1" applyProtection="1">
      <alignment horizontal="left" vertical="center" indent="1"/>
    </xf>
    <xf numFmtId="0" fontId="12" fillId="0" borderId="3" xfId="21" applyFont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 wrapText="1"/>
    </xf>
  </cellXfs>
  <cellStyles count="24">
    <cellStyle name="Comma" xfId="1" builtinId="3"/>
    <cellStyle name="Comma 2" xfId="5"/>
    <cellStyle name="Comma 2 2" xfId="9"/>
    <cellStyle name="Comma 3" xfId="10"/>
    <cellStyle name="Comma 3 2" xfId="16"/>
    <cellStyle name="Comma 4" xfId="13"/>
    <cellStyle name="Comma 5" xfId="15"/>
    <cellStyle name="Comma 6" xfId="23"/>
    <cellStyle name="Normal" xfId="0" builtinId="0"/>
    <cellStyle name="Normal 10" xfId="7"/>
    <cellStyle name="Normal 11" xfId="18"/>
    <cellStyle name="Normal 2" xfId="4"/>
    <cellStyle name="Normal 2 2" xfId="6"/>
    <cellStyle name="Normal 3" xfId="12"/>
    <cellStyle name="Normal 4" xfId="14"/>
    <cellStyle name="Normal 4 2" xfId="11"/>
    <cellStyle name="Normal 4 2 2" xfId="17"/>
    <cellStyle name="Normal 5" xfId="21"/>
    <cellStyle name="Normal_RC-D 2" xfId="20"/>
    <cellStyle name="Percent" xfId="2" builtinId="5"/>
    <cellStyle name="Percent 2" xfId="8"/>
    <cellStyle name="Percent 2 2" xfId="3"/>
    <cellStyle name="Percent 2 3" xfId="19"/>
    <cellStyle name="Percent 3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pnadzem\AppData\Local\Microsoft\Windows\INetCache\Content.Outlook\TRKG25IM\FINAL%20Forms\FINREP%20Supplemental%20Form%20-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LD-A"/>
      <sheetName val="LD-D"/>
      <sheetName val="LD-AD"/>
      <sheetName val="Validation"/>
      <sheetName val="RCS"/>
      <sheetName val="CI"/>
      <sheetName val="Countries"/>
      <sheetName val="Currency Codes"/>
      <sheetName val="Rating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0</v>
          </cell>
        </row>
        <row r="4">
          <cell r="A4">
            <v>1</v>
          </cell>
        </row>
        <row r="8">
          <cell r="A8">
            <v>1</v>
          </cell>
          <cell r="B8">
            <v>0</v>
          </cell>
          <cell r="C8">
            <v>1</v>
          </cell>
          <cell r="D8">
            <v>1</v>
          </cell>
          <cell r="E8">
            <v>1</v>
          </cell>
          <cell r="F8">
            <v>0</v>
          </cell>
        </row>
        <row r="9">
          <cell r="A9">
            <v>2</v>
          </cell>
          <cell r="B9">
            <v>1</v>
          </cell>
          <cell r="C9">
            <v>2</v>
          </cell>
          <cell r="D9">
            <v>0</v>
          </cell>
          <cell r="E9">
            <v>0</v>
          </cell>
          <cell r="F9">
            <v>1</v>
          </cell>
        </row>
        <row r="10">
          <cell r="A10">
            <v>3</v>
          </cell>
          <cell r="B10">
            <v>2</v>
          </cell>
          <cell r="C10">
            <v>3</v>
          </cell>
          <cell r="F10">
            <v>2</v>
          </cell>
        </row>
        <row r="11">
          <cell r="A11">
            <v>4</v>
          </cell>
          <cell r="B11">
            <v>3</v>
          </cell>
          <cell r="C11">
            <v>4</v>
          </cell>
        </row>
        <row r="12">
          <cell r="A12">
            <v>5</v>
          </cell>
          <cell r="C12">
            <v>5</v>
          </cell>
        </row>
        <row r="13">
          <cell r="A13">
            <v>6</v>
          </cell>
          <cell r="C13">
            <v>6</v>
          </cell>
        </row>
        <row r="14">
          <cell r="C14">
            <v>7</v>
          </cell>
        </row>
        <row r="15">
          <cell r="C15">
            <v>8</v>
          </cell>
        </row>
        <row r="16">
          <cell r="C16">
            <v>9</v>
          </cell>
        </row>
      </sheetData>
      <sheetData sheetId="5" refreshError="1"/>
      <sheetData sheetId="6" refreshError="1"/>
      <sheetData sheetId="7">
        <row r="3">
          <cell r="A3" t="str">
            <v>AF</v>
          </cell>
        </row>
        <row r="4">
          <cell r="A4" t="str">
            <v>AX</v>
          </cell>
        </row>
        <row r="5">
          <cell r="A5" t="str">
            <v>AL</v>
          </cell>
        </row>
        <row r="6">
          <cell r="A6" t="str">
            <v>DZ</v>
          </cell>
        </row>
        <row r="7">
          <cell r="A7" t="str">
            <v>AS</v>
          </cell>
        </row>
        <row r="8">
          <cell r="A8" t="str">
            <v>AD</v>
          </cell>
        </row>
        <row r="9">
          <cell r="A9" t="str">
            <v>AO</v>
          </cell>
        </row>
        <row r="10">
          <cell r="A10" t="str">
            <v>AI</v>
          </cell>
        </row>
        <row r="11">
          <cell r="A11" t="str">
            <v>AQ</v>
          </cell>
        </row>
        <row r="12">
          <cell r="A12" t="str">
            <v>AG</v>
          </cell>
        </row>
        <row r="13">
          <cell r="A13" t="str">
            <v>AR</v>
          </cell>
        </row>
        <row r="14">
          <cell r="A14" t="str">
            <v>AM</v>
          </cell>
        </row>
        <row r="15">
          <cell r="A15" t="str">
            <v>AW</v>
          </cell>
        </row>
        <row r="16">
          <cell r="A16" t="str">
            <v>AC</v>
          </cell>
        </row>
        <row r="17">
          <cell r="A17" t="str">
            <v>AU</v>
          </cell>
        </row>
        <row r="18">
          <cell r="A18" t="str">
            <v>AT</v>
          </cell>
        </row>
        <row r="19">
          <cell r="A19" t="str">
            <v>AZ</v>
          </cell>
        </row>
        <row r="20">
          <cell r="A20" t="str">
            <v>BS</v>
          </cell>
        </row>
        <row r="21">
          <cell r="A21" t="str">
            <v>BH</v>
          </cell>
        </row>
        <row r="22">
          <cell r="A22" t="str">
            <v>BD</v>
          </cell>
        </row>
        <row r="23">
          <cell r="A23" t="str">
            <v>BB</v>
          </cell>
        </row>
        <row r="24">
          <cell r="A24" t="str">
            <v>BY</v>
          </cell>
        </row>
        <row r="25">
          <cell r="A25" t="str">
            <v>BE</v>
          </cell>
        </row>
        <row r="26">
          <cell r="A26" t="str">
            <v>BZ</v>
          </cell>
        </row>
        <row r="27">
          <cell r="A27" t="str">
            <v>BJ</v>
          </cell>
        </row>
        <row r="28">
          <cell r="A28" t="str">
            <v>BM</v>
          </cell>
        </row>
        <row r="29">
          <cell r="A29" t="str">
            <v>BT</v>
          </cell>
        </row>
        <row r="30">
          <cell r="A30" t="str">
            <v>BO</v>
          </cell>
        </row>
        <row r="31">
          <cell r="A31" t="str">
            <v>BA</v>
          </cell>
        </row>
        <row r="32">
          <cell r="A32" t="str">
            <v>BW</v>
          </cell>
        </row>
        <row r="33">
          <cell r="A33" t="str">
            <v>BV</v>
          </cell>
        </row>
        <row r="34">
          <cell r="A34" t="str">
            <v>BR</v>
          </cell>
        </row>
        <row r="35">
          <cell r="A35" t="str">
            <v>IO</v>
          </cell>
        </row>
        <row r="36">
          <cell r="A36" t="str">
            <v>VG</v>
          </cell>
        </row>
        <row r="37">
          <cell r="A37" t="str">
            <v>BN</v>
          </cell>
        </row>
        <row r="38">
          <cell r="A38" t="str">
            <v>BG</v>
          </cell>
        </row>
        <row r="39">
          <cell r="A39" t="str">
            <v>BF</v>
          </cell>
        </row>
        <row r="40">
          <cell r="A40" t="str">
            <v>BI</v>
          </cell>
        </row>
        <row r="41">
          <cell r="A41" t="str">
            <v>KH</v>
          </cell>
        </row>
        <row r="42">
          <cell r="A42" t="str">
            <v>CM</v>
          </cell>
        </row>
        <row r="43">
          <cell r="A43" t="str">
            <v>CA</v>
          </cell>
        </row>
        <row r="44">
          <cell r="A44" t="str">
            <v>CV</v>
          </cell>
        </row>
        <row r="45">
          <cell r="A45" t="str">
            <v>KY</v>
          </cell>
        </row>
        <row r="46">
          <cell r="A46" t="str">
            <v>CF</v>
          </cell>
        </row>
        <row r="47">
          <cell r="A47" t="str">
            <v>TD</v>
          </cell>
        </row>
        <row r="48">
          <cell r="A48" t="str">
            <v>CL</v>
          </cell>
        </row>
        <row r="49">
          <cell r="A49" t="str">
            <v>CN</v>
          </cell>
        </row>
        <row r="50">
          <cell r="A50" t="str">
            <v>CX</v>
          </cell>
        </row>
        <row r="51">
          <cell r="A51" t="str">
            <v>CC</v>
          </cell>
        </row>
        <row r="52">
          <cell r="A52" t="str">
            <v>CO</v>
          </cell>
        </row>
        <row r="53">
          <cell r="A53" t="str">
            <v>KM</v>
          </cell>
        </row>
        <row r="54">
          <cell r="A54" t="str">
            <v>CG</v>
          </cell>
        </row>
        <row r="55">
          <cell r="A55" t="str">
            <v>CD</v>
          </cell>
        </row>
        <row r="56">
          <cell r="A56" t="str">
            <v>CK</v>
          </cell>
        </row>
        <row r="57">
          <cell r="A57" t="str">
            <v>CR</v>
          </cell>
        </row>
        <row r="58">
          <cell r="A58" t="str">
            <v>CI</v>
          </cell>
        </row>
        <row r="59">
          <cell r="A59" t="str">
            <v>HR</v>
          </cell>
        </row>
        <row r="60">
          <cell r="A60" t="str">
            <v>CU</v>
          </cell>
        </row>
        <row r="61">
          <cell r="A61" t="str">
            <v>CY</v>
          </cell>
        </row>
        <row r="62">
          <cell r="A62" t="str">
            <v>CZ</v>
          </cell>
        </row>
        <row r="63">
          <cell r="A63" t="str">
            <v>CS</v>
          </cell>
        </row>
        <row r="64">
          <cell r="A64" t="str">
            <v>DK</v>
          </cell>
        </row>
        <row r="65">
          <cell r="A65" t="str">
            <v>DJ</v>
          </cell>
        </row>
        <row r="66">
          <cell r="A66" t="str">
            <v>DM</v>
          </cell>
        </row>
        <row r="67">
          <cell r="A67" t="str">
            <v>DO</v>
          </cell>
        </row>
        <row r="68">
          <cell r="A68" t="str">
            <v>TP</v>
          </cell>
        </row>
        <row r="69">
          <cell r="A69" t="str">
            <v>EC</v>
          </cell>
        </row>
        <row r="70">
          <cell r="A70" t="str">
            <v>EG</v>
          </cell>
        </row>
        <row r="71">
          <cell r="A71" t="str">
            <v>SV</v>
          </cell>
        </row>
        <row r="72">
          <cell r="A72" t="str">
            <v>GQ</v>
          </cell>
        </row>
        <row r="73">
          <cell r="A73" t="str">
            <v>ER</v>
          </cell>
        </row>
        <row r="74">
          <cell r="A74" t="str">
            <v>EE</v>
          </cell>
        </row>
        <row r="75">
          <cell r="A75" t="str">
            <v>ET</v>
          </cell>
        </row>
        <row r="76">
          <cell r="A76" t="str">
            <v>EU</v>
          </cell>
        </row>
        <row r="77">
          <cell r="A77" t="str">
            <v>MK</v>
          </cell>
        </row>
        <row r="78">
          <cell r="A78" t="str">
            <v>FK</v>
          </cell>
        </row>
        <row r="79">
          <cell r="A79" t="str">
            <v>FO</v>
          </cell>
        </row>
        <row r="80">
          <cell r="A80" t="str">
            <v>FJ</v>
          </cell>
        </row>
        <row r="81">
          <cell r="A81" t="str">
            <v>FI</v>
          </cell>
        </row>
        <row r="82">
          <cell r="A82" t="str">
            <v>FR</v>
          </cell>
        </row>
        <row r="83">
          <cell r="A83" t="str">
            <v>FX</v>
          </cell>
        </row>
        <row r="84">
          <cell r="A84" t="str">
            <v>GF</v>
          </cell>
        </row>
        <row r="85">
          <cell r="A85" t="str">
            <v>PF</v>
          </cell>
        </row>
        <row r="86">
          <cell r="A86" t="str">
            <v>TF</v>
          </cell>
        </row>
        <row r="87">
          <cell r="A87" t="str">
            <v>GA</v>
          </cell>
        </row>
        <row r="88">
          <cell r="A88" t="str">
            <v>GM</v>
          </cell>
        </row>
        <row r="89">
          <cell r="A89" t="str">
            <v>GE</v>
          </cell>
        </row>
        <row r="90">
          <cell r="A90" t="str">
            <v>DE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GB</v>
          </cell>
        </row>
        <row r="94">
          <cell r="A94" t="str">
            <v>GR</v>
          </cell>
        </row>
        <row r="95">
          <cell r="A95" t="str">
            <v>GL</v>
          </cell>
        </row>
        <row r="96">
          <cell r="A96" t="str">
            <v>GD</v>
          </cell>
        </row>
        <row r="97">
          <cell r="A97" t="str">
            <v>GP</v>
          </cell>
        </row>
        <row r="98">
          <cell r="A98" t="str">
            <v>GU</v>
          </cell>
        </row>
        <row r="99">
          <cell r="A99" t="str">
            <v>GT</v>
          </cell>
        </row>
        <row r="100">
          <cell r="A100" t="str">
            <v>GG</v>
          </cell>
        </row>
        <row r="101">
          <cell r="A101" t="str">
            <v>GN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HT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HK</v>
          </cell>
        </row>
        <row r="108">
          <cell r="A108" t="str">
            <v>HU</v>
          </cell>
        </row>
        <row r="109">
          <cell r="A109" t="str">
            <v>IS</v>
          </cell>
        </row>
        <row r="110">
          <cell r="A110" t="str">
            <v>IN</v>
          </cell>
        </row>
        <row r="111">
          <cell r="A111" t="str">
            <v>ID</v>
          </cell>
        </row>
        <row r="112">
          <cell r="A112" t="str">
            <v>IR</v>
          </cell>
        </row>
        <row r="113">
          <cell r="A113" t="str">
            <v>IQ</v>
          </cell>
        </row>
        <row r="114">
          <cell r="A114" t="str">
            <v>IE</v>
          </cell>
        </row>
        <row r="115">
          <cell r="A115" t="str">
            <v>IM</v>
          </cell>
        </row>
        <row r="116">
          <cell r="A116" t="str">
            <v>IL</v>
          </cell>
        </row>
        <row r="117">
          <cell r="A117" t="str">
            <v>IT</v>
          </cell>
        </row>
        <row r="118">
          <cell r="A118" t="str">
            <v>JM</v>
          </cell>
        </row>
        <row r="119">
          <cell r="A119" t="str">
            <v>JP</v>
          </cell>
        </row>
        <row r="120">
          <cell r="A120" t="str">
            <v>JE</v>
          </cell>
        </row>
        <row r="121">
          <cell r="A121" t="str">
            <v>JO</v>
          </cell>
        </row>
        <row r="122">
          <cell r="A122" t="str">
            <v>KZ</v>
          </cell>
        </row>
        <row r="123">
          <cell r="A123" t="str">
            <v>KE</v>
          </cell>
        </row>
        <row r="124">
          <cell r="A124" t="str">
            <v>KI</v>
          </cell>
        </row>
        <row r="125">
          <cell r="A125" t="str">
            <v>KP</v>
          </cell>
        </row>
        <row r="126">
          <cell r="A126" t="str">
            <v>KR</v>
          </cell>
        </row>
        <row r="127">
          <cell r="A127" t="str">
            <v>XK</v>
          </cell>
        </row>
        <row r="128">
          <cell r="A128" t="str">
            <v>KW</v>
          </cell>
        </row>
        <row r="129">
          <cell r="A129" t="str">
            <v>KG</v>
          </cell>
        </row>
        <row r="130">
          <cell r="A130" t="str">
            <v>LA</v>
          </cell>
        </row>
        <row r="131">
          <cell r="A131" t="str">
            <v>LV</v>
          </cell>
        </row>
        <row r="132">
          <cell r="A132" t="str">
            <v>LB</v>
          </cell>
        </row>
        <row r="133">
          <cell r="A133" t="str">
            <v>LS</v>
          </cell>
        </row>
        <row r="134">
          <cell r="A134" t="str">
            <v>LR</v>
          </cell>
        </row>
        <row r="135">
          <cell r="A135" t="str">
            <v>LY</v>
          </cell>
        </row>
        <row r="136">
          <cell r="A136" t="str">
            <v>LI</v>
          </cell>
        </row>
        <row r="137">
          <cell r="A137" t="str">
            <v>LT</v>
          </cell>
        </row>
        <row r="138">
          <cell r="A138" t="str">
            <v>LU</v>
          </cell>
        </row>
        <row r="139">
          <cell r="A139" t="str">
            <v>MO</v>
          </cell>
        </row>
        <row r="140">
          <cell r="A140" t="str">
            <v>MG</v>
          </cell>
        </row>
        <row r="141">
          <cell r="A141" t="str">
            <v>MW</v>
          </cell>
        </row>
        <row r="142">
          <cell r="A142" t="str">
            <v>MY</v>
          </cell>
        </row>
        <row r="143">
          <cell r="A143" t="str">
            <v>MV</v>
          </cell>
        </row>
        <row r="144">
          <cell r="A144" t="str">
            <v>ML</v>
          </cell>
        </row>
        <row r="145">
          <cell r="A145" t="str">
            <v>MT</v>
          </cell>
        </row>
        <row r="146">
          <cell r="A146" t="str">
            <v>MH</v>
          </cell>
        </row>
        <row r="147">
          <cell r="A147" t="str">
            <v>MQ</v>
          </cell>
        </row>
        <row r="148">
          <cell r="A148" t="str">
            <v>MR</v>
          </cell>
        </row>
        <row r="149">
          <cell r="A149" t="str">
            <v>MU</v>
          </cell>
        </row>
        <row r="150">
          <cell r="A150" t="str">
            <v>YT</v>
          </cell>
        </row>
        <row r="151">
          <cell r="A151" t="str">
            <v>MX</v>
          </cell>
        </row>
        <row r="152">
          <cell r="A152" t="str">
            <v>FM</v>
          </cell>
        </row>
        <row r="153">
          <cell r="A153" t="str">
            <v>MD</v>
          </cell>
        </row>
        <row r="154">
          <cell r="A154" t="str">
            <v>MC</v>
          </cell>
        </row>
        <row r="155">
          <cell r="A155" t="str">
            <v>MN</v>
          </cell>
        </row>
        <row r="156">
          <cell r="A156" t="str">
            <v>ME</v>
          </cell>
        </row>
        <row r="157">
          <cell r="A157" t="str">
            <v>MS</v>
          </cell>
        </row>
        <row r="158">
          <cell r="A158" t="str">
            <v>MA</v>
          </cell>
        </row>
        <row r="159">
          <cell r="A159" t="str">
            <v>MZ</v>
          </cell>
        </row>
        <row r="160">
          <cell r="A160" t="str">
            <v>MM</v>
          </cell>
        </row>
        <row r="161">
          <cell r="A161" t="str">
            <v>NA</v>
          </cell>
        </row>
        <row r="162">
          <cell r="A162" t="str">
            <v>NR</v>
          </cell>
        </row>
        <row r="163">
          <cell r="A163" t="str">
            <v>NP</v>
          </cell>
        </row>
        <row r="164">
          <cell r="A164" t="str">
            <v>NL</v>
          </cell>
        </row>
        <row r="165">
          <cell r="A165" t="str">
            <v>AN</v>
          </cell>
        </row>
        <row r="166">
          <cell r="A166" t="str">
            <v>NT</v>
          </cell>
        </row>
        <row r="167">
          <cell r="A167" t="str">
            <v>NC</v>
          </cell>
        </row>
        <row r="168">
          <cell r="A168" t="str">
            <v>NZ</v>
          </cell>
        </row>
        <row r="169">
          <cell r="A169" t="str">
            <v>NI</v>
          </cell>
        </row>
        <row r="170">
          <cell r="A170" t="str">
            <v>NE</v>
          </cell>
        </row>
        <row r="171">
          <cell r="A171" t="str">
            <v>NG</v>
          </cell>
        </row>
        <row r="172">
          <cell r="A172" t="str">
            <v>NU</v>
          </cell>
        </row>
        <row r="173">
          <cell r="A173" t="str">
            <v>NF</v>
          </cell>
        </row>
        <row r="174">
          <cell r="A174" t="str">
            <v>MP</v>
          </cell>
        </row>
        <row r="175">
          <cell r="A175" t="str">
            <v>NO</v>
          </cell>
        </row>
        <row r="176">
          <cell r="A176" t="str">
            <v>OM</v>
          </cell>
        </row>
        <row r="177">
          <cell r="A177" t="str">
            <v>PK</v>
          </cell>
        </row>
        <row r="178">
          <cell r="A178" t="str">
            <v>PW</v>
          </cell>
        </row>
        <row r="179">
          <cell r="A179" t="str">
            <v>PS</v>
          </cell>
        </row>
        <row r="180">
          <cell r="A180" t="str">
            <v>PA</v>
          </cell>
        </row>
        <row r="181">
          <cell r="A181" t="str">
            <v>PG</v>
          </cell>
        </row>
        <row r="182">
          <cell r="A182" t="str">
            <v>PY</v>
          </cell>
        </row>
        <row r="183">
          <cell r="A183" t="str">
            <v>PE</v>
          </cell>
        </row>
        <row r="184">
          <cell r="A184" t="str">
            <v>PH</v>
          </cell>
        </row>
        <row r="185">
          <cell r="A185" t="str">
            <v>PN</v>
          </cell>
        </row>
        <row r="186">
          <cell r="A186" t="str">
            <v>PL</v>
          </cell>
        </row>
        <row r="187">
          <cell r="A187" t="str">
            <v>PT</v>
          </cell>
        </row>
        <row r="188">
          <cell r="A188" t="str">
            <v>PR</v>
          </cell>
        </row>
        <row r="189">
          <cell r="A189" t="str">
            <v>QA</v>
          </cell>
        </row>
        <row r="190">
          <cell r="A190" t="str">
            <v>RE</v>
          </cell>
        </row>
        <row r="191">
          <cell r="A191" t="str">
            <v>RO</v>
          </cell>
        </row>
        <row r="192">
          <cell r="A192" t="str">
            <v>RU</v>
          </cell>
        </row>
        <row r="193">
          <cell r="A193" t="str">
            <v>RW</v>
          </cell>
        </row>
        <row r="194">
          <cell r="A194" t="str">
            <v>GS</v>
          </cell>
        </row>
        <row r="195">
          <cell r="A195" t="str">
            <v>KN</v>
          </cell>
        </row>
        <row r="196">
          <cell r="A196" t="str">
            <v>LC</v>
          </cell>
        </row>
        <row r="197">
          <cell r="A197" t="str">
            <v>MF</v>
          </cell>
        </row>
        <row r="198">
          <cell r="A198" t="str">
            <v>VC</v>
          </cell>
        </row>
        <row r="199">
          <cell r="A199" t="str">
            <v>WS</v>
          </cell>
        </row>
        <row r="200">
          <cell r="A200" t="str">
            <v>SM</v>
          </cell>
        </row>
        <row r="201">
          <cell r="A201" t="str">
            <v>ST</v>
          </cell>
        </row>
        <row r="202">
          <cell r="A202" t="str">
            <v>SA</v>
          </cell>
        </row>
        <row r="203">
          <cell r="A203" t="str">
            <v>SN</v>
          </cell>
        </row>
        <row r="204">
          <cell r="A204" t="str">
            <v>RS</v>
          </cell>
        </row>
        <row r="205">
          <cell r="A205" t="str">
            <v>YU</v>
          </cell>
        </row>
        <row r="206">
          <cell r="A206" t="str">
            <v>SC</v>
          </cell>
        </row>
        <row r="207">
          <cell r="A207" t="str">
            <v>SL</v>
          </cell>
        </row>
        <row r="208">
          <cell r="A208" t="str">
            <v>SG</v>
          </cell>
        </row>
        <row r="209">
          <cell r="A209" t="str">
            <v>SK</v>
          </cell>
        </row>
        <row r="210">
          <cell r="A210" t="str">
            <v>SI</v>
          </cell>
        </row>
        <row r="211">
          <cell r="A211" t="str">
            <v>SB</v>
          </cell>
        </row>
        <row r="212">
          <cell r="A212" t="str">
            <v>SO</v>
          </cell>
        </row>
        <row r="213">
          <cell r="A213" t="str">
            <v>ZA</v>
          </cell>
        </row>
        <row r="214">
          <cell r="A214" t="str">
            <v>SS</v>
          </cell>
        </row>
        <row r="215">
          <cell r="A215" t="str">
            <v>ES</v>
          </cell>
        </row>
        <row r="216">
          <cell r="A216" t="str">
            <v>LK</v>
          </cell>
        </row>
        <row r="217">
          <cell r="A217" t="str">
            <v>SH</v>
          </cell>
        </row>
        <row r="218">
          <cell r="A218" t="str">
            <v>PM</v>
          </cell>
        </row>
        <row r="219">
          <cell r="A219" t="str">
            <v>SD</v>
          </cell>
        </row>
        <row r="220">
          <cell r="A220" t="str">
            <v>SR</v>
          </cell>
        </row>
        <row r="221">
          <cell r="A221" t="str">
            <v>SJ</v>
          </cell>
        </row>
        <row r="222">
          <cell r="A222" t="str">
            <v>SZ</v>
          </cell>
        </row>
        <row r="223">
          <cell r="A223" t="str">
            <v>SE</v>
          </cell>
        </row>
        <row r="224">
          <cell r="A224" t="str">
            <v>CH</v>
          </cell>
        </row>
        <row r="225">
          <cell r="A225" t="str">
            <v>SY</v>
          </cell>
        </row>
        <row r="226">
          <cell r="A226" t="str">
            <v>TW</v>
          </cell>
        </row>
        <row r="227">
          <cell r="A227" t="str">
            <v>TJ</v>
          </cell>
        </row>
        <row r="228">
          <cell r="A228" t="str">
            <v>TZ</v>
          </cell>
        </row>
        <row r="229">
          <cell r="A229" t="str">
            <v>TH</v>
          </cell>
        </row>
        <row r="230">
          <cell r="A230" t="str">
            <v>TG</v>
          </cell>
        </row>
        <row r="231">
          <cell r="A231" t="str">
            <v>TK</v>
          </cell>
        </row>
        <row r="232">
          <cell r="A232" t="str">
            <v>TO</v>
          </cell>
        </row>
        <row r="233">
          <cell r="A233" t="str">
            <v>TT</v>
          </cell>
        </row>
        <row r="234">
          <cell r="A234" t="str">
            <v>TN</v>
          </cell>
        </row>
        <row r="235">
          <cell r="A235" t="str">
            <v>TR</v>
          </cell>
        </row>
        <row r="236">
          <cell r="A236" t="str">
            <v>TM</v>
          </cell>
        </row>
        <row r="237">
          <cell r="A237" t="str">
            <v>TC</v>
          </cell>
        </row>
        <row r="238">
          <cell r="A238" t="str">
            <v>TV</v>
          </cell>
        </row>
        <row r="239">
          <cell r="A239" t="str">
            <v>UG</v>
          </cell>
        </row>
        <row r="240">
          <cell r="A240" t="str">
            <v>UA</v>
          </cell>
        </row>
        <row r="241">
          <cell r="A241" t="str">
            <v>AE</v>
          </cell>
        </row>
        <row r="242">
          <cell r="A242" t="str">
            <v>UK</v>
          </cell>
        </row>
        <row r="243">
          <cell r="A243" t="str">
            <v>US</v>
          </cell>
        </row>
        <row r="244">
          <cell r="A244" t="str">
            <v>UY</v>
          </cell>
        </row>
        <row r="245">
          <cell r="A245" t="str">
            <v>UM</v>
          </cell>
        </row>
        <row r="246">
          <cell r="A246" t="str">
            <v>SU</v>
          </cell>
        </row>
        <row r="247">
          <cell r="A247" t="str">
            <v>UZ</v>
          </cell>
        </row>
        <row r="248">
          <cell r="A248" t="str">
            <v>VU</v>
          </cell>
        </row>
        <row r="249">
          <cell r="A249" t="str">
            <v>VA</v>
          </cell>
        </row>
        <row r="250">
          <cell r="A250" t="str">
            <v>VE</v>
          </cell>
        </row>
        <row r="251">
          <cell r="A251" t="str">
            <v>VN</v>
          </cell>
        </row>
        <row r="252">
          <cell r="A252" t="str">
            <v>VI</v>
          </cell>
        </row>
        <row r="253">
          <cell r="A253" t="str">
            <v>WF</v>
          </cell>
        </row>
        <row r="254">
          <cell r="A254" t="str">
            <v>EH</v>
          </cell>
        </row>
        <row r="255">
          <cell r="A255" t="str">
            <v>YE</v>
          </cell>
        </row>
        <row r="256">
          <cell r="A256" t="str">
            <v>ZR</v>
          </cell>
        </row>
        <row r="257">
          <cell r="A257" t="str">
            <v>ZM</v>
          </cell>
        </row>
        <row r="258">
          <cell r="A258" t="str">
            <v>ZW</v>
          </cell>
        </row>
        <row r="259">
          <cell r="A259" t="str">
            <v>IFI</v>
          </cell>
        </row>
        <row r="260">
          <cell r="A260" t="str">
            <v>BL</v>
          </cell>
        </row>
        <row r="261">
          <cell r="A261" t="str">
            <v>TL</v>
          </cell>
        </row>
        <row r="262">
          <cell r="A262" t="str">
            <v>OT</v>
          </cell>
        </row>
      </sheetData>
      <sheetData sheetId="8">
        <row r="3">
          <cell r="A3" t="str">
            <v>AED</v>
          </cell>
        </row>
        <row r="4">
          <cell r="A4" t="str">
            <v>AFN</v>
          </cell>
        </row>
        <row r="5">
          <cell r="A5" t="str">
            <v>ALL</v>
          </cell>
        </row>
        <row r="6">
          <cell r="A6" t="str">
            <v>AMD</v>
          </cell>
        </row>
        <row r="7">
          <cell r="A7" t="str">
            <v>ANG</v>
          </cell>
        </row>
        <row r="8">
          <cell r="A8" t="str">
            <v>AOA</v>
          </cell>
        </row>
        <row r="9">
          <cell r="A9" t="str">
            <v>ARS</v>
          </cell>
        </row>
        <row r="10">
          <cell r="A10" t="str">
            <v>AUD</v>
          </cell>
        </row>
        <row r="11">
          <cell r="A11" t="str">
            <v>AWG</v>
          </cell>
        </row>
        <row r="12">
          <cell r="A12" t="str">
            <v>AZN</v>
          </cell>
        </row>
        <row r="13">
          <cell r="A13" t="str">
            <v>BAM</v>
          </cell>
        </row>
        <row r="14">
          <cell r="A14" t="str">
            <v>BBD</v>
          </cell>
        </row>
        <row r="15">
          <cell r="A15" t="str">
            <v>BDT</v>
          </cell>
        </row>
        <row r="16">
          <cell r="A16" t="str">
            <v>BGN</v>
          </cell>
        </row>
        <row r="17">
          <cell r="A17" t="str">
            <v>BHD</v>
          </cell>
        </row>
        <row r="18">
          <cell r="A18" t="str">
            <v>BIF</v>
          </cell>
        </row>
        <row r="19">
          <cell r="A19" t="str">
            <v>BMD</v>
          </cell>
        </row>
        <row r="20">
          <cell r="A20" t="str">
            <v>BND</v>
          </cell>
        </row>
        <row r="21">
          <cell r="A21" t="str">
            <v>BOB</v>
          </cell>
        </row>
        <row r="22">
          <cell r="A22" t="str">
            <v>BRL</v>
          </cell>
        </row>
        <row r="23">
          <cell r="A23" t="str">
            <v>BSD</v>
          </cell>
        </row>
        <row r="24">
          <cell r="A24" t="str">
            <v>BTN</v>
          </cell>
        </row>
        <row r="25">
          <cell r="A25" t="str">
            <v>BWP</v>
          </cell>
        </row>
        <row r="26">
          <cell r="A26" t="str">
            <v>BYR</v>
          </cell>
        </row>
        <row r="27">
          <cell r="A27" t="str">
            <v>BZD</v>
          </cell>
        </row>
        <row r="28">
          <cell r="A28" t="str">
            <v>CAD</v>
          </cell>
        </row>
        <row r="29">
          <cell r="A29" t="str">
            <v>CDF</v>
          </cell>
        </row>
        <row r="30">
          <cell r="A30" t="str">
            <v>CHF</v>
          </cell>
        </row>
        <row r="31">
          <cell r="A31" t="str">
            <v>CLP</v>
          </cell>
        </row>
        <row r="32">
          <cell r="A32" t="str">
            <v>CNY</v>
          </cell>
        </row>
        <row r="33">
          <cell r="A33" t="str">
            <v>COP</v>
          </cell>
        </row>
        <row r="34">
          <cell r="A34" t="str">
            <v>CRC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IMP</v>
          </cell>
        </row>
        <row r="66">
          <cell r="A66" t="str">
            <v>INR</v>
          </cell>
        </row>
        <row r="67">
          <cell r="A67" t="str">
            <v>IQD</v>
          </cell>
        </row>
        <row r="68">
          <cell r="A68" t="str">
            <v>IRR</v>
          </cell>
        </row>
        <row r="69">
          <cell r="A69" t="str">
            <v>ISK</v>
          </cell>
        </row>
        <row r="70">
          <cell r="A70" t="str">
            <v>JEP</v>
          </cell>
        </row>
        <row r="71">
          <cell r="A71" t="str">
            <v>JMD</v>
          </cell>
        </row>
        <row r="72">
          <cell r="A72" t="str">
            <v>JOD</v>
          </cell>
        </row>
        <row r="73">
          <cell r="A73" t="str">
            <v>JPY</v>
          </cell>
        </row>
        <row r="74">
          <cell r="A74" t="str">
            <v>KES</v>
          </cell>
        </row>
        <row r="75">
          <cell r="A75" t="str">
            <v>KGS</v>
          </cell>
        </row>
        <row r="76">
          <cell r="A76" t="str">
            <v>KHR</v>
          </cell>
        </row>
        <row r="77">
          <cell r="A77" t="str">
            <v>KMF</v>
          </cell>
        </row>
        <row r="78">
          <cell r="A78" t="str">
            <v>KPW</v>
          </cell>
        </row>
        <row r="79">
          <cell r="A79" t="str">
            <v>KRW</v>
          </cell>
        </row>
        <row r="80">
          <cell r="A80" t="str">
            <v>KWD</v>
          </cell>
        </row>
        <row r="81">
          <cell r="A81" t="str">
            <v>KYD</v>
          </cell>
        </row>
        <row r="82">
          <cell r="A82" t="str">
            <v>KZT</v>
          </cell>
        </row>
        <row r="83">
          <cell r="A83" t="str">
            <v>LAK</v>
          </cell>
        </row>
        <row r="84">
          <cell r="A84" t="str">
            <v>LBP</v>
          </cell>
        </row>
        <row r="85">
          <cell r="A85" t="str">
            <v>LKR</v>
          </cell>
        </row>
        <row r="86">
          <cell r="A86" t="str">
            <v>LRD</v>
          </cell>
        </row>
        <row r="87">
          <cell r="A87" t="str">
            <v>LSL</v>
          </cell>
        </row>
        <row r="88">
          <cell r="A88" t="str">
            <v>LTL</v>
          </cell>
        </row>
        <row r="89">
          <cell r="A89" t="str">
            <v>LVL</v>
          </cell>
        </row>
        <row r="90">
          <cell r="A90" t="str">
            <v>LYD</v>
          </cell>
        </row>
        <row r="91">
          <cell r="A91" t="str">
            <v>MAD</v>
          </cell>
        </row>
        <row r="92">
          <cell r="A92" t="str">
            <v>MDL</v>
          </cell>
        </row>
        <row r="93">
          <cell r="A93" t="str">
            <v>MGA</v>
          </cell>
        </row>
        <row r="94">
          <cell r="A94" t="str">
            <v>MKD</v>
          </cell>
        </row>
        <row r="95">
          <cell r="A95" t="str">
            <v>MMK</v>
          </cell>
        </row>
        <row r="96">
          <cell r="A96" t="str">
            <v>MNT</v>
          </cell>
        </row>
        <row r="97">
          <cell r="A97" t="str">
            <v>MOP</v>
          </cell>
        </row>
        <row r="98">
          <cell r="A98" t="str">
            <v>MRO</v>
          </cell>
        </row>
        <row r="99">
          <cell r="A99" t="str">
            <v>MUR</v>
          </cell>
        </row>
        <row r="100">
          <cell r="A100" t="str">
            <v>MVR</v>
          </cell>
        </row>
        <row r="101">
          <cell r="A101" t="str">
            <v>MWK</v>
          </cell>
        </row>
        <row r="102">
          <cell r="A102" t="str">
            <v>MXN</v>
          </cell>
        </row>
        <row r="103">
          <cell r="A103" t="str">
            <v>MYR</v>
          </cell>
        </row>
        <row r="104">
          <cell r="A104" t="str">
            <v>MZN</v>
          </cell>
        </row>
        <row r="105">
          <cell r="A105" t="str">
            <v>NAD</v>
          </cell>
        </row>
        <row r="106">
          <cell r="A106" t="str">
            <v>NGN</v>
          </cell>
        </row>
        <row r="107">
          <cell r="A107" t="str">
            <v>NIO</v>
          </cell>
        </row>
        <row r="108">
          <cell r="A108" t="str">
            <v>NOK</v>
          </cell>
        </row>
        <row r="109">
          <cell r="A109" t="str">
            <v>NPR</v>
          </cell>
        </row>
        <row r="110">
          <cell r="A110" t="str">
            <v>NZD</v>
          </cell>
        </row>
        <row r="111">
          <cell r="A111" t="str">
            <v>OMR</v>
          </cell>
        </row>
        <row r="112">
          <cell r="A112" t="str">
            <v>PAB</v>
          </cell>
        </row>
        <row r="113">
          <cell r="A113" t="str">
            <v>PEN</v>
          </cell>
        </row>
        <row r="114">
          <cell r="A114" t="str">
            <v>PGK</v>
          </cell>
        </row>
        <row r="115">
          <cell r="A115" t="str">
            <v>PHP</v>
          </cell>
        </row>
        <row r="116">
          <cell r="A116" t="str">
            <v>PKR</v>
          </cell>
        </row>
        <row r="117">
          <cell r="A117" t="str">
            <v>PLN</v>
          </cell>
        </row>
        <row r="118">
          <cell r="A118" t="str">
            <v>PYG</v>
          </cell>
        </row>
        <row r="119">
          <cell r="A119" t="str">
            <v>QAR</v>
          </cell>
        </row>
        <row r="120">
          <cell r="A120" t="str">
            <v>RON</v>
          </cell>
        </row>
        <row r="121">
          <cell r="A121" t="str">
            <v>RSD</v>
          </cell>
        </row>
        <row r="122">
          <cell r="A122" t="str">
            <v>RUB</v>
          </cell>
        </row>
        <row r="123">
          <cell r="A123" t="str">
            <v>RWF</v>
          </cell>
        </row>
        <row r="124">
          <cell r="A124" t="str">
            <v>SAR</v>
          </cell>
        </row>
        <row r="125">
          <cell r="A125" t="str">
            <v>SBD</v>
          </cell>
        </row>
        <row r="126">
          <cell r="A126" t="str">
            <v>SCR</v>
          </cell>
        </row>
        <row r="127">
          <cell r="A127" t="str">
            <v>SDG</v>
          </cell>
        </row>
        <row r="128">
          <cell r="A128" t="str">
            <v>SEK</v>
          </cell>
        </row>
        <row r="129">
          <cell r="A129" t="str">
            <v>SGD</v>
          </cell>
        </row>
        <row r="130">
          <cell r="A130" t="str">
            <v>SHP</v>
          </cell>
        </row>
        <row r="131">
          <cell r="A131" t="str">
            <v>SLL</v>
          </cell>
        </row>
        <row r="132">
          <cell r="A132" t="str">
            <v>SOS</v>
          </cell>
        </row>
        <row r="133">
          <cell r="A133" t="str">
            <v>SPL*</v>
          </cell>
        </row>
        <row r="134">
          <cell r="A134" t="str">
            <v>SRD</v>
          </cell>
        </row>
        <row r="135">
          <cell r="A135" t="str">
            <v>STD</v>
          </cell>
        </row>
        <row r="136">
          <cell r="A136" t="str">
            <v>SVC</v>
          </cell>
        </row>
        <row r="137">
          <cell r="A137" t="str">
            <v>SYP</v>
          </cell>
        </row>
        <row r="138">
          <cell r="A138" t="str">
            <v>SZL</v>
          </cell>
        </row>
        <row r="139">
          <cell r="A139" t="str">
            <v>THB</v>
          </cell>
        </row>
        <row r="140">
          <cell r="A140" t="str">
            <v>TJS</v>
          </cell>
        </row>
        <row r="141">
          <cell r="A141" t="str">
            <v>TMT</v>
          </cell>
        </row>
        <row r="142">
          <cell r="A142" t="str">
            <v>TND</v>
          </cell>
        </row>
        <row r="143">
          <cell r="A143" t="str">
            <v>TOP</v>
          </cell>
        </row>
        <row r="144">
          <cell r="A144" t="str">
            <v>TRY</v>
          </cell>
        </row>
        <row r="145">
          <cell r="A145" t="str">
            <v>TTD</v>
          </cell>
        </row>
        <row r="146">
          <cell r="A146" t="str">
            <v>TVD</v>
          </cell>
        </row>
        <row r="147">
          <cell r="A147" t="str">
            <v>TWD</v>
          </cell>
        </row>
        <row r="148">
          <cell r="A148" t="str">
            <v>TZS</v>
          </cell>
        </row>
        <row r="149">
          <cell r="A149" t="str">
            <v>UAH</v>
          </cell>
        </row>
        <row r="150">
          <cell r="A150" t="str">
            <v>UGX</v>
          </cell>
        </row>
        <row r="151">
          <cell r="A151" t="str">
            <v>USD</v>
          </cell>
        </row>
        <row r="152">
          <cell r="A152" t="str">
            <v>UYU</v>
          </cell>
        </row>
        <row r="153">
          <cell r="A153" t="str">
            <v>UZS</v>
          </cell>
        </row>
        <row r="154">
          <cell r="A154" t="str">
            <v>VEF</v>
          </cell>
        </row>
        <row r="155">
          <cell r="A155" t="str">
            <v>VND</v>
          </cell>
        </row>
        <row r="156">
          <cell r="A156" t="str">
            <v>VUV</v>
          </cell>
        </row>
        <row r="157">
          <cell r="A157" t="str">
            <v>WST</v>
          </cell>
        </row>
        <row r="158">
          <cell r="A158" t="str">
            <v>XAF</v>
          </cell>
        </row>
        <row r="159">
          <cell r="A159" t="str">
            <v>XCD</v>
          </cell>
        </row>
        <row r="160">
          <cell r="A160" t="str">
            <v>XDR</v>
          </cell>
        </row>
        <row r="161">
          <cell r="A161" t="str">
            <v>XOF</v>
          </cell>
        </row>
        <row r="162">
          <cell r="A162" t="str">
            <v>XPF</v>
          </cell>
        </row>
        <row r="163">
          <cell r="A163" t="str">
            <v>YER</v>
          </cell>
        </row>
        <row r="164">
          <cell r="A164" t="str">
            <v>ZAR</v>
          </cell>
        </row>
        <row r="165">
          <cell r="A165" t="str">
            <v>ZMK</v>
          </cell>
        </row>
        <row r="166">
          <cell r="A166" t="str">
            <v>ZWD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2:U59"/>
  <sheetViews>
    <sheetView tabSelected="1" view="pageBreakPreview" zoomScaleNormal="100" zoomScaleSheetLayoutView="100" workbookViewId="0">
      <selection activeCell="B3" sqref="B3"/>
    </sheetView>
  </sheetViews>
  <sheetFormatPr defaultColWidth="9.1796875" defaultRowHeight="13" x14ac:dyDescent="0.3"/>
  <cols>
    <col min="1" max="1" width="4.453125" style="6" customWidth="1"/>
    <col min="2" max="2" width="42.26953125" style="6" bestFit="1" customWidth="1"/>
    <col min="3" max="3" width="17.26953125" style="6" bestFit="1" customWidth="1"/>
    <col min="4" max="4" width="10.453125" style="6" bestFit="1" customWidth="1"/>
    <col min="5" max="5" width="10.26953125" style="6" bestFit="1" customWidth="1"/>
    <col min="6" max="6" width="9.7265625" style="6" bestFit="1" customWidth="1"/>
    <col min="7" max="7" width="10.54296875" style="6" bestFit="1" customWidth="1"/>
    <col min="8" max="8" width="10.26953125" style="6" bestFit="1" customWidth="1"/>
    <col min="9" max="9" width="10.54296875" style="6" bestFit="1" customWidth="1"/>
    <col min="10" max="11" width="10.26953125" style="6" bestFit="1" customWidth="1"/>
    <col min="12" max="12" width="11.1796875" style="6" customWidth="1"/>
    <col min="13" max="13" width="9.81640625" style="6" bestFit="1" customWidth="1"/>
    <col min="14" max="15" width="10.453125" style="6" bestFit="1" customWidth="1"/>
    <col min="16" max="16" width="9.81640625" style="6" bestFit="1" customWidth="1"/>
    <col min="17" max="17" width="10.453125" style="6" bestFit="1" customWidth="1"/>
    <col min="18" max="18" width="11" style="6" customWidth="1"/>
    <col min="19" max="19" width="12.1796875" style="6" bestFit="1" customWidth="1"/>
    <col min="20" max="16384" width="9.1796875" style="6"/>
  </cols>
  <sheetData>
    <row r="2" spans="1:10" x14ac:dyDescent="0.3">
      <c r="A2" s="6" t="s">
        <v>82</v>
      </c>
    </row>
    <row r="3" spans="1:10" x14ac:dyDescent="0.3">
      <c r="B3" s="67">
        <v>45504</v>
      </c>
    </row>
    <row r="4" spans="1:10" ht="13.5" thickBot="1" x14ac:dyDescent="0.35"/>
    <row r="5" spans="1:10" x14ac:dyDescent="0.3">
      <c r="A5" s="173" t="s">
        <v>0</v>
      </c>
      <c r="B5" s="171" t="s">
        <v>28</v>
      </c>
      <c r="C5" s="175" t="s">
        <v>27</v>
      </c>
      <c r="D5" s="176"/>
      <c r="E5" s="176"/>
      <c r="F5" s="176"/>
      <c r="G5" s="176"/>
      <c r="H5" s="176"/>
      <c r="I5" s="176"/>
      <c r="J5" s="177"/>
    </row>
    <row r="6" spans="1:10" s="11" customFormat="1" ht="117.75" customHeight="1" x14ac:dyDescent="0.3">
      <c r="A6" s="174"/>
      <c r="B6" s="172"/>
      <c r="C6" s="8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</row>
    <row r="7" spans="1:10" x14ac:dyDescent="0.3">
      <c r="A7" s="56">
        <f t="shared" ref="A7:A23" si="0">A30</f>
        <v>1</v>
      </c>
      <c r="B7" s="15" t="str">
        <f t="shared" ref="B7:B23" si="1">B30</f>
        <v>თი–ბი–სი ბანკი</v>
      </c>
      <c r="C7" s="60">
        <f t="shared" ref="C7:C23" si="2">C30/C$29</f>
        <v>0.39514703471574836</v>
      </c>
      <c r="D7" s="61">
        <f t="shared" ref="D7:D21" si="3">E30/E$29</f>
        <v>0.39070481513677219</v>
      </c>
      <c r="E7" s="61">
        <f t="shared" ref="E7:E21" si="4">G30/G$29</f>
        <v>0.39943535958796361</v>
      </c>
      <c r="F7" s="61">
        <f t="shared" ref="F7:F21" si="5">H30/H$29</f>
        <v>0.38907935660198023</v>
      </c>
      <c r="G7" s="61">
        <f t="shared" ref="G7:G21" si="6">J30/J$29</f>
        <v>0.37280269999497745</v>
      </c>
      <c r="H7" s="61">
        <f t="shared" ref="H7:H21" si="7">K30/K$29</f>
        <v>0.39553577037402887</v>
      </c>
      <c r="I7" s="61">
        <f t="shared" ref="I7:I21" si="8">L30/L$29</f>
        <v>0.35704801508530304</v>
      </c>
      <c r="J7" s="59">
        <f t="shared" ref="J7:J23" si="9">O30/O$29</f>
        <v>0.3709056396166634</v>
      </c>
    </row>
    <row r="8" spans="1:10" x14ac:dyDescent="0.3">
      <c r="A8" s="55">
        <f t="shared" si="0"/>
        <v>2</v>
      </c>
      <c r="B8" s="12" t="str">
        <f t="shared" si="1"/>
        <v>საქართველოს ბანკი</v>
      </c>
      <c r="C8" s="57">
        <f t="shared" si="2"/>
        <v>0.38421954711721223</v>
      </c>
      <c r="D8" s="58">
        <f t="shared" si="3"/>
        <v>0.3745580204132587</v>
      </c>
      <c r="E8" s="58">
        <f t="shared" si="4"/>
        <v>0.38796667059089091</v>
      </c>
      <c r="F8" s="58">
        <f t="shared" si="5"/>
        <v>0.41153042202099643</v>
      </c>
      <c r="G8" s="58">
        <f t="shared" si="6"/>
        <v>0.42401123796271345</v>
      </c>
      <c r="H8" s="58">
        <f t="shared" si="7"/>
        <v>0.37686135843847324</v>
      </c>
      <c r="I8" s="58">
        <f t="shared" si="8"/>
        <v>0.45668748815890492</v>
      </c>
      <c r="J8" s="59">
        <f t="shared" si="9"/>
        <v>0.3630374997954029</v>
      </c>
    </row>
    <row r="9" spans="1:10" x14ac:dyDescent="0.3">
      <c r="A9" s="56">
        <f t="shared" si="0"/>
        <v>3</v>
      </c>
      <c r="B9" s="15" t="str">
        <f t="shared" si="1"/>
        <v>ლიბერთი ბანკი</v>
      </c>
      <c r="C9" s="60">
        <f t="shared" si="2"/>
        <v>5.2881734696310696E-2</v>
      </c>
      <c r="D9" s="61">
        <f t="shared" si="3"/>
        <v>5.7014881706616255E-2</v>
      </c>
      <c r="E9" s="61">
        <f t="shared" si="4"/>
        <v>5.4642044168474214E-2</v>
      </c>
      <c r="F9" s="61">
        <f t="shared" si="5"/>
        <v>5.5498042517435682E-2</v>
      </c>
      <c r="G9" s="61">
        <f t="shared" si="6"/>
        <v>6.0923898238373214E-2</v>
      </c>
      <c r="H9" s="61">
        <f t="shared" si="7"/>
        <v>5.6213033992112291E-2</v>
      </c>
      <c r="I9" s="61">
        <f t="shared" si="8"/>
        <v>6.418866540860442E-2</v>
      </c>
      <c r="J9" s="59">
        <f t="shared" si="9"/>
        <v>4.2930912719502994E-2</v>
      </c>
    </row>
    <row r="10" spans="1:10" x14ac:dyDescent="0.3">
      <c r="A10" s="55">
        <f t="shared" si="0"/>
        <v>4</v>
      </c>
      <c r="B10" s="12" t="str">
        <f t="shared" si="1"/>
        <v>ბაზის ბანკი</v>
      </c>
      <c r="C10" s="57">
        <f t="shared" si="2"/>
        <v>4.0385077838521855E-2</v>
      </c>
      <c r="D10" s="58">
        <f t="shared" si="3"/>
        <v>4.4865922642950258E-2</v>
      </c>
      <c r="E10" s="58">
        <f t="shared" si="4"/>
        <v>3.9951192814538156E-2</v>
      </c>
      <c r="F10" s="58">
        <f t="shared" si="5"/>
        <v>4.281765309571809E-2</v>
      </c>
      <c r="G10" s="58">
        <f t="shared" si="6"/>
        <v>4.2028335459127319E-2</v>
      </c>
      <c r="H10" s="58">
        <f t="shared" si="7"/>
        <v>4.3962711009525042E-2</v>
      </c>
      <c r="I10" s="58">
        <f t="shared" si="8"/>
        <v>4.0687756435469388E-2</v>
      </c>
      <c r="J10" s="59">
        <f t="shared" si="9"/>
        <v>4.2837778796285558E-2</v>
      </c>
    </row>
    <row r="11" spans="1:10" x14ac:dyDescent="0.3">
      <c r="A11" s="56">
        <f t="shared" si="0"/>
        <v>5</v>
      </c>
      <c r="B11" s="15" t="str">
        <f t="shared" si="1"/>
        <v>კრედო ბანკი</v>
      </c>
      <c r="C11" s="60">
        <f t="shared" si="2"/>
        <v>3.134434924242336E-2</v>
      </c>
      <c r="D11" s="61">
        <f t="shared" si="3"/>
        <v>3.9179791997195006E-2</v>
      </c>
      <c r="E11" s="61">
        <f t="shared" si="4"/>
        <v>3.2275733912287836E-2</v>
      </c>
      <c r="F11" s="61">
        <f t="shared" si="5"/>
        <v>1.7797189248881115E-2</v>
      </c>
      <c r="G11" s="61">
        <f t="shared" si="6"/>
        <v>1.9547237645961741E-2</v>
      </c>
      <c r="H11" s="61">
        <f t="shared" si="7"/>
        <v>1.2599730018183534E-2</v>
      </c>
      <c r="I11" s="61">
        <f t="shared" si="8"/>
        <v>2.4362064317332146E-2</v>
      </c>
      <c r="J11" s="59">
        <f t="shared" si="9"/>
        <v>2.6079341596964789E-2</v>
      </c>
    </row>
    <row r="12" spans="1:10" x14ac:dyDescent="0.3">
      <c r="A12" s="55">
        <f t="shared" si="0"/>
        <v>6</v>
      </c>
      <c r="B12" s="12" t="str">
        <f t="shared" si="1"/>
        <v>პროკრედიტ ბანკი</v>
      </c>
      <c r="C12" s="57">
        <f t="shared" si="2"/>
        <v>2.2218962641029939E-2</v>
      </c>
      <c r="D12" s="58">
        <f t="shared" si="3"/>
        <v>2.2637697828632026E-2</v>
      </c>
      <c r="E12" s="58">
        <f t="shared" si="4"/>
        <v>2.1827773524638223E-2</v>
      </c>
      <c r="F12" s="58">
        <f t="shared" si="5"/>
        <v>2.0596023290123843E-2</v>
      </c>
      <c r="G12" s="58">
        <f t="shared" si="6"/>
        <v>2.1322353353205131E-2</v>
      </c>
      <c r="H12" s="58">
        <f t="shared" si="7"/>
        <v>2.6083329247013055E-2</v>
      </c>
      <c r="I12" s="58">
        <f t="shared" si="8"/>
        <v>1.8022857340620028E-2</v>
      </c>
      <c r="J12" s="59">
        <f t="shared" si="9"/>
        <v>2.4430308621636913E-2</v>
      </c>
    </row>
    <row r="13" spans="1:10" x14ac:dyDescent="0.3">
      <c r="A13" s="56">
        <f t="shared" si="0"/>
        <v>7</v>
      </c>
      <c r="B13" s="15" t="str">
        <f t="shared" si="1"/>
        <v>ტერა ბანკი</v>
      </c>
      <c r="C13" s="60">
        <f t="shared" si="2"/>
        <v>2.1103518256315297E-2</v>
      </c>
      <c r="D13" s="61">
        <f t="shared" si="3"/>
        <v>2.4097085225524492E-2</v>
      </c>
      <c r="E13" s="61">
        <f t="shared" si="4"/>
        <v>2.1171952477203982E-2</v>
      </c>
      <c r="F13" s="61">
        <f t="shared" si="5"/>
        <v>2.1430318614472421E-2</v>
      </c>
      <c r="G13" s="61">
        <f t="shared" si="6"/>
        <v>2.0986299531909832E-2</v>
      </c>
      <c r="H13" s="61">
        <f t="shared" si="7"/>
        <v>2.6456919396728402E-2</v>
      </c>
      <c r="I13" s="61">
        <f t="shared" si="8"/>
        <v>1.7194999421818253E-2</v>
      </c>
      <c r="J13" s="59">
        <f t="shared" si="9"/>
        <v>2.0716667685052613E-2</v>
      </c>
    </row>
    <row r="14" spans="1:10" x14ac:dyDescent="0.3">
      <c r="A14" s="55">
        <f t="shared" si="0"/>
        <v>8</v>
      </c>
      <c r="B14" s="12" t="str">
        <f t="shared" si="1"/>
        <v>ქართუ ბანკი</v>
      </c>
      <c r="C14" s="57">
        <f t="shared" si="2"/>
        <v>1.980098911453515E-2</v>
      </c>
      <c r="D14" s="58">
        <f t="shared" si="3"/>
        <v>1.6742831813770492E-2</v>
      </c>
      <c r="E14" s="58">
        <f t="shared" si="4"/>
        <v>1.7427399833302996E-2</v>
      </c>
      <c r="F14" s="58">
        <f t="shared" si="5"/>
        <v>2.0653490685838785E-2</v>
      </c>
      <c r="G14" s="58">
        <f t="shared" si="6"/>
        <v>2.3119472932297876E-2</v>
      </c>
      <c r="H14" s="58">
        <f t="shared" si="7"/>
        <v>3.709804158865114E-2</v>
      </c>
      <c r="I14" s="58">
        <f t="shared" si="8"/>
        <v>1.343191463080113E-2</v>
      </c>
      <c r="J14" s="59">
        <f t="shared" si="9"/>
        <v>3.3218609266844876E-2</v>
      </c>
    </row>
    <row r="15" spans="1:10" x14ac:dyDescent="0.3">
      <c r="A15" s="56">
        <f t="shared" si="0"/>
        <v>9</v>
      </c>
      <c r="B15" s="15" t="str">
        <f t="shared" si="1"/>
        <v>ხალიკ ბანკი</v>
      </c>
      <c r="C15" s="60">
        <f t="shared" si="2"/>
        <v>1.0277263384621082E-2</v>
      </c>
      <c r="D15" s="61">
        <f t="shared" si="3"/>
        <v>1.2158749505515178E-2</v>
      </c>
      <c r="E15" s="61">
        <f t="shared" si="4"/>
        <v>8.7584534502472729E-3</v>
      </c>
      <c r="F15" s="61">
        <f t="shared" si="5"/>
        <v>4.6192807981138961E-3</v>
      </c>
      <c r="G15" s="61">
        <f t="shared" si="6"/>
        <v>3.3590866032071225E-3</v>
      </c>
      <c r="H15" s="61">
        <f t="shared" si="7"/>
        <v>4.5228126640441913E-3</v>
      </c>
      <c r="I15" s="61">
        <f t="shared" si="8"/>
        <v>2.5525902917120083E-3</v>
      </c>
      <c r="J15" s="59">
        <f t="shared" si="9"/>
        <v>1.8862916947645931E-2</v>
      </c>
    </row>
    <row r="16" spans="1:10" x14ac:dyDescent="0.3">
      <c r="A16" s="55">
        <f t="shared" si="0"/>
        <v>10</v>
      </c>
      <c r="B16" s="12" t="str">
        <f t="shared" si="1"/>
        <v>პაშაბანკი</v>
      </c>
      <c r="C16" s="57">
        <f t="shared" si="2"/>
        <v>6.6742677105751423E-3</v>
      </c>
      <c r="D16" s="58">
        <f t="shared" si="3"/>
        <v>5.8972418544516935E-3</v>
      </c>
      <c r="E16" s="58">
        <f t="shared" si="4"/>
        <v>6.2711763471453011E-3</v>
      </c>
      <c r="F16" s="58">
        <f t="shared" si="5"/>
        <v>6.9448840968429765E-3</v>
      </c>
      <c r="G16" s="58">
        <f t="shared" si="6"/>
        <v>4.5921314931300665E-3</v>
      </c>
      <c r="H16" s="58">
        <f t="shared" si="7"/>
        <v>8.2196895000663725E-3</v>
      </c>
      <c r="I16" s="58">
        <f t="shared" si="8"/>
        <v>2.0781273380419858E-3</v>
      </c>
      <c r="J16" s="59">
        <f t="shared" si="9"/>
        <v>8.9528956815605274E-3</v>
      </c>
    </row>
    <row r="17" spans="1:20" x14ac:dyDescent="0.3">
      <c r="A17" s="56">
        <f t="shared" si="0"/>
        <v>11</v>
      </c>
      <c r="B17" s="15" t="str">
        <f t="shared" si="1"/>
        <v>ვი–თი–ბი ბანკი</v>
      </c>
      <c r="C17" s="60">
        <f t="shared" si="2"/>
        <v>5.2595748103577396E-3</v>
      </c>
      <c r="D17" s="61">
        <f t="shared" si="3"/>
        <v>3.5113933067483921E-3</v>
      </c>
      <c r="E17" s="61">
        <f t="shared" si="4"/>
        <v>1.908407221924701E-3</v>
      </c>
      <c r="F17" s="61">
        <f t="shared" si="5"/>
        <v>2.8717086520478439E-4</v>
      </c>
      <c r="G17" s="61">
        <f t="shared" si="6"/>
        <v>3.2252425970926021E-4</v>
      </c>
      <c r="H17" s="61">
        <f t="shared" si="7"/>
        <v>5.9551832949601312E-4</v>
      </c>
      <c r="I17" s="61">
        <f t="shared" si="8"/>
        <v>1.3333135791527038E-4</v>
      </c>
      <c r="J17" s="59">
        <f t="shared" si="9"/>
        <v>2.4203330280211939E-2</v>
      </c>
    </row>
    <row r="18" spans="1:20" x14ac:dyDescent="0.3">
      <c r="A18" s="55">
        <f t="shared" si="0"/>
        <v>12</v>
      </c>
      <c r="B18" s="12" t="str">
        <f t="shared" si="1"/>
        <v>იშ ბანკ</v>
      </c>
      <c r="C18" s="57">
        <f t="shared" si="2"/>
        <v>5.1837691137794142E-3</v>
      </c>
      <c r="D18" s="58">
        <f t="shared" si="3"/>
        <v>4.5035183326849202E-3</v>
      </c>
      <c r="E18" s="58">
        <f t="shared" si="4"/>
        <v>4.1593363218557951E-3</v>
      </c>
      <c r="F18" s="58">
        <f t="shared" si="5"/>
        <v>3.6800142178314236E-3</v>
      </c>
      <c r="G18" s="58">
        <f t="shared" si="6"/>
        <v>2.1422811179558428E-3</v>
      </c>
      <c r="H18" s="58">
        <f t="shared" si="7"/>
        <v>3.9848918128367284E-3</v>
      </c>
      <c r="I18" s="58">
        <f t="shared" si="8"/>
        <v>8.6529783215235441E-4</v>
      </c>
      <c r="J18" s="59">
        <f t="shared" si="9"/>
        <v>1.0974766954008119E-2</v>
      </c>
    </row>
    <row r="19" spans="1:20" ht="12" customHeight="1" x14ac:dyDescent="0.3">
      <c r="A19" s="56">
        <f t="shared" si="0"/>
        <v>13</v>
      </c>
      <c r="B19" s="15" t="str">
        <f t="shared" si="1"/>
        <v>ზირაათ ბანკი</v>
      </c>
      <c r="C19" s="60">
        <f t="shared" si="2"/>
        <v>2.6098625142998407E-3</v>
      </c>
      <c r="D19" s="61">
        <f t="shared" si="3"/>
        <v>2.5332240322022206E-3</v>
      </c>
      <c r="E19" s="61">
        <f t="shared" si="4"/>
        <v>1.9796872699749482E-3</v>
      </c>
      <c r="F19" s="61">
        <f t="shared" si="5"/>
        <v>2.3214919016144144E-3</v>
      </c>
      <c r="G19" s="61">
        <f t="shared" si="6"/>
        <v>2.083431250888531E-3</v>
      </c>
      <c r="H19" s="61">
        <f t="shared" si="7"/>
        <v>3.5196385569411831E-3</v>
      </c>
      <c r="I19" s="61">
        <f t="shared" si="8"/>
        <v>1.0880974400768806E-3</v>
      </c>
      <c r="J19" s="59">
        <f t="shared" si="9"/>
        <v>6.1721689022958453E-3</v>
      </c>
    </row>
    <row r="20" spans="1:20" x14ac:dyDescent="0.3">
      <c r="A20" s="55">
        <f t="shared" si="0"/>
        <v>14</v>
      </c>
      <c r="B20" s="12" t="str">
        <f t="shared" si="1"/>
        <v>სილქ ბანკი</v>
      </c>
      <c r="C20" s="57">
        <f t="shared" si="2"/>
        <v>2.354155053242882E-3</v>
      </c>
      <c r="D20" s="58">
        <f t="shared" si="3"/>
        <v>1.5948262036783445E-3</v>
      </c>
      <c r="E20" s="58">
        <f t="shared" si="4"/>
        <v>1.99407274953567E-3</v>
      </c>
      <c r="F20" s="58">
        <f t="shared" si="5"/>
        <v>2.4809076169300353E-3</v>
      </c>
      <c r="G20" s="58">
        <f t="shared" si="6"/>
        <v>2.4575484950049497E-3</v>
      </c>
      <c r="H20" s="58">
        <f t="shared" si="7"/>
        <v>3.6571864738510493E-3</v>
      </c>
      <c r="I20" s="58">
        <f t="shared" si="8"/>
        <v>1.626164170438992E-3</v>
      </c>
      <c r="J20" s="59">
        <f t="shared" si="9"/>
        <v>4.389657872936362E-3</v>
      </c>
    </row>
    <row r="21" spans="1:20" x14ac:dyDescent="0.3">
      <c r="A21" s="56">
        <f t="shared" si="0"/>
        <v>15</v>
      </c>
      <c r="B21" s="15" t="str">
        <f t="shared" si="1"/>
        <v>პეისერა</v>
      </c>
      <c r="C21" s="60">
        <f t="shared" si="2"/>
        <v>2.918456505650711E-4</v>
      </c>
      <c r="D21" s="61">
        <f t="shared" si="3"/>
        <v>0</v>
      </c>
      <c r="E21" s="61">
        <f t="shared" si="4"/>
        <v>2.1220497011254413E-4</v>
      </c>
      <c r="F21" s="61">
        <f t="shared" si="5"/>
        <v>2.6375442801603407E-4</v>
      </c>
      <c r="G21" s="61">
        <f t="shared" si="6"/>
        <v>3.0146166153807355E-4</v>
      </c>
      <c r="H21" s="61">
        <f t="shared" si="7"/>
        <v>6.8936859804884806E-4</v>
      </c>
      <c r="I21" s="61">
        <f t="shared" si="8"/>
        <v>3.2630770809137002E-5</v>
      </c>
      <c r="J21" s="59">
        <f t="shared" si="9"/>
        <v>7.4204503124673988E-4</v>
      </c>
    </row>
    <row r="22" spans="1:20" x14ac:dyDescent="0.3">
      <c r="A22" s="55">
        <f t="shared" si="0"/>
        <v>16</v>
      </c>
      <c r="B22" s="12" t="str">
        <f t="shared" si="1"/>
        <v>ჰეშბანკი</v>
      </c>
      <c r="C22" s="57">
        <f t="shared" si="2"/>
        <v>1.477565347287452E-4</v>
      </c>
      <c r="D22" s="58">
        <f t="shared" ref="D22:D23" si="10">E45/E$29</f>
        <v>0</v>
      </c>
      <c r="E22" s="58">
        <f t="shared" ref="E22:E23" si="11">G45/G$29</f>
        <v>5.4037892884162565E-6</v>
      </c>
      <c r="F22" s="58">
        <f t="shared" ref="F22:F23" si="12">H45/H$29</f>
        <v>0</v>
      </c>
      <c r="G22" s="58">
        <f t="shared" ref="G22:G23" si="13">J45/J$29</f>
        <v>0</v>
      </c>
      <c r="H22" s="58">
        <f t="shared" ref="H22:H23" si="14">K45/K$29</f>
        <v>0</v>
      </c>
      <c r="I22" s="58">
        <f t="shared" ref="I22:I23" si="15">L45/L$29</f>
        <v>0</v>
      </c>
      <c r="J22" s="59">
        <f t="shared" si="9"/>
        <v>9.5245982789435009E-4</v>
      </c>
    </row>
    <row r="23" spans="1:20" ht="13.5" thickBot="1" x14ac:dyDescent="0.35">
      <c r="A23" s="56">
        <f t="shared" si="0"/>
        <v>17</v>
      </c>
      <c r="B23" s="15" t="str">
        <f t="shared" si="1"/>
        <v>პეივბანკი</v>
      </c>
      <c r="C23" s="60">
        <f t="shared" si="2"/>
        <v>1.0029160573314994E-4</v>
      </c>
      <c r="D23" s="61">
        <f t="shared" si="10"/>
        <v>0</v>
      </c>
      <c r="E23" s="61">
        <f t="shared" si="11"/>
        <v>1.3130970615333473E-5</v>
      </c>
      <c r="F23" s="61">
        <f t="shared" si="12"/>
        <v>0</v>
      </c>
      <c r="G23" s="61">
        <f t="shared" si="13"/>
        <v>0</v>
      </c>
      <c r="H23" s="61">
        <f t="shared" si="14"/>
        <v>0</v>
      </c>
      <c r="I23" s="61">
        <f t="shared" si="15"/>
        <v>0</v>
      </c>
      <c r="J23" s="59">
        <f t="shared" si="9"/>
        <v>5.9300040384600427E-4</v>
      </c>
    </row>
    <row r="24" spans="1:20" ht="13.5" thickBot="1" x14ac:dyDescent="0.35">
      <c r="A24" s="18"/>
      <c r="B24" s="19" t="str">
        <f>B29</f>
        <v>კონსოლიდირებული</v>
      </c>
      <c r="C24" s="20">
        <f t="shared" ref="C24:J24" si="16">SUM(C7:C23)</f>
        <v>0.99999999999999989</v>
      </c>
      <c r="D24" s="21">
        <f t="shared" si="16"/>
        <v>1.0000000000000002</v>
      </c>
      <c r="E24" s="21">
        <f t="shared" si="16"/>
        <v>0.99999999999999978</v>
      </c>
      <c r="F24" s="21">
        <f t="shared" si="16"/>
        <v>1.0000000000000002</v>
      </c>
      <c r="G24" s="21">
        <f t="shared" si="16"/>
        <v>0.99999999999999978</v>
      </c>
      <c r="H24" s="21">
        <f t="shared" si="16"/>
        <v>0.99999999999999989</v>
      </c>
      <c r="I24" s="21">
        <f t="shared" si="16"/>
        <v>1</v>
      </c>
      <c r="J24" s="22">
        <f t="shared" si="16"/>
        <v>1</v>
      </c>
    </row>
    <row r="25" spans="1:20" x14ac:dyDescent="0.3">
      <c r="A25" s="131"/>
      <c r="B25" s="132"/>
      <c r="C25" s="133"/>
      <c r="D25" s="133"/>
      <c r="E25" s="133"/>
      <c r="F25" s="133"/>
      <c r="G25" s="133"/>
      <c r="H25" s="133"/>
      <c r="I25" s="133"/>
      <c r="J25" s="133"/>
    </row>
    <row r="26" spans="1:20" ht="13.5" thickBot="1" x14ac:dyDescent="0.35">
      <c r="B26" s="63" t="s">
        <v>37</v>
      </c>
      <c r="S26" s="23"/>
    </row>
    <row r="27" spans="1:20" ht="13.5" thickBot="1" x14ac:dyDescent="0.35">
      <c r="A27" s="173" t="s">
        <v>0</v>
      </c>
      <c r="B27" s="171" t="s">
        <v>28</v>
      </c>
      <c r="C27" s="175" t="s">
        <v>29</v>
      </c>
      <c r="D27" s="176"/>
      <c r="E27" s="176"/>
      <c r="F27" s="177"/>
      <c r="G27" s="164" t="s">
        <v>38</v>
      </c>
      <c r="H27" s="169"/>
      <c r="I27" s="169"/>
      <c r="J27" s="169"/>
      <c r="K27" s="169"/>
      <c r="L27" s="169"/>
      <c r="M27" s="169"/>
      <c r="N27" s="170"/>
      <c r="O27" s="168" t="s">
        <v>39</v>
      </c>
      <c r="P27" s="169"/>
      <c r="Q27" s="170"/>
      <c r="R27" s="168" t="s">
        <v>40</v>
      </c>
      <c r="S27" s="169"/>
      <c r="T27" s="170"/>
    </row>
    <row r="28" spans="1:20" ht="150.75" customHeight="1" thickBot="1" x14ac:dyDescent="0.35">
      <c r="A28" s="174"/>
      <c r="B28" s="172"/>
      <c r="C28" s="8" t="s">
        <v>41</v>
      </c>
      <c r="D28" s="9" t="s">
        <v>42</v>
      </c>
      <c r="E28" s="9" t="s">
        <v>30</v>
      </c>
      <c r="F28" s="10" t="s">
        <v>43</v>
      </c>
      <c r="G28" s="83" t="s">
        <v>31</v>
      </c>
      <c r="H28" s="84" t="s">
        <v>44</v>
      </c>
      <c r="I28" s="84" t="s">
        <v>184</v>
      </c>
      <c r="J28" s="84" t="s">
        <v>33</v>
      </c>
      <c r="K28" s="84" t="s">
        <v>34</v>
      </c>
      <c r="L28" s="84" t="s">
        <v>35</v>
      </c>
      <c r="M28" s="84" t="s">
        <v>172</v>
      </c>
      <c r="N28" s="85" t="s">
        <v>45</v>
      </c>
      <c r="O28" s="83" t="s">
        <v>36</v>
      </c>
      <c r="P28" s="84" t="s">
        <v>46</v>
      </c>
      <c r="Q28" s="85" t="s">
        <v>47</v>
      </c>
      <c r="R28" s="83" t="str">
        <f>YEAR($B$3)&amp;" წლის "&amp;MONTH($B$3)&amp;" თვის წმინდა მოგება"</f>
        <v>2024 წლის 7 თვის წმინდა მოგება</v>
      </c>
      <c r="S28" s="84" t="s">
        <v>86</v>
      </c>
      <c r="T28" s="85" t="s">
        <v>87</v>
      </c>
    </row>
    <row r="29" spans="1:20" ht="13.5" thickBot="1" x14ac:dyDescent="0.35">
      <c r="A29" s="116"/>
      <c r="B29" s="117" t="s">
        <v>90</v>
      </c>
      <c r="C29" s="118">
        <v>86771295926.350266</v>
      </c>
      <c r="D29" s="119">
        <v>11790174555.565163</v>
      </c>
      <c r="E29" s="119">
        <v>58357958696.998032</v>
      </c>
      <c r="F29" s="120">
        <v>-1018974328.464591</v>
      </c>
      <c r="G29" s="118">
        <v>73728633507.981812</v>
      </c>
      <c r="H29" s="119">
        <v>57663790990.744682</v>
      </c>
      <c r="I29" s="119">
        <v>5233029205.6889086</v>
      </c>
      <c r="J29" s="119">
        <v>50451125799.554276</v>
      </c>
      <c r="K29" s="119">
        <v>20651804303.669777</v>
      </c>
      <c r="L29" s="119">
        <v>29799321495.884602</v>
      </c>
      <c r="M29" s="119">
        <v>1903997757.52</v>
      </c>
      <c r="N29" s="120">
        <v>14897473949.125271</v>
      </c>
      <c r="O29" s="118">
        <v>13042662415.971161</v>
      </c>
      <c r="P29" s="119">
        <v>1182414216.2998981</v>
      </c>
      <c r="Q29" s="119">
        <v>16319312617.948595</v>
      </c>
      <c r="R29" s="119">
        <v>1747572878.1271803</v>
      </c>
      <c r="S29" s="121">
        <v>3.6287348044121447E-2</v>
      </c>
      <c r="T29" s="122">
        <v>0.24059637522380092</v>
      </c>
    </row>
    <row r="30" spans="1:20" x14ac:dyDescent="0.3">
      <c r="A30" s="56">
        <v>1</v>
      </c>
      <c r="B30" s="15" t="s">
        <v>148</v>
      </c>
      <c r="C30" s="27">
        <v>34287420283.740002</v>
      </c>
      <c r="D30" s="28">
        <v>5267174301.8299999</v>
      </c>
      <c r="E30" s="28">
        <v>22800735464.470001</v>
      </c>
      <c r="F30" s="29">
        <v>-317706009.81</v>
      </c>
      <c r="G30" s="27">
        <v>29449823237.189899</v>
      </c>
      <c r="H30" s="28">
        <v>22435790697.910004</v>
      </c>
      <c r="I30" s="28">
        <v>2807018202.7431102</v>
      </c>
      <c r="J30" s="28">
        <v>18808315915.8601</v>
      </c>
      <c r="K30" s="28">
        <v>8168527324.8657103</v>
      </c>
      <c r="L30" s="28">
        <v>10639788590.9944</v>
      </c>
      <c r="M30" s="86"/>
      <c r="N30" s="29">
        <v>6547661408.96</v>
      </c>
      <c r="O30" s="27">
        <v>4837597045.6999998</v>
      </c>
      <c r="P30" s="28">
        <v>21015907.690000001</v>
      </c>
      <c r="Q30" s="29">
        <v>6442781393.2924995</v>
      </c>
      <c r="R30" s="27">
        <v>682891345.10000002</v>
      </c>
      <c r="S30" s="71">
        <v>3.6475461514026301E-2</v>
      </c>
      <c r="T30" s="72">
        <v>0.2534551937105603</v>
      </c>
    </row>
    <row r="31" spans="1:20" x14ac:dyDescent="0.3">
      <c r="A31" s="55">
        <v>2</v>
      </c>
      <c r="B31" s="12" t="s">
        <v>147</v>
      </c>
      <c r="C31" s="24">
        <v>33339228023.595901</v>
      </c>
      <c r="D31" s="25">
        <v>3222633039.6954002</v>
      </c>
      <c r="E31" s="25">
        <v>21858441484.906296</v>
      </c>
      <c r="F31" s="26">
        <v>-312532385.85399997</v>
      </c>
      <c r="G31" s="24">
        <v>28604252469.307701</v>
      </c>
      <c r="H31" s="25">
        <v>23730404241.75169</v>
      </c>
      <c r="I31" s="25">
        <v>1571195096.1199999</v>
      </c>
      <c r="J31" s="25">
        <v>21391844306.881599</v>
      </c>
      <c r="K31" s="25">
        <v>7782867024.0865002</v>
      </c>
      <c r="L31" s="25">
        <v>13608977282.7952</v>
      </c>
      <c r="M31" s="86"/>
      <c r="N31" s="26">
        <v>4479527576.6599998</v>
      </c>
      <c r="O31" s="24">
        <v>4734975554.1696396</v>
      </c>
      <c r="P31" s="25">
        <v>27993660.18</v>
      </c>
      <c r="Q31" s="26">
        <v>6112242679.9189396</v>
      </c>
      <c r="R31" s="24">
        <v>853974350.11600804</v>
      </c>
      <c r="S31" s="73">
        <v>4.6060747504681573E-2</v>
      </c>
      <c r="T31" s="74">
        <v>0.32645196436786372</v>
      </c>
    </row>
    <row r="32" spans="1:20" x14ac:dyDescent="0.3">
      <c r="A32" s="56">
        <v>3</v>
      </c>
      <c r="B32" s="15" t="s">
        <v>149</v>
      </c>
      <c r="C32" s="27">
        <v>4588616650.4323196</v>
      </c>
      <c r="D32" s="28">
        <v>621274667.13</v>
      </c>
      <c r="E32" s="28">
        <v>3327272111.74894</v>
      </c>
      <c r="F32" s="29">
        <v>-138761323.91444299</v>
      </c>
      <c r="G32" s="27">
        <v>4028683248.6243901</v>
      </c>
      <c r="H32" s="28">
        <v>3200227524.120873</v>
      </c>
      <c r="I32" s="28">
        <v>82246968.467457995</v>
      </c>
      <c r="J32" s="28">
        <v>3073679254.2234101</v>
      </c>
      <c r="K32" s="28">
        <v>1160900577.3206401</v>
      </c>
      <c r="L32" s="28">
        <v>1912778676.90277</v>
      </c>
      <c r="M32" s="86"/>
      <c r="N32" s="29">
        <v>743795417.51020598</v>
      </c>
      <c r="O32" s="27">
        <v>559933401.80999994</v>
      </c>
      <c r="P32" s="28">
        <v>44490459.259999998</v>
      </c>
      <c r="Q32" s="29">
        <v>542203860.30626905</v>
      </c>
      <c r="R32" s="27">
        <v>65683064.752884999</v>
      </c>
      <c r="S32" s="71">
        <v>2.5855088350660926E-2</v>
      </c>
      <c r="T32" s="72">
        <v>0.21396395184075542</v>
      </c>
    </row>
    <row r="33" spans="1:21" x14ac:dyDescent="0.3">
      <c r="A33" s="55">
        <v>4</v>
      </c>
      <c r="B33" s="12" t="s">
        <v>152</v>
      </c>
      <c r="C33" s="24">
        <v>3504265540.1350698</v>
      </c>
      <c r="D33" s="25">
        <v>381176223.32589996</v>
      </c>
      <c r="E33" s="25">
        <v>2618283660.5</v>
      </c>
      <c r="F33" s="26">
        <v>-31951159</v>
      </c>
      <c r="G33" s="24">
        <v>2945546853.2298002</v>
      </c>
      <c r="H33" s="25">
        <v>2469028198.8256998</v>
      </c>
      <c r="I33" s="25">
        <v>284650214.97130001</v>
      </c>
      <c r="J33" s="25">
        <v>2120376839.3943</v>
      </c>
      <c r="K33" s="25">
        <v>907909304.42750001</v>
      </c>
      <c r="L33" s="25">
        <v>1212467534.9668</v>
      </c>
      <c r="M33" s="86"/>
      <c r="N33" s="26">
        <v>431617957.32410002</v>
      </c>
      <c r="O33" s="24">
        <v>558718687.49000001</v>
      </c>
      <c r="P33" s="25">
        <v>18212575</v>
      </c>
      <c r="Q33" s="26">
        <v>633645775.30999994</v>
      </c>
      <c r="R33" s="24">
        <v>42015016</v>
      </c>
      <c r="S33" s="73">
        <v>2.0475012524778884E-2</v>
      </c>
      <c r="T33" s="74">
        <v>0.13327998875784092</v>
      </c>
    </row>
    <row r="34" spans="1:21" x14ac:dyDescent="0.3">
      <c r="A34" s="56">
        <v>5</v>
      </c>
      <c r="B34" s="15" t="s">
        <v>155</v>
      </c>
      <c r="C34" s="27">
        <v>2719789803.7331901</v>
      </c>
      <c r="D34" s="28">
        <v>338454117.19</v>
      </c>
      <c r="E34" s="28">
        <v>2286452683.1292801</v>
      </c>
      <c r="F34" s="29">
        <v>-54307945.066088997</v>
      </c>
      <c r="G34" s="27">
        <v>2379645756.82021</v>
      </c>
      <c r="H34" s="28">
        <v>1026253401.070209</v>
      </c>
      <c r="I34" s="28">
        <v>40073255.560000002</v>
      </c>
      <c r="J34" s="28">
        <v>986180145.51019895</v>
      </c>
      <c r="K34" s="28">
        <v>260207158.6146</v>
      </c>
      <c r="L34" s="28">
        <v>725972986.89559901</v>
      </c>
      <c r="M34" s="86"/>
      <c r="N34" s="29">
        <v>1282017609.3399999</v>
      </c>
      <c r="O34" s="27">
        <v>340144048.48000598</v>
      </c>
      <c r="P34" s="28">
        <v>5236850</v>
      </c>
      <c r="Q34" s="29">
        <v>394164888.900006</v>
      </c>
      <c r="R34" s="27">
        <v>31363360.340004999</v>
      </c>
      <c r="S34" s="71">
        <v>2.0929356819348481E-2</v>
      </c>
      <c r="T34" s="72">
        <v>0.16814655598311307</v>
      </c>
    </row>
    <row r="35" spans="1:21" x14ac:dyDescent="0.3">
      <c r="A35" s="55">
        <v>6</v>
      </c>
      <c r="B35" s="12" t="s">
        <v>151</v>
      </c>
      <c r="C35" s="24">
        <v>1927968182.5013299</v>
      </c>
      <c r="D35" s="25">
        <v>437100549.84013903</v>
      </c>
      <c r="E35" s="25">
        <v>1321089834.8784299</v>
      </c>
      <c r="F35" s="26">
        <v>-29541910.069936</v>
      </c>
      <c r="G35" s="24">
        <v>1609331914.4932799</v>
      </c>
      <c r="H35" s="25">
        <v>1187644782.2422109</v>
      </c>
      <c r="I35" s="25">
        <v>60301439.854400001</v>
      </c>
      <c r="J35" s="25">
        <v>1075736731.3650999</v>
      </c>
      <c r="K35" s="25">
        <v>538667811.19749999</v>
      </c>
      <c r="L35" s="25">
        <v>537068920.16760004</v>
      </c>
      <c r="M35" s="86"/>
      <c r="N35" s="26">
        <v>409206814.10765803</v>
      </c>
      <c r="O35" s="24">
        <v>318636268.06999999</v>
      </c>
      <c r="P35" s="25">
        <v>184600374.83000001</v>
      </c>
      <c r="Q35" s="26">
        <v>319563819.51999998</v>
      </c>
      <c r="R35" s="24">
        <v>20698704.499952</v>
      </c>
      <c r="S35" s="73">
        <v>1.9217974792064104E-2</v>
      </c>
      <c r="T35" s="74">
        <v>0.11476008207867275</v>
      </c>
    </row>
    <row r="36" spans="1:21" x14ac:dyDescent="0.3">
      <c r="A36" s="56">
        <v>7</v>
      </c>
      <c r="B36" s="15" t="s">
        <v>154</v>
      </c>
      <c r="C36" s="27">
        <v>1831179627.7058699</v>
      </c>
      <c r="D36" s="28">
        <v>197599081.24000001</v>
      </c>
      <c r="E36" s="28">
        <v>1406256704.3091998</v>
      </c>
      <c r="F36" s="29">
        <v>-31412398.025295001</v>
      </c>
      <c r="G36" s="27">
        <v>1560979124.8401799</v>
      </c>
      <c r="H36" s="28">
        <v>1235753413.4500029</v>
      </c>
      <c r="I36" s="28">
        <v>156721440.9456</v>
      </c>
      <c r="J36" s="28">
        <v>1058782437.75151</v>
      </c>
      <c r="K36" s="28">
        <v>546383121.8592</v>
      </c>
      <c r="L36" s="28">
        <v>512399315.89231199</v>
      </c>
      <c r="M36" s="86"/>
      <c r="N36" s="29">
        <v>303737045.05000001</v>
      </c>
      <c r="O36" s="27">
        <v>270200503</v>
      </c>
      <c r="P36" s="28">
        <v>121372000</v>
      </c>
      <c r="Q36" s="29">
        <v>320474379.50999999</v>
      </c>
      <c r="R36" s="27">
        <v>18478994.538447998</v>
      </c>
      <c r="S36" s="71">
        <v>1.8131695520782556E-2</v>
      </c>
      <c r="T36" s="72">
        <v>0.12156515876248496</v>
      </c>
    </row>
    <row r="37" spans="1:21" x14ac:dyDescent="0.3">
      <c r="A37" s="55">
        <v>8</v>
      </c>
      <c r="B37" s="12" t="s">
        <v>153</v>
      </c>
      <c r="C37" s="24">
        <v>1718157486.0917699</v>
      </c>
      <c r="D37" s="25">
        <v>598171299.0843761</v>
      </c>
      <c r="E37" s="25">
        <v>977077487.45880306</v>
      </c>
      <c r="F37" s="26">
        <v>-51669075.773831002</v>
      </c>
      <c r="G37" s="24">
        <v>1284898375.3066599</v>
      </c>
      <c r="H37" s="25">
        <v>1190958570.1374998</v>
      </c>
      <c r="I37" s="25">
        <v>24548122.834242001</v>
      </c>
      <c r="J37" s="25">
        <v>1166403437.32675</v>
      </c>
      <c r="K37" s="25">
        <v>766141494.93822598</v>
      </c>
      <c r="L37" s="25">
        <v>400261942.38851899</v>
      </c>
      <c r="M37" s="86"/>
      <c r="N37" s="26">
        <v>82306475.274700001</v>
      </c>
      <c r="O37" s="24">
        <v>433259106.59550899</v>
      </c>
      <c r="P37" s="25">
        <v>114430000</v>
      </c>
      <c r="Q37" s="26">
        <v>492639478.09550899</v>
      </c>
      <c r="R37" s="24">
        <v>22158680.367559001</v>
      </c>
      <c r="S37" s="73">
        <v>2.0472155695844978E-2</v>
      </c>
      <c r="T37" s="74">
        <v>9.0592947868073939E-2</v>
      </c>
    </row>
    <row r="38" spans="1:21" x14ac:dyDescent="0.3">
      <c r="A38" s="56">
        <v>9</v>
      </c>
      <c r="B38" s="15" t="s">
        <v>156</v>
      </c>
      <c r="C38" s="27">
        <v>891771462.46000004</v>
      </c>
      <c r="D38" s="28">
        <v>142298621.99000001</v>
      </c>
      <c r="E38" s="28">
        <v>709559801.45000005</v>
      </c>
      <c r="F38" s="29">
        <v>-18774442.039999999</v>
      </c>
      <c r="G38" s="27">
        <v>645748804.52999997</v>
      </c>
      <c r="H38" s="28">
        <v>266365242.47</v>
      </c>
      <c r="I38" s="28">
        <v>49934830.039999999</v>
      </c>
      <c r="J38" s="28">
        <v>169469700.78999999</v>
      </c>
      <c r="K38" s="28">
        <v>93404242.040000007</v>
      </c>
      <c r="L38" s="28">
        <v>76065458.75</v>
      </c>
      <c r="M38" s="86"/>
      <c r="N38" s="29">
        <v>363054042.58000004</v>
      </c>
      <c r="O38" s="27">
        <v>246022657.92864701</v>
      </c>
      <c r="P38" s="28">
        <v>76000000</v>
      </c>
      <c r="Q38" s="29">
        <v>260855188.68000001</v>
      </c>
      <c r="R38" s="27">
        <v>11213376.068646999</v>
      </c>
      <c r="S38" s="71">
        <v>2.1654539551029854E-2</v>
      </c>
      <c r="T38" s="72">
        <v>7.9774890795583517E-2</v>
      </c>
    </row>
    <row r="39" spans="1:21" x14ac:dyDescent="0.3">
      <c r="A39" s="55">
        <v>10</v>
      </c>
      <c r="B39" s="12" t="s">
        <v>248</v>
      </c>
      <c r="C39" s="24">
        <v>579134858.60599995</v>
      </c>
      <c r="D39" s="25">
        <v>147843438.98140001</v>
      </c>
      <c r="E39" s="25">
        <v>344150996.56830001</v>
      </c>
      <c r="F39" s="26">
        <v>-9587190.8317000009</v>
      </c>
      <c r="G39" s="24">
        <v>462365262.56260002</v>
      </c>
      <c r="H39" s="25">
        <v>400468345.01530004</v>
      </c>
      <c r="I39" s="25">
        <v>100401429.9726</v>
      </c>
      <c r="J39" s="25">
        <v>231678203.648</v>
      </c>
      <c r="K39" s="25">
        <v>169751418.9923</v>
      </c>
      <c r="L39" s="25">
        <v>61926784.655699998</v>
      </c>
      <c r="M39" s="86"/>
      <c r="N39" s="26">
        <v>55168471.075800002</v>
      </c>
      <c r="O39" s="24">
        <v>116769596.02</v>
      </c>
      <c r="P39" s="25">
        <v>136800000</v>
      </c>
      <c r="Q39" s="26">
        <v>131578368.32690001</v>
      </c>
      <c r="R39" s="24">
        <v>4456687.2656850005</v>
      </c>
      <c r="S39" s="73">
        <v>1.3836932408721752E-2</v>
      </c>
      <c r="T39" s="74">
        <v>6.673669810093219E-2</v>
      </c>
    </row>
    <row r="40" spans="1:21" x14ac:dyDescent="0.3">
      <c r="A40" s="56">
        <v>11</v>
      </c>
      <c r="B40" s="15" t="s">
        <v>150</v>
      </c>
      <c r="C40" s="27">
        <v>456380122.316329</v>
      </c>
      <c r="D40" s="28">
        <v>163797749.75830004</v>
      </c>
      <c r="E40" s="28">
        <v>204917745.564138</v>
      </c>
      <c r="F40" s="29">
        <v>-16366272.590328</v>
      </c>
      <c r="G40" s="27">
        <v>140704256.64927199</v>
      </c>
      <c r="H40" s="28">
        <v>16559360.7498</v>
      </c>
      <c r="I40" s="28">
        <v>0</v>
      </c>
      <c r="J40" s="28">
        <v>16271712</v>
      </c>
      <c r="K40" s="28">
        <v>12298528</v>
      </c>
      <c r="L40" s="28">
        <v>3973184</v>
      </c>
      <c r="M40" s="86"/>
      <c r="N40" s="29">
        <v>106207893.71259999</v>
      </c>
      <c r="O40" s="27">
        <v>315675866.18705702</v>
      </c>
      <c r="P40" s="28">
        <v>209008277</v>
      </c>
      <c r="Q40" s="29">
        <v>373826659.38451701</v>
      </c>
      <c r="R40" s="27">
        <v>-9327064.3516060002</v>
      </c>
      <c r="S40" s="71">
        <v>-3.5037491739212855E-2</v>
      </c>
      <c r="T40" s="72">
        <v>-4.9613552255620794E-2</v>
      </c>
    </row>
    <row r="41" spans="1:21" x14ac:dyDescent="0.3">
      <c r="A41" s="55">
        <v>12</v>
      </c>
      <c r="B41" s="12" t="s">
        <v>249</v>
      </c>
      <c r="C41" s="24">
        <v>449802363.78562802</v>
      </c>
      <c r="D41" s="25">
        <v>109499257.43642201</v>
      </c>
      <c r="E41" s="25">
        <v>262816136.84999999</v>
      </c>
      <c r="F41" s="26">
        <v>-2119192.9296019999</v>
      </c>
      <c r="G41" s="24">
        <v>306662183.310543</v>
      </c>
      <c r="H41" s="25">
        <v>212203570.69999999</v>
      </c>
      <c r="I41" s="25">
        <v>28301555.940000001</v>
      </c>
      <c r="J41" s="25">
        <v>108080494.18000001</v>
      </c>
      <c r="K41" s="25">
        <v>82295205.890000001</v>
      </c>
      <c r="L41" s="25">
        <v>25785288.289999999</v>
      </c>
      <c r="M41" s="86"/>
      <c r="N41" s="26">
        <v>84688797.319999993</v>
      </c>
      <c r="O41" s="24">
        <v>143140180.47508401</v>
      </c>
      <c r="P41" s="25">
        <v>69161600</v>
      </c>
      <c r="Q41" s="26">
        <v>143000475.24920601</v>
      </c>
      <c r="R41" s="24">
        <v>9093115.5755829997</v>
      </c>
      <c r="S41" s="73">
        <v>3.3647646385225834E-2</v>
      </c>
      <c r="T41" s="74">
        <v>0.11219806352197249</v>
      </c>
    </row>
    <row r="42" spans="1:21" x14ac:dyDescent="0.3">
      <c r="A42" s="56">
        <v>13</v>
      </c>
      <c r="B42" s="15" t="s">
        <v>157</v>
      </c>
      <c r="C42" s="27">
        <v>226461152.55540001</v>
      </c>
      <c r="D42" s="28">
        <v>72686012.53490001</v>
      </c>
      <c r="E42" s="28">
        <v>147833783.44150001</v>
      </c>
      <c r="F42" s="29">
        <v>-2369451.2310000001</v>
      </c>
      <c r="G42" s="27">
        <v>145959637.1884</v>
      </c>
      <c r="H42" s="28">
        <v>133866023.80140001</v>
      </c>
      <c r="I42" s="28">
        <v>8564198.2302000001</v>
      </c>
      <c r="J42" s="28">
        <v>105111452.13330001</v>
      </c>
      <c r="K42" s="28">
        <v>72686886.697600007</v>
      </c>
      <c r="L42" s="28">
        <v>32424565.435699999</v>
      </c>
      <c r="M42" s="86"/>
      <c r="N42" s="29">
        <v>7671569.0438999999</v>
      </c>
      <c r="O42" s="27">
        <v>80501515.366999999</v>
      </c>
      <c r="P42" s="28">
        <v>50000000</v>
      </c>
      <c r="Q42" s="29">
        <v>79712445.366999999</v>
      </c>
      <c r="R42" s="27">
        <v>3452747.9917000001</v>
      </c>
      <c r="S42" s="71">
        <v>2.7116096221828215E-2</v>
      </c>
      <c r="T42" s="72">
        <v>7.5299989012234905E-2</v>
      </c>
    </row>
    <row r="43" spans="1:21" x14ac:dyDescent="0.3">
      <c r="A43" s="55">
        <v>14</v>
      </c>
      <c r="B43" s="12" t="s">
        <v>171</v>
      </c>
      <c r="C43" s="24">
        <v>204273084.78145099</v>
      </c>
      <c r="D43" s="25">
        <v>55543847.558327004</v>
      </c>
      <c r="E43" s="25">
        <v>93070801.723150998</v>
      </c>
      <c r="F43" s="26">
        <v>-1875571.328367</v>
      </c>
      <c r="G43" s="24">
        <v>147020258.93876901</v>
      </c>
      <c r="H43" s="25">
        <v>143058538.29000002</v>
      </c>
      <c r="I43" s="25">
        <v>19072450.010000002</v>
      </c>
      <c r="J43" s="25">
        <v>123986088.28</v>
      </c>
      <c r="K43" s="25">
        <v>75527499.359999999</v>
      </c>
      <c r="L43" s="25">
        <v>48458588.920000002</v>
      </c>
      <c r="M43" s="86"/>
      <c r="N43" s="26">
        <v>812871.16630699998</v>
      </c>
      <c r="O43" s="24">
        <v>57252825.758318998</v>
      </c>
      <c r="P43" s="25">
        <v>76211100</v>
      </c>
      <c r="Q43" s="26">
        <v>52145733.167847998</v>
      </c>
      <c r="R43" s="24">
        <v>-5519192.6676859995</v>
      </c>
      <c r="S43" s="73">
        <v>-5.166555664874134E-2</v>
      </c>
      <c r="T43" s="74">
        <v>-0.16130618025984564</v>
      </c>
    </row>
    <row r="44" spans="1:21" x14ac:dyDescent="0.3">
      <c r="A44" s="56">
        <v>15</v>
      </c>
      <c r="B44" s="15" t="s">
        <v>174</v>
      </c>
      <c r="C44" s="27">
        <v>25323825.309999999</v>
      </c>
      <c r="D44" s="28">
        <v>24627997.809999999</v>
      </c>
      <c r="E44" s="28">
        <v>0</v>
      </c>
      <c r="F44" s="29">
        <v>0</v>
      </c>
      <c r="G44" s="27">
        <v>15645582.470000001</v>
      </c>
      <c r="H44" s="28">
        <v>15209080.210000001</v>
      </c>
      <c r="I44" s="28">
        <v>0</v>
      </c>
      <c r="J44" s="28">
        <v>15209080.210000001</v>
      </c>
      <c r="K44" s="28">
        <v>14236705.380000001</v>
      </c>
      <c r="L44" s="28">
        <v>972374.83</v>
      </c>
      <c r="M44" s="86"/>
      <c r="N44" s="29">
        <v>0</v>
      </c>
      <c r="O44" s="27">
        <v>9678242.8399999999</v>
      </c>
      <c r="P44" s="28">
        <v>3700005</v>
      </c>
      <c r="Q44" s="29">
        <v>9478242.8399999999</v>
      </c>
      <c r="R44" s="27">
        <v>-791340.69</v>
      </c>
      <c r="S44" s="71">
        <v>-7.6555024047649828E-2</v>
      </c>
      <c r="T44" s="72">
        <v>-0.17138605877734928</v>
      </c>
      <c r="U44" s="76"/>
    </row>
    <row r="45" spans="1:21" x14ac:dyDescent="0.3">
      <c r="A45" s="55">
        <v>16</v>
      </c>
      <c r="B45" s="12" t="s">
        <v>282</v>
      </c>
      <c r="C45" s="24">
        <v>12821026</v>
      </c>
      <c r="D45" s="25">
        <v>1821283</v>
      </c>
      <c r="E45" s="25">
        <v>0</v>
      </c>
      <c r="F45" s="26">
        <v>0</v>
      </c>
      <c r="G45" s="24">
        <v>398414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86"/>
      <c r="N45" s="26">
        <v>0</v>
      </c>
      <c r="O45" s="24">
        <v>12422612</v>
      </c>
      <c r="P45" s="25">
        <v>16632000</v>
      </c>
      <c r="Q45" s="26">
        <v>3464926</v>
      </c>
      <c r="R45" s="24">
        <v>-2074470</v>
      </c>
      <c r="S45" s="73">
        <v>-0.30345905509370469</v>
      </c>
      <c r="T45" s="74">
        <v>-0.31001199991287176</v>
      </c>
    </row>
    <row r="46" spans="1:21" x14ac:dyDescent="0.3">
      <c r="A46" s="56">
        <v>17</v>
      </c>
      <c r="B46" s="15" t="s">
        <v>280</v>
      </c>
      <c r="C46" s="27">
        <v>8702432.5999999996</v>
      </c>
      <c r="D46" s="28">
        <v>8473067.1600000001</v>
      </c>
      <c r="E46" s="28">
        <v>0</v>
      </c>
      <c r="F46" s="29">
        <v>0</v>
      </c>
      <c r="G46" s="27">
        <v>968128.52010199998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86"/>
      <c r="N46" s="29">
        <v>0</v>
      </c>
      <c r="O46" s="27">
        <v>7734304.0798979998</v>
      </c>
      <c r="P46" s="28">
        <v>7549407.3398979995</v>
      </c>
      <c r="Q46" s="29">
        <v>7534304.0798979998</v>
      </c>
      <c r="R46" s="27">
        <v>-194496.78</v>
      </c>
      <c r="S46" s="71">
        <v>-4.9027781827093567E-2</v>
      </c>
      <c r="T46" s="72">
        <v>-5.320100519243684E-2</v>
      </c>
      <c r="U46" s="76"/>
    </row>
    <row r="47" spans="1:21" x14ac:dyDescent="0.3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3">
      <c r="K48" s="87"/>
      <c r="L48" s="88"/>
    </row>
    <row r="49" spans="3:12" x14ac:dyDescent="0.3">
      <c r="C49" s="62"/>
      <c r="K49" s="87"/>
      <c r="L49" s="88"/>
    </row>
    <row r="50" spans="3:12" x14ac:dyDescent="0.3">
      <c r="K50" s="87"/>
      <c r="L50" s="88"/>
    </row>
    <row r="51" spans="3:12" x14ac:dyDescent="0.3">
      <c r="K51" s="87"/>
      <c r="L51" s="88"/>
    </row>
    <row r="52" spans="3:12" x14ac:dyDescent="0.3">
      <c r="K52" s="87"/>
      <c r="L52" s="88"/>
    </row>
    <row r="53" spans="3:12" x14ac:dyDescent="0.3">
      <c r="K53" s="87"/>
      <c r="L53" s="88"/>
    </row>
    <row r="54" spans="3:12" x14ac:dyDescent="0.3">
      <c r="K54" s="87"/>
      <c r="L54" s="88"/>
    </row>
    <row r="55" spans="3:12" x14ac:dyDescent="0.3">
      <c r="K55" s="87"/>
      <c r="L55" s="88"/>
    </row>
    <row r="56" spans="3:12" x14ac:dyDescent="0.3">
      <c r="K56" s="87"/>
      <c r="L56" s="88"/>
    </row>
    <row r="57" spans="3:12" x14ac:dyDescent="0.3">
      <c r="K57" s="87"/>
      <c r="L57" s="88"/>
    </row>
    <row r="58" spans="3:12" x14ac:dyDescent="0.3">
      <c r="K58" s="87"/>
      <c r="L58" s="88"/>
    </row>
    <row r="59" spans="3:12" x14ac:dyDescent="0.3">
      <c r="K59" s="87"/>
      <c r="L59" s="88"/>
    </row>
  </sheetData>
  <mergeCells count="9">
    <mergeCell ref="R27:T27"/>
    <mergeCell ref="O27:Q27"/>
    <mergeCell ref="B5:B6"/>
    <mergeCell ref="A5:A6"/>
    <mergeCell ref="A27:A28"/>
    <mergeCell ref="B27:B28"/>
    <mergeCell ref="C5:J5"/>
    <mergeCell ref="C27:F27"/>
    <mergeCell ref="H27:N27"/>
  </mergeCells>
  <pageMargins left="0" right="0" top="0.25" bottom="0.25" header="0.05" footer="0.05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Z48"/>
  <sheetViews>
    <sheetView view="pageBreakPreview" zoomScaleNormal="100" zoomScaleSheetLayoutView="100" workbookViewId="0"/>
  </sheetViews>
  <sheetFormatPr defaultColWidth="9.1796875" defaultRowHeight="13" x14ac:dyDescent="0.3"/>
  <cols>
    <col min="1" max="1" width="5.81640625" style="6" customWidth="1"/>
    <col min="2" max="2" width="33.7265625" style="6" bestFit="1" customWidth="1"/>
    <col min="3" max="3" width="12.26953125" style="6" bestFit="1" customWidth="1"/>
    <col min="4" max="5" width="12.7265625" style="6" bestFit="1" customWidth="1"/>
    <col min="6" max="6" width="11.81640625" style="6" bestFit="1" customWidth="1"/>
    <col min="7" max="8" width="13.453125" style="6" bestFit="1" customWidth="1"/>
    <col min="9" max="9" width="13" style="6" bestFit="1" customWidth="1"/>
    <col min="10" max="10" width="12.54296875" style="6" bestFit="1" customWidth="1"/>
    <col min="11" max="11" width="12.26953125" style="6" bestFit="1" customWidth="1"/>
    <col min="12" max="12" width="12.54296875" style="6" bestFit="1" customWidth="1"/>
    <col min="13" max="13" width="11.54296875" style="6" bestFit="1" customWidth="1"/>
    <col min="14" max="14" width="10.81640625" style="6" bestFit="1" customWidth="1"/>
    <col min="15" max="15" width="12.54296875" style="6" bestFit="1" customWidth="1"/>
    <col min="16" max="16" width="14" style="6" bestFit="1" customWidth="1"/>
    <col min="17" max="17" width="9.54296875" style="6" customWidth="1"/>
    <col min="18" max="18" width="9.453125" style="6" bestFit="1" customWidth="1"/>
    <col min="19" max="19" width="8.81640625" style="6" bestFit="1" customWidth="1"/>
    <col min="20" max="20" width="8" style="6" bestFit="1" customWidth="1"/>
    <col min="21" max="21" width="9.26953125" style="6" bestFit="1" customWidth="1"/>
    <col min="22" max="22" width="12.26953125" style="6" bestFit="1" customWidth="1"/>
    <col min="23" max="23" width="6.7265625" style="6" bestFit="1" customWidth="1"/>
    <col min="24" max="24" width="7.26953125" style="6" bestFit="1" customWidth="1"/>
    <col min="25" max="26" width="12.1796875" style="6" bestFit="1" customWidth="1"/>
    <col min="27" max="16384" width="9.1796875" style="6"/>
  </cols>
  <sheetData>
    <row r="1" spans="1:10" x14ac:dyDescent="0.3">
      <c r="C1" s="64"/>
    </row>
    <row r="2" spans="1:10" x14ac:dyDescent="0.3">
      <c r="A2" s="6" t="s">
        <v>84</v>
      </c>
    </row>
    <row r="3" spans="1:10" x14ac:dyDescent="0.3">
      <c r="B3" s="78">
        <f>BS!B3</f>
        <v>45504</v>
      </c>
    </row>
    <row r="4" spans="1:10" ht="13.5" thickBot="1" x14ac:dyDescent="0.35"/>
    <row r="5" spans="1:10" x14ac:dyDescent="0.3">
      <c r="A5" s="173" t="s">
        <v>0</v>
      </c>
      <c r="B5" s="171" t="s">
        <v>49</v>
      </c>
      <c r="C5" s="175" t="s">
        <v>48</v>
      </c>
      <c r="D5" s="176"/>
      <c r="E5" s="176"/>
      <c r="F5" s="176"/>
      <c r="G5" s="176"/>
      <c r="H5" s="176"/>
      <c r="I5" s="176"/>
      <c r="J5" s="177"/>
    </row>
    <row r="6" spans="1:10" s="11" customFormat="1" ht="55.5" x14ac:dyDescent="0.3">
      <c r="A6" s="174"/>
      <c r="B6" s="172"/>
      <c r="C6" s="8" t="s">
        <v>1</v>
      </c>
      <c r="D6" s="9" t="s">
        <v>6</v>
      </c>
      <c r="E6" s="9" t="s">
        <v>7</v>
      </c>
      <c r="F6" s="9" t="s">
        <v>26</v>
      </c>
      <c r="G6" s="9" t="s">
        <v>50</v>
      </c>
      <c r="H6" s="9" t="s">
        <v>25</v>
      </c>
      <c r="I6" s="9" t="s">
        <v>8</v>
      </c>
      <c r="J6" s="8" t="s">
        <v>10</v>
      </c>
    </row>
    <row r="7" spans="1:10" x14ac:dyDescent="0.3">
      <c r="A7" s="55">
        <v>1</v>
      </c>
      <c r="B7" s="12" t="str">
        <f>B30</f>
        <v>TBC Bank</v>
      </c>
      <c r="C7" s="31">
        <f>BS!C7</f>
        <v>0.39514703471574836</v>
      </c>
      <c r="D7" s="32">
        <f>BS!D7</f>
        <v>0.39070481513677219</v>
      </c>
      <c r="E7" s="32">
        <f>BS!E7</f>
        <v>0.39943535958796361</v>
      </c>
      <c r="F7" s="32">
        <f>BS!F7</f>
        <v>0.38907935660198023</v>
      </c>
      <c r="G7" s="32">
        <f>BS!G7</f>
        <v>0.37280269999497745</v>
      </c>
      <c r="H7" s="32">
        <f>BS!H7</f>
        <v>0.39553577037402887</v>
      </c>
      <c r="I7" s="32">
        <f>BS!I7</f>
        <v>0.35704801508530304</v>
      </c>
      <c r="J7" s="33">
        <f>BS!J7</f>
        <v>0.3709056396166634</v>
      </c>
    </row>
    <row r="8" spans="1:10" x14ac:dyDescent="0.3">
      <c r="A8" s="56">
        <v>2</v>
      </c>
      <c r="B8" s="15" t="str">
        <f t="shared" ref="B8:B23" si="0">B31</f>
        <v>Bank of Georgia</v>
      </c>
      <c r="C8" s="34">
        <f>BS!C8</f>
        <v>0.38421954711721223</v>
      </c>
      <c r="D8" s="35">
        <f>BS!D8</f>
        <v>0.3745580204132587</v>
      </c>
      <c r="E8" s="35">
        <f>BS!E8</f>
        <v>0.38796667059089091</v>
      </c>
      <c r="F8" s="35">
        <f>BS!F8</f>
        <v>0.41153042202099643</v>
      </c>
      <c r="G8" s="35">
        <f>BS!G8</f>
        <v>0.42401123796271345</v>
      </c>
      <c r="H8" s="35">
        <f>BS!H8</f>
        <v>0.37686135843847324</v>
      </c>
      <c r="I8" s="35">
        <f>BS!I8</f>
        <v>0.45668748815890492</v>
      </c>
      <c r="J8" s="36">
        <f>BS!J8</f>
        <v>0.3630374997954029</v>
      </c>
    </row>
    <row r="9" spans="1:10" x14ac:dyDescent="0.3">
      <c r="A9" s="55">
        <v>3</v>
      </c>
      <c r="B9" s="12" t="str">
        <f t="shared" si="0"/>
        <v>Liberty Bank</v>
      </c>
      <c r="C9" s="31">
        <f>BS!C9</f>
        <v>5.2881734696310696E-2</v>
      </c>
      <c r="D9" s="32">
        <f>BS!D9</f>
        <v>5.7014881706616255E-2</v>
      </c>
      <c r="E9" s="32">
        <f>BS!E9</f>
        <v>5.4642044168474214E-2</v>
      </c>
      <c r="F9" s="32">
        <f>BS!F9</f>
        <v>5.5498042517435682E-2</v>
      </c>
      <c r="G9" s="32">
        <f>BS!G9</f>
        <v>6.0923898238373214E-2</v>
      </c>
      <c r="H9" s="32">
        <f>BS!H9</f>
        <v>5.6213033992112291E-2</v>
      </c>
      <c r="I9" s="32">
        <f>BS!I9</f>
        <v>6.418866540860442E-2</v>
      </c>
      <c r="J9" s="33">
        <f>BS!J9</f>
        <v>4.2930912719502994E-2</v>
      </c>
    </row>
    <row r="10" spans="1:10" x14ac:dyDescent="0.3">
      <c r="A10" s="56">
        <v>4</v>
      </c>
      <c r="B10" s="15" t="str">
        <f t="shared" si="0"/>
        <v>Basis Bank</v>
      </c>
      <c r="C10" s="34">
        <f>BS!C10</f>
        <v>4.0385077838521855E-2</v>
      </c>
      <c r="D10" s="35">
        <f>BS!D10</f>
        <v>4.4865922642950258E-2</v>
      </c>
      <c r="E10" s="35">
        <f>BS!E10</f>
        <v>3.9951192814538156E-2</v>
      </c>
      <c r="F10" s="35">
        <f>BS!F10</f>
        <v>4.281765309571809E-2</v>
      </c>
      <c r="G10" s="35">
        <f>BS!G10</f>
        <v>4.2028335459127319E-2</v>
      </c>
      <c r="H10" s="35">
        <f>BS!H10</f>
        <v>4.3962711009525042E-2</v>
      </c>
      <c r="I10" s="35">
        <f>BS!I10</f>
        <v>4.0687756435469388E-2</v>
      </c>
      <c r="J10" s="36">
        <f>BS!J10</f>
        <v>4.2837778796285558E-2</v>
      </c>
    </row>
    <row r="11" spans="1:10" x14ac:dyDescent="0.3">
      <c r="A11" s="55">
        <v>5</v>
      </c>
      <c r="B11" s="12" t="str">
        <f t="shared" si="0"/>
        <v>Credo Bank</v>
      </c>
      <c r="C11" s="31">
        <f>BS!C11</f>
        <v>3.134434924242336E-2</v>
      </c>
      <c r="D11" s="32">
        <f>BS!D11</f>
        <v>3.9179791997195006E-2</v>
      </c>
      <c r="E11" s="32">
        <f>BS!E11</f>
        <v>3.2275733912287836E-2</v>
      </c>
      <c r="F11" s="32">
        <f>BS!F11</f>
        <v>1.7797189248881115E-2</v>
      </c>
      <c r="G11" s="32">
        <f>BS!G11</f>
        <v>1.9547237645961741E-2</v>
      </c>
      <c r="H11" s="32">
        <f>BS!H11</f>
        <v>1.2599730018183534E-2</v>
      </c>
      <c r="I11" s="32">
        <f>BS!I11</f>
        <v>2.4362064317332146E-2</v>
      </c>
      <c r="J11" s="33">
        <f>BS!J11</f>
        <v>2.6079341596964789E-2</v>
      </c>
    </row>
    <row r="12" spans="1:10" x14ac:dyDescent="0.3">
      <c r="A12" s="56">
        <v>6</v>
      </c>
      <c r="B12" s="15" t="str">
        <f t="shared" si="0"/>
        <v>ProCredit Bank</v>
      </c>
      <c r="C12" s="34">
        <f>BS!C12</f>
        <v>2.2218962641029939E-2</v>
      </c>
      <c r="D12" s="35">
        <f>BS!D12</f>
        <v>2.2637697828632026E-2</v>
      </c>
      <c r="E12" s="35">
        <f>BS!E12</f>
        <v>2.1827773524638223E-2</v>
      </c>
      <c r="F12" s="35">
        <f>BS!F12</f>
        <v>2.0596023290123843E-2</v>
      </c>
      <c r="G12" s="35">
        <f>BS!G12</f>
        <v>2.1322353353205131E-2</v>
      </c>
      <c r="H12" s="35">
        <f>BS!H12</f>
        <v>2.6083329247013055E-2</v>
      </c>
      <c r="I12" s="35">
        <f>BS!I12</f>
        <v>1.8022857340620028E-2</v>
      </c>
      <c r="J12" s="36">
        <f>BS!J12</f>
        <v>2.4430308621636913E-2</v>
      </c>
    </row>
    <row r="13" spans="1:10" x14ac:dyDescent="0.3">
      <c r="A13" s="55">
        <v>7</v>
      </c>
      <c r="B13" s="12" t="str">
        <f t="shared" si="0"/>
        <v>Tera bank</v>
      </c>
      <c r="C13" s="31">
        <f>BS!C13</f>
        <v>2.1103518256315297E-2</v>
      </c>
      <c r="D13" s="32">
        <f>BS!D13</f>
        <v>2.4097085225524492E-2</v>
      </c>
      <c r="E13" s="32">
        <f>BS!E13</f>
        <v>2.1171952477203982E-2</v>
      </c>
      <c r="F13" s="32">
        <f>BS!F13</f>
        <v>2.1430318614472421E-2</v>
      </c>
      <c r="G13" s="32">
        <f>BS!G13</f>
        <v>2.0986299531909832E-2</v>
      </c>
      <c r="H13" s="32">
        <f>BS!H13</f>
        <v>2.6456919396728402E-2</v>
      </c>
      <c r="I13" s="32">
        <f>BS!I13</f>
        <v>1.7194999421818253E-2</v>
      </c>
      <c r="J13" s="33">
        <f>BS!J13</f>
        <v>2.0716667685052613E-2</v>
      </c>
    </row>
    <row r="14" spans="1:10" x14ac:dyDescent="0.3">
      <c r="A14" s="56">
        <v>8</v>
      </c>
      <c r="B14" s="15" t="str">
        <f t="shared" si="0"/>
        <v>Cartu Bank</v>
      </c>
      <c r="C14" s="34">
        <f>BS!C14</f>
        <v>1.980098911453515E-2</v>
      </c>
      <c r="D14" s="35">
        <f>BS!D14</f>
        <v>1.6742831813770492E-2</v>
      </c>
      <c r="E14" s="35">
        <f>BS!E14</f>
        <v>1.7427399833302996E-2</v>
      </c>
      <c r="F14" s="35">
        <f>BS!F14</f>
        <v>2.0653490685838785E-2</v>
      </c>
      <c r="G14" s="35">
        <f>BS!G14</f>
        <v>2.3119472932297876E-2</v>
      </c>
      <c r="H14" s="35">
        <f>BS!H14</f>
        <v>3.709804158865114E-2</v>
      </c>
      <c r="I14" s="35">
        <f>BS!I14</f>
        <v>1.343191463080113E-2</v>
      </c>
      <c r="J14" s="36">
        <f>BS!J14</f>
        <v>3.3218609266844876E-2</v>
      </c>
    </row>
    <row r="15" spans="1:10" x14ac:dyDescent="0.3">
      <c r="A15" s="55">
        <v>9</v>
      </c>
      <c r="B15" s="12" t="str">
        <f t="shared" si="0"/>
        <v>HALYK Bank</v>
      </c>
      <c r="C15" s="31">
        <f>BS!C15</f>
        <v>1.0277263384621082E-2</v>
      </c>
      <c r="D15" s="32">
        <f>BS!D15</f>
        <v>1.2158749505515178E-2</v>
      </c>
      <c r="E15" s="32">
        <f>BS!E15</f>
        <v>8.7584534502472729E-3</v>
      </c>
      <c r="F15" s="32">
        <f>BS!F15</f>
        <v>4.6192807981138961E-3</v>
      </c>
      <c r="G15" s="32">
        <f>BS!G15</f>
        <v>3.3590866032071225E-3</v>
      </c>
      <c r="H15" s="32">
        <f>BS!H15</f>
        <v>4.5228126640441913E-3</v>
      </c>
      <c r="I15" s="32">
        <f>BS!I15</f>
        <v>2.5525902917120083E-3</v>
      </c>
      <c r="J15" s="33">
        <f>BS!J15</f>
        <v>1.8862916947645931E-2</v>
      </c>
    </row>
    <row r="16" spans="1:10" x14ac:dyDescent="0.3">
      <c r="A16" s="56">
        <v>10</v>
      </c>
      <c r="B16" s="15" t="str">
        <f t="shared" si="0"/>
        <v>Pasha Bank</v>
      </c>
      <c r="C16" s="34">
        <f>BS!C16</f>
        <v>6.6742677105751423E-3</v>
      </c>
      <c r="D16" s="35">
        <f>BS!D16</f>
        <v>5.8972418544516935E-3</v>
      </c>
      <c r="E16" s="35">
        <f>BS!E16</f>
        <v>6.2711763471453011E-3</v>
      </c>
      <c r="F16" s="35">
        <f>BS!F16</f>
        <v>6.9448840968429765E-3</v>
      </c>
      <c r="G16" s="35">
        <f>BS!G16</f>
        <v>4.5921314931300665E-3</v>
      </c>
      <c r="H16" s="35">
        <f>BS!H16</f>
        <v>8.2196895000663725E-3</v>
      </c>
      <c r="I16" s="35">
        <f>BS!I16</f>
        <v>2.0781273380419858E-3</v>
      </c>
      <c r="J16" s="36">
        <f>BS!J16</f>
        <v>8.9528956815605274E-3</v>
      </c>
    </row>
    <row r="17" spans="1:26" x14ac:dyDescent="0.3">
      <c r="A17" s="55">
        <v>11</v>
      </c>
      <c r="B17" s="12" t="str">
        <f t="shared" si="0"/>
        <v>VTB Bank Georgia</v>
      </c>
      <c r="C17" s="31">
        <f>BS!C17</f>
        <v>5.2595748103577396E-3</v>
      </c>
      <c r="D17" s="32">
        <f>BS!D17</f>
        <v>3.5113933067483921E-3</v>
      </c>
      <c r="E17" s="32">
        <f>BS!E17</f>
        <v>1.908407221924701E-3</v>
      </c>
      <c r="F17" s="32">
        <f>BS!F17</f>
        <v>2.8717086520478439E-4</v>
      </c>
      <c r="G17" s="32">
        <f>BS!G17</f>
        <v>3.2252425970926021E-4</v>
      </c>
      <c r="H17" s="32">
        <f>BS!H17</f>
        <v>5.9551832949601312E-4</v>
      </c>
      <c r="I17" s="32">
        <f>BS!I17</f>
        <v>1.3333135791527038E-4</v>
      </c>
      <c r="J17" s="33">
        <f>BS!J17</f>
        <v>2.4203330280211939E-2</v>
      </c>
    </row>
    <row r="18" spans="1:26" x14ac:dyDescent="0.3">
      <c r="A18" s="56">
        <v>12</v>
      </c>
      <c r="B18" s="15" t="str">
        <f t="shared" si="0"/>
        <v>IS Bank</v>
      </c>
      <c r="C18" s="34">
        <f>BS!C18</f>
        <v>5.1837691137794142E-3</v>
      </c>
      <c r="D18" s="35">
        <f>BS!D18</f>
        <v>4.5035183326849202E-3</v>
      </c>
      <c r="E18" s="35">
        <f>BS!E18</f>
        <v>4.1593363218557951E-3</v>
      </c>
      <c r="F18" s="35">
        <f>BS!F18</f>
        <v>3.6800142178314236E-3</v>
      </c>
      <c r="G18" s="35">
        <f>BS!G18</f>
        <v>2.1422811179558428E-3</v>
      </c>
      <c r="H18" s="35">
        <f>BS!H18</f>
        <v>3.9848918128367284E-3</v>
      </c>
      <c r="I18" s="35">
        <f>BS!I18</f>
        <v>8.6529783215235441E-4</v>
      </c>
      <c r="J18" s="36">
        <f>BS!J18</f>
        <v>1.0974766954008119E-2</v>
      </c>
    </row>
    <row r="19" spans="1:26" x14ac:dyDescent="0.3">
      <c r="A19" s="55">
        <v>13</v>
      </c>
      <c r="B19" s="12" t="str">
        <f t="shared" si="0"/>
        <v>Ziraat Bank</v>
      </c>
      <c r="C19" s="31">
        <f>BS!C19</f>
        <v>2.6098625142998407E-3</v>
      </c>
      <c r="D19" s="32">
        <f>BS!D19</f>
        <v>2.5332240322022206E-3</v>
      </c>
      <c r="E19" s="32">
        <f>BS!E19</f>
        <v>1.9796872699749482E-3</v>
      </c>
      <c r="F19" s="32">
        <f>BS!F19</f>
        <v>2.3214919016144144E-3</v>
      </c>
      <c r="G19" s="32">
        <f>BS!G19</f>
        <v>2.083431250888531E-3</v>
      </c>
      <c r="H19" s="32">
        <f>BS!H19</f>
        <v>3.5196385569411831E-3</v>
      </c>
      <c r="I19" s="32">
        <f>BS!I19</f>
        <v>1.0880974400768806E-3</v>
      </c>
      <c r="J19" s="33">
        <f>BS!J19</f>
        <v>6.1721689022958453E-3</v>
      </c>
    </row>
    <row r="20" spans="1:26" x14ac:dyDescent="0.3">
      <c r="A20" s="56">
        <v>14</v>
      </c>
      <c r="B20" s="15" t="str">
        <f t="shared" si="0"/>
        <v>Silk Bank</v>
      </c>
      <c r="C20" s="34">
        <f>BS!C20</f>
        <v>2.354155053242882E-3</v>
      </c>
      <c r="D20" s="35">
        <f>BS!D20</f>
        <v>1.5948262036783445E-3</v>
      </c>
      <c r="E20" s="35">
        <f>BS!E20</f>
        <v>1.99407274953567E-3</v>
      </c>
      <c r="F20" s="35">
        <f>BS!F20</f>
        <v>2.4809076169300353E-3</v>
      </c>
      <c r="G20" s="35">
        <f>BS!G20</f>
        <v>2.4575484950049497E-3</v>
      </c>
      <c r="H20" s="35">
        <f>BS!H20</f>
        <v>3.6571864738510493E-3</v>
      </c>
      <c r="I20" s="35">
        <f>BS!I20</f>
        <v>1.626164170438992E-3</v>
      </c>
      <c r="J20" s="36">
        <f>BS!J20</f>
        <v>4.389657872936362E-3</v>
      </c>
    </row>
    <row r="21" spans="1:26" x14ac:dyDescent="0.3">
      <c r="A21" s="55">
        <v>15</v>
      </c>
      <c r="B21" s="12" t="str">
        <f t="shared" si="0"/>
        <v>Paysera</v>
      </c>
      <c r="C21" s="31">
        <f>BS!C21</f>
        <v>2.918456505650711E-4</v>
      </c>
      <c r="D21" s="32">
        <f>BS!D21</f>
        <v>0</v>
      </c>
      <c r="E21" s="32">
        <f>BS!E21</f>
        <v>2.1220497011254413E-4</v>
      </c>
      <c r="F21" s="32">
        <f>BS!F21</f>
        <v>2.6375442801603407E-4</v>
      </c>
      <c r="G21" s="32">
        <f>BS!G21</f>
        <v>3.0146166153807355E-4</v>
      </c>
      <c r="H21" s="32">
        <f>BS!H21</f>
        <v>6.8936859804884806E-4</v>
      </c>
      <c r="I21" s="32">
        <f>BS!I21</f>
        <v>3.2630770809137002E-5</v>
      </c>
      <c r="J21" s="33">
        <f>BS!J21</f>
        <v>7.4204503124673988E-4</v>
      </c>
    </row>
    <row r="22" spans="1:26" s="79" customFormat="1" x14ac:dyDescent="0.3">
      <c r="A22" s="56">
        <v>16</v>
      </c>
      <c r="B22" s="15" t="str">
        <f t="shared" si="0"/>
        <v>HashBank</v>
      </c>
      <c r="C22" s="34">
        <f>BS!C22</f>
        <v>1.477565347287452E-4</v>
      </c>
      <c r="D22" s="35">
        <f>BS!D22</f>
        <v>0</v>
      </c>
      <c r="E22" s="35">
        <f>BS!E22</f>
        <v>5.4037892884162565E-6</v>
      </c>
      <c r="F22" s="35">
        <f>BS!F22</f>
        <v>0</v>
      </c>
      <c r="G22" s="35">
        <f>BS!G22</f>
        <v>0</v>
      </c>
      <c r="H22" s="35">
        <f>BS!H22</f>
        <v>0</v>
      </c>
      <c r="I22" s="35">
        <f>BS!I22</f>
        <v>0</v>
      </c>
      <c r="J22" s="36">
        <f>BS!J22</f>
        <v>9.5245982789435009E-4</v>
      </c>
    </row>
    <row r="23" spans="1:26" ht="13.5" thickBot="1" x14ac:dyDescent="0.35">
      <c r="A23" s="55">
        <v>17</v>
      </c>
      <c r="B23" s="12" t="str">
        <f t="shared" si="0"/>
        <v>PaveBank</v>
      </c>
      <c r="C23" s="31">
        <f>BS!C23</f>
        <v>1.0029160573314994E-4</v>
      </c>
      <c r="D23" s="32">
        <f>BS!D23</f>
        <v>0</v>
      </c>
      <c r="E23" s="32">
        <f>BS!E23</f>
        <v>1.3130970615333473E-5</v>
      </c>
      <c r="F23" s="32">
        <f>BS!F23</f>
        <v>0</v>
      </c>
      <c r="G23" s="32">
        <f>BS!G23</f>
        <v>0</v>
      </c>
      <c r="H23" s="32">
        <f>BS!H23</f>
        <v>0</v>
      </c>
      <c r="I23" s="32">
        <f>BS!I23</f>
        <v>0</v>
      </c>
      <c r="J23" s="33">
        <f>BS!J23</f>
        <v>5.9300040384600427E-4</v>
      </c>
    </row>
    <row r="24" spans="1:26" ht="13.5" thickBot="1" x14ac:dyDescent="0.35">
      <c r="A24" s="56"/>
      <c r="B24" s="19" t="s">
        <v>51</v>
      </c>
      <c r="C24" s="20">
        <f>SUM(C7:C23)</f>
        <v>0.99999999999999989</v>
      </c>
      <c r="D24" s="21">
        <f t="shared" ref="D24:J24" si="1">SUM(D7:D23)</f>
        <v>1.0000000000000002</v>
      </c>
      <c r="E24" s="21">
        <f t="shared" si="1"/>
        <v>0.99999999999999978</v>
      </c>
      <c r="F24" s="21">
        <f t="shared" si="1"/>
        <v>1.0000000000000002</v>
      </c>
      <c r="G24" s="21">
        <f t="shared" si="1"/>
        <v>0.99999999999999978</v>
      </c>
      <c r="H24" s="21">
        <f t="shared" si="1"/>
        <v>0.99999999999999989</v>
      </c>
      <c r="I24" s="21">
        <f t="shared" si="1"/>
        <v>1</v>
      </c>
      <c r="J24" s="22">
        <f t="shared" si="1"/>
        <v>1</v>
      </c>
    </row>
    <row r="25" spans="1:26" x14ac:dyDescent="0.3">
      <c r="A25" s="56"/>
      <c r="B25" s="15"/>
      <c r="Y25" s="23"/>
      <c r="Z25" s="23"/>
    </row>
    <row r="26" spans="1:26" ht="13.5" thickBot="1" x14ac:dyDescent="0.35">
      <c r="B26" s="63" t="s">
        <v>54</v>
      </c>
    </row>
    <row r="27" spans="1:26" x14ac:dyDescent="0.3">
      <c r="A27" s="173" t="s">
        <v>0</v>
      </c>
      <c r="B27" s="171" t="s">
        <v>49</v>
      </c>
      <c r="C27" s="175" t="s">
        <v>1</v>
      </c>
      <c r="D27" s="176"/>
      <c r="E27" s="176"/>
      <c r="F27" s="177"/>
      <c r="G27" s="80" t="s">
        <v>2</v>
      </c>
      <c r="H27" s="81"/>
      <c r="I27" s="81"/>
      <c r="J27" s="81"/>
      <c r="K27" s="81"/>
      <c r="L27" s="81"/>
      <c r="M27" s="81"/>
      <c r="N27" s="82"/>
      <c r="O27" s="175" t="s">
        <v>3</v>
      </c>
      <c r="P27" s="176"/>
      <c r="Q27" s="177"/>
      <c r="R27" s="175" t="s">
        <v>4</v>
      </c>
      <c r="S27" s="176"/>
      <c r="T27" s="177"/>
    </row>
    <row r="28" spans="1:26" ht="106.5" x14ac:dyDescent="0.3">
      <c r="A28" s="174"/>
      <c r="B28" s="172"/>
      <c r="C28" s="8" t="s">
        <v>5</v>
      </c>
      <c r="D28" s="9" t="s">
        <v>52</v>
      </c>
      <c r="E28" s="9" t="s">
        <v>6</v>
      </c>
      <c r="F28" s="10" t="s">
        <v>9</v>
      </c>
      <c r="G28" s="8" t="s">
        <v>7</v>
      </c>
      <c r="H28" s="9" t="s">
        <v>26</v>
      </c>
      <c r="I28" s="9" t="s">
        <v>278</v>
      </c>
      <c r="J28" s="9" t="s">
        <v>50</v>
      </c>
      <c r="K28" s="9" t="s">
        <v>25</v>
      </c>
      <c r="L28" s="9" t="s">
        <v>8</v>
      </c>
      <c r="M28" s="9" t="s">
        <v>173</v>
      </c>
      <c r="N28" s="10" t="s">
        <v>53</v>
      </c>
      <c r="O28" s="8" t="s">
        <v>10</v>
      </c>
      <c r="P28" s="9" t="s">
        <v>11</v>
      </c>
      <c r="Q28" s="10" t="s">
        <v>12</v>
      </c>
      <c r="R28" s="8" t="str">
        <f>"NET Income of "&amp;MONTH($B$3)&amp;" months "&amp;YEAR($B$3)</f>
        <v>NET Income of 7 months 2024</v>
      </c>
      <c r="S28" s="9" t="s">
        <v>88</v>
      </c>
      <c r="T28" s="10" t="s">
        <v>89</v>
      </c>
    </row>
    <row r="29" spans="1:26" x14ac:dyDescent="0.3">
      <c r="A29" s="123"/>
      <c r="B29" s="124" t="s">
        <v>273</v>
      </c>
      <c r="C29" s="125">
        <f>BS!C29</f>
        <v>86771295926.350266</v>
      </c>
      <c r="D29" s="126">
        <f>BS!D29</f>
        <v>11790174555.565163</v>
      </c>
      <c r="E29" s="126">
        <f>BS!E29</f>
        <v>58357958696.998032</v>
      </c>
      <c r="F29" s="127">
        <f>BS!F29</f>
        <v>-1018974328.464591</v>
      </c>
      <c r="G29" s="125">
        <f>BS!G29</f>
        <v>73728633507.981812</v>
      </c>
      <c r="H29" s="126">
        <f>BS!H29</f>
        <v>57663790990.744682</v>
      </c>
      <c r="I29" s="126">
        <f>BS!I29</f>
        <v>5233029205.6889086</v>
      </c>
      <c r="J29" s="126">
        <f>BS!J29</f>
        <v>50451125799.554276</v>
      </c>
      <c r="K29" s="126">
        <f>BS!K29</f>
        <v>20651804303.669777</v>
      </c>
      <c r="L29" s="126">
        <f>BS!L29</f>
        <v>29799321495.884602</v>
      </c>
      <c r="M29" s="126">
        <f>BS!M29</f>
        <v>1903997757.52</v>
      </c>
      <c r="N29" s="127">
        <f>BS!N29</f>
        <v>14897473949.125271</v>
      </c>
      <c r="O29" s="125">
        <f>BS!O29</f>
        <v>13042662415.971161</v>
      </c>
      <c r="P29" s="126">
        <f>BS!P29</f>
        <v>1182414216.2998981</v>
      </c>
      <c r="Q29" s="127">
        <f>BS!Q29</f>
        <v>16319312617.948595</v>
      </c>
      <c r="R29" s="128">
        <f>BS!R29</f>
        <v>1747572878.1271803</v>
      </c>
      <c r="S29" s="129">
        <f>BS!S29</f>
        <v>3.6287348044121447E-2</v>
      </c>
      <c r="T29" s="130">
        <f>BS!T29</f>
        <v>0.24059637522380092</v>
      </c>
    </row>
    <row r="30" spans="1:26" x14ac:dyDescent="0.3">
      <c r="A30" s="56">
        <v>1</v>
      </c>
      <c r="B30" s="15" t="s">
        <v>159</v>
      </c>
      <c r="C30" s="27">
        <f>BS!C30</f>
        <v>34287420283.740002</v>
      </c>
      <c r="D30" s="28">
        <f>BS!D30</f>
        <v>5267174301.8299999</v>
      </c>
      <c r="E30" s="28">
        <f>BS!E30</f>
        <v>22800735464.470001</v>
      </c>
      <c r="F30" s="29">
        <f>BS!F30</f>
        <v>-317706009.81</v>
      </c>
      <c r="G30" s="27">
        <f>BS!G30</f>
        <v>29449823237.189899</v>
      </c>
      <c r="H30" s="28">
        <f>BS!H30</f>
        <v>22435790697.910004</v>
      </c>
      <c r="I30" s="28">
        <f>BS!I30</f>
        <v>2807018202.7431102</v>
      </c>
      <c r="J30" s="28">
        <f>BS!J30</f>
        <v>18808315915.8601</v>
      </c>
      <c r="K30" s="28">
        <f>BS!K30</f>
        <v>8168527324.8657103</v>
      </c>
      <c r="L30" s="28">
        <f>BS!L30</f>
        <v>10639788590.9944</v>
      </c>
      <c r="M30" s="86"/>
      <c r="N30" s="29">
        <f>BS!N30</f>
        <v>6547661408.96</v>
      </c>
      <c r="O30" s="27">
        <f>BS!O30</f>
        <v>4837597045.6999998</v>
      </c>
      <c r="P30" s="28">
        <f>BS!P30</f>
        <v>21015907.690000001</v>
      </c>
      <c r="Q30" s="29">
        <f>BS!Q30</f>
        <v>6442781393.2924995</v>
      </c>
      <c r="R30" s="27">
        <f>BS!R30</f>
        <v>682891345.10000002</v>
      </c>
      <c r="S30" s="71">
        <f>BS!S30</f>
        <v>3.6475461514026301E-2</v>
      </c>
      <c r="T30" s="72">
        <f>BS!T30</f>
        <v>0.2534551937105603</v>
      </c>
    </row>
    <row r="31" spans="1:26" x14ac:dyDescent="0.3">
      <c r="A31" s="55">
        <v>2</v>
      </c>
      <c r="B31" s="12" t="s">
        <v>158</v>
      </c>
      <c r="C31" s="24">
        <f>BS!C31</f>
        <v>33339228023.595901</v>
      </c>
      <c r="D31" s="25">
        <f>BS!D31</f>
        <v>3222633039.6954002</v>
      </c>
      <c r="E31" s="25">
        <f>BS!E31</f>
        <v>21858441484.906296</v>
      </c>
      <c r="F31" s="26">
        <f>BS!F31</f>
        <v>-312532385.85399997</v>
      </c>
      <c r="G31" s="24">
        <f>BS!G31</f>
        <v>28604252469.307701</v>
      </c>
      <c r="H31" s="25">
        <f>BS!H31</f>
        <v>23730404241.75169</v>
      </c>
      <c r="I31" s="25">
        <f>BS!I31</f>
        <v>1571195096.1199999</v>
      </c>
      <c r="J31" s="25">
        <f>BS!J31</f>
        <v>21391844306.881599</v>
      </c>
      <c r="K31" s="25">
        <f>BS!K31</f>
        <v>7782867024.0865002</v>
      </c>
      <c r="L31" s="25">
        <f>BS!L31</f>
        <v>13608977282.7952</v>
      </c>
      <c r="M31" s="86"/>
      <c r="N31" s="26">
        <f>BS!N31</f>
        <v>4479527576.6599998</v>
      </c>
      <c r="O31" s="24">
        <f>BS!O31</f>
        <v>4734975554.1696396</v>
      </c>
      <c r="P31" s="25">
        <f>BS!P31</f>
        <v>27993660.18</v>
      </c>
      <c r="Q31" s="26">
        <f>BS!Q31</f>
        <v>6112242679.9189396</v>
      </c>
      <c r="R31" s="24">
        <f>BS!R31</f>
        <v>853974350.11600804</v>
      </c>
      <c r="S31" s="73">
        <f>BS!S31</f>
        <v>4.6060747504681573E-2</v>
      </c>
      <c r="T31" s="74">
        <f>BS!T31</f>
        <v>0.32645196436786372</v>
      </c>
    </row>
    <row r="32" spans="1:26" x14ac:dyDescent="0.3">
      <c r="A32" s="56">
        <v>3</v>
      </c>
      <c r="B32" s="15" t="s">
        <v>160</v>
      </c>
      <c r="C32" s="27">
        <f>BS!C32</f>
        <v>4588616650.4323196</v>
      </c>
      <c r="D32" s="28">
        <f>BS!D32</f>
        <v>621274667.13</v>
      </c>
      <c r="E32" s="28">
        <f>BS!E32</f>
        <v>3327272111.74894</v>
      </c>
      <c r="F32" s="29">
        <f>BS!F32</f>
        <v>-138761323.91444299</v>
      </c>
      <c r="G32" s="27">
        <f>BS!G32</f>
        <v>4028683248.6243901</v>
      </c>
      <c r="H32" s="28">
        <f>BS!H32</f>
        <v>3200227524.120873</v>
      </c>
      <c r="I32" s="28">
        <f>BS!I32</f>
        <v>82246968.467457995</v>
      </c>
      <c r="J32" s="28">
        <f>BS!J32</f>
        <v>3073679254.2234101</v>
      </c>
      <c r="K32" s="28">
        <f>BS!K32</f>
        <v>1160900577.3206401</v>
      </c>
      <c r="L32" s="28">
        <f>BS!L32</f>
        <v>1912778676.90277</v>
      </c>
      <c r="M32" s="86"/>
      <c r="N32" s="29">
        <f>BS!N32</f>
        <v>743795417.51020598</v>
      </c>
      <c r="O32" s="27">
        <f>BS!O32</f>
        <v>559933401.80999994</v>
      </c>
      <c r="P32" s="28">
        <f>BS!P32</f>
        <v>44490459.259999998</v>
      </c>
      <c r="Q32" s="29">
        <f>BS!Q32</f>
        <v>542203860.30626905</v>
      </c>
      <c r="R32" s="27">
        <f>BS!R32</f>
        <v>65683064.752884999</v>
      </c>
      <c r="S32" s="71">
        <f>BS!S32</f>
        <v>2.5855088350660926E-2</v>
      </c>
      <c r="T32" s="72">
        <f>BS!T32</f>
        <v>0.21396395184075542</v>
      </c>
    </row>
    <row r="33" spans="1:21" x14ac:dyDescent="0.3">
      <c r="A33" s="55">
        <v>4</v>
      </c>
      <c r="B33" s="12" t="s">
        <v>163</v>
      </c>
      <c r="C33" s="24">
        <f>BS!C33</f>
        <v>3504265540.1350698</v>
      </c>
      <c r="D33" s="25">
        <f>BS!D33</f>
        <v>381176223.32589996</v>
      </c>
      <c r="E33" s="25">
        <f>BS!E33</f>
        <v>2618283660.5</v>
      </c>
      <c r="F33" s="26">
        <f>BS!F33</f>
        <v>-31951159</v>
      </c>
      <c r="G33" s="24">
        <f>BS!G33</f>
        <v>2945546853.2298002</v>
      </c>
      <c r="H33" s="25">
        <f>BS!H33</f>
        <v>2469028198.8256998</v>
      </c>
      <c r="I33" s="25">
        <f>BS!I33</f>
        <v>284650214.97130001</v>
      </c>
      <c r="J33" s="25">
        <f>BS!J33</f>
        <v>2120376839.3943</v>
      </c>
      <c r="K33" s="25">
        <f>BS!K33</f>
        <v>907909304.42750001</v>
      </c>
      <c r="L33" s="25">
        <f>BS!L33</f>
        <v>1212467534.9668</v>
      </c>
      <c r="M33" s="86"/>
      <c r="N33" s="26">
        <f>BS!N33</f>
        <v>431617957.32410002</v>
      </c>
      <c r="O33" s="24">
        <f>BS!O33</f>
        <v>558718687.49000001</v>
      </c>
      <c r="P33" s="25">
        <f>BS!P33</f>
        <v>18212575</v>
      </c>
      <c r="Q33" s="26">
        <f>BS!Q33</f>
        <v>633645775.30999994</v>
      </c>
      <c r="R33" s="24">
        <f>BS!R33</f>
        <v>42015016</v>
      </c>
      <c r="S33" s="73">
        <f>BS!S33</f>
        <v>2.0475012524778884E-2</v>
      </c>
      <c r="T33" s="74">
        <f>BS!T33</f>
        <v>0.13327998875784092</v>
      </c>
    </row>
    <row r="34" spans="1:21" x14ac:dyDescent="0.3">
      <c r="A34" s="56">
        <v>5</v>
      </c>
      <c r="B34" s="15" t="s">
        <v>166</v>
      </c>
      <c r="C34" s="27">
        <f>BS!C34</f>
        <v>2719789803.7331901</v>
      </c>
      <c r="D34" s="28">
        <f>BS!D34</f>
        <v>338454117.19</v>
      </c>
      <c r="E34" s="28">
        <f>BS!E34</f>
        <v>2286452683.1292801</v>
      </c>
      <c r="F34" s="29">
        <f>BS!F34</f>
        <v>-54307945.066088997</v>
      </c>
      <c r="G34" s="27">
        <f>BS!G34</f>
        <v>2379645756.82021</v>
      </c>
      <c r="H34" s="28">
        <f>BS!H34</f>
        <v>1026253401.070209</v>
      </c>
      <c r="I34" s="28">
        <f>BS!I34</f>
        <v>40073255.560000002</v>
      </c>
      <c r="J34" s="28">
        <f>BS!J34</f>
        <v>986180145.51019895</v>
      </c>
      <c r="K34" s="28">
        <f>BS!K34</f>
        <v>260207158.6146</v>
      </c>
      <c r="L34" s="28">
        <f>BS!L34</f>
        <v>725972986.89559901</v>
      </c>
      <c r="M34" s="86"/>
      <c r="N34" s="29">
        <f>BS!N34</f>
        <v>1282017609.3399999</v>
      </c>
      <c r="O34" s="27">
        <f>BS!O34</f>
        <v>340144048.48000598</v>
      </c>
      <c r="P34" s="28">
        <f>BS!P34</f>
        <v>5236850</v>
      </c>
      <c r="Q34" s="29">
        <f>BS!Q34</f>
        <v>394164888.900006</v>
      </c>
      <c r="R34" s="27">
        <f>BS!R34</f>
        <v>31363360.340004999</v>
      </c>
      <c r="S34" s="71">
        <f>BS!S34</f>
        <v>2.0929356819348481E-2</v>
      </c>
      <c r="T34" s="72">
        <f>BS!T34</f>
        <v>0.16814655598311307</v>
      </c>
    </row>
    <row r="35" spans="1:21" x14ac:dyDescent="0.3">
      <c r="A35" s="55">
        <v>6</v>
      </c>
      <c r="B35" s="12" t="s">
        <v>162</v>
      </c>
      <c r="C35" s="24">
        <f>BS!C35</f>
        <v>1927968182.5013299</v>
      </c>
      <c r="D35" s="25">
        <f>BS!D35</f>
        <v>437100549.84013903</v>
      </c>
      <c r="E35" s="25">
        <f>BS!E35</f>
        <v>1321089834.8784299</v>
      </c>
      <c r="F35" s="26">
        <f>BS!F35</f>
        <v>-29541910.069936</v>
      </c>
      <c r="G35" s="24">
        <f>BS!G35</f>
        <v>1609331914.4932799</v>
      </c>
      <c r="H35" s="25">
        <f>BS!H35</f>
        <v>1187644782.2422109</v>
      </c>
      <c r="I35" s="25">
        <f>BS!I35</f>
        <v>60301439.854400001</v>
      </c>
      <c r="J35" s="25">
        <f>BS!J35</f>
        <v>1075736731.3650999</v>
      </c>
      <c r="K35" s="25">
        <f>BS!K35</f>
        <v>538667811.19749999</v>
      </c>
      <c r="L35" s="25">
        <f>BS!L35</f>
        <v>537068920.16760004</v>
      </c>
      <c r="M35" s="86"/>
      <c r="N35" s="26">
        <f>BS!N35</f>
        <v>409206814.10765803</v>
      </c>
      <c r="O35" s="24">
        <f>BS!O35</f>
        <v>318636268.06999999</v>
      </c>
      <c r="P35" s="25">
        <f>BS!P35</f>
        <v>184600374.83000001</v>
      </c>
      <c r="Q35" s="26">
        <f>BS!Q35</f>
        <v>319563819.51999998</v>
      </c>
      <c r="R35" s="24">
        <f>BS!R35</f>
        <v>20698704.499952</v>
      </c>
      <c r="S35" s="73">
        <f>BS!S35</f>
        <v>1.9217974792064104E-2</v>
      </c>
      <c r="T35" s="74">
        <f>BS!T35</f>
        <v>0.11476008207867275</v>
      </c>
    </row>
    <row r="36" spans="1:21" x14ac:dyDescent="0.3">
      <c r="A36" s="56">
        <v>7</v>
      </c>
      <c r="B36" s="15" t="s">
        <v>165</v>
      </c>
      <c r="C36" s="27">
        <f>BS!C36</f>
        <v>1831179627.7058699</v>
      </c>
      <c r="D36" s="28">
        <f>BS!D36</f>
        <v>197599081.24000001</v>
      </c>
      <c r="E36" s="28">
        <f>BS!E36</f>
        <v>1406256704.3091998</v>
      </c>
      <c r="F36" s="29">
        <f>BS!F36</f>
        <v>-31412398.025295001</v>
      </c>
      <c r="G36" s="27">
        <f>BS!G36</f>
        <v>1560979124.8401799</v>
      </c>
      <c r="H36" s="28">
        <f>BS!H36</f>
        <v>1235753413.4500029</v>
      </c>
      <c r="I36" s="28">
        <f>BS!I36</f>
        <v>156721440.9456</v>
      </c>
      <c r="J36" s="28">
        <f>BS!J36</f>
        <v>1058782437.75151</v>
      </c>
      <c r="K36" s="28">
        <f>BS!K36</f>
        <v>546383121.8592</v>
      </c>
      <c r="L36" s="28">
        <f>BS!L36</f>
        <v>512399315.89231199</v>
      </c>
      <c r="M36" s="86"/>
      <c r="N36" s="29">
        <f>BS!N36</f>
        <v>303737045.05000001</v>
      </c>
      <c r="O36" s="27">
        <f>BS!O36</f>
        <v>270200503</v>
      </c>
      <c r="P36" s="28">
        <f>BS!P36</f>
        <v>121372000</v>
      </c>
      <c r="Q36" s="29">
        <f>BS!Q36</f>
        <v>320474379.50999999</v>
      </c>
      <c r="R36" s="27">
        <f>BS!R36</f>
        <v>18478994.538447998</v>
      </c>
      <c r="S36" s="71">
        <f>BS!S36</f>
        <v>1.8131695520782556E-2</v>
      </c>
      <c r="T36" s="72">
        <f>BS!T36</f>
        <v>0.12156515876248496</v>
      </c>
    </row>
    <row r="37" spans="1:21" x14ac:dyDescent="0.3">
      <c r="A37" s="55">
        <v>8</v>
      </c>
      <c r="B37" s="12" t="s">
        <v>164</v>
      </c>
      <c r="C37" s="24">
        <f>BS!C37</f>
        <v>1718157486.0917699</v>
      </c>
      <c r="D37" s="25">
        <f>BS!D37</f>
        <v>598171299.0843761</v>
      </c>
      <c r="E37" s="25">
        <f>BS!E37</f>
        <v>977077487.45880306</v>
      </c>
      <c r="F37" s="26">
        <f>BS!F37</f>
        <v>-51669075.773831002</v>
      </c>
      <c r="G37" s="24">
        <f>BS!G37</f>
        <v>1284898375.3066599</v>
      </c>
      <c r="H37" s="25">
        <f>BS!H37</f>
        <v>1190958570.1374998</v>
      </c>
      <c r="I37" s="25">
        <f>BS!I37</f>
        <v>24548122.834242001</v>
      </c>
      <c r="J37" s="25">
        <f>BS!J37</f>
        <v>1166403437.32675</v>
      </c>
      <c r="K37" s="25">
        <f>BS!K37</f>
        <v>766141494.93822598</v>
      </c>
      <c r="L37" s="25">
        <f>BS!L37</f>
        <v>400261942.38851899</v>
      </c>
      <c r="M37" s="86"/>
      <c r="N37" s="26">
        <f>BS!N37</f>
        <v>82306475.274700001</v>
      </c>
      <c r="O37" s="24">
        <f>BS!O37</f>
        <v>433259106.59550899</v>
      </c>
      <c r="P37" s="25">
        <f>BS!P37</f>
        <v>114430000</v>
      </c>
      <c r="Q37" s="26">
        <f>BS!Q37</f>
        <v>492639478.09550899</v>
      </c>
      <c r="R37" s="24">
        <f>BS!R37</f>
        <v>22158680.367559001</v>
      </c>
      <c r="S37" s="73">
        <f>BS!S37</f>
        <v>2.0472155695844978E-2</v>
      </c>
      <c r="T37" s="74">
        <f>BS!T37</f>
        <v>9.0592947868073939E-2</v>
      </c>
    </row>
    <row r="38" spans="1:21" x14ac:dyDescent="0.3">
      <c r="A38" s="56">
        <v>9</v>
      </c>
      <c r="B38" s="15" t="s">
        <v>167</v>
      </c>
      <c r="C38" s="27">
        <f>BS!C38</f>
        <v>891771462.46000004</v>
      </c>
      <c r="D38" s="28">
        <f>BS!D38</f>
        <v>142298621.99000001</v>
      </c>
      <c r="E38" s="28">
        <f>BS!E38</f>
        <v>709559801.45000005</v>
      </c>
      <c r="F38" s="29">
        <f>BS!F38</f>
        <v>-18774442.039999999</v>
      </c>
      <c r="G38" s="27">
        <f>BS!G38</f>
        <v>645748804.52999997</v>
      </c>
      <c r="H38" s="28">
        <f>BS!H38</f>
        <v>266365242.47</v>
      </c>
      <c r="I38" s="28">
        <f>BS!I38</f>
        <v>49934830.039999999</v>
      </c>
      <c r="J38" s="28">
        <f>BS!J38</f>
        <v>169469700.78999999</v>
      </c>
      <c r="K38" s="28">
        <f>BS!K38</f>
        <v>93404242.040000007</v>
      </c>
      <c r="L38" s="28">
        <f>BS!L38</f>
        <v>76065458.75</v>
      </c>
      <c r="M38" s="86"/>
      <c r="N38" s="29">
        <f>BS!N38</f>
        <v>363054042.58000004</v>
      </c>
      <c r="O38" s="27">
        <f>BS!O38</f>
        <v>246022657.92864701</v>
      </c>
      <c r="P38" s="28">
        <f>BS!P38</f>
        <v>76000000</v>
      </c>
      <c r="Q38" s="29">
        <f>BS!Q38</f>
        <v>260855188.68000001</v>
      </c>
      <c r="R38" s="27">
        <f>BS!R38</f>
        <v>11213376.068646999</v>
      </c>
      <c r="S38" s="71">
        <f>BS!S38</f>
        <v>2.1654539551029854E-2</v>
      </c>
      <c r="T38" s="72">
        <f>BS!T38</f>
        <v>7.9774890795583517E-2</v>
      </c>
    </row>
    <row r="39" spans="1:21" x14ac:dyDescent="0.3">
      <c r="A39" s="55">
        <v>10</v>
      </c>
      <c r="B39" s="12" t="s">
        <v>168</v>
      </c>
      <c r="C39" s="24">
        <f>BS!C39</f>
        <v>579134858.60599995</v>
      </c>
      <c r="D39" s="25">
        <f>BS!D39</f>
        <v>147843438.98140001</v>
      </c>
      <c r="E39" s="25">
        <f>BS!E39</f>
        <v>344150996.56830001</v>
      </c>
      <c r="F39" s="26">
        <f>BS!F39</f>
        <v>-9587190.8317000009</v>
      </c>
      <c r="G39" s="24">
        <f>BS!G39</f>
        <v>462365262.56260002</v>
      </c>
      <c r="H39" s="25">
        <f>BS!H39</f>
        <v>400468345.01530004</v>
      </c>
      <c r="I39" s="25">
        <f>BS!I39</f>
        <v>100401429.9726</v>
      </c>
      <c r="J39" s="25">
        <f>BS!J39</f>
        <v>231678203.648</v>
      </c>
      <c r="K39" s="25">
        <f>BS!K39</f>
        <v>169751418.9923</v>
      </c>
      <c r="L39" s="25">
        <f>BS!L39</f>
        <v>61926784.655699998</v>
      </c>
      <c r="M39" s="86"/>
      <c r="N39" s="26">
        <f>BS!N39</f>
        <v>55168471.075800002</v>
      </c>
      <c r="O39" s="24">
        <f>BS!O39</f>
        <v>116769596.02</v>
      </c>
      <c r="P39" s="25">
        <f>BS!P39</f>
        <v>136800000</v>
      </c>
      <c r="Q39" s="26">
        <f>BS!Q39</f>
        <v>131578368.32690001</v>
      </c>
      <c r="R39" s="24">
        <f>BS!R39</f>
        <v>4456687.2656850005</v>
      </c>
      <c r="S39" s="73">
        <f>BS!S39</f>
        <v>1.3836932408721752E-2</v>
      </c>
      <c r="T39" s="74">
        <f>BS!T39</f>
        <v>6.673669810093219E-2</v>
      </c>
    </row>
    <row r="40" spans="1:21" x14ac:dyDescent="0.3">
      <c r="A40" s="56">
        <v>11</v>
      </c>
      <c r="B40" s="15" t="s">
        <v>161</v>
      </c>
      <c r="C40" s="27">
        <f>BS!C40</f>
        <v>456380122.316329</v>
      </c>
      <c r="D40" s="28">
        <f>BS!D40</f>
        <v>163797749.75830004</v>
      </c>
      <c r="E40" s="28">
        <f>BS!E40</f>
        <v>204917745.564138</v>
      </c>
      <c r="F40" s="29">
        <f>BS!F40</f>
        <v>-16366272.590328</v>
      </c>
      <c r="G40" s="27">
        <f>BS!G40</f>
        <v>140704256.64927199</v>
      </c>
      <c r="H40" s="28">
        <f>BS!H40</f>
        <v>16559360.7498</v>
      </c>
      <c r="I40" s="28">
        <f>BS!I40</f>
        <v>0</v>
      </c>
      <c r="J40" s="28">
        <f>BS!J40</f>
        <v>16271712</v>
      </c>
      <c r="K40" s="28">
        <f>BS!K40</f>
        <v>12298528</v>
      </c>
      <c r="L40" s="28">
        <f>BS!L40</f>
        <v>3973184</v>
      </c>
      <c r="M40" s="86"/>
      <c r="N40" s="29">
        <f>BS!N40</f>
        <v>106207893.71259999</v>
      </c>
      <c r="O40" s="27">
        <f>BS!O40</f>
        <v>315675866.18705702</v>
      </c>
      <c r="P40" s="28">
        <f>BS!P40</f>
        <v>209008277</v>
      </c>
      <c r="Q40" s="29">
        <f>BS!Q40</f>
        <v>373826659.38451701</v>
      </c>
      <c r="R40" s="27">
        <f>BS!R40</f>
        <v>-9327064.3516060002</v>
      </c>
      <c r="S40" s="71">
        <f>BS!S40</f>
        <v>-3.5037491739212855E-2</v>
      </c>
      <c r="T40" s="72">
        <f>BS!T40</f>
        <v>-4.9613552255620794E-2</v>
      </c>
    </row>
    <row r="41" spans="1:21" x14ac:dyDescent="0.3">
      <c r="A41" s="55">
        <v>12</v>
      </c>
      <c r="B41" s="12" t="s">
        <v>250</v>
      </c>
      <c r="C41" s="24">
        <f>BS!C41</f>
        <v>449802363.78562802</v>
      </c>
      <c r="D41" s="25">
        <f>BS!D41</f>
        <v>109499257.43642201</v>
      </c>
      <c r="E41" s="25">
        <f>BS!E41</f>
        <v>262816136.84999999</v>
      </c>
      <c r="F41" s="26">
        <f>BS!F41</f>
        <v>-2119192.9296019999</v>
      </c>
      <c r="G41" s="24">
        <f>BS!G41</f>
        <v>306662183.310543</v>
      </c>
      <c r="H41" s="25">
        <f>BS!H41</f>
        <v>212203570.69999999</v>
      </c>
      <c r="I41" s="25">
        <f>BS!I41</f>
        <v>28301555.940000001</v>
      </c>
      <c r="J41" s="25">
        <f>BS!J41</f>
        <v>108080494.18000001</v>
      </c>
      <c r="K41" s="25">
        <f>BS!K41</f>
        <v>82295205.890000001</v>
      </c>
      <c r="L41" s="25">
        <f>BS!L41</f>
        <v>25785288.289999999</v>
      </c>
      <c r="M41" s="86"/>
      <c r="N41" s="26">
        <f>BS!N41</f>
        <v>84688797.319999993</v>
      </c>
      <c r="O41" s="24">
        <f>BS!O41</f>
        <v>143140180.47508401</v>
      </c>
      <c r="P41" s="25">
        <f>BS!P41</f>
        <v>69161600</v>
      </c>
      <c r="Q41" s="26">
        <f>BS!Q41</f>
        <v>143000475.24920601</v>
      </c>
      <c r="R41" s="24">
        <f>BS!R41</f>
        <v>9093115.5755829997</v>
      </c>
      <c r="S41" s="73">
        <f>BS!S41</f>
        <v>3.3647646385225834E-2</v>
      </c>
      <c r="T41" s="74">
        <f>BS!T41</f>
        <v>0.11219806352197249</v>
      </c>
    </row>
    <row r="42" spans="1:21" x14ac:dyDescent="0.3">
      <c r="A42" s="56">
        <v>13</v>
      </c>
      <c r="B42" s="15" t="s">
        <v>169</v>
      </c>
      <c r="C42" s="27">
        <f>BS!C42</f>
        <v>226461152.55540001</v>
      </c>
      <c r="D42" s="28">
        <f>BS!D42</f>
        <v>72686012.53490001</v>
      </c>
      <c r="E42" s="28">
        <f>BS!E42</f>
        <v>147833783.44150001</v>
      </c>
      <c r="F42" s="29">
        <f>BS!F42</f>
        <v>-2369451.2310000001</v>
      </c>
      <c r="G42" s="27">
        <f>BS!G42</f>
        <v>145959637.1884</v>
      </c>
      <c r="H42" s="28">
        <f>BS!H42</f>
        <v>133866023.80140001</v>
      </c>
      <c r="I42" s="28">
        <f>BS!I42</f>
        <v>8564198.2302000001</v>
      </c>
      <c r="J42" s="28">
        <f>BS!J42</f>
        <v>105111452.13330001</v>
      </c>
      <c r="K42" s="28">
        <f>BS!K42</f>
        <v>72686886.697600007</v>
      </c>
      <c r="L42" s="28">
        <f>BS!L42</f>
        <v>32424565.435699999</v>
      </c>
      <c r="M42" s="86"/>
      <c r="N42" s="29">
        <f>BS!N42</f>
        <v>7671569.0438999999</v>
      </c>
      <c r="O42" s="27">
        <f>BS!O42</f>
        <v>80501515.366999999</v>
      </c>
      <c r="P42" s="28">
        <f>BS!P42</f>
        <v>50000000</v>
      </c>
      <c r="Q42" s="29">
        <f>BS!Q42</f>
        <v>79712445.366999999</v>
      </c>
      <c r="R42" s="27">
        <f>BS!R42</f>
        <v>3452747.9917000001</v>
      </c>
      <c r="S42" s="71">
        <f>BS!S42</f>
        <v>2.7116096221828215E-2</v>
      </c>
      <c r="T42" s="72">
        <f>BS!T42</f>
        <v>7.5299989012234905E-2</v>
      </c>
    </row>
    <row r="43" spans="1:21" x14ac:dyDescent="0.3">
      <c r="A43" s="55">
        <v>14</v>
      </c>
      <c r="B43" s="12" t="s">
        <v>170</v>
      </c>
      <c r="C43" s="24">
        <f>BS!C43</f>
        <v>204273084.78145099</v>
      </c>
      <c r="D43" s="25">
        <f>BS!D43</f>
        <v>55543847.558327004</v>
      </c>
      <c r="E43" s="25">
        <f>BS!E43</f>
        <v>93070801.723150998</v>
      </c>
      <c r="F43" s="26">
        <f>BS!F43</f>
        <v>-1875571.328367</v>
      </c>
      <c r="G43" s="24">
        <f>BS!G43</f>
        <v>147020258.93876901</v>
      </c>
      <c r="H43" s="25">
        <f>BS!H43</f>
        <v>143058538.29000002</v>
      </c>
      <c r="I43" s="25">
        <f>BS!I43</f>
        <v>19072450.010000002</v>
      </c>
      <c r="J43" s="25">
        <f>BS!J43</f>
        <v>123986088.28</v>
      </c>
      <c r="K43" s="25">
        <f>BS!K43</f>
        <v>75527499.359999999</v>
      </c>
      <c r="L43" s="25">
        <f>BS!L43</f>
        <v>48458588.920000002</v>
      </c>
      <c r="M43" s="86"/>
      <c r="N43" s="26">
        <f>BS!N43</f>
        <v>812871.16630699998</v>
      </c>
      <c r="O43" s="24">
        <f>BS!O43</f>
        <v>57252825.758318998</v>
      </c>
      <c r="P43" s="25">
        <f>BS!P43</f>
        <v>76211100</v>
      </c>
      <c r="Q43" s="26">
        <f>BS!Q43</f>
        <v>52145733.167847998</v>
      </c>
      <c r="R43" s="24">
        <f>BS!R43</f>
        <v>-5519192.6676859995</v>
      </c>
      <c r="S43" s="73">
        <f>BS!S43</f>
        <v>-5.166555664874134E-2</v>
      </c>
      <c r="T43" s="74">
        <f>BS!T43</f>
        <v>-0.16130618025984564</v>
      </c>
      <c r="U43" s="75"/>
    </row>
    <row r="44" spans="1:21" x14ac:dyDescent="0.3">
      <c r="A44" s="56">
        <v>15</v>
      </c>
      <c r="B44" s="15" t="s">
        <v>175</v>
      </c>
      <c r="C44" s="27">
        <f>BS!C44</f>
        <v>25323825.309999999</v>
      </c>
      <c r="D44" s="28">
        <f>BS!D44</f>
        <v>24627997.809999999</v>
      </c>
      <c r="E44" s="28">
        <f>BS!E44</f>
        <v>0</v>
      </c>
      <c r="F44" s="29">
        <f>BS!F44</f>
        <v>0</v>
      </c>
      <c r="G44" s="27">
        <f>BS!G44</f>
        <v>15645582.470000001</v>
      </c>
      <c r="H44" s="28">
        <f>BS!H44</f>
        <v>15209080.210000001</v>
      </c>
      <c r="I44" s="28">
        <f>BS!I44</f>
        <v>0</v>
      </c>
      <c r="J44" s="28">
        <f>BS!J44</f>
        <v>15209080.210000001</v>
      </c>
      <c r="K44" s="28">
        <f>BS!K44</f>
        <v>14236705.380000001</v>
      </c>
      <c r="L44" s="28">
        <f>BS!L44</f>
        <v>972374.83</v>
      </c>
      <c r="M44" s="86"/>
      <c r="N44" s="29">
        <f>BS!N44</f>
        <v>0</v>
      </c>
      <c r="O44" s="27">
        <f>BS!O44</f>
        <v>9678242.8399999999</v>
      </c>
      <c r="P44" s="28">
        <f>BS!P44</f>
        <v>3700005</v>
      </c>
      <c r="Q44" s="29">
        <f>BS!Q44</f>
        <v>9478242.8399999999</v>
      </c>
      <c r="R44" s="27">
        <f>BS!R44</f>
        <v>-791340.69</v>
      </c>
      <c r="S44" s="71">
        <f>BS!S44</f>
        <v>-7.6555024047649828E-2</v>
      </c>
      <c r="T44" s="72">
        <f>BS!T44</f>
        <v>-0.17138605877734928</v>
      </c>
      <c r="U44" s="76"/>
    </row>
    <row r="45" spans="1:21" x14ac:dyDescent="0.3">
      <c r="A45" s="56">
        <v>16</v>
      </c>
      <c r="B45" s="12" t="s">
        <v>283</v>
      </c>
      <c r="C45" s="24">
        <f>BS!C45</f>
        <v>12821026</v>
      </c>
      <c r="D45" s="25">
        <f>BS!D45</f>
        <v>1821283</v>
      </c>
      <c r="E45" s="25">
        <f>BS!E45</f>
        <v>0</v>
      </c>
      <c r="F45" s="26">
        <f>BS!F45</f>
        <v>0</v>
      </c>
      <c r="G45" s="24">
        <f>BS!G45</f>
        <v>398414</v>
      </c>
      <c r="H45" s="25">
        <f>BS!H45</f>
        <v>0</v>
      </c>
      <c r="I45" s="25">
        <f>BS!I45</f>
        <v>0</v>
      </c>
      <c r="J45" s="25">
        <f>BS!J45</f>
        <v>0</v>
      </c>
      <c r="K45" s="25">
        <f>BS!K45</f>
        <v>0</v>
      </c>
      <c r="L45" s="25">
        <f>BS!L45</f>
        <v>0</v>
      </c>
      <c r="M45" s="86"/>
      <c r="N45" s="26">
        <f>BS!N45</f>
        <v>0</v>
      </c>
      <c r="O45" s="24">
        <f>BS!O45</f>
        <v>12422612</v>
      </c>
      <c r="P45" s="25">
        <f>BS!P45</f>
        <v>16632000</v>
      </c>
      <c r="Q45" s="26">
        <f>BS!Q45</f>
        <v>3464926</v>
      </c>
      <c r="R45" s="24">
        <f>BS!R45</f>
        <v>-2074470</v>
      </c>
      <c r="S45" s="73">
        <f>BS!S45</f>
        <v>-0.30345905509370469</v>
      </c>
      <c r="T45" s="74">
        <f>BS!T45</f>
        <v>-0.31001199991287176</v>
      </c>
    </row>
    <row r="46" spans="1:21" x14ac:dyDescent="0.3">
      <c r="A46" s="56">
        <v>17</v>
      </c>
      <c r="B46" s="15" t="s">
        <v>281</v>
      </c>
      <c r="C46" s="27">
        <f>BS!C46</f>
        <v>8702432.5999999996</v>
      </c>
      <c r="D46" s="28">
        <f>BS!D46</f>
        <v>8473067.1600000001</v>
      </c>
      <c r="E46" s="28">
        <f>BS!E46</f>
        <v>0</v>
      </c>
      <c r="F46" s="29">
        <f>BS!F46</f>
        <v>0</v>
      </c>
      <c r="G46" s="27">
        <f>BS!G46</f>
        <v>968128.52010199998</v>
      </c>
      <c r="H46" s="28">
        <f>BS!H46</f>
        <v>0</v>
      </c>
      <c r="I46" s="28">
        <f>BS!I46</f>
        <v>0</v>
      </c>
      <c r="J46" s="28">
        <f>BS!J46</f>
        <v>0</v>
      </c>
      <c r="K46" s="28">
        <f>BS!K46</f>
        <v>0</v>
      </c>
      <c r="L46" s="28">
        <f>BS!L46</f>
        <v>0</v>
      </c>
      <c r="M46" s="86"/>
      <c r="N46" s="29">
        <f>BS!N46</f>
        <v>0</v>
      </c>
      <c r="O46" s="27">
        <f>BS!O46</f>
        <v>7734304.0798979998</v>
      </c>
      <c r="P46" s="28">
        <f>BS!P46</f>
        <v>7549407.3398979995</v>
      </c>
      <c r="Q46" s="29">
        <f>BS!Q46</f>
        <v>7534304.0798979998</v>
      </c>
      <c r="R46" s="27">
        <f>BS!R46</f>
        <v>-194496.78</v>
      </c>
      <c r="S46" s="71">
        <f>BS!S46</f>
        <v>-4.9027781827093567E-2</v>
      </c>
      <c r="T46" s="72">
        <f>BS!T46</f>
        <v>-5.320100519243684E-2</v>
      </c>
      <c r="U46" s="76"/>
    </row>
    <row r="47" spans="1:21" x14ac:dyDescent="0.3"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3">
      <c r="Q48" s="30"/>
      <c r="R48" s="30"/>
    </row>
  </sheetData>
  <mergeCells count="8">
    <mergeCell ref="O27:Q27"/>
    <mergeCell ref="R27:T27"/>
    <mergeCell ref="B27:B28"/>
    <mergeCell ref="A27:A28"/>
    <mergeCell ref="B5:B6"/>
    <mergeCell ref="A5:A6"/>
    <mergeCell ref="C5:J5"/>
    <mergeCell ref="C27:F27"/>
  </mergeCells>
  <pageMargins left="0.7" right="0.2" top="0.25" bottom="0.25" header="0.05" footer="0.05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V46"/>
  <sheetViews>
    <sheetView view="pageBreakPreview" topLeftCell="C29" zoomScaleNormal="100" zoomScaleSheetLayoutView="100" workbookViewId="0">
      <selection activeCell="F30" sqref="F30:F46"/>
    </sheetView>
  </sheetViews>
  <sheetFormatPr defaultColWidth="9.1796875" defaultRowHeight="13" x14ac:dyDescent="0.3"/>
  <cols>
    <col min="1" max="1" width="4.54296875" style="6" customWidth="1"/>
    <col min="2" max="2" width="42.26953125" style="6" bestFit="1" customWidth="1"/>
    <col min="3" max="6" width="10.81640625" style="6" bestFit="1" customWidth="1"/>
    <col min="7" max="7" width="11.81640625" style="6" customWidth="1"/>
    <col min="8" max="8" width="9.7265625" style="6" bestFit="1" customWidth="1"/>
    <col min="9" max="9" width="9.453125" style="6" bestFit="1" customWidth="1"/>
    <col min="10" max="10" width="10.26953125" style="6" bestFit="1" customWidth="1"/>
    <col min="11" max="11" width="8.7265625" style="6" bestFit="1" customWidth="1"/>
    <col min="12" max="12" width="9.26953125" style="6" bestFit="1" customWidth="1"/>
    <col min="13" max="13" width="12.26953125" style="6" bestFit="1" customWidth="1"/>
    <col min="14" max="14" width="12.54296875" style="6" customWidth="1"/>
    <col min="15" max="15" width="9.26953125" style="6" customWidth="1"/>
    <col min="16" max="16" width="8" style="6" bestFit="1" customWidth="1"/>
    <col min="17" max="17" width="9.26953125" style="6" bestFit="1" customWidth="1"/>
    <col min="18" max="18" width="12.26953125" style="6" bestFit="1" customWidth="1"/>
    <col min="19" max="19" width="6.7265625" style="6" bestFit="1" customWidth="1"/>
    <col min="20" max="20" width="7.26953125" style="6" bestFit="1" customWidth="1"/>
    <col min="21" max="22" width="12.1796875" style="6" bestFit="1" customWidth="1"/>
    <col min="23" max="16384" width="9.1796875" style="6"/>
  </cols>
  <sheetData>
    <row r="1" spans="1:6" x14ac:dyDescent="0.3">
      <c r="C1" s="7"/>
    </row>
    <row r="2" spans="1:6" x14ac:dyDescent="0.3">
      <c r="A2" s="6" t="s">
        <v>83</v>
      </c>
      <c r="C2" s="7"/>
    </row>
    <row r="3" spans="1:6" x14ac:dyDescent="0.3">
      <c r="A3" s="50"/>
      <c r="B3" s="65">
        <f>BS!B3</f>
        <v>45504</v>
      </c>
    </row>
    <row r="4" spans="1:6" ht="13.5" thickBot="1" x14ac:dyDescent="0.35"/>
    <row r="5" spans="1:6" ht="15.75" customHeight="1" x14ac:dyDescent="0.3">
      <c r="A5" s="180" t="s">
        <v>0</v>
      </c>
      <c r="B5" s="182" t="s">
        <v>28</v>
      </c>
      <c r="C5" s="81" t="s">
        <v>27</v>
      </c>
      <c r="D5" s="81"/>
      <c r="E5" s="81"/>
      <c r="F5" s="82"/>
    </row>
    <row r="6" spans="1:6" s="11" customFormat="1" ht="111" customHeight="1" x14ac:dyDescent="0.3">
      <c r="A6" s="181"/>
      <c r="B6" s="183"/>
      <c r="C6" s="9" t="s">
        <v>41</v>
      </c>
      <c r="D6" s="37" t="s">
        <v>55</v>
      </c>
      <c r="E6" s="37" t="s">
        <v>56</v>
      </c>
      <c r="F6" s="38" t="s">
        <v>57</v>
      </c>
    </row>
    <row r="7" spans="1:6" x14ac:dyDescent="0.3">
      <c r="A7" s="55">
        <v>1</v>
      </c>
      <c r="B7" s="12" t="str">
        <f>BS!B7</f>
        <v>თი–ბი–სი ბანკი</v>
      </c>
      <c r="C7" s="13">
        <f>IFERROR(C30/C$29,0)</f>
        <v>0.39514703471574864</v>
      </c>
      <c r="D7" s="14">
        <f>IFERROR(H30/ABS(H$29),0)</f>
        <v>0.32881249470342455</v>
      </c>
      <c r="E7" s="14">
        <f>IFERROR(I30/ABS(I$29),0)</f>
        <v>0.37911715252481398</v>
      </c>
      <c r="F7" s="14">
        <f>IFERROR(N30/ABS(N$29),0)</f>
        <v>0.39076558903330749</v>
      </c>
    </row>
    <row r="8" spans="1:6" x14ac:dyDescent="0.3">
      <c r="A8" s="56">
        <v>2</v>
      </c>
      <c r="B8" s="15" t="str">
        <f>BS!B8</f>
        <v>საქართველოს ბანკი</v>
      </c>
      <c r="C8" s="16">
        <f t="shared" ref="C8:C23" si="0">IFERROR(C31/C$29,0)</f>
        <v>0.38421954711721251</v>
      </c>
      <c r="D8" s="17">
        <f t="shared" ref="D8:D21" si="1">IFERROR(H31/ABS(H$29),0)</f>
        <v>0.40951018574296894</v>
      </c>
      <c r="E8" s="17">
        <f t="shared" ref="E8:E21" si="2">IFERROR(I31/ABS(I$29),0)</f>
        <v>0.49261249624128617</v>
      </c>
      <c r="F8" s="17">
        <f t="shared" ref="F8:F21" si="3">IFERROR(N31/ABS(N$29),0)</f>
        <v>0.48866308284160714</v>
      </c>
    </row>
    <row r="9" spans="1:6" x14ac:dyDescent="0.3">
      <c r="A9" s="55">
        <v>3</v>
      </c>
      <c r="B9" s="12" t="str">
        <f>BS!B9</f>
        <v>ლიბერთი ბანკი</v>
      </c>
      <c r="C9" s="13">
        <f t="shared" si="0"/>
        <v>5.2881734696310731E-2</v>
      </c>
      <c r="D9" s="14">
        <f t="shared" si="1"/>
        <v>7.5297358334775105E-2</v>
      </c>
      <c r="E9" s="14">
        <f t="shared" si="2"/>
        <v>3.7627988734678708E-2</v>
      </c>
      <c r="F9" s="14">
        <f t="shared" si="3"/>
        <v>3.7585307929060736E-2</v>
      </c>
    </row>
    <row r="10" spans="1:6" x14ac:dyDescent="0.3">
      <c r="A10" s="56">
        <v>4</v>
      </c>
      <c r="B10" s="15" t="str">
        <f>BS!B10</f>
        <v>ბაზის ბანკი</v>
      </c>
      <c r="C10" s="16">
        <f t="shared" si="0"/>
        <v>4.0385077838521882E-2</v>
      </c>
      <c r="D10" s="17">
        <f t="shared" si="1"/>
        <v>3.7046903876679332E-2</v>
      </c>
      <c r="E10" s="17">
        <f t="shared" si="2"/>
        <v>1.2592087510899111E-2</v>
      </c>
      <c r="F10" s="17">
        <f t="shared" si="3"/>
        <v>2.4041924961107315E-2</v>
      </c>
    </row>
    <row r="11" spans="1:6" x14ac:dyDescent="0.3">
      <c r="A11" s="55">
        <v>5</v>
      </c>
      <c r="B11" s="12" t="str">
        <f>BS!B11</f>
        <v>კრედო ბანკი</v>
      </c>
      <c r="C11" s="13">
        <f t="shared" si="0"/>
        <v>3.134434924242338E-2</v>
      </c>
      <c r="D11" s="14">
        <f t="shared" si="1"/>
        <v>6.8052495734825677E-2</v>
      </c>
      <c r="E11" s="14">
        <f t="shared" si="2"/>
        <v>5.2215702420300047E-2</v>
      </c>
      <c r="F11" s="14">
        <f t="shared" si="3"/>
        <v>1.7946811107309096E-2</v>
      </c>
    </row>
    <row r="12" spans="1:6" x14ac:dyDescent="0.3">
      <c r="A12" s="56">
        <v>6</v>
      </c>
      <c r="B12" s="15" t="str">
        <f>BS!B12</f>
        <v>პროკრედიტ ბანკი</v>
      </c>
      <c r="C12" s="16">
        <f t="shared" si="0"/>
        <v>2.2218962641029953E-2</v>
      </c>
      <c r="D12" s="17">
        <f t="shared" si="1"/>
        <v>1.7550336623702638E-2</v>
      </c>
      <c r="E12" s="17">
        <f t="shared" si="2"/>
        <v>5.9379247967783098E-4</v>
      </c>
      <c r="F12" s="17">
        <f t="shared" si="3"/>
        <v>1.1844258261855244E-2</v>
      </c>
    </row>
    <row r="13" spans="1:6" x14ac:dyDescent="0.3">
      <c r="A13" s="55">
        <v>7</v>
      </c>
      <c r="B13" s="12" t="str">
        <f>BS!B13</f>
        <v>ტერა ბანკი</v>
      </c>
      <c r="C13" s="13">
        <f t="shared" si="0"/>
        <v>2.1103518256315311E-2</v>
      </c>
      <c r="D13" s="14">
        <f t="shared" si="1"/>
        <v>1.7876881858907297E-2</v>
      </c>
      <c r="E13" s="14">
        <f t="shared" si="2"/>
        <v>7.2821407911229288E-3</v>
      </c>
      <c r="F13" s="14">
        <f t="shared" si="3"/>
        <v>1.0574090940488483E-2</v>
      </c>
    </row>
    <row r="14" spans="1:6" x14ac:dyDescent="0.3">
      <c r="A14" s="56">
        <v>8</v>
      </c>
      <c r="B14" s="15" t="str">
        <f>BS!B14</f>
        <v>ქართუ ბანკი</v>
      </c>
      <c r="C14" s="16">
        <f t="shared" si="0"/>
        <v>1.9800989114535164E-2</v>
      </c>
      <c r="D14" s="17">
        <f t="shared" si="1"/>
        <v>1.71550588986542E-2</v>
      </c>
      <c r="E14" s="17">
        <f t="shared" si="2"/>
        <v>8.0267968134970797E-3</v>
      </c>
      <c r="F14" s="17">
        <f t="shared" si="3"/>
        <v>1.2679688867285337E-2</v>
      </c>
    </row>
    <row r="15" spans="1:6" x14ac:dyDescent="0.3">
      <c r="A15" s="55">
        <v>9</v>
      </c>
      <c r="B15" s="12" t="str">
        <f>BS!B15</f>
        <v>ხალიკ ბანკი</v>
      </c>
      <c r="C15" s="13">
        <f t="shared" si="0"/>
        <v>1.0277263384621088E-2</v>
      </c>
      <c r="D15" s="14">
        <f t="shared" si="1"/>
        <v>9.6930276367087117E-3</v>
      </c>
      <c r="E15" s="14">
        <f t="shared" si="2"/>
        <v>1.5586942678966077E-3</v>
      </c>
      <c r="F15" s="14">
        <f t="shared" si="3"/>
        <v>6.4165427427919502E-3</v>
      </c>
    </row>
    <row r="16" spans="1:6" x14ac:dyDescent="0.3">
      <c r="A16" s="56">
        <v>10</v>
      </c>
      <c r="B16" s="15" t="str">
        <f>BS!B16</f>
        <v>პაშაბანკი</v>
      </c>
      <c r="C16" s="16">
        <f t="shared" si="0"/>
        <v>6.6742677105751467E-3</v>
      </c>
      <c r="D16" s="17">
        <f t="shared" si="1"/>
        <v>6.5609252913585081E-3</v>
      </c>
      <c r="E16" s="17">
        <f t="shared" si="2"/>
        <v>2.1011054397610555E-3</v>
      </c>
      <c r="F16" s="17">
        <f t="shared" si="3"/>
        <v>2.5502153995781251E-3</v>
      </c>
    </row>
    <row r="17" spans="1:22" x14ac:dyDescent="0.3">
      <c r="A17" s="55">
        <v>11</v>
      </c>
      <c r="B17" s="12" t="str">
        <f>BS!B17</f>
        <v>ვი–თი–ბი ბანკი</v>
      </c>
      <c r="C17" s="13">
        <f t="shared" si="0"/>
        <v>5.2595748103577431E-3</v>
      </c>
      <c r="D17" s="14">
        <f t="shared" si="1"/>
        <v>1.7664744226620764E-3</v>
      </c>
      <c r="E17" s="14">
        <f t="shared" si="2"/>
        <v>4.8103264730894226E-5</v>
      </c>
      <c r="F17" s="14">
        <f t="shared" si="3"/>
        <v>-5.3371532989236635E-3</v>
      </c>
    </row>
    <row r="18" spans="1:22" x14ac:dyDescent="0.3">
      <c r="A18" s="56">
        <v>12</v>
      </c>
      <c r="B18" s="15" t="str">
        <f>BS!B18</f>
        <v>იშ ბანკ</v>
      </c>
      <c r="C18" s="16">
        <f t="shared" si="0"/>
        <v>5.1837691137794177E-3</v>
      </c>
      <c r="D18" s="17">
        <f t="shared" si="1"/>
        <v>5.5569761075838402E-3</v>
      </c>
      <c r="E18" s="17">
        <f t="shared" si="2"/>
        <v>4.0284247213738236E-3</v>
      </c>
      <c r="F18" s="17">
        <f t="shared" si="3"/>
        <v>5.2032826152164889E-3</v>
      </c>
    </row>
    <row r="19" spans="1:22" x14ac:dyDescent="0.3">
      <c r="A19" s="55">
        <v>13</v>
      </c>
      <c r="B19" s="12" t="str">
        <f>BS!B19</f>
        <v>ზირაათ ბანკი</v>
      </c>
      <c r="C19" s="13">
        <f t="shared" si="0"/>
        <v>2.6098625142998424E-3</v>
      </c>
      <c r="D19" s="14">
        <f t="shared" si="1"/>
        <v>3.3794895572864846E-3</v>
      </c>
      <c r="E19" s="14">
        <f t="shared" si="2"/>
        <v>2.1765072291667809E-3</v>
      </c>
      <c r="F19" s="14">
        <f t="shared" si="3"/>
        <v>1.9757390578184091E-3</v>
      </c>
    </row>
    <row r="20" spans="1:22" x14ac:dyDescent="0.3">
      <c r="A20" s="56">
        <v>14</v>
      </c>
      <c r="B20" s="15" t="str">
        <f>BS!B20</f>
        <v>სილქ ბანკი</v>
      </c>
      <c r="C20" s="16">
        <f t="shared" si="0"/>
        <v>2.3541550532428838E-3</v>
      </c>
      <c r="D20" s="17">
        <f t="shared" si="1"/>
        <v>1.364524531761036E-3</v>
      </c>
      <c r="E20" s="17">
        <f t="shared" si="2"/>
        <v>-6.1175221235782687E-5</v>
      </c>
      <c r="F20" s="17">
        <f t="shared" si="3"/>
        <v>-3.15820458005777E-3</v>
      </c>
    </row>
    <row r="21" spans="1:22" x14ac:dyDescent="0.3">
      <c r="A21" s="55">
        <v>15</v>
      </c>
      <c r="B21" s="12" t="str">
        <f>BS!B21</f>
        <v>პეისერა</v>
      </c>
      <c r="C21" s="13">
        <f t="shared" si="0"/>
        <v>2.9184565056507132E-4</v>
      </c>
      <c r="D21" s="14">
        <f t="shared" si="1"/>
        <v>1.2188544570269253E-4</v>
      </c>
      <c r="E21" s="14">
        <f t="shared" si="2"/>
        <v>8.3434111308391812E-5</v>
      </c>
      <c r="F21" s="14">
        <f t="shared" si="3"/>
        <v>-4.5282271194781604E-4</v>
      </c>
    </row>
    <row r="22" spans="1:22" x14ac:dyDescent="0.3">
      <c r="A22" s="56">
        <v>16</v>
      </c>
      <c r="B22" s="15" t="str">
        <f>BS!B22</f>
        <v>ჰეშბანკი</v>
      </c>
      <c r="C22" s="16">
        <f t="shared" si="0"/>
        <v>1.477565347287453E-4</v>
      </c>
      <c r="D22" s="17">
        <f t="shared" ref="D22:D23" si="4">IFERROR(H45/ABS(H$29),0)</f>
        <v>1.584955921122413E-4</v>
      </c>
      <c r="E22" s="17">
        <f t="shared" ref="E22:E23" si="5">IFERROR(I45/ABS(I$29),0)</f>
        <v>-3.2513292776051969E-6</v>
      </c>
      <c r="F22" s="17">
        <f t="shared" ref="F22:F23" si="6">IFERROR(N45/ABS(N$29),0)</f>
        <v>-1.1870577908162235E-3</v>
      </c>
    </row>
    <row r="23" spans="1:22" ht="13.5" thickBot="1" x14ac:dyDescent="0.35">
      <c r="A23" s="55">
        <v>17</v>
      </c>
      <c r="B23" s="12" t="str">
        <f>BS!B23</f>
        <v>პეივბანკი</v>
      </c>
      <c r="C23" s="13">
        <f t="shared" si="0"/>
        <v>1.0029160573315001E-4</v>
      </c>
      <c r="D23" s="14">
        <f t="shared" si="4"/>
        <v>9.6485640883258215E-5</v>
      </c>
      <c r="E23" s="14">
        <f t="shared" si="5"/>
        <v>0</v>
      </c>
      <c r="F23" s="14">
        <f t="shared" si="6"/>
        <v>-1.1129537568037574E-4</v>
      </c>
    </row>
    <row r="24" spans="1:22" ht="13.5" thickBot="1" x14ac:dyDescent="0.35">
      <c r="A24" s="18"/>
      <c r="B24" s="19" t="str">
        <f>BS!B24</f>
        <v>კონსოლიდირებული</v>
      </c>
      <c r="C24" s="20">
        <f>SUM(C7:C23)</f>
        <v>1.0000000000000007</v>
      </c>
      <c r="D24" s="20">
        <f t="shared" ref="D24:F24" si="7">SUM(D7:D23)</f>
        <v>0.99999999999999678</v>
      </c>
      <c r="E24" s="20">
        <f t="shared" si="7"/>
        <v>0.99999999999999978</v>
      </c>
      <c r="F24" s="20">
        <f t="shared" si="7"/>
        <v>1</v>
      </c>
    </row>
    <row r="25" spans="1:22" x14ac:dyDescent="0.3">
      <c r="A25" s="131"/>
      <c r="B25" s="132"/>
      <c r="C25" s="133"/>
      <c r="D25" s="133"/>
      <c r="E25" s="133"/>
      <c r="F25" s="133"/>
    </row>
    <row r="26" spans="1:22" ht="13.5" thickBot="1" x14ac:dyDescent="0.35">
      <c r="B26" s="63" t="s">
        <v>37</v>
      </c>
      <c r="U26" s="23"/>
      <c r="V26" s="23"/>
    </row>
    <row r="27" spans="1:22" ht="15.75" customHeight="1" x14ac:dyDescent="0.3">
      <c r="A27" s="180" t="s">
        <v>0</v>
      </c>
      <c r="B27" s="182" t="s">
        <v>28</v>
      </c>
      <c r="C27" s="184" t="s">
        <v>58</v>
      </c>
      <c r="D27" s="186" t="s">
        <v>59</v>
      </c>
      <c r="E27" s="187"/>
      <c r="F27" s="187"/>
      <c r="G27" s="187"/>
      <c r="H27" s="188"/>
      <c r="I27" s="191" t="s">
        <v>60</v>
      </c>
      <c r="J27" s="192"/>
      <c r="K27" s="193"/>
      <c r="L27" s="189" t="s">
        <v>61</v>
      </c>
      <c r="M27" s="189" t="s">
        <v>245</v>
      </c>
      <c r="N27" s="178" t="str">
        <f>YEAR($B$3)&amp;" წლის "&amp;MONTH($B$3)&amp;" თვის წმინდა მოგება"</f>
        <v>2024 წლის 7 თვის წმინდა მოგება</v>
      </c>
      <c r="O27" s="39"/>
    </row>
    <row r="28" spans="1:22" ht="121.5" customHeight="1" x14ac:dyDescent="0.3">
      <c r="A28" s="181"/>
      <c r="B28" s="183"/>
      <c r="C28" s="185"/>
      <c r="D28" s="40" t="s">
        <v>62</v>
      </c>
      <c r="E28" s="37" t="s">
        <v>63</v>
      </c>
      <c r="F28" s="37" t="s">
        <v>64</v>
      </c>
      <c r="G28" s="37" t="s">
        <v>65</v>
      </c>
      <c r="H28" s="38" t="s">
        <v>55</v>
      </c>
      <c r="I28" s="37" t="s">
        <v>244</v>
      </c>
      <c r="J28" s="37" t="s">
        <v>190</v>
      </c>
      <c r="K28" s="41" t="s">
        <v>66</v>
      </c>
      <c r="L28" s="190"/>
      <c r="M28" s="190"/>
      <c r="N28" s="179"/>
      <c r="O28" s="39"/>
    </row>
    <row r="29" spans="1:22" x14ac:dyDescent="0.3">
      <c r="A29" s="134"/>
      <c r="B29" s="135" t="str">
        <f>BS!B29</f>
        <v>კონსოლიდირებული</v>
      </c>
      <c r="C29" s="136">
        <v>86771295926.350204</v>
      </c>
      <c r="D29" s="136">
        <v>4733288447.3851204</v>
      </c>
      <c r="E29" s="136">
        <v>3938994198.3622298</v>
      </c>
      <c r="F29" s="136">
        <v>-2274147503.4276199</v>
      </c>
      <c r="G29" s="136">
        <v>-1494155245.0238762</v>
      </c>
      <c r="H29" s="136">
        <v>2459140943.9575005</v>
      </c>
      <c r="I29" s="136">
        <v>427825015.93457699</v>
      </c>
      <c r="J29" s="136">
        <v>436945053.22000003</v>
      </c>
      <c r="K29" s="136">
        <v>-227896103.69831899</v>
      </c>
      <c r="L29" s="136">
        <v>-173616869.49354601</v>
      </c>
      <c r="M29" s="136">
        <v>2060194415.5456247</v>
      </c>
      <c r="N29" s="136">
        <v>1747572878.1271801</v>
      </c>
    </row>
    <row r="30" spans="1:22" x14ac:dyDescent="0.3">
      <c r="A30" s="56">
        <v>1</v>
      </c>
      <c r="B30" s="15" t="str">
        <f>BS!B30</f>
        <v>თი–ბი–სი ბანკი</v>
      </c>
      <c r="C30" s="69">
        <v>34287420283.740002</v>
      </c>
      <c r="D30" s="27">
        <v>1706316104.7</v>
      </c>
      <c r="E30" s="28">
        <v>1408157477.71</v>
      </c>
      <c r="F30" s="28">
        <v>-897719836.09000003</v>
      </c>
      <c r="G30" s="28">
        <v>-577524562.04999995</v>
      </c>
      <c r="H30" s="29">
        <v>808596268.61000001</v>
      </c>
      <c r="I30" s="28">
        <v>162195801.81999999</v>
      </c>
      <c r="J30" s="28">
        <v>196411370.40000001</v>
      </c>
      <c r="K30" s="29">
        <v>55199266.789999999</v>
      </c>
      <c r="L30" s="28">
        <v>-62082160.299999997</v>
      </c>
      <c r="M30" s="28">
        <v>801713375.10000002</v>
      </c>
      <c r="N30" s="29">
        <v>682891345.10000002</v>
      </c>
    </row>
    <row r="31" spans="1:22" x14ac:dyDescent="0.3">
      <c r="A31" s="55">
        <v>2</v>
      </c>
      <c r="B31" s="12" t="str">
        <f>BS!B31</f>
        <v>საქართველოს ბანკი</v>
      </c>
      <c r="C31" s="70">
        <v>33339228023.595901</v>
      </c>
      <c r="D31" s="24">
        <v>1815751078.40815</v>
      </c>
      <c r="E31" s="25">
        <v>1494839573.12796</v>
      </c>
      <c r="F31" s="25">
        <v>-808707813.67997396</v>
      </c>
      <c r="G31" s="25">
        <v>-542360609.21997404</v>
      </c>
      <c r="H31" s="26">
        <v>1007043264.728176</v>
      </c>
      <c r="I31" s="25">
        <v>210751949.05399999</v>
      </c>
      <c r="J31" s="25">
        <v>200007843.24000001</v>
      </c>
      <c r="K31" s="26">
        <v>42738750.756300002</v>
      </c>
      <c r="L31" s="25">
        <v>-44899686.718468994</v>
      </c>
      <c r="M31" s="25">
        <v>1004882328.7660069</v>
      </c>
      <c r="N31" s="26">
        <v>853974350.11600804</v>
      </c>
    </row>
    <row r="32" spans="1:22" x14ac:dyDescent="0.3">
      <c r="A32" s="56">
        <v>3</v>
      </c>
      <c r="B32" s="15" t="str">
        <f>BS!B32</f>
        <v>ლიბერთი ბანკი</v>
      </c>
      <c r="C32" s="69">
        <v>4588616650.4323196</v>
      </c>
      <c r="D32" s="27">
        <v>345056478.34100002</v>
      </c>
      <c r="E32" s="28">
        <v>301181527.48100001</v>
      </c>
      <c r="F32" s="28">
        <v>-159889661.48811501</v>
      </c>
      <c r="G32" s="28">
        <v>-131414405.04558401</v>
      </c>
      <c r="H32" s="29">
        <v>185166816.85288501</v>
      </c>
      <c r="I32" s="28">
        <v>16098194.880000001</v>
      </c>
      <c r="J32" s="28">
        <v>-2450156.83</v>
      </c>
      <c r="K32" s="29">
        <v>-95511868.5</v>
      </c>
      <c r="L32" s="28">
        <v>-12708973.310000001</v>
      </c>
      <c r="M32" s="28">
        <v>76945975.042885005</v>
      </c>
      <c r="N32" s="29">
        <v>65683064.752884999</v>
      </c>
    </row>
    <row r="33" spans="1:15" x14ac:dyDescent="0.3">
      <c r="A33" s="55">
        <v>4</v>
      </c>
      <c r="B33" s="12" t="str">
        <f>BS!B33</f>
        <v>ბაზის ბანკი</v>
      </c>
      <c r="C33" s="70">
        <v>3504265540.1350698</v>
      </c>
      <c r="D33" s="24">
        <v>203889534.22</v>
      </c>
      <c r="E33" s="25">
        <v>171580490.65000001</v>
      </c>
      <c r="F33" s="25">
        <v>-112785976.05</v>
      </c>
      <c r="G33" s="25">
        <v>-86369439.810000002</v>
      </c>
      <c r="H33" s="26">
        <v>91103558.170000002</v>
      </c>
      <c r="I33" s="25">
        <v>5387210.04</v>
      </c>
      <c r="J33" s="25">
        <v>10119552.57</v>
      </c>
      <c r="K33" s="26">
        <v>-40010607.43</v>
      </c>
      <c r="L33" s="25">
        <v>-3850740.68</v>
      </c>
      <c r="M33" s="25">
        <v>47242210.060000002</v>
      </c>
      <c r="N33" s="26">
        <v>42015016</v>
      </c>
    </row>
    <row r="34" spans="1:15" x14ac:dyDescent="0.3">
      <c r="A34" s="56">
        <v>5</v>
      </c>
      <c r="B34" s="15" t="str">
        <f>BS!B34</f>
        <v>კრედო ბანკი</v>
      </c>
      <c r="C34" s="69">
        <v>2719789803.7331901</v>
      </c>
      <c r="D34" s="27">
        <v>290150905.790003</v>
      </c>
      <c r="E34" s="28">
        <v>263210757.24000299</v>
      </c>
      <c r="F34" s="28">
        <v>-122800227.19</v>
      </c>
      <c r="G34" s="28">
        <v>-39421993.390000001</v>
      </c>
      <c r="H34" s="29">
        <v>167350678.600003</v>
      </c>
      <c r="I34" s="28">
        <v>22339183.719999999</v>
      </c>
      <c r="J34" s="28">
        <v>3367383.14</v>
      </c>
      <c r="K34" s="29">
        <v>-86901785.129999995</v>
      </c>
      <c r="L34" s="28">
        <v>-41259796.979998</v>
      </c>
      <c r="M34" s="28">
        <v>39189096.490005009</v>
      </c>
      <c r="N34" s="29">
        <v>31363360.340004999</v>
      </c>
    </row>
    <row r="35" spans="1:15" x14ac:dyDescent="0.3">
      <c r="A35" s="55">
        <v>6</v>
      </c>
      <c r="B35" s="12" t="str">
        <f>BS!B35</f>
        <v>პროკრედიტ ბანკი</v>
      </c>
      <c r="C35" s="70">
        <v>1927968182.5013299</v>
      </c>
      <c r="D35" s="24">
        <v>74697984.075683996</v>
      </c>
      <c r="E35" s="25">
        <v>60893090.041100003</v>
      </c>
      <c r="F35" s="25">
        <v>-31539232.704100002</v>
      </c>
      <c r="G35" s="25">
        <v>-19855845.0068</v>
      </c>
      <c r="H35" s="26">
        <v>43158751.371583998</v>
      </c>
      <c r="I35" s="25">
        <v>254039.27708</v>
      </c>
      <c r="J35" s="25">
        <v>9378995.0299999993</v>
      </c>
      <c r="K35" s="26">
        <v>-20472987.231632002</v>
      </c>
      <c r="L35" s="25">
        <v>665859.67000000004</v>
      </c>
      <c r="M35" s="25">
        <v>23351623.809951998</v>
      </c>
      <c r="N35" s="26">
        <v>20698704.499952</v>
      </c>
    </row>
    <row r="36" spans="1:15" x14ac:dyDescent="0.3">
      <c r="A36" s="56">
        <v>7</v>
      </c>
      <c r="B36" s="15" t="str">
        <f>BS!B36</f>
        <v>ტერა ბანკი</v>
      </c>
      <c r="C36" s="69">
        <v>1831179627.7058699</v>
      </c>
      <c r="D36" s="27">
        <v>108310100.98</v>
      </c>
      <c r="E36" s="28">
        <v>92824740.996837005</v>
      </c>
      <c r="F36" s="28">
        <v>-64348328.850469999</v>
      </c>
      <c r="G36" s="28">
        <v>-45492879.539999999</v>
      </c>
      <c r="H36" s="29">
        <v>43961772.129530005</v>
      </c>
      <c r="I36" s="28">
        <v>3115482</v>
      </c>
      <c r="J36" s="28">
        <v>3974003</v>
      </c>
      <c r="K36" s="29">
        <v>-18274851.490789998</v>
      </c>
      <c r="L36" s="28">
        <v>-3767664.1002909997</v>
      </c>
      <c r="M36" s="28">
        <v>21919256.538449008</v>
      </c>
      <c r="N36" s="29">
        <v>18478994.538447998</v>
      </c>
    </row>
    <row r="37" spans="1:15" x14ac:dyDescent="0.3">
      <c r="A37" s="55">
        <v>8</v>
      </c>
      <c r="B37" s="12" t="str">
        <f>BS!B37</f>
        <v>ქართუ ბანკი</v>
      </c>
      <c r="C37" s="70">
        <v>1718157486.0917699</v>
      </c>
      <c r="D37" s="24">
        <v>62114131.321087003</v>
      </c>
      <c r="E37" s="25">
        <v>43133269.651896</v>
      </c>
      <c r="F37" s="25">
        <v>-19927423.587404002</v>
      </c>
      <c r="G37" s="25">
        <v>-16196471.961300001</v>
      </c>
      <c r="H37" s="26">
        <v>42186707.733683005</v>
      </c>
      <c r="I37" s="25">
        <v>3434064.4746380001</v>
      </c>
      <c r="J37" s="25">
        <v>5603805.79</v>
      </c>
      <c r="K37" s="26">
        <v>-11356009.794810999</v>
      </c>
      <c r="L37" s="25">
        <v>-3139511.9268900002</v>
      </c>
      <c r="M37" s="25">
        <v>27691186.011982005</v>
      </c>
      <c r="N37" s="26">
        <v>22158680.367559001</v>
      </c>
    </row>
    <row r="38" spans="1:15" x14ac:dyDescent="0.3">
      <c r="A38" s="56">
        <v>9</v>
      </c>
      <c r="B38" s="15" t="str">
        <f>BS!B38</f>
        <v>ხალიკ ბანკი</v>
      </c>
      <c r="C38" s="69">
        <v>891771462.46000004</v>
      </c>
      <c r="D38" s="27">
        <v>43107282.862342</v>
      </c>
      <c r="E38" s="28">
        <v>38694694.57</v>
      </c>
      <c r="F38" s="28">
        <v>-19270761.73</v>
      </c>
      <c r="G38" s="28">
        <v>-8075222.6299999999</v>
      </c>
      <c r="H38" s="29">
        <v>23836521.132342</v>
      </c>
      <c r="I38" s="28">
        <v>666848.4</v>
      </c>
      <c r="J38" s="28">
        <v>1795696.52</v>
      </c>
      <c r="K38" s="29">
        <v>-10925298.76</v>
      </c>
      <c r="L38" s="28">
        <v>755175.63630500005</v>
      </c>
      <c r="M38" s="28">
        <v>13666398.008647</v>
      </c>
      <c r="N38" s="29">
        <v>11213376.068646999</v>
      </c>
    </row>
    <row r="39" spans="1:15" x14ac:dyDescent="0.3">
      <c r="A39" s="55">
        <v>10</v>
      </c>
      <c r="B39" s="12" t="str">
        <f>BS!B39</f>
        <v>პაშაბანკი</v>
      </c>
      <c r="C39" s="70">
        <v>579134858.60599995</v>
      </c>
      <c r="D39" s="24">
        <v>28832862.346126001</v>
      </c>
      <c r="E39" s="25">
        <v>21112691.207525998</v>
      </c>
      <c r="F39" s="25">
        <v>-12698622.331900001</v>
      </c>
      <c r="G39" s="25">
        <v>-11325220.5032</v>
      </c>
      <c r="H39" s="26">
        <v>16134240.014226001</v>
      </c>
      <c r="I39" s="25">
        <v>898905.468246</v>
      </c>
      <c r="J39" s="25">
        <v>6336157.1100000003</v>
      </c>
      <c r="K39" s="26">
        <v>-11075487.601754</v>
      </c>
      <c r="L39" s="25">
        <v>-602065.14678800001</v>
      </c>
      <c r="M39" s="25">
        <v>4456687.2656840002</v>
      </c>
      <c r="N39" s="26">
        <v>4456687.2656850005</v>
      </c>
    </row>
    <row r="40" spans="1:15" x14ac:dyDescent="0.3">
      <c r="A40" s="56">
        <v>11</v>
      </c>
      <c r="B40" s="15" t="str">
        <f>BS!B40</f>
        <v>ვი–თი–ბი ბანკი</v>
      </c>
      <c r="C40" s="69">
        <v>456380122.316329</v>
      </c>
      <c r="D40" s="27">
        <v>9970010.5592219997</v>
      </c>
      <c r="E40" s="28">
        <v>10155927.559223</v>
      </c>
      <c r="F40" s="28">
        <v>-5626000.9800000004</v>
      </c>
      <c r="G40" s="28">
        <v>-688556.98</v>
      </c>
      <c r="H40" s="29">
        <v>4344009.5792219993</v>
      </c>
      <c r="I40" s="28">
        <v>20579.78</v>
      </c>
      <c r="J40" s="28">
        <v>6</v>
      </c>
      <c r="K40" s="29">
        <v>-12072943.09478</v>
      </c>
      <c r="L40" s="28">
        <v>-1676435.8360479998</v>
      </c>
      <c r="M40" s="28">
        <v>-9405369.3516060002</v>
      </c>
      <c r="N40" s="29">
        <v>-9327064.3516060002</v>
      </c>
    </row>
    <row r="41" spans="1:15" x14ac:dyDescent="0.3">
      <c r="A41" s="55">
        <v>12</v>
      </c>
      <c r="B41" s="12" t="str">
        <f>BS!B41</f>
        <v>იშ ბანკ</v>
      </c>
      <c r="C41" s="70">
        <v>449802363.78562802</v>
      </c>
      <c r="D41" s="24">
        <v>23248980.098450001</v>
      </c>
      <c r="E41" s="25">
        <v>17377280.913637001</v>
      </c>
      <c r="F41" s="25">
        <v>-9583592.6276970003</v>
      </c>
      <c r="G41" s="25">
        <v>-6918087.0193389989</v>
      </c>
      <c r="H41" s="26">
        <v>13665387.470753001</v>
      </c>
      <c r="I41" s="25">
        <v>1723460.8706129999</v>
      </c>
      <c r="J41" s="25">
        <v>1086096.48</v>
      </c>
      <c r="K41" s="26">
        <v>-2363873.2163940002</v>
      </c>
      <c r="L41" s="25">
        <v>-126628.948776</v>
      </c>
      <c r="M41" s="25">
        <v>11174885.305583002</v>
      </c>
      <c r="N41" s="26">
        <v>9093115.5755829997</v>
      </c>
    </row>
    <row r="42" spans="1:15" x14ac:dyDescent="0.3">
      <c r="A42" s="56">
        <v>13</v>
      </c>
      <c r="B42" s="15" t="str">
        <f>BS!B42</f>
        <v>ზირაათ ბანკი</v>
      </c>
      <c r="C42" s="69">
        <v>226461152.55540001</v>
      </c>
      <c r="D42" s="27">
        <v>11063459.810000001</v>
      </c>
      <c r="E42" s="28">
        <v>9818239.1799999997</v>
      </c>
      <c r="F42" s="28">
        <v>-2752818.67</v>
      </c>
      <c r="G42" s="28">
        <v>-2246317.35</v>
      </c>
      <c r="H42" s="29">
        <v>8310641.1400000006</v>
      </c>
      <c r="I42" s="28">
        <v>931164.24</v>
      </c>
      <c r="J42" s="28">
        <v>844841.52</v>
      </c>
      <c r="K42" s="29">
        <v>-3378067.19</v>
      </c>
      <c r="L42" s="28">
        <v>-714913.95829999994</v>
      </c>
      <c r="M42" s="28">
        <v>4217659.9917000011</v>
      </c>
      <c r="N42" s="29">
        <v>3452747.9917000001</v>
      </c>
    </row>
    <row r="43" spans="1:15" x14ac:dyDescent="0.3">
      <c r="A43" s="55">
        <v>14</v>
      </c>
      <c r="B43" s="12" t="str">
        <f>BS!B43</f>
        <v>სილქ ბანკი</v>
      </c>
      <c r="C43" s="70">
        <v>204273084.78145099</v>
      </c>
      <c r="D43" s="24">
        <v>9845982.7630550005</v>
      </c>
      <c r="E43" s="25">
        <v>6014438.033055</v>
      </c>
      <c r="F43" s="25">
        <v>-6490424.6179670002</v>
      </c>
      <c r="G43" s="25">
        <v>-6262372.0176790003</v>
      </c>
      <c r="H43" s="26">
        <v>3355558.1450880002</v>
      </c>
      <c r="I43" s="25">
        <v>-26172.29</v>
      </c>
      <c r="J43" s="25">
        <v>245077.11</v>
      </c>
      <c r="K43" s="26">
        <v>-9227230.0544579998</v>
      </c>
      <c r="L43" s="25">
        <v>-199356.89429299999</v>
      </c>
      <c r="M43" s="25">
        <v>-6071028.8036629995</v>
      </c>
      <c r="N43" s="26">
        <v>-5519192.6676859995</v>
      </c>
      <c r="O43" s="75"/>
    </row>
    <row r="44" spans="1:15" x14ac:dyDescent="0.3">
      <c r="A44" s="56">
        <v>15</v>
      </c>
      <c r="B44" s="15" t="str">
        <f>BS!B44</f>
        <v>პეისერა</v>
      </c>
      <c r="C44" s="69">
        <v>25323825.309999999</v>
      </c>
      <c r="D44" s="27">
        <v>306450.32</v>
      </c>
      <c r="E44" s="28">
        <v>0</v>
      </c>
      <c r="F44" s="28">
        <v>-6716.83</v>
      </c>
      <c r="G44" s="28">
        <v>-3262.5</v>
      </c>
      <c r="H44" s="29">
        <v>299733.49</v>
      </c>
      <c r="I44" s="28">
        <v>35695.199999999997</v>
      </c>
      <c r="J44" s="28">
        <v>262905.14</v>
      </c>
      <c r="K44" s="29">
        <v>-1079602.18</v>
      </c>
      <c r="L44" s="28">
        <v>0</v>
      </c>
      <c r="M44" s="28">
        <v>-779868.69</v>
      </c>
      <c r="N44" s="29">
        <v>-791340.69</v>
      </c>
      <c r="O44" s="76"/>
    </row>
    <row r="45" spans="1:15" x14ac:dyDescent="0.3">
      <c r="A45" s="55">
        <v>16</v>
      </c>
      <c r="B45" s="12" t="str">
        <f>BS!B45</f>
        <v>ჰეშბანკი</v>
      </c>
      <c r="C45" s="70">
        <v>12821026</v>
      </c>
      <c r="D45" s="24">
        <v>389829</v>
      </c>
      <c r="E45" s="25">
        <v>0</v>
      </c>
      <c r="F45" s="25">
        <v>-66</v>
      </c>
      <c r="G45" s="25">
        <v>0</v>
      </c>
      <c r="H45" s="26">
        <v>389763</v>
      </c>
      <c r="I45" s="25">
        <v>-1391</v>
      </c>
      <c r="J45" s="25">
        <v>-2880</v>
      </c>
      <c r="K45" s="26">
        <v>-2751741</v>
      </c>
      <c r="L45" s="25">
        <v>-9970</v>
      </c>
      <c r="M45" s="25">
        <v>-2371948</v>
      </c>
      <c r="N45" s="26">
        <v>-2074470</v>
      </c>
      <c r="O45" s="75"/>
    </row>
    <row r="46" spans="1:15" x14ac:dyDescent="0.3">
      <c r="A46" s="56">
        <v>17</v>
      </c>
      <c r="B46" s="15" t="str">
        <f>BS!B46</f>
        <v>პეივბანკი</v>
      </c>
      <c r="C46" s="69">
        <v>8702432.5999999996</v>
      </c>
      <c r="D46" s="27">
        <v>237271.79</v>
      </c>
      <c r="E46" s="28">
        <v>0</v>
      </c>
      <c r="F46" s="28">
        <v>0</v>
      </c>
      <c r="G46" s="28">
        <v>0</v>
      </c>
      <c r="H46" s="29">
        <v>237271.79</v>
      </c>
      <c r="I46" s="28">
        <v>0</v>
      </c>
      <c r="J46" s="28">
        <v>-35643</v>
      </c>
      <c r="K46" s="29">
        <v>-431768.57</v>
      </c>
      <c r="L46" s="28">
        <v>0</v>
      </c>
      <c r="M46" s="28">
        <v>-194496.78</v>
      </c>
      <c r="N46" s="29">
        <v>-194496.78</v>
      </c>
      <c r="O46" s="76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I27:K27"/>
  </mergeCells>
  <pageMargins left="0.7" right="0.2" top="0.25" bottom="0.2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V47"/>
  <sheetViews>
    <sheetView view="pageBreakPreview" topLeftCell="A5" zoomScaleNormal="85" zoomScaleSheetLayoutView="100" workbookViewId="0">
      <selection activeCell="B26" sqref="B26"/>
    </sheetView>
  </sheetViews>
  <sheetFormatPr defaultColWidth="9.1796875" defaultRowHeight="13" x14ac:dyDescent="0.3"/>
  <cols>
    <col min="1" max="1" width="4.54296875" style="6" customWidth="1"/>
    <col min="2" max="2" width="30.453125" style="6" bestFit="1" customWidth="1"/>
    <col min="3" max="6" width="10.81640625" style="6" bestFit="1" customWidth="1"/>
    <col min="7" max="7" width="11.81640625" style="6" bestFit="1" customWidth="1"/>
    <col min="8" max="8" width="9.7265625" style="6" bestFit="1" customWidth="1"/>
    <col min="9" max="9" width="9.453125" style="6" bestFit="1" customWidth="1"/>
    <col min="10" max="10" width="9" style="6" bestFit="1" customWidth="1"/>
    <col min="11" max="11" width="8.7265625" style="6" bestFit="1" customWidth="1"/>
    <col min="12" max="12" width="9.26953125" style="6" bestFit="1" customWidth="1"/>
    <col min="13" max="13" width="12.26953125" style="6" bestFit="1" customWidth="1"/>
    <col min="14" max="14" width="12.54296875" style="6" customWidth="1"/>
    <col min="15" max="15" width="8.81640625" style="6" bestFit="1" customWidth="1"/>
    <col min="16" max="16" width="8" style="6" bestFit="1" customWidth="1"/>
    <col min="17" max="17" width="9.26953125" style="6" bestFit="1" customWidth="1"/>
    <col min="18" max="18" width="12.26953125" style="6" bestFit="1" customWidth="1"/>
    <col min="19" max="19" width="6.7265625" style="6" bestFit="1" customWidth="1"/>
    <col min="20" max="20" width="7.26953125" style="6" bestFit="1" customWidth="1"/>
    <col min="21" max="22" width="12.1796875" style="6" bestFit="1" customWidth="1"/>
    <col min="23" max="16384" width="9.1796875" style="6"/>
  </cols>
  <sheetData>
    <row r="1" spans="1:6" ht="9" hidden="1" customHeight="1" x14ac:dyDescent="0.3"/>
    <row r="2" spans="1:6" x14ac:dyDescent="0.3">
      <c r="A2" s="6" t="s">
        <v>91</v>
      </c>
    </row>
    <row r="3" spans="1:6" x14ac:dyDescent="0.3">
      <c r="B3" s="66">
        <f>'BS-E'!B3</f>
        <v>45504</v>
      </c>
    </row>
    <row r="4" spans="1:6" ht="13.5" thickBot="1" x14ac:dyDescent="0.35"/>
    <row r="5" spans="1:6" ht="15.75" customHeight="1" x14ac:dyDescent="0.3">
      <c r="A5" s="173" t="s">
        <v>0</v>
      </c>
      <c r="B5" s="171" t="s">
        <v>49</v>
      </c>
      <c r="C5" s="194" t="s">
        <v>48</v>
      </c>
      <c r="D5" s="195"/>
      <c r="E5" s="195"/>
      <c r="F5" s="196"/>
    </row>
    <row r="6" spans="1:6" s="11" customFormat="1" ht="180.75" customHeight="1" x14ac:dyDescent="0.3">
      <c r="A6" s="174"/>
      <c r="B6" s="172"/>
      <c r="C6" s="9" t="s">
        <v>5</v>
      </c>
      <c r="D6" s="37" t="s">
        <v>67</v>
      </c>
      <c r="E6" s="37" t="s">
        <v>16</v>
      </c>
      <c r="F6" s="38" t="s">
        <v>70</v>
      </c>
    </row>
    <row r="7" spans="1:6" x14ac:dyDescent="0.3">
      <c r="A7" s="55">
        <v>1</v>
      </c>
      <c r="B7" s="12" t="str">
        <f>'BS-E'!B7</f>
        <v>TBC Bank</v>
      </c>
      <c r="C7" s="31">
        <f>IS!C7</f>
        <v>0.39514703471574864</v>
      </c>
      <c r="D7" s="32">
        <f>IS!D7</f>
        <v>0.32881249470342455</v>
      </c>
      <c r="E7" s="32">
        <f>IS!E7</f>
        <v>0.37911715252481398</v>
      </c>
      <c r="F7" s="33">
        <f>IS!F7</f>
        <v>0.39076558903330749</v>
      </c>
    </row>
    <row r="8" spans="1:6" x14ac:dyDescent="0.3">
      <c r="A8" s="56">
        <v>2</v>
      </c>
      <c r="B8" s="15" t="str">
        <f>'BS-E'!B8</f>
        <v>Bank of Georgia</v>
      </c>
      <c r="C8" s="34">
        <f>IS!C8</f>
        <v>0.38421954711721251</v>
      </c>
      <c r="D8" s="35">
        <f>IS!D8</f>
        <v>0.40951018574296894</v>
      </c>
      <c r="E8" s="35">
        <f>IS!E8</f>
        <v>0.49261249624128617</v>
      </c>
      <c r="F8" s="36">
        <f>IS!F8</f>
        <v>0.48866308284160714</v>
      </c>
    </row>
    <row r="9" spans="1:6" x14ac:dyDescent="0.3">
      <c r="A9" s="55">
        <v>3</v>
      </c>
      <c r="B9" s="12" t="str">
        <f>'BS-E'!B9</f>
        <v>Liberty Bank</v>
      </c>
      <c r="C9" s="31">
        <f>IS!C9</f>
        <v>5.2881734696310731E-2</v>
      </c>
      <c r="D9" s="32">
        <f>IS!D9</f>
        <v>7.5297358334775105E-2</v>
      </c>
      <c r="E9" s="32">
        <f>IS!E9</f>
        <v>3.7627988734678708E-2</v>
      </c>
      <c r="F9" s="33">
        <f>IS!F9</f>
        <v>3.7585307929060736E-2</v>
      </c>
    </row>
    <row r="10" spans="1:6" x14ac:dyDescent="0.3">
      <c r="A10" s="56">
        <v>4</v>
      </c>
      <c r="B10" s="15" t="str">
        <f>'BS-E'!B10</f>
        <v>Basis Bank</v>
      </c>
      <c r="C10" s="34">
        <f>IS!C10</f>
        <v>4.0385077838521882E-2</v>
      </c>
      <c r="D10" s="35">
        <f>IS!D10</f>
        <v>3.7046903876679332E-2</v>
      </c>
      <c r="E10" s="35">
        <f>IS!E10</f>
        <v>1.2592087510899111E-2</v>
      </c>
      <c r="F10" s="36">
        <f>IS!F10</f>
        <v>2.4041924961107315E-2</v>
      </c>
    </row>
    <row r="11" spans="1:6" x14ac:dyDescent="0.3">
      <c r="A11" s="55">
        <v>5</v>
      </c>
      <c r="B11" s="12" t="str">
        <f>'BS-E'!B11</f>
        <v>Credo Bank</v>
      </c>
      <c r="C11" s="31">
        <f>IS!C11</f>
        <v>3.134434924242338E-2</v>
      </c>
      <c r="D11" s="32">
        <f>IS!D11</f>
        <v>6.8052495734825677E-2</v>
      </c>
      <c r="E11" s="32">
        <f>IS!E11</f>
        <v>5.2215702420300047E-2</v>
      </c>
      <c r="F11" s="33">
        <f>IS!F11</f>
        <v>1.7946811107309096E-2</v>
      </c>
    </row>
    <row r="12" spans="1:6" x14ac:dyDescent="0.3">
      <c r="A12" s="56">
        <v>6</v>
      </c>
      <c r="B12" s="15" t="str">
        <f>'BS-E'!B12</f>
        <v>ProCredit Bank</v>
      </c>
      <c r="C12" s="34">
        <f>IS!C12</f>
        <v>2.2218962641029953E-2</v>
      </c>
      <c r="D12" s="35">
        <f>IS!D12</f>
        <v>1.7550336623702638E-2</v>
      </c>
      <c r="E12" s="35">
        <f>IS!E12</f>
        <v>5.9379247967783098E-4</v>
      </c>
      <c r="F12" s="36">
        <f>IS!F12</f>
        <v>1.1844258261855244E-2</v>
      </c>
    </row>
    <row r="13" spans="1:6" x14ac:dyDescent="0.3">
      <c r="A13" s="55">
        <v>7</v>
      </c>
      <c r="B13" s="12" t="str">
        <f>'BS-E'!B13</f>
        <v>Tera bank</v>
      </c>
      <c r="C13" s="31">
        <f>IS!C13</f>
        <v>2.1103518256315311E-2</v>
      </c>
      <c r="D13" s="32">
        <f>IS!D13</f>
        <v>1.7876881858907297E-2</v>
      </c>
      <c r="E13" s="32">
        <f>IS!E13</f>
        <v>7.2821407911229288E-3</v>
      </c>
      <c r="F13" s="33">
        <f>IS!F13</f>
        <v>1.0574090940488483E-2</v>
      </c>
    </row>
    <row r="14" spans="1:6" x14ac:dyDescent="0.3">
      <c r="A14" s="56">
        <v>8</v>
      </c>
      <c r="B14" s="15" t="str">
        <f>'BS-E'!B14</f>
        <v>Cartu Bank</v>
      </c>
      <c r="C14" s="34">
        <f>IS!C14</f>
        <v>1.9800989114535164E-2</v>
      </c>
      <c r="D14" s="35">
        <f>IS!D14</f>
        <v>1.71550588986542E-2</v>
      </c>
      <c r="E14" s="35">
        <f>IS!E14</f>
        <v>8.0267968134970797E-3</v>
      </c>
      <c r="F14" s="36">
        <f>IS!F14</f>
        <v>1.2679688867285337E-2</v>
      </c>
    </row>
    <row r="15" spans="1:6" x14ac:dyDescent="0.3">
      <c r="A15" s="55">
        <v>9</v>
      </c>
      <c r="B15" s="12" t="str">
        <f>'BS-E'!B15</f>
        <v>HALYK Bank</v>
      </c>
      <c r="C15" s="31">
        <f>IS!C15</f>
        <v>1.0277263384621088E-2</v>
      </c>
      <c r="D15" s="32">
        <f>IS!D15</f>
        <v>9.6930276367087117E-3</v>
      </c>
      <c r="E15" s="32">
        <f>IS!E15</f>
        <v>1.5586942678966077E-3</v>
      </c>
      <c r="F15" s="33">
        <f>IS!F15</f>
        <v>6.4165427427919502E-3</v>
      </c>
    </row>
    <row r="16" spans="1:6" x14ac:dyDescent="0.3">
      <c r="A16" s="56">
        <v>10</v>
      </c>
      <c r="B16" s="15" t="str">
        <f>'BS-E'!B16</f>
        <v>Pasha Bank</v>
      </c>
      <c r="C16" s="34">
        <f>IS!C16</f>
        <v>6.6742677105751467E-3</v>
      </c>
      <c r="D16" s="35">
        <f>IS!D16</f>
        <v>6.5609252913585081E-3</v>
      </c>
      <c r="E16" s="35">
        <f>IS!E16</f>
        <v>2.1011054397610555E-3</v>
      </c>
      <c r="F16" s="36">
        <f>IS!F16</f>
        <v>2.5502153995781251E-3</v>
      </c>
    </row>
    <row r="17" spans="1:22" x14ac:dyDescent="0.3">
      <c r="A17" s="55">
        <v>11</v>
      </c>
      <c r="B17" s="12" t="str">
        <f>'BS-E'!B17</f>
        <v>VTB Bank Georgia</v>
      </c>
      <c r="C17" s="31">
        <f>IS!C17</f>
        <v>5.2595748103577431E-3</v>
      </c>
      <c r="D17" s="32">
        <f>IS!D17</f>
        <v>1.7664744226620764E-3</v>
      </c>
      <c r="E17" s="32">
        <f>IS!E17</f>
        <v>4.8103264730894226E-5</v>
      </c>
      <c r="F17" s="33">
        <f>IS!F17</f>
        <v>-5.3371532989236635E-3</v>
      </c>
    </row>
    <row r="18" spans="1:22" x14ac:dyDescent="0.3">
      <c r="A18" s="56">
        <v>12</v>
      </c>
      <c r="B18" s="15" t="str">
        <f>'BS-E'!B18</f>
        <v>IS Bank</v>
      </c>
      <c r="C18" s="34">
        <f>IS!C18</f>
        <v>5.1837691137794177E-3</v>
      </c>
      <c r="D18" s="35">
        <f>IS!D18</f>
        <v>5.5569761075838402E-3</v>
      </c>
      <c r="E18" s="35">
        <f>IS!E18</f>
        <v>4.0284247213738236E-3</v>
      </c>
      <c r="F18" s="36">
        <f>IS!F18</f>
        <v>5.2032826152164889E-3</v>
      </c>
    </row>
    <row r="19" spans="1:22" x14ac:dyDescent="0.3">
      <c r="A19" s="55">
        <v>13</v>
      </c>
      <c r="B19" s="12" t="str">
        <f>'BS-E'!B19</f>
        <v>Ziraat Bank</v>
      </c>
      <c r="C19" s="31">
        <f>IS!C19</f>
        <v>2.6098625142998424E-3</v>
      </c>
      <c r="D19" s="32">
        <f>IS!D19</f>
        <v>3.3794895572864846E-3</v>
      </c>
      <c r="E19" s="32">
        <f>IS!E19</f>
        <v>2.1765072291667809E-3</v>
      </c>
      <c r="F19" s="33">
        <f>IS!F19</f>
        <v>1.9757390578184091E-3</v>
      </c>
    </row>
    <row r="20" spans="1:22" x14ac:dyDescent="0.3">
      <c r="A20" s="56">
        <v>14</v>
      </c>
      <c r="B20" s="15" t="str">
        <f>'BS-E'!B20</f>
        <v>Silk Bank</v>
      </c>
      <c r="C20" s="34">
        <f>IS!C20</f>
        <v>2.3541550532428838E-3</v>
      </c>
      <c r="D20" s="35">
        <f>IS!D20</f>
        <v>1.364524531761036E-3</v>
      </c>
      <c r="E20" s="35">
        <f>IS!E20</f>
        <v>-6.1175221235782687E-5</v>
      </c>
      <c r="F20" s="36">
        <f>IS!F20</f>
        <v>-3.15820458005777E-3</v>
      </c>
    </row>
    <row r="21" spans="1:22" x14ac:dyDescent="0.3">
      <c r="A21" s="55">
        <v>15</v>
      </c>
      <c r="B21" s="12" t="str">
        <f>'BS-E'!B21</f>
        <v>Paysera</v>
      </c>
      <c r="C21" s="31">
        <f>IS!C21</f>
        <v>2.9184565056507132E-4</v>
      </c>
      <c r="D21" s="32">
        <f>IS!D21</f>
        <v>1.2188544570269253E-4</v>
      </c>
      <c r="E21" s="32">
        <f>IS!E21</f>
        <v>8.3434111308391812E-5</v>
      </c>
      <c r="F21" s="33">
        <f>IS!F21</f>
        <v>-4.5282271194781604E-4</v>
      </c>
    </row>
    <row r="22" spans="1:22" x14ac:dyDescent="0.3">
      <c r="A22" s="56">
        <v>16</v>
      </c>
      <c r="B22" s="15" t="str">
        <f>'BS-E'!B22</f>
        <v>HashBank</v>
      </c>
      <c r="C22" s="34">
        <f>IS!C22</f>
        <v>1.477565347287453E-4</v>
      </c>
      <c r="D22" s="35">
        <f>IS!D22</f>
        <v>1.584955921122413E-4</v>
      </c>
      <c r="E22" s="35">
        <f>IS!E22</f>
        <v>-3.2513292776051969E-6</v>
      </c>
      <c r="F22" s="36">
        <f>IS!F22</f>
        <v>-1.1870577908162235E-3</v>
      </c>
    </row>
    <row r="23" spans="1:22" ht="13.5" thickBot="1" x14ac:dyDescent="0.35">
      <c r="A23" s="55">
        <v>17</v>
      </c>
      <c r="B23" s="12" t="str">
        <f>'BS-E'!B23</f>
        <v>PaveBank</v>
      </c>
      <c r="C23" s="31">
        <f>IS!C23</f>
        <v>1.0029160573315001E-4</v>
      </c>
      <c r="D23" s="32">
        <f>IS!D23</f>
        <v>9.6485640883258215E-5</v>
      </c>
      <c r="E23" s="32">
        <f>IS!E23</f>
        <v>0</v>
      </c>
      <c r="F23" s="33">
        <f>IS!F23</f>
        <v>-1.1129537568037574E-4</v>
      </c>
    </row>
    <row r="24" spans="1:22" ht="13.5" thickBot="1" x14ac:dyDescent="0.35">
      <c r="A24" s="18"/>
      <c r="B24" s="19" t="s">
        <v>51</v>
      </c>
      <c r="C24" s="20">
        <f>SUM(C7:C23)</f>
        <v>1.0000000000000007</v>
      </c>
      <c r="D24" s="21">
        <f t="shared" ref="D24:F24" si="0">SUM(D7:D23)</f>
        <v>0.99999999999999678</v>
      </c>
      <c r="E24" s="21">
        <f t="shared" si="0"/>
        <v>0.99999999999999978</v>
      </c>
      <c r="F24" s="21">
        <f t="shared" si="0"/>
        <v>1</v>
      </c>
    </row>
    <row r="25" spans="1:22" x14ac:dyDescent="0.3">
      <c r="A25" s="131"/>
      <c r="B25" s="132"/>
      <c r="C25" s="133"/>
      <c r="D25" s="133"/>
      <c r="E25" s="133"/>
      <c r="F25" s="133"/>
    </row>
    <row r="26" spans="1:22" ht="13.5" thickBot="1" x14ac:dyDescent="0.35">
      <c r="B26" s="63" t="s">
        <v>54</v>
      </c>
      <c r="U26" s="23"/>
      <c r="V26" s="23"/>
    </row>
    <row r="27" spans="1:22" ht="15.75" customHeight="1" x14ac:dyDescent="0.3">
      <c r="A27" s="173" t="s">
        <v>0</v>
      </c>
      <c r="B27" s="171" t="s">
        <v>49</v>
      </c>
      <c r="C27" s="184" t="s">
        <v>5</v>
      </c>
      <c r="D27" s="186" t="s">
        <v>68</v>
      </c>
      <c r="E27" s="187"/>
      <c r="F27" s="187"/>
      <c r="G27" s="187"/>
      <c r="H27" s="188"/>
      <c r="I27" s="89" t="s">
        <v>69</v>
      </c>
      <c r="J27" s="89"/>
      <c r="K27" s="89"/>
      <c r="L27" s="189" t="s">
        <v>14</v>
      </c>
      <c r="M27" s="189" t="s">
        <v>247</v>
      </c>
      <c r="N27" s="178" t="str">
        <f>'BS-E'!$R$28</f>
        <v>NET Income of 7 months 2024</v>
      </c>
      <c r="O27" s="39"/>
    </row>
    <row r="28" spans="1:22" ht="131.25" customHeight="1" x14ac:dyDescent="0.3">
      <c r="A28" s="174"/>
      <c r="B28" s="172"/>
      <c r="C28" s="185"/>
      <c r="D28" s="40" t="s">
        <v>17</v>
      </c>
      <c r="E28" s="37" t="s">
        <v>18</v>
      </c>
      <c r="F28" s="37" t="s">
        <v>19</v>
      </c>
      <c r="G28" s="37" t="s">
        <v>20</v>
      </c>
      <c r="H28" s="38" t="s">
        <v>15</v>
      </c>
      <c r="I28" s="37" t="s">
        <v>246</v>
      </c>
      <c r="J28" s="37" t="s">
        <v>21</v>
      </c>
      <c r="K28" s="41" t="s">
        <v>71</v>
      </c>
      <c r="L28" s="190"/>
      <c r="M28" s="190"/>
      <c r="N28" s="179"/>
      <c r="O28" s="39"/>
    </row>
    <row r="29" spans="1:22" x14ac:dyDescent="0.3">
      <c r="A29" s="137"/>
      <c r="B29" s="124" t="str">
        <f>'BS-E'!B29</f>
        <v>Consolidated</v>
      </c>
      <c r="C29" s="138">
        <f>IS!C29</f>
        <v>86771295926.350204</v>
      </c>
      <c r="D29" s="139">
        <f>IS!D29</f>
        <v>4733288447.3851204</v>
      </c>
      <c r="E29" s="139">
        <f>IS!E29</f>
        <v>3938994198.3622298</v>
      </c>
      <c r="F29" s="139">
        <f>IS!F29</f>
        <v>-2274147503.4276199</v>
      </c>
      <c r="G29" s="139">
        <f>IS!G29</f>
        <v>-1494155245.0238762</v>
      </c>
      <c r="H29" s="139">
        <f>IS!H29</f>
        <v>2459140943.9575005</v>
      </c>
      <c r="I29" s="140">
        <f>IS!I29</f>
        <v>427825015.93457699</v>
      </c>
      <c r="J29" s="140">
        <f>IS!J29</f>
        <v>436945053.22000003</v>
      </c>
      <c r="K29" s="138">
        <f>IS!K29</f>
        <v>-227896103.69831899</v>
      </c>
      <c r="L29" s="140">
        <f>IS!L29</f>
        <v>-173616869.49354601</v>
      </c>
      <c r="M29" s="140">
        <f>IS!M29</f>
        <v>2060194415.5456247</v>
      </c>
      <c r="N29" s="141">
        <f>IS!N29</f>
        <v>1747572878.1271801</v>
      </c>
    </row>
    <row r="30" spans="1:22" x14ac:dyDescent="0.3">
      <c r="A30" s="56">
        <v>1</v>
      </c>
      <c r="B30" s="15" t="str">
        <f>'BS-E'!B30</f>
        <v>TBC Bank</v>
      </c>
      <c r="C30" s="46">
        <f>IS!C30</f>
        <v>34287420283.740002</v>
      </c>
      <c r="D30" s="47">
        <f>IS!D30</f>
        <v>1706316104.7</v>
      </c>
      <c r="E30" s="48">
        <f>IS!E30</f>
        <v>1408157477.71</v>
      </c>
      <c r="F30" s="48">
        <f>IS!F30</f>
        <v>-897719836.09000003</v>
      </c>
      <c r="G30" s="48">
        <f>IS!G30</f>
        <v>-577524562.04999995</v>
      </c>
      <c r="H30" s="49">
        <f>IS!H30</f>
        <v>808596268.61000001</v>
      </c>
      <c r="I30" s="48">
        <f>IS!I30</f>
        <v>162195801.81999999</v>
      </c>
      <c r="J30" s="48">
        <f>IS!J30</f>
        <v>196411370.40000001</v>
      </c>
      <c r="K30" s="46">
        <f>IS!K30</f>
        <v>55199266.789999999</v>
      </c>
      <c r="L30" s="48">
        <f>IS!L30</f>
        <v>-62082160.299999997</v>
      </c>
      <c r="M30" s="48">
        <f>IS!M30</f>
        <v>801713375.10000002</v>
      </c>
      <c r="N30" s="49">
        <f>IS!N30</f>
        <v>682891345.10000002</v>
      </c>
    </row>
    <row r="31" spans="1:22" x14ac:dyDescent="0.3">
      <c r="A31" s="55">
        <v>2</v>
      </c>
      <c r="B31" s="12" t="str">
        <f>'BS-E'!B31</f>
        <v>Bank of Georgia</v>
      </c>
      <c r="C31" s="42">
        <f>IS!C31</f>
        <v>33339228023.595901</v>
      </c>
      <c r="D31" s="43">
        <f>IS!D31</f>
        <v>1815751078.40815</v>
      </c>
      <c r="E31" s="44">
        <f>IS!E31</f>
        <v>1494839573.12796</v>
      </c>
      <c r="F31" s="44">
        <f>IS!F31</f>
        <v>-808707813.67997396</v>
      </c>
      <c r="G31" s="44">
        <f>IS!G31</f>
        <v>-542360609.21997404</v>
      </c>
      <c r="H31" s="45">
        <f>IS!H31</f>
        <v>1007043264.728176</v>
      </c>
      <c r="I31" s="44">
        <f>IS!I31</f>
        <v>210751949.05399999</v>
      </c>
      <c r="J31" s="44">
        <f>IS!J31</f>
        <v>200007843.24000001</v>
      </c>
      <c r="K31" s="42">
        <f>IS!K31</f>
        <v>42738750.756300002</v>
      </c>
      <c r="L31" s="44">
        <f>IS!L31</f>
        <v>-44899686.718468994</v>
      </c>
      <c r="M31" s="44">
        <f>IS!M31</f>
        <v>1004882328.7660069</v>
      </c>
      <c r="N31" s="45">
        <f>IS!N31</f>
        <v>853974350.11600804</v>
      </c>
    </row>
    <row r="32" spans="1:22" x14ac:dyDescent="0.3">
      <c r="A32" s="56">
        <v>3</v>
      </c>
      <c r="B32" s="15" t="str">
        <f>'BS-E'!B32</f>
        <v>Liberty Bank</v>
      </c>
      <c r="C32" s="46">
        <f>IS!C32</f>
        <v>4588616650.4323196</v>
      </c>
      <c r="D32" s="47">
        <f>IS!D32</f>
        <v>345056478.34100002</v>
      </c>
      <c r="E32" s="48">
        <f>IS!E32</f>
        <v>301181527.48100001</v>
      </c>
      <c r="F32" s="48">
        <f>IS!F32</f>
        <v>-159889661.48811501</v>
      </c>
      <c r="G32" s="48">
        <f>IS!G32</f>
        <v>-131414405.04558401</v>
      </c>
      <c r="H32" s="49">
        <f>IS!H32</f>
        <v>185166816.85288501</v>
      </c>
      <c r="I32" s="48">
        <f>IS!I32</f>
        <v>16098194.880000001</v>
      </c>
      <c r="J32" s="48">
        <f>IS!J32</f>
        <v>-2450156.83</v>
      </c>
      <c r="K32" s="46">
        <f>IS!K32</f>
        <v>-95511868.5</v>
      </c>
      <c r="L32" s="48">
        <f>IS!L32</f>
        <v>-12708973.310000001</v>
      </c>
      <c r="M32" s="48">
        <f>IS!M32</f>
        <v>76945975.042885005</v>
      </c>
      <c r="N32" s="49">
        <f>IS!N32</f>
        <v>65683064.752884999</v>
      </c>
    </row>
    <row r="33" spans="1:15" x14ac:dyDescent="0.3">
      <c r="A33" s="55">
        <v>4</v>
      </c>
      <c r="B33" s="12" t="str">
        <f>'BS-E'!B33</f>
        <v>Basis Bank</v>
      </c>
      <c r="C33" s="42">
        <f>IS!C33</f>
        <v>3504265540.1350698</v>
      </c>
      <c r="D33" s="43">
        <f>IS!D33</f>
        <v>203889534.22</v>
      </c>
      <c r="E33" s="44">
        <f>IS!E33</f>
        <v>171580490.65000001</v>
      </c>
      <c r="F33" s="44">
        <f>IS!F33</f>
        <v>-112785976.05</v>
      </c>
      <c r="G33" s="44">
        <f>IS!G33</f>
        <v>-86369439.810000002</v>
      </c>
      <c r="H33" s="45">
        <f>IS!H33</f>
        <v>91103558.170000002</v>
      </c>
      <c r="I33" s="44">
        <f>IS!I33</f>
        <v>5387210.04</v>
      </c>
      <c r="J33" s="44">
        <f>IS!J33</f>
        <v>10119552.57</v>
      </c>
      <c r="K33" s="42">
        <f>IS!K33</f>
        <v>-40010607.43</v>
      </c>
      <c r="L33" s="44">
        <f>IS!L33</f>
        <v>-3850740.68</v>
      </c>
      <c r="M33" s="44">
        <f>IS!M33</f>
        <v>47242210.060000002</v>
      </c>
      <c r="N33" s="45">
        <f>IS!N33</f>
        <v>42015016</v>
      </c>
    </row>
    <row r="34" spans="1:15" x14ac:dyDescent="0.3">
      <c r="A34" s="56">
        <v>5</v>
      </c>
      <c r="B34" s="15" t="str">
        <f>'BS-E'!B34</f>
        <v>Credo Bank</v>
      </c>
      <c r="C34" s="46">
        <f>IS!C34</f>
        <v>2719789803.7331901</v>
      </c>
      <c r="D34" s="47">
        <f>IS!D34</f>
        <v>290150905.790003</v>
      </c>
      <c r="E34" s="48">
        <f>IS!E34</f>
        <v>263210757.24000299</v>
      </c>
      <c r="F34" s="48">
        <f>IS!F34</f>
        <v>-122800227.19</v>
      </c>
      <c r="G34" s="48">
        <f>IS!G34</f>
        <v>-39421993.390000001</v>
      </c>
      <c r="H34" s="49">
        <f>IS!H34</f>
        <v>167350678.600003</v>
      </c>
      <c r="I34" s="48">
        <f>IS!I34</f>
        <v>22339183.719999999</v>
      </c>
      <c r="J34" s="48">
        <f>IS!J34</f>
        <v>3367383.14</v>
      </c>
      <c r="K34" s="46">
        <f>IS!K34</f>
        <v>-86901785.129999995</v>
      </c>
      <c r="L34" s="48">
        <f>IS!L34</f>
        <v>-41259796.979998</v>
      </c>
      <c r="M34" s="48">
        <f>IS!M34</f>
        <v>39189096.490005009</v>
      </c>
      <c r="N34" s="49">
        <f>IS!N34</f>
        <v>31363360.340004999</v>
      </c>
    </row>
    <row r="35" spans="1:15" x14ac:dyDescent="0.3">
      <c r="A35" s="55">
        <v>6</v>
      </c>
      <c r="B35" s="12" t="str">
        <f>'BS-E'!B35</f>
        <v>ProCredit Bank</v>
      </c>
      <c r="C35" s="42">
        <f>IS!C35</f>
        <v>1927968182.5013299</v>
      </c>
      <c r="D35" s="43">
        <f>IS!D35</f>
        <v>74697984.075683996</v>
      </c>
      <c r="E35" s="44">
        <f>IS!E35</f>
        <v>60893090.041100003</v>
      </c>
      <c r="F35" s="44">
        <f>IS!F35</f>
        <v>-31539232.704100002</v>
      </c>
      <c r="G35" s="44">
        <f>IS!G35</f>
        <v>-19855845.0068</v>
      </c>
      <c r="H35" s="45">
        <f>IS!H35</f>
        <v>43158751.371583998</v>
      </c>
      <c r="I35" s="44">
        <f>IS!I35</f>
        <v>254039.27708</v>
      </c>
      <c r="J35" s="44">
        <f>IS!J35</f>
        <v>9378995.0299999993</v>
      </c>
      <c r="K35" s="42">
        <f>IS!K35</f>
        <v>-20472987.231632002</v>
      </c>
      <c r="L35" s="44">
        <f>IS!L35</f>
        <v>665859.67000000004</v>
      </c>
      <c r="M35" s="44">
        <f>IS!M35</f>
        <v>23351623.809951998</v>
      </c>
      <c r="N35" s="45">
        <f>IS!N35</f>
        <v>20698704.499952</v>
      </c>
    </row>
    <row r="36" spans="1:15" x14ac:dyDescent="0.3">
      <c r="A36" s="56">
        <v>7</v>
      </c>
      <c r="B36" s="15" t="str">
        <f>'BS-E'!B36</f>
        <v>Tera bank</v>
      </c>
      <c r="C36" s="46">
        <f>IS!C36</f>
        <v>1831179627.7058699</v>
      </c>
      <c r="D36" s="47">
        <f>IS!D36</f>
        <v>108310100.98</v>
      </c>
      <c r="E36" s="48">
        <f>IS!E36</f>
        <v>92824740.996837005</v>
      </c>
      <c r="F36" s="48">
        <f>IS!F36</f>
        <v>-64348328.850469999</v>
      </c>
      <c r="G36" s="48">
        <f>IS!G36</f>
        <v>-45492879.539999999</v>
      </c>
      <c r="H36" s="49">
        <f>IS!H36</f>
        <v>43961772.129530005</v>
      </c>
      <c r="I36" s="48">
        <f>IS!I36</f>
        <v>3115482</v>
      </c>
      <c r="J36" s="48">
        <f>IS!J36</f>
        <v>3974003</v>
      </c>
      <c r="K36" s="46">
        <f>IS!K36</f>
        <v>-18274851.490789998</v>
      </c>
      <c r="L36" s="48">
        <f>IS!L36</f>
        <v>-3767664.1002909997</v>
      </c>
      <c r="M36" s="48">
        <f>IS!M36</f>
        <v>21919256.538449008</v>
      </c>
      <c r="N36" s="49">
        <f>IS!N36</f>
        <v>18478994.538447998</v>
      </c>
    </row>
    <row r="37" spans="1:15" x14ac:dyDescent="0.3">
      <c r="A37" s="55">
        <v>8</v>
      </c>
      <c r="B37" s="12" t="str">
        <f>'BS-E'!B37</f>
        <v>Cartu Bank</v>
      </c>
      <c r="C37" s="42">
        <f>IS!C37</f>
        <v>1718157486.0917699</v>
      </c>
      <c r="D37" s="43">
        <f>IS!D37</f>
        <v>62114131.321087003</v>
      </c>
      <c r="E37" s="44">
        <f>IS!E37</f>
        <v>43133269.651896</v>
      </c>
      <c r="F37" s="44">
        <f>IS!F37</f>
        <v>-19927423.587404002</v>
      </c>
      <c r="G37" s="44">
        <f>IS!G37</f>
        <v>-16196471.961300001</v>
      </c>
      <c r="H37" s="45">
        <f>IS!H37</f>
        <v>42186707.733683005</v>
      </c>
      <c r="I37" s="44">
        <f>IS!I37</f>
        <v>3434064.4746380001</v>
      </c>
      <c r="J37" s="44">
        <f>IS!J37</f>
        <v>5603805.79</v>
      </c>
      <c r="K37" s="42">
        <f>IS!K37</f>
        <v>-11356009.794810999</v>
      </c>
      <c r="L37" s="44">
        <f>IS!L37</f>
        <v>-3139511.9268900002</v>
      </c>
      <c r="M37" s="44">
        <f>IS!M37</f>
        <v>27691186.011982005</v>
      </c>
      <c r="N37" s="45">
        <f>IS!N37</f>
        <v>22158680.367559001</v>
      </c>
    </row>
    <row r="38" spans="1:15" x14ac:dyDescent="0.3">
      <c r="A38" s="56">
        <v>9</v>
      </c>
      <c r="B38" s="15" t="str">
        <f>'BS-E'!B38</f>
        <v>HALYK Bank</v>
      </c>
      <c r="C38" s="46">
        <f>IS!C38</f>
        <v>891771462.46000004</v>
      </c>
      <c r="D38" s="47">
        <f>IS!D38</f>
        <v>43107282.862342</v>
      </c>
      <c r="E38" s="48">
        <f>IS!E38</f>
        <v>38694694.57</v>
      </c>
      <c r="F38" s="48">
        <f>IS!F38</f>
        <v>-19270761.73</v>
      </c>
      <c r="G38" s="48">
        <f>IS!G38</f>
        <v>-8075222.6299999999</v>
      </c>
      <c r="H38" s="49">
        <f>IS!H38</f>
        <v>23836521.132342</v>
      </c>
      <c r="I38" s="48">
        <f>IS!I38</f>
        <v>666848.4</v>
      </c>
      <c r="J38" s="48">
        <f>IS!J38</f>
        <v>1795696.52</v>
      </c>
      <c r="K38" s="46">
        <f>IS!K38</f>
        <v>-10925298.76</v>
      </c>
      <c r="L38" s="48">
        <f>IS!L38</f>
        <v>755175.63630500005</v>
      </c>
      <c r="M38" s="48">
        <f>IS!M38</f>
        <v>13666398.008647</v>
      </c>
      <c r="N38" s="49">
        <f>IS!N38</f>
        <v>11213376.068646999</v>
      </c>
    </row>
    <row r="39" spans="1:15" x14ac:dyDescent="0.3">
      <c r="A39" s="55">
        <v>10</v>
      </c>
      <c r="B39" s="12" t="str">
        <f>'BS-E'!B39</f>
        <v>Pasha Bank</v>
      </c>
      <c r="C39" s="42">
        <f>IS!C39</f>
        <v>579134858.60599995</v>
      </c>
      <c r="D39" s="43">
        <f>IS!D39</f>
        <v>28832862.346126001</v>
      </c>
      <c r="E39" s="44">
        <f>IS!E39</f>
        <v>21112691.207525998</v>
      </c>
      <c r="F39" s="44">
        <f>IS!F39</f>
        <v>-12698622.331900001</v>
      </c>
      <c r="G39" s="44">
        <f>IS!G39</f>
        <v>-11325220.5032</v>
      </c>
      <c r="H39" s="45">
        <f>IS!H39</f>
        <v>16134240.014226001</v>
      </c>
      <c r="I39" s="44">
        <f>IS!I39</f>
        <v>898905.468246</v>
      </c>
      <c r="J39" s="44">
        <f>IS!J39</f>
        <v>6336157.1100000003</v>
      </c>
      <c r="K39" s="42">
        <f>IS!K39</f>
        <v>-11075487.601754</v>
      </c>
      <c r="L39" s="44">
        <f>IS!L39</f>
        <v>-602065.14678800001</v>
      </c>
      <c r="M39" s="44">
        <f>IS!M39</f>
        <v>4456687.2656840002</v>
      </c>
      <c r="N39" s="45">
        <f>IS!N39</f>
        <v>4456687.2656850005</v>
      </c>
    </row>
    <row r="40" spans="1:15" x14ac:dyDescent="0.3">
      <c r="A40" s="56">
        <v>11</v>
      </c>
      <c r="B40" s="15" t="str">
        <f>'BS-E'!B40</f>
        <v>VTB Bank Georgia</v>
      </c>
      <c r="C40" s="46">
        <f>IS!C40</f>
        <v>456380122.316329</v>
      </c>
      <c r="D40" s="47">
        <f>IS!D40</f>
        <v>9970010.5592219997</v>
      </c>
      <c r="E40" s="48">
        <f>IS!E40</f>
        <v>10155927.559223</v>
      </c>
      <c r="F40" s="48">
        <f>IS!F40</f>
        <v>-5626000.9800000004</v>
      </c>
      <c r="G40" s="48">
        <f>IS!G40</f>
        <v>-688556.98</v>
      </c>
      <c r="H40" s="49">
        <f>IS!H40</f>
        <v>4344009.5792219993</v>
      </c>
      <c r="I40" s="48">
        <f>IS!I40</f>
        <v>20579.78</v>
      </c>
      <c r="J40" s="48">
        <f>IS!J40</f>
        <v>6</v>
      </c>
      <c r="K40" s="46">
        <f>IS!K40</f>
        <v>-12072943.09478</v>
      </c>
      <c r="L40" s="48">
        <f>IS!L40</f>
        <v>-1676435.8360479998</v>
      </c>
      <c r="M40" s="48">
        <f>IS!M40</f>
        <v>-9405369.3516060002</v>
      </c>
      <c r="N40" s="49">
        <f>IS!N40</f>
        <v>-9327064.3516060002</v>
      </c>
    </row>
    <row r="41" spans="1:15" x14ac:dyDescent="0.3">
      <c r="A41" s="55">
        <v>12</v>
      </c>
      <c r="B41" s="12" t="str">
        <f>'BS-E'!B41</f>
        <v>IS Bank</v>
      </c>
      <c r="C41" s="42">
        <f>IS!C41</f>
        <v>449802363.78562802</v>
      </c>
      <c r="D41" s="43">
        <f>IS!D41</f>
        <v>23248980.098450001</v>
      </c>
      <c r="E41" s="44">
        <f>IS!E41</f>
        <v>17377280.913637001</v>
      </c>
      <c r="F41" s="44">
        <f>IS!F41</f>
        <v>-9583592.6276970003</v>
      </c>
      <c r="G41" s="44">
        <f>IS!G41</f>
        <v>-6918087.0193389989</v>
      </c>
      <c r="H41" s="45">
        <f>IS!H41</f>
        <v>13665387.470753001</v>
      </c>
      <c r="I41" s="44">
        <f>IS!I41</f>
        <v>1723460.8706129999</v>
      </c>
      <c r="J41" s="44">
        <f>IS!J41</f>
        <v>1086096.48</v>
      </c>
      <c r="K41" s="42">
        <f>IS!K41</f>
        <v>-2363873.2163940002</v>
      </c>
      <c r="L41" s="44">
        <f>IS!L41</f>
        <v>-126628.948776</v>
      </c>
      <c r="M41" s="44">
        <f>IS!M41</f>
        <v>11174885.305583002</v>
      </c>
      <c r="N41" s="45">
        <f>IS!N41</f>
        <v>9093115.5755829997</v>
      </c>
    </row>
    <row r="42" spans="1:15" x14ac:dyDescent="0.3">
      <c r="A42" s="56">
        <v>13</v>
      </c>
      <c r="B42" s="15" t="str">
        <f>'BS-E'!B42</f>
        <v>Ziraat Bank</v>
      </c>
      <c r="C42" s="46">
        <f>IS!C42</f>
        <v>226461152.55540001</v>
      </c>
      <c r="D42" s="47">
        <f>IS!D42</f>
        <v>11063459.810000001</v>
      </c>
      <c r="E42" s="48">
        <f>IS!E42</f>
        <v>9818239.1799999997</v>
      </c>
      <c r="F42" s="48">
        <f>IS!F42</f>
        <v>-2752818.67</v>
      </c>
      <c r="G42" s="48">
        <f>IS!G42</f>
        <v>-2246317.35</v>
      </c>
      <c r="H42" s="49">
        <f>IS!H42</f>
        <v>8310641.1400000006</v>
      </c>
      <c r="I42" s="48">
        <f>IS!I42</f>
        <v>931164.24</v>
      </c>
      <c r="J42" s="48">
        <f>IS!J42</f>
        <v>844841.52</v>
      </c>
      <c r="K42" s="46">
        <f>IS!K42</f>
        <v>-3378067.19</v>
      </c>
      <c r="L42" s="48">
        <f>IS!L42</f>
        <v>-714913.95829999994</v>
      </c>
      <c r="M42" s="48">
        <f>IS!M42</f>
        <v>4217659.9917000011</v>
      </c>
      <c r="N42" s="49">
        <f>IS!N42</f>
        <v>3452747.9917000001</v>
      </c>
    </row>
    <row r="43" spans="1:15" x14ac:dyDescent="0.3">
      <c r="A43" s="55">
        <v>14</v>
      </c>
      <c r="B43" s="12" t="str">
        <f>'BS-E'!B43</f>
        <v>Silk Bank</v>
      </c>
      <c r="C43" s="42">
        <f>IS!C43</f>
        <v>204273084.78145099</v>
      </c>
      <c r="D43" s="43">
        <f>IS!D43</f>
        <v>9845982.7630550005</v>
      </c>
      <c r="E43" s="44">
        <f>IS!E43</f>
        <v>6014438.033055</v>
      </c>
      <c r="F43" s="44">
        <f>IS!F43</f>
        <v>-6490424.6179670002</v>
      </c>
      <c r="G43" s="44">
        <f>IS!G43</f>
        <v>-6262372.0176790003</v>
      </c>
      <c r="H43" s="45">
        <f>IS!H43</f>
        <v>3355558.1450880002</v>
      </c>
      <c r="I43" s="44">
        <f>IS!I43</f>
        <v>-26172.29</v>
      </c>
      <c r="J43" s="44">
        <f>IS!J43</f>
        <v>245077.11</v>
      </c>
      <c r="K43" s="42">
        <f>IS!K43</f>
        <v>-9227230.0544579998</v>
      </c>
      <c r="L43" s="44">
        <f>IS!L43</f>
        <v>-199356.89429299999</v>
      </c>
      <c r="M43" s="44">
        <f>IS!M43</f>
        <v>-6071028.8036629995</v>
      </c>
      <c r="N43" s="45">
        <f>IS!N43</f>
        <v>-5519192.6676859995</v>
      </c>
      <c r="O43" s="75"/>
    </row>
    <row r="44" spans="1:15" x14ac:dyDescent="0.3">
      <c r="A44" s="56">
        <v>15</v>
      </c>
      <c r="B44" s="15" t="str">
        <f>'BS-E'!B44</f>
        <v>Paysera</v>
      </c>
      <c r="C44" s="46">
        <f>IS!C44</f>
        <v>25323825.309999999</v>
      </c>
      <c r="D44" s="47">
        <f>IS!D44</f>
        <v>306450.32</v>
      </c>
      <c r="E44" s="48">
        <f>IS!E44</f>
        <v>0</v>
      </c>
      <c r="F44" s="48">
        <f>IS!F44</f>
        <v>-6716.83</v>
      </c>
      <c r="G44" s="48">
        <f>IS!G44</f>
        <v>-3262.5</v>
      </c>
      <c r="H44" s="49">
        <f>IS!H44</f>
        <v>299733.49</v>
      </c>
      <c r="I44" s="48">
        <f>IS!I44</f>
        <v>35695.199999999997</v>
      </c>
      <c r="J44" s="48">
        <f>IS!J44</f>
        <v>262905.14</v>
      </c>
      <c r="K44" s="46">
        <f>IS!K44</f>
        <v>-1079602.18</v>
      </c>
      <c r="L44" s="48">
        <f>IS!L44</f>
        <v>0</v>
      </c>
      <c r="M44" s="48">
        <f>IS!M44</f>
        <v>-779868.69</v>
      </c>
      <c r="N44" s="49">
        <f>IS!N44</f>
        <v>-791340.69</v>
      </c>
      <c r="O44" s="76"/>
    </row>
    <row r="45" spans="1:15" x14ac:dyDescent="0.3">
      <c r="A45" s="55">
        <v>16</v>
      </c>
      <c r="B45" s="12" t="str">
        <f>'BS-E'!B45</f>
        <v>HashBank</v>
      </c>
      <c r="C45" s="42">
        <f>IS!C45</f>
        <v>12821026</v>
      </c>
      <c r="D45" s="43">
        <f>IS!D45</f>
        <v>389829</v>
      </c>
      <c r="E45" s="44">
        <f>IS!E45</f>
        <v>0</v>
      </c>
      <c r="F45" s="44">
        <f>IS!F45</f>
        <v>-66</v>
      </c>
      <c r="G45" s="44">
        <f>IS!G45</f>
        <v>0</v>
      </c>
      <c r="H45" s="45">
        <f>IS!H45</f>
        <v>389763</v>
      </c>
      <c r="I45" s="44">
        <f>IS!I45</f>
        <v>-1391</v>
      </c>
      <c r="J45" s="44">
        <f>IS!J45</f>
        <v>-2880</v>
      </c>
      <c r="K45" s="42">
        <f>IS!K45</f>
        <v>-2751741</v>
      </c>
      <c r="L45" s="44">
        <f>IS!L45</f>
        <v>-9970</v>
      </c>
      <c r="M45" s="44">
        <f>IS!M45</f>
        <v>-2371948</v>
      </c>
      <c r="N45" s="45">
        <f>IS!N45</f>
        <v>-2074470</v>
      </c>
    </row>
    <row r="46" spans="1:15" x14ac:dyDescent="0.3">
      <c r="A46" s="56">
        <v>17</v>
      </c>
      <c r="B46" s="15" t="str">
        <f>'BS-E'!B46</f>
        <v>PaveBank</v>
      </c>
      <c r="C46" s="46">
        <f>IS!C46</f>
        <v>8702432.5999999996</v>
      </c>
      <c r="D46" s="47">
        <f>IS!D46</f>
        <v>237271.79</v>
      </c>
      <c r="E46" s="48">
        <f>IS!E46</f>
        <v>0</v>
      </c>
      <c r="F46" s="48">
        <f>IS!F46</f>
        <v>0</v>
      </c>
      <c r="G46" s="48">
        <f>IS!G46</f>
        <v>0</v>
      </c>
      <c r="H46" s="49">
        <f>IS!H46</f>
        <v>237271.79</v>
      </c>
      <c r="I46" s="48">
        <f>IS!I46</f>
        <v>0</v>
      </c>
      <c r="J46" s="48">
        <f>IS!J46</f>
        <v>-35643</v>
      </c>
      <c r="K46" s="46">
        <f>IS!K46</f>
        <v>-431768.57</v>
      </c>
      <c r="L46" s="48">
        <f>IS!L46</f>
        <v>0</v>
      </c>
      <c r="M46" s="48">
        <f>IS!M46</f>
        <v>-194496.78</v>
      </c>
      <c r="N46" s="49">
        <f>IS!N46</f>
        <v>-194496.78</v>
      </c>
      <c r="O46" s="76"/>
    </row>
    <row r="47" spans="1:15" x14ac:dyDescent="0.3">
      <c r="N47" s="30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C5:F5"/>
  </mergeCells>
  <pageMargins left="0.7" right="0.7" top="0.25" bottom="0.2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Q24"/>
  <sheetViews>
    <sheetView view="pageBreakPreview" topLeftCell="E7" zoomScaleNormal="76" zoomScaleSheetLayoutView="100" workbookViewId="0">
      <selection activeCell="H17" sqref="H17"/>
    </sheetView>
  </sheetViews>
  <sheetFormatPr defaultColWidth="9.1796875" defaultRowHeight="13" x14ac:dyDescent="0.3"/>
  <cols>
    <col min="1" max="1" width="6.81640625" style="2" customWidth="1"/>
    <col min="2" max="2" width="49" style="2" customWidth="1"/>
    <col min="3" max="3" width="10.453125" style="2" bestFit="1" customWidth="1"/>
    <col min="4" max="4" width="14.7265625" style="2" customWidth="1"/>
    <col min="5" max="6" width="10.453125" style="2" bestFit="1" customWidth="1"/>
    <col min="7" max="7" width="13.26953125" style="2" customWidth="1"/>
    <col min="8" max="9" width="11.54296875" style="2" customWidth="1"/>
    <col min="10" max="10" width="14" style="2" customWidth="1"/>
    <col min="11" max="11" width="11.7265625" style="2" bestFit="1" customWidth="1"/>
    <col min="12" max="12" width="9.26953125" style="2" bestFit="1" customWidth="1"/>
    <col min="13" max="13" width="13.81640625" style="2" customWidth="1"/>
    <col min="14" max="14" width="9.26953125" style="2" bestFit="1" customWidth="1"/>
    <col min="15" max="15" width="9.81640625" style="2" bestFit="1" customWidth="1"/>
    <col min="16" max="16" width="14.26953125" style="2" customWidth="1"/>
    <col min="17" max="17" width="15" style="2" bestFit="1" customWidth="1"/>
    <col min="18" max="16384" width="9.1796875" style="2"/>
  </cols>
  <sheetData>
    <row r="1" spans="1:17" x14ac:dyDescent="0.3">
      <c r="B1" s="91" t="s">
        <v>191</v>
      </c>
    </row>
    <row r="2" spans="1:17" x14ac:dyDescent="0.3">
      <c r="A2" s="5"/>
      <c r="B2" s="65">
        <f>BS!B3</f>
        <v>45504</v>
      </c>
      <c r="C2" s="4"/>
      <c r="D2" s="4"/>
      <c r="E2" s="4"/>
      <c r="F2" s="4"/>
      <c r="G2" s="1"/>
      <c r="H2" s="1"/>
      <c r="I2" s="1"/>
      <c r="J2" s="1"/>
    </row>
    <row r="3" spans="1:17" x14ac:dyDescent="0.3">
      <c r="A3" s="1"/>
      <c r="B3" s="3" t="s">
        <v>37</v>
      </c>
      <c r="C3" s="1"/>
      <c r="D3" s="1"/>
      <c r="E3" s="1"/>
      <c r="F3" s="1"/>
      <c r="G3" s="1"/>
      <c r="H3" s="1"/>
      <c r="I3" s="1"/>
      <c r="J3" s="1"/>
      <c r="K3" s="1"/>
    </row>
    <row r="4" spans="1:17" ht="12.75" customHeight="1" x14ac:dyDescent="0.3">
      <c r="A4" s="90"/>
      <c r="B4" s="198"/>
      <c r="C4" s="197" t="s">
        <v>178</v>
      </c>
      <c r="D4" s="197"/>
      <c r="E4" s="197"/>
      <c r="F4" s="197" t="s">
        <v>177</v>
      </c>
      <c r="G4" s="197"/>
      <c r="H4" s="197"/>
      <c r="I4" s="197" t="s">
        <v>85</v>
      </c>
      <c r="J4" s="197"/>
      <c r="K4" s="197"/>
      <c r="L4" s="200" t="s">
        <v>179</v>
      </c>
      <c r="M4" s="200"/>
      <c r="N4" s="200"/>
      <c r="O4" s="197" t="s">
        <v>180</v>
      </c>
      <c r="P4" s="197"/>
      <c r="Q4" s="197"/>
    </row>
    <row r="5" spans="1:17" x14ac:dyDescent="0.3">
      <c r="A5" s="90"/>
      <c r="B5" s="199"/>
      <c r="C5" s="142" t="s">
        <v>73</v>
      </c>
      <c r="D5" s="143" t="s">
        <v>251</v>
      </c>
      <c r="E5" s="142" t="s">
        <v>72</v>
      </c>
      <c r="F5" s="142" t="s">
        <v>73</v>
      </c>
      <c r="G5" s="143" t="s">
        <v>251</v>
      </c>
      <c r="H5" s="142" t="s">
        <v>72</v>
      </c>
      <c r="I5" s="142" t="s">
        <v>73</v>
      </c>
      <c r="J5" s="143" t="s">
        <v>251</v>
      </c>
      <c r="K5" s="142" t="s">
        <v>72</v>
      </c>
      <c r="L5" s="144" t="s">
        <v>73</v>
      </c>
      <c r="M5" s="143" t="s">
        <v>251</v>
      </c>
      <c r="N5" s="144" t="s">
        <v>72</v>
      </c>
      <c r="O5" s="142" t="s">
        <v>73</v>
      </c>
      <c r="P5" s="143" t="s">
        <v>251</v>
      </c>
      <c r="Q5" s="142" t="s">
        <v>72</v>
      </c>
    </row>
    <row r="6" spans="1:17" x14ac:dyDescent="0.3">
      <c r="A6" s="90"/>
      <c r="B6" s="145" t="s">
        <v>181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3">
      <c r="A7" s="90"/>
      <c r="B7" s="92" t="s">
        <v>74</v>
      </c>
      <c r="C7" s="147">
        <v>0</v>
      </c>
      <c r="D7" s="147">
        <v>0</v>
      </c>
      <c r="E7" s="148">
        <v>0</v>
      </c>
      <c r="F7" s="147">
        <v>0</v>
      </c>
      <c r="G7" s="147">
        <v>0</v>
      </c>
      <c r="H7" s="148">
        <v>0</v>
      </c>
      <c r="I7" s="147">
        <v>0</v>
      </c>
      <c r="J7" s="147">
        <v>0</v>
      </c>
      <c r="K7" s="148">
        <v>0</v>
      </c>
      <c r="L7" s="147">
        <v>0</v>
      </c>
      <c r="M7" s="147">
        <v>0</v>
      </c>
      <c r="N7" s="148">
        <v>0</v>
      </c>
      <c r="O7" s="148">
        <v>0</v>
      </c>
      <c r="P7" s="148">
        <v>0</v>
      </c>
      <c r="Q7" s="148">
        <v>0</v>
      </c>
    </row>
    <row r="8" spans="1:17" x14ac:dyDescent="0.3">
      <c r="A8" s="90"/>
      <c r="B8" s="93" t="s">
        <v>75</v>
      </c>
      <c r="C8" s="149">
        <v>27586339.799999997</v>
      </c>
      <c r="D8" s="149">
        <v>505458007.69960403</v>
      </c>
      <c r="E8" s="148">
        <v>533044347.49960405</v>
      </c>
      <c r="F8" s="149">
        <v>20417.16</v>
      </c>
      <c r="G8" s="149">
        <v>21600095.91</v>
      </c>
      <c r="H8" s="148">
        <v>21620513.07</v>
      </c>
      <c r="I8" s="149">
        <v>513468388.435251</v>
      </c>
      <c r="J8" s="149">
        <v>908254992.84211183</v>
      </c>
      <c r="K8" s="148">
        <v>1421723381.2773628</v>
      </c>
      <c r="L8" s="149">
        <v>3239458.22</v>
      </c>
      <c r="M8" s="149">
        <v>0</v>
      </c>
      <c r="N8" s="148">
        <v>3239458.22</v>
      </c>
      <c r="O8" s="148">
        <v>544314603.61525106</v>
      </c>
      <c r="P8" s="148">
        <v>1435321338.8017159</v>
      </c>
      <c r="Q8" s="148">
        <v>1979635942.4169669</v>
      </c>
    </row>
    <row r="9" spans="1:17" x14ac:dyDescent="0.3">
      <c r="A9" s="90"/>
      <c r="B9" s="94" t="s">
        <v>182</v>
      </c>
      <c r="C9" s="147">
        <v>8167804.8200000003</v>
      </c>
      <c r="D9" s="147">
        <v>178567554.18718189</v>
      </c>
      <c r="E9" s="148">
        <v>186735359.00718188</v>
      </c>
      <c r="F9" s="147">
        <v>20417.16</v>
      </c>
      <c r="G9" s="147">
        <v>0</v>
      </c>
      <c r="H9" s="148">
        <v>20417.16</v>
      </c>
      <c r="I9" s="147">
        <v>247279493.72620001</v>
      </c>
      <c r="J9" s="147">
        <v>89399998.254364997</v>
      </c>
      <c r="K9" s="148">
        <v>336679491.98056501</v>
      </c>
      <c r="L9" s="147">
        <v>3239458.22</v>
      </c>
      <c r="M9" s="147">
        <v>0</v>
      </c>
      <c r="N9" s="148">
        <v>3239458.22</v>
      </c>
      <c r="O9" s="148">
        <v>258707173.9262</v>
      </c>
      <c r="P9" s="148">
        <v>267967552.44154701</v>
      </c>
      <c r="Q9" s="148">
        <v>526674726.36774701</v>
      </c>
    </row>
    <row r="10" spans="1:17" x14ac:dyDescent="0.3">
      <c r="A10" s="90"/>
      <c r="B10" s="95" t="s">
        <v>183</v>
      </c>
      <c r="C10" s="147">
        <v>19418534.979999997</v>
      </c>
      <c r="D10" s="147">
        <v>326890453.51242197</v>
      </c>
      <c r="E10" s="148">
        <v>346308988.49242198</v>
      </c>
      <c r="F10" s="147">
        <v>0</v>
      </c>
      <c r="G10" s="147">
        <v>21600095.91</v>
      </c>
      <c r="H10" s="148">
        <v>21600095.91</v>
      </c>
      <c r="I10" s="147">
        <v>266188894.70905098</v>
      </c>
      <c r="J10" s="147">
        <v>818854994.58774698</v>
      </c>
      <c r="K10" s="148">
        <v>1085043889.296798</v>
      </c>
      <c r="L10" s="147">
        <v>0</v>
      </c>
      <c r="M10" s="147">
        <v>0</v>
      </c>
      <c r="N10" s="148">
        <v>0</v>
      </c>
      <c r="O10" s="148">
        <v>285607429.68905103</v>
      </c>
      <c r="P10" s="148">
        <v>1167353786.3601689</v>
      </c>
      <c r="Q10" s="148">
        <v>1452961216.0492201</v>
      </c>
    </row>
    <row r="11" spans="1:17" x14ac:dyDescent="0.3">
      <c r="A11" s="90"/>
      <c r="B11" s="93" t="s">
        <v>184</v>
      </c>
      <c r="C11" s="149">
        <v>654329561.13</v>
      </c>
      <c r="D11" s="149">
        <v>646326307.3830148</v>
      </c>
      <c r="E11" s="148">
        <v>1300655868.5130148</v>
      </c>
      <c r="F11" s="149">
        <v>117185191.83</v>
      </c>
      <c r="G11" s="149">
        <v>64321628.779199019</v>
      </c>
      <c r="H11" s="148">
        <v>181506820.60919902</v>
      </c>
      <c r="I11" s="149">
        <v>369398522.30000001</v>
      </c>
      <c r="J11" s="149">
        <v>28158628.763161957</v>
      </c>
      <c r="K11" s="148">
        <v>397557151.06316197</v>
      </c>
      <c r="L11" s="149">
        <v>3249924792.2205997</v>
      </c>
      <c r="M11" s="149">
        <v>103384573.28293467</v>
      </c>
      <c r="N11" s="148">
        <v>3353309365.5035343</v>
      </c>
      <c r="O11" s="148">
        <v>4390838067.4806004</v>
      </c>
      <c r="P11" s="148">
        <v>842191138.20830917</v>
      </c>
      <c r="Q11" s="148">
        <v>5233029205.6889095</v>
      </c>
    </row>
    <row r="12" spans="1:17" ht="26" x14ac:dyDescent="0.3">
      <c r="A12" s="90"/>
      <c r="B12" s="96" t="s">
        <v>185</v>
      </c>
      <c r="C12" s="147">
        <v>642702557</v>
      </c>
      <c r="D12" s="147">
        <v>331405253.55199099</v>
      </c>
      <c r="E12" s="148">
        <v>974107810.55199099</v>
      </c>
      <c r="F12" s="147">
        <v>107587954.74000001</v>
      </c>
      <c r="G12" s="147">
        <v>64204536.652089983</v>
      </c>
      <c r="H12" s="148">
        <v>171792491.39208999</v>
      </c>
      <c r="I12" s="147">
        <v>222442922.29999998</v>
      </c>
      <c r="J12" s="147">
        <v>28158628.763162017</v>
      </c>
      <c r="K12" s="148">
        <v>250601551.063162</v>
      </c>
      <c r="L12" s="147">
        <v>3249924792.2205997</v>
      </c>
      <c r="M12" s="147">
        <v>51893469.682435036</v>
      </c>
      <c r="N12" s="148">
        <v>3301818261.9030347</v>
      </c>
      <c r="O12" s="148">
        <v>4222658226.2606001</v>
      </c>
      <c r="P12" s="148">
        <v>475661888.64967537</v>
      </c>
      <c r="Q12" s="148">
        <v>4698320114.9102755</v>
      </c>
    </row>
    <row r="13" spans="1:17" ht="26" x14ac:dyDescent="0.3">
      <c r="A13" s="90"/>
      <c r="B13" s="96" t="s">
        <v>186</v>
      </c>
      <c r="C13" s="147">
        <v>11627004.130000001</v>
      </c>
      <c r="D13" s="147">
        <v>314921053.83102506</v>
      </c>
      <c r="E13" s="148">
        <v>326548057.96102506</v>
      </c>
      <c r="F13" s="147">
        <v>9597237.0899999999</v>
      </c>
      <c r="G13" s="147">
        <v>117092.12710900046</v>
      </c>
      <c r="H13" s="148">
        <v>9714329.2171090003</v>
      </c>
      <c r="I13" s="147">
        <v>146955600</v>
      </c>
      <c r="J13" s="147">
        <v>0</v>
      </c>
      <c r="K13" s="148">
        <v>146955600</v>
      </c>
      <c r="L13" s="147">
        <v>0</v>
      </c>
      <c r="M13" s="147">
        <v>51491103.600500003</v>
      </c>
      <c r="N13" s="148">
        <v>51491103.600500003</v>
      </c>
      <c r="O13" s="148">
        <v>168179841.22</v>
      </c>
      <c r="P13" s="148">
        <v>366529249.55863404</v>
      </c>
      <c r="Q13" s="148">
        <v>534709090.77863401</v>
      </c>
    </row>
    <row r="14" spans="1:17" x14ac:dyDescent="0.3">
      <c r="A14" s="90"/>
      <c r="B14" s="97" t="s">
        <v>187</v>
      </c>
      <c r="C14" s="149">
        <v>681915900.92999995</v>
      </c>
      <c r="D14" s="149">
        <v>1151784315.0826254</v>
      </c>
      <c r="E14" s="148">
        <v>1833700216.0126252</v>
      </c>
      <c r="F14" s="149">
        <v>117205608.98999999</v>
      </c>
      <c r="G14" s="149">
        <v>85921724.689199015</v>
      </c>
      <c r="H14" s="148">
        <v>203127333.67919901</v>
      </c>
      <c r="I14" s="149">
        <v>882866910.73525095</v>
      </c>
      <c r="J14" s="149">
        <v>936413621.6052742</v>
      </c>
      <c r="K14" s="148">
        <v>1819280532.3405252</v>
      </c>
      <c r="L14" s="149">
        <v>3253164250.4405999</v>
      </c>
      <c r="M14" s="149">
        <v>103384573.28293419</v>
      </c>
      <c r="N14" s="148">
        <v>3356548823.7235341</v>
      </c>
      <c r="O14" s="148">
        <v>4935152671.09585</v>
      </c>
      <c r="P14" s="148">
        <v>2277512477.0100317</v>
      </c>
      <c r="Q14" s="148">
        <v>7212665148.1058817</v>
      </c>
    </row>
    <row r="15" spans="1:17" x14ac:dyDescent="0.3">
      <c r="A15" s="90"/>
      <c r="B15" s="145" t="s">
        <v>188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3">
      <c r="A16" s="90"/>
      <c r="B16" s="92" t="s">
        <v>76</v>
      </c>
      <c r="C16" s="149">
        <v>6492814111.8380013</v>
      </c>
      <c r="D16" s="149">
        <v>4973083584.8076916</v>
      </c>
      <c r="E16" s="148">
        <v>11465897696.645693</v>
      </c>
      <c r="F16" s="149">
        <v>2330762077.1700001</v>
      </c>
      <c r="G16" s="149">
        <v>1433514117.2678041</v>
      </c>
      <c r="H16" s="148">
        <v>3764276194.4378042</v>
      </c>
      <c r="I16" s="149">
        <v>3240953719.4199996</v>
      </c>
      <c r="J16" s="149">
        <v>777591776.95135832</v>
      </c>
      <c r="K16" s="148">
        <v>4018545496.3713579</v>
      </c>
      <c r="L16" s="149">
        <v>1222617069.9194999</v>
      </c>
      <c r="M16" s="149">
        <v>180467846.29541492</v>
      </c>
      <c r="N16" s="148">
        <v>1403084916.2149148</v>
      </c>
      <c r="O16" s="148">
        <v>13287146978.3475</v>
      </c>
      <c r="P16" s="148">
        <v>7364657325.3222771</v>
      </c>
      <c r="Q16" s="148">
        <v>20651804303.669777</v>
      </c>
    </row>
    <row r="17" spans="1:17" x14ac:dyDescent="0.3">
      <c r="A17" s="90"/>
      <c r="B17" s="98" t="s">
        <v>77</v>
      </c>
      <c r="C17" s="152">
        <v>6400322329.1114988</v>
      </c>
      <c r="D17" s="152">
        <v>4331936880.7240381</v>
      </c>
      <c r="E17" s="148">
        <v>10732259209.835537</v>
      </c>
      <c r="F17" s="152">
        <v>2325351830.1999998</v>
      </c>
      <c r="G17" s="152">
        <v>1373443434.3976178</v>
      </c>
      <c r="H17" s="148">
        <v>3698795264.5976176</v>
      </c>
      <c r="I17" s="152">
        <v>3237537417.8799996</v>
      </c>
      <c r="J17" s="152">
        <v>636366299.03507566</v>
      </c>
      <c r="K17" s="148">
        <v>3873903716.9150753</v>
      </c>
      <c r="L17" s="152">
        <v>1221423080.8295</v>
      </c>
      <c r="M17" s="152">
        <v>156148319.11693311</v>
      </c>
      <c r="N17" s="148">
        <v>1377571399.9464331</v>
      </c>
      <c r="O17" s="148">
        <v>13184634658.021</v>
      </c>
      <c r="P17" s="148">
        <v>6497894933.2736511</v>
      </c>
      <c r="Q17" s="148">
        <v>19682529591.294651</v>
      </c>
    </row>
    <row r="18" spans="1:17" x14ac:dyDescent="0.3">
      <c r="A18" s="90"/>
      <c r="B18" s="98" t="s">
        <v>78</v>
      </c>
      <c r="C18" s="152">
        <v>92491782.726499975</v>
      </c>
      <c r="D18" s="152">
        <v>641146704.08365726</v>
      </c>
      <c r="E18" s="148">
        <v>733638486.81015718</v>
      </c>
      <c r="F18" s="152">
        <v>5410246.9699999997</v>
      </c>
      <c r="G18" s="152">
        <v>60070682.870190009</v>
      </c>
      <c r="H18" s="148">
        <v>65480929.840190008</v>
      </c>
      <c r="I18" s="152">
        <v>3416301.54</v>
      </c>
      <c r="J18" s="152">
        <v>141225477.91629001</v>
      </c>
      <c r="K18" s="148">
        <v>144641779.45629001</v>
      </c>
      <c r="L18" s="152">
        <v>1193989.0900000001</v>
      </c>
      <c r="M18" s="152">
        <v>24319527.178482</v>
      </c>
      <c r="N18" s="148">
        <v>25513516.268482</v>
      </c>
      <c r="O18" s="148">
        <v>102512320.3265</v>
      </c>
      <c r="P18" s="148">
        <v>866762392.04861927</v>
      </c>
      <c r="Q18" s="148">
        <v>969274712.37511933</v>
      </c>
    </row>
    <row r="19" spans="1:17" x14ac:dyDescent="0.3">
      <c r="A19" s="90"/>
      <c r="B19" s="92" t="s">
        <v>79</v>
      </c>
      <c r="C19" s="149">
        <v>3107087588.4056292</v>
      </c>
      <c r="D19" s="149">
        <v>6160478449.7462168</v>
      </c>
      <c r="E19" s="148">
        <v>9267566038.1518459</v>
      </c>
      <c r="F19" s="149">
        <v>913759393.52999973</v>
      </c>
      <c r="G19" s="149">
        <v>3253417138.1101418</v>
      </c>
      <c r="H19" s="148">
        <v>4167176531.6401415</v>
      </c>
      <c r="I19" s="149">
        <v>4659485215.5622978</v>
      </c>
      <c r="J19" s="149">
        <v>7514094846.9153442</v>
      </c>
      <c r="K19" s="148">
        <v>12173580062.477642</v>
      </c>
      <c r="L19" s="149">
        <v>2275843832.1002002</v>
      </c>
      <c r="M19" s="149">
        <v>1873176981.1543508</v>
      </c>
      <c r="N19" s="148">
        <v>4149020813.2545509</v>
      </c>
      <c r="O19" s="148">
        <v>10956176029.598127</v>
      </c>
      <c r="P19" s="148">
        <v>18843145466.286476</v>
      </c>
      <c r="Q19" s="148">
        <v>29799321495.884605</v>
      </c>
    </row>
    <row r="20" spans="1:17" x14ac:dyDescent="0.3">
      <c r="A20" s="90"/>
      <c r="B20" s="98" t="s">
        <v>80</v>
      </c>
      <c r="C20" s="152">
        <v>2773476418.1682286</v>
      </c>
      <c r="D20" s="152">
        <v>2758339067.0908313</v>
      </c>
      <c r="E20" s="148">
        <v>5531815485.2590599</v>
      </c>
      <c r="F20" s="152">
        <v>817636091.34999943</v>
      </c>
      <c r="G20" s="152">
        <v>2311798762.4059024</v>
      </c>
      <c r="H20" s="148">
        <v>3129434853.7559018</v>
      </c>
      <c r="I20" s="152">
        <v>3976057868.6022978</v>
      </c>
      <c r="J20" s="152">
        <v>5640630088.5288801</v>
      </c>
      <c r="K20" s="148">
        <v>9616687957.1311779</v>
      </c>
      <c r="L20" s="152">
        <v>1791557930.1715</v>
      </c>
      <c r="M20" s="152">
        <v>1201707445.7053654</v>
      </c>
      <c r="N20" s="148">
        <v>2993265375.8768654</v>
      </c>
      <c r="O20" s="148">
        <v>9358728308.2920246</v>
      </c>
      <c r="P20" s="148">
        <v>11943518298.250978</v>
      </c>
      <c r="Q20" s="148">
        <v>21302246606.543003</v>
      </c>
    </row>
    <row r="21" spans="1:17" x14ac:dyDescent="0.3">
      <c r="A21" s="90"/>
      <c r="B21" s="98" t="s">
        <v>81</v>
      </c>
      <c r="C21" s="152">
        <v>333611170.23739982</v>
      </c>
      <c r="D21" s="152">
        <v>3402139382.655386</v>
      </c>
      <c r="E21" s="148">
        <v>3735750552.892786</v>
      </c>
      <c r="F21" s="152">
        <v>96123302.179999992</v>
      </c>
      <c r="G21" s="152">
        <v>941618375.70424211</v>
      </c>
      <c r="H21" s="148">
        <v>1037741677.8842421</v>
      </c>
      <c r="I21" s="152">
        <v>683427346.9600004</v>
      </c>
      <c r="J21" s="152">
        <v>1873464758.3864665</v>
      </c>
      <c r="K21" s="148">
        <v>2556892105.346467</v>
      </c>
      <c r="L21" s="152">
        <v>484285901.92870003</v>
      </c>
      <c r="M21" s="152">
        <v>671469535.44898009</v>
      </c>
      <c r="N21" s="148">
        <v>1155755437.3776801</v>
      </c>
      <c r="O21" s="148">
        <v>1597447721.3061004</v>
      </c>
      <c r="P21" s="148">
        <v>6899627168.0354748</v>
      </c>
      <c r="Q21" s="148">
        <v>8497074889.3415756</v>
      </c>
    </row>
    <row r="22" spans="1:17" ht="26" x14ac:dyDescent="0.3">
      <c r="A22" s="90"/>
      <c r="B22" s="99" t="s">
        <v>189</v>
      </c>
      <c r="C22" s="153">
        <v>9599901700.2436275</v>
      </c>
      <c r="D22" s="153">
        <v>11133562034.553907</v>
      </c>
      <c r="E22" s="148">
        <v>20733463734.797535</v>
      </c>
      <c r="F22" s="153">
        <v>3244521470.6999993</v>
      </c>
      <c r="G22" s="153">
        <v>4686931255.3779545</v>
      </c>
      <c r="H22" s="148">
        <v>7931452726.0779543</v>
      </c>
      <c r="I22" s="153">
        <v>7900438934.9822989</v>
      </c>
      <c r="J22" s="153">
        <v>8291686623.8667154</v>
      </c>
      <c r="K22" s="148">
        <v>16192125558.849014</v>
      </c>
      <c r="L22" s="153">
        <v>3498460902.0197001</v>
      </c>
      <c r="M22" s="153">
        <v>2053644827.4497643</v>
      </c>
      <c r="N22" s="148">
        <v>5552105729.4694643</v>
      </c>
      <c r="O22" s="148">
        <v>24243323007.945621</v>
      </c>
      <c r="P22" s="148">
        <v>26207802791.608753</v>
      </c>
      <c r="Q22" s="148">
        <v>50451125799.554375</v>
      </c>
    </row>
    <row r="23" spans="1:17" x14ac:dyDescent="0.3">
      <c r="A23" s="90"/>
      <c r="B23" s="100" t="s">
        <v>44</v>
      </c>
      <c r="C23" s="149">
        <v>10281817601.17363</v>
      </c>
      <c r="D23" s="149">
        <v>12285346349.636532</v>
      </c>
      <c r="E23" s="148">
        <v>22567163950.810162</v>
      </c>
      <c r="F23" s="149">
        <v>3361727079.6899996</v>
      </c>
      <c r="G23" s="149">
        <v>4772852980.0671463</v>
      </c>
      <c r="H23" s="148">
        <v>8134580059.7571459</v>
      </c>
      <c r="I23" s="149">
        <v>8783305845.7175484</v>
      </c>
      <c r="J23" s="149">
        <v>9228100245.471981</v>
      </c>
      <c r="K23" s="148">
        <v>18011406091.189529</v>
      </c>
      <c r="L23" s="149">
        <v>6751625152.4602995</v>
      </c>
      <c r="M23" s="149">
        <v>2157029400.7326994</v>
      </c>
      <c r="N23" s="148">
        <v>8908654553.1929989</v>
      </c>
      <c r="O23" s="148">
        <v>29178475679.041527</v>
      </c>
      <c r="P23" s="148">
        <v>28485315268.618744</v>
      </c>
      <c r="Q23" s="148">
        <v>57663790947.660271</v>
      </c>
    </row>
    <row r="24" spans="1:17" x14ac:dyDescent="0.3">
      <c r="Q24" s="165">
        <f>Q23-BS!H29</f>
        <v>-43.08441162109375</v>
      </c>
    </row>
  </sheetData>
  <mergeCells count="6">
    <mergeCell ref="O4:Q4"/>
    <mergeCell ref="B4:B5"/>
    <mergeCell ref="C4:E4"/>
    <mergeCell ref="F4:H4"/>
    <mergeCell ref="I4:K4"/>
    <mergeCell ref="L4:N4"/>
  </mergeCells>
  <pageMargins left="0.7" right="0.7" top="0.75" bottom="0.75" header="0.3" footer="0.3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Q23"/>
  <sheetViews>
    <sheetView view="pageBreakPreview" topLeftCell="C7" zoomScaleNormal="100" zoomScaleSheetLayoutView="100" workbookViewId="0">
      <selection activeCell="Q24" sqref="Q24"/>
    </sheetView>
  </sheetViews>
  <sheetFormatPr defaultColWidth="9.1796875" defaultRowHeight="13" x14ac:dyDescent="0.3"/>
  <cols>
    <col min="1" max="1" width="6.1796875" style="51" bestFit="1" customWidth="1"/>
    <col min="2" max="2" width="47.81640625" style="51" bestFit="1" customWidth="1"/>
    <col min="3" max="7" width="10.1796875" style="51" bestFit="1" customWidth="1"/>
    <col min="8" max="11" width="11.453125" style="51" customWidth="1"/>
    <col min="12" max="14" width="9.1796875" style="51"/>
    <col min="15" max="17" width="9.81640625" style="51" bestFit="1" customWidth="1"/>
    <col min="18" max="16384" width="9.1796875" style="51"/>
  </cols>
  <sheetData>
    <row r="1" spans="1:17" x14ac:dyDescent="0.3">
      <c r="B1" s="101" t="s">
        <v>24</v>
      </c>
    </row>
    <row r="2" spans="1:17" x14ac:dyDescent="0.3">
      <c r="A2" s="54"/>
      <c r="B2" s="66">
        <f>BS!B3</f>
        <v>45504</v>
      </c>
      <c r="C2" s="53"/>
      <c r="D2" s="53"/>
      <c r="E2" s="53"/>
      <c r="F2" s="53"/>
      <c r="G2" s="52"/>
      <c r="H2" s="52"/>
      <c r="I2" s="52"/>
      <c r="J2" s="52"/>
    </row>
    <row r="3" spans="1:17" x14ac:dyDescent="0.3">
      <c r="A3" s="52"/>
      <c r="B3" s="3" t="s">
        <v>54</v>
      </c>
      <c r="C3" s="52"/>
      <c r="D3" s="52"/>
      <c r="E3" s="52"/>
      <c r="F3" s="52"/>
      <c r="G3" s="52"/>
      <c r="H3" s="52"/>
      <c r="I3" s="52"/>
      <c r="J3" s="52"/>
      <c r="K3" s="52"/>
    </row>
    <row r="4" spans="1:17" ht="12.75" customHeight="1" x14ac:dyDescent="0.3">
      <c r="A4" s="201"/>
      <c r="B4" s="198"/>
      <c r="C4" s="197" t="s">
        <v>252</v>
      </c>
      <c r="D4" s="197"/>
      <c r="E4" s="197"/>
      <c r="F4" s="197" t="s">
        <v>253</v>
      </c>
      <c r="G4" s="197"/>
      <c r="H4" s="197"/>
      <c r="I4" s="197" t="s">
        <v>254</v>
      </c>
      <c r="J4" s="197"/>
      <c r="K4" s="197"/>
      <c r="L4" s="200" t="s">
        <v>255</v>
      </c>
      <c r="M4" s="200"/>
      <c r="N4" s="200"/>
      <c r="O4" s="197" t="s">
        <v>256</v>
      </c>
      <c r="P4" s="197"/>
      <c r="Q4" s="197"/>
    </row>
    <row r="5" spans="1:17" x14ac:dyDescent="0.3">
      <c r="A5" s="202"/>
      <c r="B5" s="199"/>
      <c r="C5" s="142" t="s">
        <v>22</v>
      </c>
      <c r="D5" s="143" t="s">
        <v>23</v>
      </c>
      <c r="E5" s="142" t="s">
        <v>13</v>
      </c>
      <c r="F5" s="142" t="s">
        <v>22</v>
      </c>
      <c r="G5" s="143" t="s">
        <v>23</v>
      </c>
      <c r="H5" s="142" t="s">
        <v>13</v>
      </c>
      <c r="I5" s="142" t="s">
        <v>22</v>
      </c>
      <c r="J5" s="143" t="s">
        <v>23</v>
      </c>
      <c r="K5" s="142" t="s">
        <v>13</v>
      </c>
      <c r="L5" s="142" t="s">
        <v>22</v>
      </c>
      <c r="M5" s="143" t="s">
        <v>23</v>
      </c>
      <c r="N5" s="142" t="s">
        <v>13</v>
      </c>
      <c r="O5" s="142" t="s">
        <v>22</v>
      </c>
      <c r="P5" s="143" t="s">
        <v>23</v>
      </c>
      <c r="Q5" s="142" t="s">
        <v>13</v>
      </c>
    </row>
    <row r="6" spans="1:17" x14ac:dyDescent="0.3">
      <c r="A6" s="154"/>
      <c r="B6" s="145" t="s">
        <v>257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3">
      <c r="A7" s="154"/>
      <c r="B7" s="92" t="s">
        <v>258</v>
      </c>
      <c r="C7" s="147">
        <f>'RC-D'!C7</f>
        <v>0</v>
      </c>
      <c r="D7" s="147">
        <f>'RC-D'!D7</f>
        <v>0</v>
      </c>
      <c r="E7" s="148">
        <f>'RC-D'!E7</f>
        <v>0</v>
      </c>
      <c r="F7" s="147">
        <f>'RC-D'!F7</f>
        <v>0</v>
      </c>
      <c r="G7" s="147">
        <f>'RC-D'!G7</f>
        <v>0</v>
      </c>
      <c r="H7" s="148">
        <f>'RC-D'!H7</f>
        <v>0</v>
      </c>
      <c r="I7" s="147">
        <f>'RC-D'!I7</f>
        <v>0</v>
      </c>
      <c r="J7" s="147">
        <f>'RC-D'!J7</f>
        <v>0</v>
      </c>
      <c r="K7" s="148">
        <f>'RC-D'!K7</f>
        <v>0</v>
      </c>
      <c r="L7" s="147">
        <f>'RC-D'!L7</f>
        <v>0</v>
      </c>
      <c r="M7" s="147">
        <f>'RC-D'!M7</f>
        <v>0</v>
      </c>
      <c r="N7" s="148">
        <f>'RC-D'!N7</f>
        <v>0</v>
      </c>
      <c r="O7" s="148">
        <f>'RC-D'!O7</f>
        <v>0</v>
      </c>
      <c r="P7" s="148">
        <f>'RC-D'!P7</f>
        <v>0</v>
      </c>
      <c r="Q7" s="148">
        <f>'RC-D'!Q7</f>
        <v>0</v>
      </c>
    </row>
    <row r="8" spans="1:17" x14ac:dyDescent="0.3">
      <c r="A8" s="154"/>
      <c r="B8" s="93" t="s">
        <v>259</v>
      </c>
      <c r="C8" s="149">
        <f>'RC-D'!C8</f>
        <v>27586339.799999997</v>
      </c>
      <c r="D8" s="149">
        <f>'RC-D'!D8</f>
        <v>505458007.69960403</v>
      </c>
      <c r="E8" s="148">
        <f>'RC-D'!E8</f>
        <v>533044347.49960405</v>
      </c>
      <c r="F8" s="149">
        <f>'RC-D'!F8</f>
        <v>20417.16</v>
      </c>
      <c r="G8" s="149">
        <f>'RC-D'!G8</f>
        <v>21600095.91</v>
      </c>
      <c r="H8" s="148">
        <f>'RC-D'!H8</f>
        <v>21620513.07</v>
      </c>
      <c r="I8" s="149">
        <f>'RC-D'!I8</f>
        <v>513468388.435251</v>
      </c>
      <c r="J8" s="149">
        <f>'RC-D'!J8</f>
        <v>908254992.84211183</v>
      </c>
      <c r="K8" s="148">
        <f>'RC-D'!K8</f>
        <v>1421723381.2773628</v>
      </c>
      <c r="L8" s="149">
        <f>'RC-D'!L8</f>
        <v>3239458.22</v>
      </c>
      <c r="M8" s="149">
        <f>'RC-D'!M8</f>
        <v>0</v>
      </c>
      <c r="N8" s="148">
        <f>'RC-D'!N8</f>
        <v>3239458.22</v>
      </c>
      <c r="O8" s="148">
        <f>'RC-D'!O8</f>
        <v>544314603.61525106</v>
      </c>
      <c r="P8" s="148">
        <f>'RC-D'!P8</f>
        <v>1435321338.8017159</v>
      </c>
      <c r="Q8" s="148">
        <f>'RC-D'!Q8</f>
        <v>1979635942.4169669</v>
      </c>
    </row>
    <row r="9" spans="1:17" x14ac:dyDescent="0.3">
      <c r="A9" s="154"/>
      <c r="B9" s="94" t="s">
        <v>260</v>
      </c>
      <c r="C9" s="147">
        <f>'RC-D'!C9</f>
        <v>8167804.8200000003</v>
      </c>
      <c r="D9" s="147">
        <f>'RC-D'!D9</f>
        <v>178567554.18718189</v>
      </c>
      <c r="E9" s="148">
        <f>'RC-D'!E9</f>
        <v>186735359.00718188</v>
      </c>
      <c r="F9" s="147">
        <f>'RC-D'!F9</f>
        <v>20417.16</v>
      </c>
      <c r="G9" s="147">
        <f>'RC-D'!G9</f>
        <v>0</v>
      </c>
      <c r="H9" s="148">
        <f>'RC-D'!H9</f>
        <v>20417.16</v>
      </c>
      <c r="I9" s="147">
        <f>'RC-D'!I9</f>
        <v>247279493.72620001</v>
      </c>
      <c r="J9" s="147">
        <f>'RC-D'!J9</f>
        <v>89399998.254364997</v>
      </c>
      <c r="K9" s="148">
        <f>'RC-D'!K9</f>
        <v>336679491.98056501</v>
      </c>
      <c r="L9" s="147">
        <f>'RC-D'!L9</f>
        <v>3239458.22</v>
      </c>
      <c r="M9" s="147">
        <f>'RC-D'!M9</f>
        <v>0</v>
      </c>
      <c r="N9" s="148">
        <f>'RC-D'!N9</f>
        <v>3239458.22</v>
      </c>
      <c r="O9" s="148">
        <f>'RC-D'!O9</f>
        <v>258707173.9262</v>
      </c>
      <c r="P9" s="148">
        <f>'RC-D'!P9</f>
        <v>267967552.44154701</v>
      </c>
      <c r="Q9" s="148">
        <f>'RC-D'!Q9</f>
        <v>526674726.36774701</v>
      </c>
    </row>
    <row r="10" spans="1:17" x14ac:dyDescent="0.3">
      <c r="A10" s="154"/>
      <c r="B10" s="95" t="s">
        <v>261</v>
      </c>
      <c r="C10" s="147">
        <f>'RC-D'!C10</f>
        <v>19418534.979999997</v>
      </c>
      <c r="D10" s="147">
        <f>'RC-D'!D10</f>
        <v>326890453.51242197</v>
      </c>
      <c r="E10" s="148">
        <f>'RC-D'!E10</f>
        <v>346308988.49242198</v>
      </c>
      <c r="F10" s="147">
        <f>'RC-D'!F10</f>
        <v>0</v>
      </c>
      <c r="G10" s="147">
        <f>'RC-D'!G10</f>
        <v>21600095.91</v>
      </c>
      <c r="H10" s="148">
        <f>'RC-D'!H10</f>
        <v>21600095.91</v>
      </c>
      <c r="I10" s="147">
        <f>'RC-D'!I10</f>
        <v>266188894.70905098</v>
      </c>
      <c r="J10" s="147">
        <f>'RC-D'!J10</f>
        <v>818854994.58774698</v>
      </c>
      <c r="K10" s="148">
        <f>'RC-D'!K10</f>
        <v>1085043889.296798</v>
      </c>
      <c r="L10" s="147">
        <f>'RC-D'!L10</f>
        <v>0</v>
      </c>
      <c r="M10" s="147">
        <f>'RC-D'!M10</f>
        <v>0</v>
      </c>
      <c r="N10" s="148">
        <f>'RC-D'!N10</f>
        <v>0</v>
      </c>
      <c r="O10" s="148">
        <f>'RC-D'!O10</f>
        <v>285607429.68905103</v>
      </c>
      <c r="P10" s="148">
        <f>'RC-D'!P10</f>
        <v>1167353786.3601689</v>
      </c>
      <c r="Q10" s="148">
        <f>'RC-D'!Q10</f>
        <v>1452961216.0492201</v>
      </c>
    </row>
    <row r="11" spans="1:17" x14ac:dyDescent="0.3">
      <c r="A11" s="154"/>
      <c r="B11" s="93" t="s">
        <v>262</v>
      </c>
      <c r="C11" s="149">
        <f>'RC-D'!C11</f>
        <v>654329561.13</v>
      </c>
      <c r="D11" s="149">
        <f>'RC-D'!D11</f>
        <v>646326307.3830148</v>
      </c>
      <c r="E11" s="148">
        <f>'RC-D'!E11</f>
        <v>1300655868.5130148</v>
      </c>
      <c r="F11" s="149">
        <f>'RC-D'!F11</f>
        <v>117185191.83</v>
      </c>
      <c r="G11" s="149">
        <f>'RC-D'!G11</f>
        <v>64321628.779199019</v>
      </c>
      <c r="H11" s="148">
        <f>'RC-D'!H11</f>
        <v>181506820.60919902</v>
      </c>
      <c r="I11" s="149">
        <f>'RC-D'!I11</f>
        <v>369398522.30000001</v>
      </c>
      <c r="J11" s="149">
        <f>'RC-D'!J11</f>
        <v>28158628.763161957</v>
      </c>
      <c r="K11" s="148">
        <f>'RC-D'!K11</f>
        <v>397557151.06316197</v>
      </c>
      <c r="L11" s="149">
        <f>'RC-D'!L11</f>
        <v>3249924792.2205997</v>
      </c>
      <c r="M11" s="149">
        <f>'RC-D'!M11</f>
        <v>103384573.28293467</v>
      </c>
      <c r="N11" s="148">
        <f>'RC-D'!N11</f>
        <v>3353309365.5035343</v>
      </c>
      <c r="O11" s="148">
        <f>'RC-D'!O11</f>
        <v>4390838067.4806004</v>
      </c>
      <c r="P11" s="148">
        <f>'RC-D'!P11</f>
        <v>842191138.20830917</v>
      </c>
      <c r="Q11" s="148">
        <f>'RC-D'!Q11</f>
        <v>5233029205.6889095</v>
      </c>
    </row>
    <row r="12" spans="1:17" x14ac:dyDescent="0.3">
      <c r="A12" s="154"/>
      <c r="B12" s="96" t="s">
        <v>263</v>
      </c>
      <c r="C12" s="147">
        <f>'RC-D'!C12</f>
        <v>642702557</v>
      </c>
      <c r="D12" s="147">
        <f>'RC-D'!D12</f>
        <v>331405253.55199099</v>
      </c>
      <c r="E12" s="148">
        <f>'RC-D'!E12</f>
        <v>974107810.55199099</v>
      </c>
      <c r="F12" s="147">
        <f>'RC-D'!F12</f>
        <v>107587954.74000001</v>
      </c>
      <c r="G12" s="147">
        <f>'RC-D'!G12</f>
        <v>64204536.652089983</v>
      </c>
      <c r="H12" s="148">
        <f>'RC-D'!H12</f>
        <v>171792491.39208999</v>
      </c>
      <c r="I12" s="147">
        <f>'RC-D'!I12</f>
        <v>222442922.29999998</v>
      </c>
      <c r="J12" s="147">
        <f>'RC-D'!J12</f>
        <v>28158628.763162017</v>
      </c>
      <c r="K12" s="148">
        <f>'RC-D'!K12</f>
        <v>250601551.063162</v>
      </c>
      <c r="L12" s="147">
        <f>'RC-D'!L12</f>
        <v>3249924792.2205997</v>
      </c>
      <c r="M12" s="147">
        <f>'RC-D'!M12</f>
        <v>51893469.682435036</v>
      </c>
      <c r="N12" s="148">
        <f>'RC-D'!N12</f>
        <v>3301818261.9030347</v>
      </c>
      <c r="O12" s="148">
        <f>'RC-D'!O12</f>
        <v>4222658226.2606001</v>
      </c>
      <c r="P12" s="148">
        <f>'RC-D'!P12</f>
        <v>475661888.64967537</v>
      </c>
      <c r="Q12" s="148">
        <f>'RC-D'!Q12</f>
        <v>4698320114.9102755</v>
      </c>
    </row>
    <row r="13" spans="1:17" x14ac:dyDescent="0.3">
      <c r="A13" s="154"/>
      <c r="B13" s="96" t="s">
        <v>264</v>
      </c>
      <c r="C13" s="147">
        <f>'RC-D'!C13</f>
        <v>11627004.130000001</v>
      </c>
      <c r="D13" s="147">
        <f>'RC-D'!D13</f>
        <v>314921053.83102506</v>
      </c>
      <c r="E13" s="148">
        <f>'RC-D'!E13</f>
        <v>326548057.96102506</v>
      </c>
      <c r="F13" s="147">
        <f>'RC-D'!F13</f>
        <v>9597237.0899999999</v>
      </c>
      <c r="G13" s="147">
        <f>'RC-D'!G13</f>
        <v>117092.12710900046</v>
      </c>
      <c r="H13" s="148">
        <f>'RC-D'!H13</f>
        <v>9714329.2171090003</v>
      </c>
      <c r="I13" s="147">
        <f>'RC-D'!I13</f>
        <v>146955600</v>
      </c>
      <c r="J13" s="147">
        <f>'RC-D'!J13</f>
        <v>0</v>
      </c>
      <c r="K13" s="148">
        <f>'RC-D'!K13</f>
        <v>146955600</v>
      </c>
      <c r="L13" s="147">
        <f>'RC-D'!L13</f>
        <v>0</v>
      </c>
      <c r="M13" s="147">
        <f>'RC-D'!M13</f>
        <v>51491103.600500003</v>
      </c>
      <c r="N13" s="148">
        <f>'RC-D'!N13</f>
        <v>51491103.600500003</v>
      </c>
      <c r="O13" s="148">
        <f>'RC-D'!O13</f>
        <v>168179841.22</v>
      </c>
      <c r="P13" s="148">
        <f>'RC-D'!P13</f>
        <v>366529249.55863404</v>
      </c>
      <c r="Q13" s="148">
        <f>'RC-D'!Q13</f>
        <v>534709090.77863401</v>
      </c>
    </row>
    <row r="14" spans="1:17" x14ac:dyDescent="0.3">
      <c r="A14" s="154"/>
      <c r="B14" s="97" t="s">
        <v>265</v>
      </c>
      <c r="C14" s="149">
        <f>'RC-D'!C14</f>
        <v>681915900.92999995</v>
      </c>
      <c r="D14" s="149">
        <f>'RC-D'!D14</f>
        <v>1151784315.0826254</v>
      </c>
      <c r="E14" s="148">
        <f>'RC-D'!E14</f>
        <v>1833700216.0126252</v>
      </c>
      <c r="F14" s="149">
        <f>'RC-D'!F14</f>
        <v>117205608.98999999</v>
      </c>
      <c r="G14" s="149">
        <f>'RC-D'!G14</f>
        <v>85921724.689199015</v>
      </c>
      <c r="H14" s="148">
        <f>'RC-D'!H14</f>
        <v>203127333.67919901</v>
      </c>
      <c r="I14" s="149">
        <f>'RC-D'!I14</f>
        <v>882866910.73525095</v>
      </c>
      <c r="J14" s="149">
        <f>'RC-D'!J14</f>
        <v>936413621.6052742</v>
      </c>
      <c r="K14" s="148">
        <f>'RC-D'!K14</f>
        <v>1819280532.3405252</v>
      </c>
      <c r="L14" s="149">
        <f>'RC-D'!L14</f>
        <v>3253164250.4405999</v>
      </c>
      <c r="M14" s="149">
        <f>'RC-D'!M14</f>
        <v>103384573.28293419</v>
      </c>
      <c r="N14" s="148">
        <f>'RC-D'!N14</f>
        <v>3356548823.7235341</v>
      </c>
      <c r="O14" s="148">
        <f>'RC-D'!O14</f>
        <v>4935152671.09585</v>
      </c>
      <c r="P14" s="148">
        <f>'RC-D'!P14</f>
        <v>2277512477.0100317</v>
      </c>
      <c r="Q14" s="148">
        <f>'RC-D'!Q14</f>
        <v>7212665148.1058817</v>
      </c>
    </row>
    <row r="15" spans="1:17" x14ac:dyDescent="0.3">
      <c r="A15" s="154"/>
      <c r="B15" s="145" t="s">
        <v>266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3">
      <c r="A16" s="154"/>
      <c r="B16" s="92" t="s">
        <v>25</v>
      </c>
      <c r="C16" s="149">
        <f>'RC-D'!C16</f>
        <v>6492814111.8380013</v>
      </c>
      <c r="D16" s="149">
        <f>'RC-D'!D16</f>
        <v>4973083584.8076916</v>
      </c>
      <c r="E16" s="148">
        <f>'RC-D'!E16</f>
        <v>11465897696.645693</v>
      </c>
      <c r="F16" s="149">
        <f>'RC-D'!F16</f>
        <v>2330762077.1700001</v>
      </c>
      <c r="G16" s="149">
        <f>'RC-D'!G16</f>
        <v>1433514117.2678041</v>
      </c>
      <c r="H16" s="148">
        <f>'RC-D'!H16</f>
        <v>3764276194.4378042</v>
      </c>
      <c r="I16" s="149">
        <f>'RC-D'!I16</f>
        <v>3240953719.4199996</v>
      </c>
      <c r="J16" s="149">
        <f>'RC-D'!J16</f>
        <v>777591776.95135832</v>
      </c>
      <c r="K16" s="148">
        <f>'RC-D'!K16</f>
        <v>4018545496.3713579</v>
      </c>
      <c r="L16" s="149">
        <f>'RC-D'!L16</f>
        <v>1222617069.9194999</v>
      </c>
      <c r="M16" s="149">
        <f>'RC-D'!M16</f>
        <v>180467846.29541492</v>
      </c>
      <c r="N16" s="148">
        <f>'RC-D'!N16</f>
        <v>1403084916.2149148</v>
      </c>
      <c r="O16" s="148">
        <f>'RC-D'!O16</f>
        <v>13287146978.3475</v>
      </c>
      <c r="P16" s="148">
        <f>'RC-D'!P16</f>
        <v>7364657325.3222771</v>
      </c>
      <c r="Q16" s="148">
        <f>'RC-D'!Q16</f>
        <v>20651804303.669777</v>
      </c>
    </row>
    <row r="17" spans="1:17" x14ac:dyDescent="0.3">
      <c r="A17" s="154"/>
      <c r="B17" s="98" t="s">
        <v>267</v>
      </c>
      <c r="C17" s="152">
        <f>'RC-D'!C17</f>
        <v>6400322329.1114988</v>
      </c>
      <c r="D17" s="152">
        <f>'RC-D'!D17</f>
        <v>4331936880.7240381</v>
      </c>
      <c r="E17" s="148">
        <f>'RC-D'!E17</f>
        <v>10732259209.835537</v>
      </c>
      <c r="F17" s="152">
        <f>'RC-D'!F17</f>
        <v>2325351830.1999998</v>
      </c>
      <c r="G17" s="152">
        <f>'RC-D'!G17</f>
        <v>1373443434.3976178</v>
      </c>
      <c r="H17" s="148">
        <f>'RC-D'!H17</f>
        <v>3698795264.5976176</v>
      </c>
      <c r="I17" s="152">
        <f>'RC-D'!I17</f>
        <v>3237537417.8799996</v>
      </c>
      <c r="J17" s="152">
        <f>'RC-D'!J17</f>
        <v>636366299.03507566</v>
      </c>
      <c r="K17" s="148">
        <f>'RC-D'!K17</f>
        <v>3873903716.9150753</v>
      </c>
      <c r="L17" s="152">
        <f>'RC-D'!L17</f>
        <v>1221423080.8295</v>
      </c>
      <c r="M17" s="152">
        <f>'RC-D'!M17</f>
        <v>156148319.11693311</v>
      </c>
      <c r="N17" s="148">
        <f>'RC-D'!N17</f>
        <v>1377571399.9464331</v>
      </c>
      <c r="O17" s="148">
        <f>'RC-D'!O17</f>
        <v>13184634658.021</v>
      </c>
      <c r="P17" s="148">
        <f>'RC-D'!P17</f>
        <v>6497894933.2736511</v>
      </c>
      <c r="Q17" s="148">
        <f>'RC-D'!Q17</f>
        <v>19682529591.294651</v>
      </c>
    </row>
    <row r="18" spans="1:17" x14ac:dyDescent="0.3">
      <c r="A18" s="154"/>
      <c r="B18" s="98" t="s">
        <v>268</v>
      </c>
      <c r="C18" s="152">
        <f>'RC-D'!C18</f>
        <v>92491782.726499975</v>
      </c>
      <c r="D18" s="152">
        <f>'RC-D'!D18</f>
        <v>641146704.08365726</v>
      </c>
      <c r="E18" s="148">
        <f>'RC-D'!E18</f>
        <v>733638486.81015718</v>
      </c>
      <c r="F18" s="152">
        <f>'RC-D'!F18</f>
        <v>5410246.9699999997</v>
      </c>
      <c r="G18" s="152">
        <f>'RC-D'!G18</f>
        <v>60070682.870190009</v>
      </c>
      <c r="H18" s="148">
        <f>'RC-D'!H18</f>
        <v>65480929.840190008</v>
      </c>
      <c r="I18" s="152">
        <f>'RC-D'!I18</f>
        <v>3416301.54</v>
      </c>
      <c r="J18" s="152">
        <f>'RC-D'!J18</f>
        <v>141225477.91629001</v>
      </c>
      <c r="K18" s="148">
        <f>'RC-D'!K18</f>
        <v>144641779.45629001</v>
      </c>
      <c r="L18" s="152">
        <f>'RC-D'!L18</f>
        <v>1193989.0900000001</v>
      </c>
      <c r="M18" s="152">
        <f>'RC-D'!M18</f>
        <v>24319527.178482</v>
      </c>
      <c r="N18" s="148">
        <f>'RC-D'!N18</f>
        <v>25513516.268482</v>
      </c>
      <c r="O18" s="148">
        <f>'RC-D'!O18</f>
        <v>102512320.3265</v>
      </c>
      <c r="P18" s="148">
        <f>'RC-D'!P18</f>
        <v>866762392.04861927</v>
      </c>
      <c r="Q18" s="148">
        <f>'RC-D'!Q18</f>
        <v>969274712.37511933</v>
      </c>
    </row>
    <row r="19" spans="1:17" x14ac:dyDescent="0.3">
      <c r="A19" s="155"/>
      <c r="B19" s="92" t="s">
        <v>8</v>
      </c>
      <c r="C19" s="149">
        <f>'RC-D'!C19</f>
        <v>3107087588.4056292</v>
      </c>
      <c r="D19" s="149">
        <f>'RC-D'!D19</f>
        <v>6160478449.7462168</v>
      </c>
      <c r="E19" s="148">
        <f>'RC-D'!E19</f>
        <v>9267566038.1518459</v>
      </c>
      <c r="F19" s="149">
        <f>'RC-D'!F19</f>
        <v>913759393.52999973</v>
      </c>
      <c r="G19" s="149">
        <f>'RC-D'!G19</f>
        <v>3253417138.1101418</v>
      </c>
      <c r="H19" s="148">
        <f>'RC-D'!H19</f>
        <v>4167176531.6401415</v>
      </c>
      <c r="I19" s="149">
        <f>'RC-D'!I19</f>
        <v>4659485215.5622978</v>
      </c>
      <c r="J19" s="149">
        <f>'RC-D'!J19</f>
        <v>7514094846.9153442</v>
      </c>
      <c r="K19" s="148">
        <f>'RC-D'!K19</f>
        <v>12173580062.477642</v>
      </c>
      <c r="L19" s="149">
        <f>'RC-D'!L19</f>
        <v>2275843832.1002002</v>
      </c>
      <c r="M19" s="149">
        <f>'RC-D'!M19</f>
        <v>1873176981.1543508</v>
      </c>
      <c r="N19" s="148">
        <f>'RC-D'!N19</f>
        <v>4149020813.2545509</v>
      </c>
      <c r="O19" s="148">
        <f>'RC-D'!O19</f>
        <v>10956176029.598127</v>
      </c>
      <c r="P19" s="148">
        <f>'RC-D'!P19</f>
        <v>18843145466.286476</v>
      </c>
      <c r="Q19" s="148">
        <f>'RC-D'!Q19</f>
        <v>29799321495.884605</v>
      </c>
    </row>
    <row r="20" spans="1:17" x14ac:dyDescent="0.3">
      <c r="B20" s="98" t="s">
        <v>269</v>
      </c>
      <c r="C20" s="152">
        <f>'RC-D'!C20</f>
        <v>2773476418.1682286</v>
      </c>
      <c r="D20" s="152">
        <f>'RC-D'!D20</f>
        <v>2758339067.0908313</v>
      </c>
      <c r="E20" s="148">
        <f>'RC-D'!E20</f>
        <v>5531815485.2590599</v>
      </c>
      <c r="F20" s="152">
        <f>'RC-D'!F20</f>
        <v>817636091.34999943</v>
      </c>
      <c r="G20" s="152">
        <f>'RC-D'!G20</f>
        <v>2311798762.4059024</v>
      </c>
      <c r="H20" s="148">
        <f>'RC-D'!H20</f>
        <v>3129434853.7559018</v>
      </c>
      <c r="I20" s="152">
        <f>'RC-D'!I20</f>
        <v>3976057868.6022978</v>
      </c>
      <c r="J20" s="152">
        <f>'RC-D'!J20</f>
        <v>5640630088.5288801</v>
      </c>
      <c r="K20" s="148">
        <f>'RC-D'!K20</f>
        <v>9616687957.1311779</v>
      </c>
      <c r="L20" s="152">
        <f>'RC-D'!L20</f>
        <v>1791557930.1715</v>
      </c>
      <c r="M20" s="152">
        <f>'RC-D'!M20</f>
        <v>1201707445.7053654</v>
      </c>
      <c r="N20" s="148">
        <f>'RC-D'!N20</f>
        <v>2993265375.8768654</v>
      </c>
      <c r="O20" s="148">
        <f>'RC-D'!O20</f>
        <v>9358728308.2920246</v>
      </c>
      <c r="P20" s="148">
        <f>'RC-D'!P20</f>
        <v>11943518298.250978</v>
      </c>
      <c r="Q20" s="148">
        <f>'RC-D'!Q20</f>
        <v>21302246606.543003</v>
      </c>
    </row>
    <row r="21" spans="1:17" x14ac:dyDescent="0.3">
      <c r="B21" s="98" t="s">
        <v>270</v>
      </c>
      <c r="C21" s="152">
        <f>'RC-D'!C21</f>
        <v>333611170.23739982</v>
      </c>
      <c r="D21" s="152">
        <f>'RC-D'!D21</f>
        <v>3402139382.655386</v>
      </c>
      <c r="E21" s="148">
        <f>'RC-D'!E21</f>
        <v>3735750552.892786</v>
      </c>
      <c r="F21" s="152">
        <f>'RC-D'!F21</f>
        <v>96123302.179999992</v>
      </c>
      <c r="G21" s="152">
        <f>'RC-D'!G21</f>
        <v>941618375.70424211</v>
      </c>
      <c r="H21" s="148">
        <f>'RC-D'!H21</f>
        <v>1037741677.8842421</v>
      </c>
      <c r="I21" s="152">
        <f>'RC-D'!I21</f>
        <v>683427346.9600004</v>
      </c>
      <c r="J21" s="152">
        <f>'RC-D'!J21</f>
        <v>1873464758.3864665</v>
      </c>
      <c r="K21" s="148">
        <f>'RC-D'!K21</f>
        <v>2556892105.346467</v>
      </c>
      <c r="L21" s="152">
        <f>'RC-D'!L21</f>
        <v>484285901.92870003</v>
      </c>
      <c r="M21" s="152">
        <f>'RC-D'!M21</f>
        <v>671469535.44898009</v>
      </c>
      <c r="N21" s="148">
        <f>'RC-D'!N21</f>
        <v>1155755437.3776801</v>
      </c>
      <c r="O21" s="148">
        <f>'RC-D'!O21</f>
        <v>1597447721.3061004</v>
      </c>
      <c r="P21" s="148">
        <f>'RC-D'!P21</f>
        <v>6899627168.0354748</v>
      </c>
      <c r="Q21" s="148">
        <f>'RC-D'!Q21</f>
        <v>8497074889.3415756</v>
      </c>
    </row>
    <row r="22" spans="1:17" x14ac:dyDescent="0.3">
      <c r="B22" s="99" t="s">
        <v>271</v>
      </c>
      <c r="C22" s="153">
        <f>'RC-D'!C22</f>
        <v>9599901700.2436275</v>
      </c>
      <c r="D22" s="153">
        <f>'RC-D'!D22</f>
        <v>11133562034.553907</v>
      </c>
      <c r="E22" s="148">
        <f>'RC-D'!E22</f>
        <v>20733463734.797535</v>
      </c>
      <c r="F22" s="153">
        <f>'RC-D'!F22</f>
        <v>3244521470.6999993</v>
      </c>
      <c r="G22" s="153">
        <f>'RC-D'!G22</f>
        <v>4686931255.3779545</v>
      </c>
      <c r="H22" s="148">
        <f>'RC-D'!H22</f>
        <v>7931452726.0779543</v>
      </c>
      <c r="I22" s="153">
        <f>'RC-D'!I22</f>
        <v>7900438934.9822989</v>
      </c>
      <c r="J22" s="153">
        <f>'RC-D'!J22</f>
        <v>8291686623.8667154</v>
      </c>
      <c r="K22" s="148">
        <f>'RC-D'!K22</f>
        <v>16192125558.849014</v>
      </c>
      <c r="L22" s="153">
        <f>'RC-D'!L22</f>
        <v>3498460902.0197001</v>
      </c>
      <c r="M22" s="153">
        <f>'RC-D'!M22</f>
        <v>2053644827.4497643</v>
      </c>
      <c r="N22" s="148">
        <f>'RC-D'!N22</f>
        <v>5552105729.4694643</v>
      </c>
      <c r="O22" s="148">
        <f>'RC-D'!O22</f>
        <v>24243323007.945621</v>
      </c>
      <c r="P22" s="148">
        <f>'RC-D'!P22</f>
        <v>26207802791.608753</v>
      </c>
      <c r="Q22" s="148">
        <f>'RC-D'!Q22</f>
        <v>50451125799.554375</v>
      </c>
    </row>
    <row r="23" spans="1:17" x14ac:dyDescent="0.3">
      <c r="B23" s="156" t="s">
        <v>26</v>
      </c>
      <c r="C23" s="157">
        <f>'RC-D'!C23</f>
        <v>10281817601.17363</v>
      </c>
      <c r="D23" s="157">
        <f>'RC-D'!D23</f>
        <v>12285346349.636532</v>
      </c>
      <c r="E23" s="157">
        <f>'RC-D'!E23</f>
        <v>22567163950.810162</v>
      </c>
      <c r="F23" s="157">
        <f>'RC-D'!F23</f>
        <v>3361727079.6899996</v>
      </c>
      <c r="G23" s="157">
        <f>'RC-D'!G23</f>
        <v>4772852980.0671463</v>
      </c>
      <c r="H23" s="157">
        <f>'RC-D'!H23</f>
        <v>8134580059.7571459</v>
      </c>
      <c r="I23" s="157">
        <f>'RC-D'!I23</f>
        <v>8783305845.7175484</v>
      </c>
      <c r="J23" s="157">
        <f>'RC-D'!J23</f>
        <v>9228100245.471981</v>
      </c>
      <c r="K23" s="157">
        <f>'RC-D'!K23</f>
        <v>18011406091.189529</v>
      </c>
      <c r="L23" s="157">
        <f>'RC-D'!L23</f>
        <v>6751625152.4602995</v>
      </c>
      <c r="M23" s="157">
        <f>'RC-D'!M23</f>
        <v>2157029400.7326994</v>
      </c>
      <c r="N23" s="157">
        <f>'RC-D'!N23</f>
        <v>8908654553.1929989</v>
      </c>
      <c r="O23" s="157">
        <f>'RC-D'!O23</f>
        <v>29178475679.041527</v>
      </c>
      <c r="P23" s="157">
        <f>'RC-D'!P23</f>
        <v>28485315268.618744</v>
      </c>
      <c r="Q23" s="157">
        <f>'RC-D'!Q23</f>
        <v>57663790947.660271</v>
      </c>
    </row>
  </sheetData>
  <mergeCells count="7">
    <mergeCell ref="O4:Q4"/>
    <mergeCell ref="A4:A5"/>
    <mergeCell ref="B4:B5"/>
    <mergeCell ref="C4:E4"/>
    <mergeCell ref="F4:H4"/>
    <mergeCell ref="I4:K4"/>
    <mergeCell ref="L4:N4"/>
  </mergeCells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AB53"/>
  <sheetViews>
    <sheetView view="pageBreakPreview" zoomScale="93" zoomScaleNormal="115" zoomScaleSheetLayoutView="130" workbookViewId="0">
      <selection activeCell="A3" sqref="A3"/>
    </sheetView>
  </sheetViews>
  <sheetFormatPr defaultColWidth="8.7265625" defaultRowHeight="13" x14ac:dyDescent="0.3"/>
  <cols>
    <col min="1" max="1" width="59.7265625" style="107" customWidth="1"/>
    <col min="2" max="2" width="15" style="107" bestFit="1" customWidth="1"/>
    <col min="3" max="4" width="9.81640625" style="107" bestFit="1" customWidth="1"/>
    <col min="5" max="7" width="8.81640625" style="107" bestFit="1" customWidth="1"/>
    <col min="8" max="13" width="8.7265625" style="107"/>
    <col min="14" max="16" width="8.81640625" style="107" bestFit="1" customWidth="1"/>
    <col min="17" max="19" width="9.81640625" style="107" bestFit="1" customWidth="1"/>
    <col min="20" max="28" width="8.81640625" style="107" bestFit="1" customWidth="1"/>
    <col min="29" max="16384" width="8.7265625" style="107"/>
  </cols>
  <sheetData>
    <row r="1" spans="1:28" x14ac:dyDescent="0.3">
      <c r="A1" s="110" t="s">
        <v>221</v>
      </c>
    </row>
    <row r="2" spans="1:28" x14ac:dyDescent="0.3">
      <c r="A2" s="68"/>
    </row>
    <row r="3" spans="1:28" x14ac:dyDescent="0.3">
      <c r="A3" s="68">
        <f>BS!B3</f>
        <v>45504</v>
      </c>
    </row>
    <row r="4" spans="1:28" x14ac:dyDescent="0.3">
      <c r="A4" s="166" t="s">
        <v>272</v>
      </c>
    </row>
    <row r="5" spans="1:28" ht="87" customHeight="1" x14ac:dyDescent="0.3">
      <c r="A5" s="204" t="s">
        <v>220</v>
      </c>
      <c r="B5" s="205" t="s">
        <v>193</v>
      </c>
      <c r="C5" s="205"/>
      <c r="D5" s="205"/>
      <c r="E5" s="205" t="s">
        <v>194</v>
      </c>
      <c r="F5" s="205"/>
      <c r="G5" s="205"/>
      <c r="H5" s="205" t="s">
        <v>195</v>
      </c>
      <c r="I5" s="205"/>
      <c r="J5" s="205"/>
      <c r="K5" s="205" t="s">
        <v>196</v>
      </c>
      <c r="L5" s="205"/>
      <c r="M5" s="205"/>
      <c r="N5" s="205" t="s">
        <v>197</v>
      </c>
      <c r="O5" s="205"/>
      <c r="P5" s="205"/>
      <c r="Q5" s="203" t="s">
        <v>198</v>
      </c>
      <c r="R5" s="203"/>
      <c r="S5" s="203"/>
      <c r="T5" s="203" t="s">
        <v>199</v>
      </c>
      <c r="U5" s="203"/>
      <c r="V5" s="203"/>
      <c r="W5" s="203" t="s">
        <v>200</v>
      </c>
      <c r="X5" s="203"/>
      <c r="Y5" s="203"/>
      <c r="Z5" s="203" t="s">
        <v>201</v>
      </c>
      <c r="AA5" s="203"/>
      <c r="AB5" s="203"/>
    </row>
    <row r="6" spans="1:28" x14ac:dyDescent="0.3">
      <c r="A6" s="204"/>
      <c r="B6" s="108" t="s">
        <v>22</v>
      </c>
      <c r="C6" s="108" t="s">
        <v>23</v>
      </c>
      <c r="D6" s="108" t="s">
        <v>72</v>
      </c>
      <c r="E6" s="108" t="s">
        <v>22</v>
      </c>
      <c r="F6" s="108" t="s">
        <v>23</v>
      </c>
      <c r="G6" s="108" t="s">
        <v>72</v>
      </c>
      <c r="H6" s="108" t="s">
        <v>22</v>
      </c>
      <c r="I6" s="108" t="s">
        <v>23</v>
      </c>
      <c r="J6" s="108" t="s">
        <v>72</v>
      </c>
      <c r="K6" s="108" t="s">
        <v>22</v>
      </c>
      <c r="L6" s="108" t="s">
        <v>23</v>
      </c>
      <c r="M6" s="108" t="s">
        <v>72</v>
      </c>
      <c r="N6" s="108" t="s">
        <v>22</v>
      </c>
      <c r="O6" s="108" t="s">
        <v>23</v>
      </c>
      <c r="P6" s="108" t="s">
        <v>72</v>
      </c>
      <c r="Q6" s="108" t="s">
        <v>22</v>
      </c>
      <c r="R6" s="108" t="s">
        <v>23</v>
      </c>
      <c r="S6" s="108" t="s">
        <v>72</v>
      </c>
      <c r="T6" s="108" t="s">
        <v>22</v>
      </c>
      <c r="U6" s="108" t="s">
        <v>23</v>
      </c>
      <c r="V6" s="108" t="s">
        <v>72</v>
      </c>
      <c r="W6" s="108" t="s">
        <v>22</v>
      </c>
      <c r="X6" s="108" t="s">
        <v>23</v>
      </c>
      <c r="Y6" s="108" t="s">
        <v>72</v>
      </c>
      <c r="Z6" s="108" t="s">
        <v>22</v>
      </c>
      <c r="AA6" s="108" t="s">
        <v>23</v>
      </c>
      <c r="AB6" s="108" t="s">
        <v>72</v>
      </c>
    </row>
    <row r="7" spans="1:28" x14ac:dyDescent="0.3">
      <c r="A7" s="103" t="s">
        <v>275</v>
      </c>
      <c r="B7" s="158">
        <v>45380463.880000003</v>
      </c>
      <c r="C7" s="158">
        <v>1505540.2301</v>
      </c>
      <c r="D7" s="158">
        <v>46886004.110100001</v>
      </c>
      <c r="E7" s="159">
        <v>444229.96839930001</v>
      </c>
      <c r="F7" s="159">
        <v>5406.9871463600002</v>
      </c>
      <c r="G7" s="159">
        <v>449636.95554565999</v>
      </c>
      <c r="H7" s="109">
        <v>9.5000000000000001E-2</v>
      </c>
      <c r="I7" s="105">
        <v>9.1212500000000002E-2</v>
      </c>
      <c r="J7" s="109">
        <v>9.4874700000000006E-2</v>
      </c>
      <c r="K7" s="106">
        <v>13.2</v>
      </c>
      <c r="L7" s="106">
        <v>8.2151099999999992</v>
      </c>
      <c r="M7" s="106">
        <v>13.035</v>
      </c>
      <c r="N7" s="162">
        <v>0</v>
      </c>
      <c r="O7" s="162">
        <v>0</v>
      </c>
      <c r="P7" s="162">
        <v>0</v>
      </c>
      <c r="Q7" s="162">
        <v>45380463.880000003</v>
      </c>
      <c r="R7" s="162">
        <v>1505540.2301</v>
      </c>
      <c r="S7" s="162">
        <v>46886004.110100001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</row>
    <row r="8" spans="1:28" x14ac:dyDescent="0.3">
      <c r="A8" s="102" t="s">
        <v>92</v>
      </c>
      <c r="B8" s="158">
        <v>40127324.202599995</v>
      </c>
      <c r="C8" s="158">
        <v>28431366.954801999</v>
      </c>
      <c r="D8" s="158">
        <v>68558691.157401994</v>
      </c>
      <c r="E8" s="159">
        <v>258643.03543712004</v>
      </c>
      <c r="F8" s="159">
        <v>312102.71179000003</v>
      </c>
      <c r="G8" s="159">
        <v>570745.74722711998</v>
      </c>
      <c r="H8" s="109">
        <v>0.120319</v>
      </c>
      <c r="I8" s="105">
        <v>9.1258757828095713E-2</v>
      </c>
      <c r="J8" s="109">
        <v>0.10820299999999999</v>
      </c>
      <c r="K8" s="106">
        <v>45.755400000000002</v>
      </c>
      <c r="L8" s="106">
        <v>53.948189793133494</v>
      </c>
      <c r="M8" s="106">
        <v>49.173400000000001</v>
      </c>
      <c r="N8" s="162">
        <v>201798.90000000002</v>
      </c>
      <c r="O8" s="162">
        <v>0</v>
      </c>
      <c r="P8" s="162">
        <v>201798.90000000002</v>
      </c>
      <c r="Q8" s="162">
        <v>39586905.394499995</v>
      </c>
      <c r="R8" s="162">
        <v>28431319.401901998</v>
      </c>
      <c r="S8" s="162">
        <v>68018224.796401992</v>
      </c>
      <c r="T8" s="162">
        <v>323105.43810000003</v>
      </c>
      <c r="U8" s="162">
        <v>0</v>
      </c>
      <c r="V8" s="162">
        <v>323105.43810000003</v>
      </c>
      <c r="W8" s="162">
        <v>217313.37000000002</v>
      </c>
      <c r="X8" s="162">
        <v>47.552900000000001</v>
      </c>
      <c r="Y8" s="162">
        <v>217360.92290000001</v>
      </c>
      <c r="Z8" s="162">
        <v>0</v>
      </c>
      <c r="AA8" s="162">
        <v>0</v>
      </c>
      <c r="AB8" s="162">
        <v>0</v>
      </c>
    </row>
    <row r="9" spans="1:28" x14ac:dyDescent="0.3">
      <c r="A9" s="102" t="s">
        <v>93</v>
      </c>
      <c r="B9" s="158">
        <v>664645834.47409987</v>
      </c>
      <c r="C9" s="158">
        <v>52293087.515300006</v>
      </c>
      <c r="D9" s="158">
        <v>716938921.98939991</v>
      </c>
      <c r="E9" s="159">
        <v>2710211.9923681398</v>
      </c>
      <c r="F9" s="159">
        <v>427121.92429287999</v>
      </c>
      <c r="G9" s="159">
        <v>3137333.9166610204</v>
      </c>
      <c r="H9" s="109">
        <v>0.12534200000000001</v>
      </c>
      <c r="I9" s="105">
        <v>8.0298357910896095E-2</v>
      </c>
      <c r="J9" s="109">
        <v>0.122068</v>
      </c>
      <c r="K9" s="106">
        <v>28.0748</v>
      </c>
      <c r="L9" s="106">
        <v>26.681691766293625</v>
      </c>
      <c r="M9" s="106">
        <v>27.972999999999999</v>
      </c>
      <c r="N9" s="162">
        <v>724057.63139999995</v>
      </c>
      <c r="O9" s="162">
        <v>388718.23</v>
      </c>
      <c r="P9" s="162">
        <v>1112775.8614000001</v>
      </c>
      <c r="Q9" s="162">
        <v>662379218.18789983</v>
      </c>
      <c r="R9" s="162">
        <v>51633053.992100008</v>
      </c>
      <c r="S9" s="162">
        <v>714012272.17999983</v>
      </c>
      <c r="T9" s="162">
        <v>186263.46</v>
      </c>
      <c r="U9" s="162">
        <v>0</v>
      </c>
      <c r="V9" s="162">
        <v>186263.46</v>
      </c>
      <c r="W9" s="162">
        <v>1731365.3726999999</v>
      </c>
      <c r="X9" s="162">
        <v>600075.41320000007</v>
      </c>
      <c r="Y9" s="162">
        <v>2331440.7859</v>
      </c>
      <c r="Z9" s="162">
        <v>348987.4535</v>
      </c>
      <c r="AA9" s="162">
        <v>59958.11</v>
      </c>
      <c r="AB9" s="162">
        <v>408945.56349999999</v>
      </c>
    </row>
    <row r="10" spans="1:28" x14ac:dyDescent="0.3">
      <c r="A10" s="102" t="s">
        <v>202</v>
      </c>
      <c r="B10" s="158">
        <v>206216119.66700003</v>
      </c>
      <c r="C10" s="158">
        <v>2230208.2821</v>
      </c>
      <c r="D10" s="158">
        <v>208446327.94910002</v>
      </c>
      <c r="E10" s="159">
        <v>1011622.23492364</v>
      </c>
      <c r="F10" s="159">
        <v>4891.7735000000002</v>
      </c>
      <c r="G10" s="159">
        <v>1016514.00842364</v>
      </c>
      <c r="H10" s="109">
        <v>0.14274700000000001</v>
      </c>
      <c r="I10" s="105">
        <v>0.10755199999999999</v>
      </c>
      <c r="J10" s="109">
        <v>0.14240700000000001</v>
      </c>
      <c r="K10" s="106">
        <v>22.096299999999999</v>
      </c>
      <c r="L10" s="106">
        <v>65.953000000000003</v>
      </c>
      <c r="M10" s="106">
        <v>22.566299999999998</v>
      </c>
      <c r="N10" s="162">
        <v>0</v>
      </c>
      <c r="O10" s="162">
        <v>0</v>
      </c>
      <c r="P10" s="162">
        <v>0</v>
      </c>
      <c r="Q10" s="162">
        <v>206168832.97700003</v>
      </c>
      <c r="R10" s="162">
        <v>2230208.2821</v>
      </c>
      <c r="S10" s="162">
        <v>208399041.25910002</v>
      </c>
      <c r="T10" s="162">
        <v>0</v>
      </c>
      <c r="U10" s="162">
        <v>0</v>
      </c>
      <c r="V10" s="162">
        <v>0</v>
      </c>
      <c r="W10" s="162">
        <v>47286.69</v>
      </c>
      <c r="X10" s="162">
        <v>0</v>
      </c>
      <c r="Y10" s="162">
        <v>47286.69</v>
      </c>
      <c r="Z10" s="162">
        <v>0</v>
      </c>
      <c r="AA10" s="162">
        <v>0</v>
      </c>
      <c r="AB10" s="162">
        <v>0</v>
      </c>
    </row>
    <row r="11" spans="1:28" x14ac:dyDescent="0.3">
      <c r="A11" s="102" t="s">
        <v>94</v>
      </c>
      <c r="B11" s="158">
        <v>316076169.2635749</v>
      </c>
      <c r="C11" s="158">
        <v>3231426765.3509417</v>
      </c>
      <c r="D11" s="158">
        <v>3547502934.6145158</v>
      </c>
      <c r="E11" s="159">
        <v>18781573.447448112</v>
      </c>
      <c r="F11" s="159">
        <v>29930238.317790173</v>
      </c>
      <c r="G11" s="159">
        <v>48711811.765238293</v>
      </c>
      <c r="H11" s="109">
        <v>0.11573799999999999</v>
      </c>
      <c r="I11" s="105">
        <v>0.10454694751513099</v>
      </c>
      <c r="J11" s="109">
        <v>0.105514</v>
      </c>
      <c r="K11" s="106">
        <v>45.280500000000004</v>
      </c>
      <c r="L11" s="106">
        <v>38.750890939704725</v>
      </c>
      <c r="M11" s="106">
        <v>39.320900000000002</v>
      </c>
      <c r="N11" s="162">
        <v>12471693.6446</v>
      </c>
      <c r="O11" s="162">
        <v>73984158.733097985</v>
      </c>
      <c r="P11" s="162">
        <v>86455852.377797991</v>
      </c>
      <c r="Q11" s="162">
        <v>262315424.21940994</v>
      </c>
      <c r="R11" s="162">
        <v>2947361391.2439408</v>
      </c>
      <c r="S11" s="162">
        <v>3209676815.4632497</v>
      </c>
      <c r="T11" s="162">
        <v>13653369.444950931</v>
      </c>
      <c r="U11" s="162">
        <v>206911881.01462799</v>
      </c>
      <c r="V11" s="162">
        <v>220565250.45967889</v>
      </c>
      <c r="W11" s="162">
        <v>40107375.599214002</v>
      </c>
      <c r="X11" s="162">
        <v>55817975.870372936</v>
      </c>
      <c r="Y11" s="162">
        <v>95925351.469586894</v>
      </c>
      <c r="Z11" s="162">
        <v>0</v>
      </c>
      <c r="AA11" s="162">
        <v>21335517.221999999</v>
      </c>
      <c r="AB11" s="162">
        <v>21335517.221999999</v>
      </c>
    </row>
    <row r="12" spans="1:28" x14ac:dyDescent="0.3">
      <c r="A12" s="102" t="s">
        <v>95</v>
      </c>
      <c r="B12" s="158">
        <v>589696535.42391908</v>
      </c>
      <c r="C12" s="158">
        <v>2422246769.0642643</v>
      </c>
      <c r="D12" s="158">
        <v>3011943304.4881835</v>
      </c>
      <c r="E12" s="159">
        <v>7094252.3077895194</v>
      </c>
      <c r="F12" s="159">
        <v>19329387.42563092</v>
      </c>
      <c r="G12" s="159">
        <v>26423639.733520433</v>
      </c>
      <c r="H12" s="109">
        <v>0.12332700000000001</v>
      </c>
      <c r="I12" s="105">
        <v>8.6339061083791135E-2</v>
      </c>
      <c r="J12" s="109">
        <v>9.3569600000000003E-2</v>
      </c>
      <c r="K12" s="106">
        <v>98.77</v>
      </c>
      <c r="L12" s="106">
        <v>119.54129544058786</v>
      </c>
      <c r="M12" s="106">
        <v>115.512</v>
      </c>
      <c r="N12" s="162">
        <v>9167360.5987</v>
      </c>
      <c r="O12" s="162">
        <v>37559527.426749997</v>
      </c>
      <c r="P12" s="162">
        <v>46726888.025549993</v>
      </c>
      <c r="Q12" s="162">
        <v>528378035.96341914</v>
      </c>
      <c r="R12" s="162">
        <v>2221488921.4517727</v>
      </c>
      <c r="S12" s="162">
        <v>2749866957.4151917</v>
      </c>
      <c r="T12" s="162">
        <v>39867221.97299999</v>
      </c>
      <c r="U12" s="162">
        <v>143715826.42035165</v>
      </c>
      <c r="V12" s="162">
        <v>183583048.39335167</v>
      </c>
      <c r="W12" s="162">
        <v>21451277.487499997</v>
      </c>
      <c r="X12" s="162">
        <v>55800318.615489997</v>
      </c>
      <c r="Y12" s="162">
        <v>77251596.102990001</v>
      </c>
      <c r="Z12" s="162">
        <v>0</v>
      </c>
      <c r="AA12" s="162">
        <v>1241702.5766500002</v>
      </c>
      <c r="AB12" s="162">
        <v>1241702.5766500002</v>
      </c>
    </row>
    <row r="13" spans="1:28" x14ac:dyDescent="0.3">
      <c r="A13" s="102" t="s">
        <v>96</v>
      </c>
      <c r="B13" s="158">
        <v>469384712.40954655</v>
      </c>
      <c r="C13" s="158">
        <v>462850188.05134201</v>
      </c>
      <c r="D13" s="158">
        <v>932234900.46088862</v>
      </c>
      <c r="E13" s="159">
        <v>11885991.186273221</v>
      </c>
      <c r="F13" s="159">
        <v>5425468.19923863</v>
      </c>
      <c r="G13" s="159">
        <v>17311459.385511838</v>
      </c>
      <c r="H13" s="109">
        <v>0.13458300000000001</v>
      </c>
      <c r="I13" s="105">
        <v>9.4400316826997566E-2</v>
      </c>
      <c r="J13" s="109">
        <v>0.114417</v>
      </c>
      <c r="K13" s="106">
        <v>38.395200000000003</v>
      </c>
      <c r="L13" s="106">
        <v>49.888897908072053</v>
      </c>
      <c r="M13" s="106">
        <v>44.159399999999998</v>
      </c>
      <c r="N13" s="162">
        <v>14960897.6274</v>
      </c>
      <c r="O13" s="162">
        <v>10625107.144099999</v>
      </c>
      <c r="P13" s="162">
        <v>25586004.771399997</v>
      </c>
      <c r="Q13" s="162">
        <v>392849278.14984655</v>
      </c>
      <c r="R13" s="162">
        <v>420960917.25116688</v>
      </c>
      <c r="S13" s="162">
        <v>813810195.40101349</v>
      </c>
      <c r="T13" s="162">
        <v>45251417.399500005</v>
      </c>
      <c r="U13" s="162">
        <v>25796333.914775163</v>
      </c>
      <c r="V13" s="162">
        <v>71047751.31427516</v>
      </c>
      <c r="W13" s="162">
        <v>31253432.655900002</v>
      </c>
      <c r="X13" s="162">
        <v>16092936.885400001</v>
      </c>
      <c r="Y13" s="162">
        <v>47346369.541299999</v>
      </c>
      <c r="Z13" s="162">
        <v>30584.204300000001</v>
      </c>
      <c r="AA13" s="162">
        <v>0</v>
      </c>
      <c r="AB13" s="162">
        <v>30584.204300000001</v>
      </c>
    </row>
    <row r="14" spans="1:28" x14ac:dyDescent="0.3">
      <c r="A14" s="102" t="s">
        <v>97</v>
      </c>
      <c r="B14" s="158">
        <v>661780537.17260027</v>
      </c>
      <c r="C14" s="158">
        <v>1384768302.6952484</v>
      </c>
      <c r="D14" s="158">
        <v>2046548839.8678486</v>
      </c>
      <c r="E14" s="159">
        <v>14043291.99526199</v>
      </c>
      <c r="F14" s="159">
        <v>13330108.737557059</v>
      </c>
      <c r="G14" s="159">
        <v>27373400.732819039</v>
      </c>
      <c r="H14" s="109">
        <v>0.127439</v>
      </c>
      <c r="I14" s="105">
        <v>0.10872252910520187</v>
      </c>
      <c r="J14" s="109">
        <v>0.114783</v>
      </c>
      <c r="K14" s="106">
        <v>61.535899999999998</v>
      </c>
      <c r="L14" s="106">
        <v>73.975811045835201</v>
      </c>
      <c r="M14" s="106">
        <v>69.962100000000007</v>
      </c>
      <c r="N14" s="162">
        <v>10155576.6439</v>
      </c>
      <c r="O14" s="162">
        <v>27562258.223726001</v>
      </c>
      <c r="P14" s="162">
        <v>37717834.867625996</v>
      </c>
      <c r="Q14" s="162">
        <v>542098775.18780029</v>
      </c>
      <c r="R14" s="162">
        <v>1326155686.731086</v>
      </c>
      <c r="S14" s="162">
        <v>1868254461.9189866</v>
      </c>
      <c r="T14" s="162">
        <v>102184838.28490001</v>
      </c>
      <c r="U14" s="162">
        <v>17217710.505336199</v>
      </c>
      <c r="V14" s="162">
        <v>119402548.7901362</v>
      </c>
      <c r="W14" s="162">
        <v>17496923.699899998</v>
      </c>
      <c r="X14" s="162">
        <v>41394905.458826005</v>
      </c>
      <c r="Y14" s="162">
        <v>58891829.158725999</v>
      </c>
      <c r="Z14" s="162">
        <v>0</v>
      </c>
      <c r="AA14" s="162">
        <v>0</v>
      </c>
      <c r="AB14" s="162">
        <v>0</v>
      </c>
    </row>
    <row r="15" spans="1:28" x14ac:dyDescent="0.3">
      <c r="A15" s="102" t="s">
        <v>203</v>
      </c>
      <c r="B15" s="158">
        <v>1140179315.7547991</v>
      </c>
      <c r="C15" s="158">
        <v>667689062.27176583</v>
      </c>
      <c r="D15" s="158">
        <v>1807868378.0265648</v>
      </c>
      <c r="E15" s="159">
        <v>12874380.46522462</v>
      </c>
      <c r="F15" s="159">
        <v>6455391.5961889196</v>
      </c>
      <c r="G15" s="159">
        <v>19329772.061313529</v>
      </c>
      <c r="H15" s="109">
        <v>0.12507699999999999</v>
      </c>
      <c r="I15" s="105">
        <v>8.2842839260680437E-2</v>
      </c>
      <c r="J15" s="109">
        <v>0.110099</v>
      </c>
      <c r="K15" s="106">
        <v>55.878700000000002</v>
      </c>
      <c r="L15" s="106">
        <v>70.832381292179846</v>
      </c>
      <c r="M15" s="106">
        <v>61.264600000000002</v>
      </c>
      <c r="N15" s="162">
        <v>15637878.9691</v>
      </c>
      <c r="O15" s="162">
        <v>34476579.009064525</v>
      </c>
      <c r="P15" s="162">
        <v>50114457.978164524</v>
      </c>
      <c r="Q15" s="162">
        <v>1101277039.0325992</v>
      </c>
      <c r="R15" s="162">
        <v>636366960.10337627</v>
      </c>
      <c r="S15" s="162">
        <v>1737643999.1360753</v>
      </c>
      <c r="T15" s="162">
        <v>26085692.521200001</v>
      </c>
      <c r="U15" s="162">
        <v>18609995.660399999</v>
      </c>
      <c r="V15" s="162">
        <v>44695688.181500003</v>
      </c>
      <c r="W15" s="162">
        <v>12090854.193600001</v>
      </c>
      <c r="X15" s="162">
        <v>12338497.395589519</v>
      </c>
      <c r="Y15" s="162">
        <v>24429351.589189526</v>
      </c>
      <c r="Z15" s="162">
        <v>725730.0074</v>
      </c>
      <c r="AA15" s="162">
        <v>373609.11239999998</v>
      </c>
      <c r="AB15" s="162">
        <v>1099339.1198</v>
      </c>
    </row>
    <row r="16" spans="1:28" x14ac:dyDescent="0.3">
      <c r="A16" s="102" t="s">
        <v>98</v>
      </c>
      <c r="B16" s="158">
        <v>803597374.559273</v>
      </c>
      <c r="C16" s="158">
        <v>754426341.45220768</v>
      </c>
      <c r="D16" s="158">
        <v>1558023716.011481</v>
      </c>
      <c r="E16" s="159">
        <v>14089228.60164121</v>
      </c>
      <c r="F16" s="159">
        <v>28794426.58939863</v>
      </c>
      <c r="G16" s="159">
        <v>42883655.191039838</v>
      </c>
      <c r="H16" s="109">
        <v>0.12386800000000001</v>
      </c>
      <c r="I16" s="105">
        <v>9.1585773889759151E-2</v>
      </c>
      <c r="J16" s="109">
        <v>0.10826</v>
      </c>
      <c r="K16" s="106">
        <v>60.699800000000003</v>
      </c>
      <c r="L16" s="106">
        <v>73.333325010310304</v>
      </c>
      <c r="M16" s="106">
        <v>66.8172</v>
      </c>
      <c r="N16" s="162">
        <v>13838982.0429</v>
      </c>
      <c r="O16" s="162">
        <v>21195832.361204848</v>
      </c>
      <c r="P16" s="162">
        <v>35034814.404104859</v>
      </c>
      <c r="Q16" s="162">
        <v>730548873.98462629</v>
      </c>
      <c r="R16" s="162">
        <v>543441595.9776268</v>
      </c>
      <c r="S16" s="162">
        <v>1273990469.9622533</v>
      </c>
      <c r="T16" s="162">
        <v>53120859.091099985</v>
      </c>
      <c r="U16" s="162">
        <v>179166170.32147598</v>
      </c>
      <c r="V16" s="162">
        <v>232287029.41257596</v>
      </c>
      <c r="W16" s="162">
        <v>19882029.960846808</v>
      </c>
      <c r="X16" s="162">
        <v>31818575.153104853</v>
      </c>
      <c r="Y16" s="162">
        <v>51700605.113951646</v>
      </c>
      <c r="Z16" s="162">
        <v>45611.522700000001</v>
      </c>
      <c r="AA16" s="162">
        <v>0</v>
      </c>
      <c r="AB16" s="162">
        <v>45611.522700000001</v>
      </c>
    </row>
    <row r="17" spans="1:28" x14ac:dyDescent="0.3">
      <c r="A17" s="102" t="s">
        <v>204</v>
      </c>
      <c r="B17" s="158">
        <v>266881396.57440001</v>
      </c>
      <c r="C17" s="158">
        <v>328847777.62998098</v>
      </c>
      <c r="D17" s="158">
        <v>595729174.20428109</v>
      </c>
      <c r="E17" s="159">
        <v>3147323.7042934503</v>
      </c>
      <c r="F17" s="159">
        <v>2151183.9659583997</v>
      </c>
      <c r="G17" s="159">
        <v>5298507.6702518398</v>
      </c>
      <c r="H17" s="109">
        <v>0.125808</v>
      </c>
      <c r="I17" s="105">
        <v>7.9047333906267059E-2</v>
      </c>
      <c r="J17" s="109">
        <v>9.9974499999999994E-2</v>
      </c>
      <c r="K17" s="106">
        <v>53.917400000000001</v>
      </c>
      <c r="L17" s="106">
        <v>64.829694493015708</v>
      </c>
      <c r="M17" s="106">
        <v>59.943600000000004</v>
      </c>
      <c r="N17" s="162">
        <v>4066994.6967999996</v>
      </c>
      <c r="O17" s="162">
        <v>3403518.9264999996</v>
      </c>
      <c r="P17" s="162">
        <v>7470513.6232000012</v>
      </c>
      <c r="Q17" s="162">
        <v>257347785.38589999</v>
      </c>
      <c r="R17" s="162">
        <v>314853459.27538097</v>
      </c>
      <c r="S17" s="162">
        <v>572201244.66118109</v>
      </c>
      <c r="T17" s="162">
        <v>4611801.8708999995</v>
      </c>
      <c r="U17" s="162">
        <v>10200234.1413</v>
      </c>
      <c r="V17" s="162">
        <v>14812036.0122</v>
      </c>
      <c r="W17" s="162">
        <v>4904493.5299999993</v>
      </c>
      <c r="X17" s="162">
        <v>3794084.2132999999</v>
      </c>
      <c r="Y17" s="162">
        <v>8698577.7433000021</v>
      </c>
      <c r="Z17" s="162">
        <v>17315.7876</v>
      </c>
      <c r="AA17" s="162">
        <v>0</v>
      </c>
      <c r="AB17" s="162">
        <v>17315.7876</v>
      </c>
    </row>
    <row r="18" spans="1:28" x14ac:dyDescent="0.3">
      <c r="A18" s="102" t="s">
        <v>205</v>
      </c>
      <c r="B18" s="158">
        <v>231671856.19488996</v>
      </c>
      <c r="C18" s="158">
        <v>367395109.400841</v>
      </c>
      <c r="D18" s="158">
        <v>599066965.5957309</v>
      </c>
      <c r="E18" s="159">
        <v>4147779.5892450903</v>
      </c>
      <c r="F18" s="159">
        <v>3063751.3265926298</v>
      </c>
      <c r="G18" s="159">
        <v>7211530.9158377191</v>
      </c>
      <c r="H18" s="109">
        <v>0.139101</v>
      </c>
      <c r="I18" s="105">
        <v>8.246016843991566E-2</v>
      </c>
      <c r="J18" s="109">
        <v>0.10433199999999999</v>
      </c>
      <c r="K18" s="106">
        <v>49.844799999999999</v>
      </c>
      <c r="L18" s="106">
        <v>53.605257048437331</v>
      </c>
      <c r="M18" s="106">
        <v>52.153300000000002</v>
      </c>
      <c r="N18" s="162">
        <v>2591561.9863</v>
      </c>
      <c r="O18" s="162">
        <v>6242873.8813999994</v>
      </c>
      <c r="P18" s="162">
        <v>8834435.8678000011</v>
      </c>
      <c r="Q18" s="162">
        <v>209536976.03058997</v>
      </c>
      <c r="R18" s="162">
        <v>352756762.72364098</v>
      </c>
      <c r="S18" s="162">
        <v>562293738.75433087</v>
      </c>
      <c r="T18" s="162">
        <v>18872038.5253</v>
      </c>
      <c r="U18" s="162">
        <v>7267826.1727999998</v>
      </c>
      <c r="V18" s="162">
        <v>26139864.698099997</v>
      </c>
      <c r="W18" s="162">
        <v>3241472.6022000001</v>
      </c>
      <c r="X18" s="162">
        <v>7133387.9822000004</v>
      </c>
      <c r="Y18" s="162">
        <v>10374860.584300002</v>
      </c>
      <c r="Z18" s="162">
        <v>21369.036800000002</v>
      </c>
      <c r="AA18" s="162">
        <v>237132.52220000001</v>
      </c>
      <c r="AB18" s="162">
        <v>258501.55899999998</v>
      </c>
    </row>
    <row r="19" spans="1:28" x14ac:dyDescent="0.3">
      <c r="A19" s="102" t="s">
        <v>99</v>
      </c>
      <c r="B19" s="158">
        <v>951541332.10749996</v>
      </c>
      <c r="C19" s="158">
        <v>1135645279.1899624</v>
      </c>
      <c r="D19" s="158">
        <v>2087186611.2974625</v>
      </c>
      <c r="E19" s="159">
        <v>22201485.796900243</v>
      </c>
      <c r="F19" s="159">
        <v>18665887.394950159</v>
      </c>
      <c r="G19" s="159">
        <v>40867373.191850379</v>
      </c>
      <c r="H19" s="109">
        <v>0.13269700000000001</v>
      </c>
      <c r="I19" s="105">
        <v>7.9639086558466646E-2</v>
      </c>
      <c r="J19" s="109">
        <v>0.103798</v>
      </c>
      <c r="K19" s="106">
        <v>58.738199999999999</v>
      </c>
      <c r="L19" s="106">
        <v>70.655552643230195</v>
      </c>
      <c r="M19" s="106">
        <v>65.215900000000005</v>
      </c>
      <c r="N19" s="162">
        <v>23963358.348899998</v>
      </c>
      <c r="O19" s="162">
        <v>48158599.042294502</v>
      </c>
      <c r="P19" s="162">
        <v>72121957.391294494</v>
      </c>
      <c r="Q19" s="162">
        <v>886232109.39849997</v>
      </c>
      <c r="R19" s="162">
        <v>1058537548.130022</v>
      </c>
      <c r="S19" s="162">
        <v>1944769657.528722</v>
      </c>
      <c r="T19" s="162">
        <v>31912483.984899998</v>
      </c>
      <c r="U19" s="162">
        <v>22586014.479910001</v>
      </c>
      <c r="V19" s="162">
        <v>54498498.464710005</v>
      </c>
      <c r="W19" s="162">
        <v>33261109.652400002</v>
      </c>
      <c r="X19" s="162">
        <v>53227335.899330497</v>
      </c>
      <c r="Y19" s="162">
        <v>86488445.551630497</v>
      </c>
      <c r="Z19" s="162">
        <v>135629.0717</v>
      </c>
      <c r="AA19" s="162">
        <v>1294380.6806999999</v>
      </c>
      <c r="AB19" s="162">
        <v>1430009.7523999999</v>
      </c>
    </row>
    <row r="20" spans="1:28" x14ac:dyDescent="0.3">
      <c r="A20" s="102" t="s">
        <v>100</v>
      </c>
      <c r="B20" s="158">
        <v>419827815.98015946</v>
      </c>
      <c r="C20" s="158">
        <v>344081379.67843682</v>
      </c>
      <c r="D20" s="158">
        <v>763909195.65859628</v>
      </c>
      <c r="E20" s="159">
        <v>9633467.0841664616</v>
      </c>
      <c r="F20" s="159">
        <v>4820881.0810985994</v>
      </c>
      <c r="G20" s="159">
        <v>14454348.165265052</v>
      </c>
      <c r="H20" s="109">
        <v>0.12621499999999999</v>
      </c>
      <c r="I20" s="105">
        <v>8.0087794446216526E-2</v>
      </c>
      <c r="J20" s="109">
        <v>0.10549600000000001</v>
      </c>
      <c r="K20" s="106">
        <v>73.743700000000004</v>
      </c>
      <c r="L20" s="106">
        <v>72.076840496245438</v>
      </c>
      <c r="M20" s="106">
        <v>72.995400000000004</v>
      </c>
      <c r="N20" s="162">
        <v>7802535.9704659106</v>
      </c>
      <c r="O20" s="162">
        <v>13207573.920085941</v>
      </c>
      <c r="P20" s="162">
        <v>21010109.890551854</v>
      </c>
      <c r="Q20" s="162">
        <v>381320716.18411541</v>
      </c>
      <c r="R20" s="162">
        <v>304479953.07051086</v>
      </c>
      <c r="S20" s="162">
        <v>685800669.25472629</v>
      </c>
      <c r="T20" s="162">
        <v>16672598.023800001</v>
      </c>
      <c r="U20" s="162">
        <v>22468571.107549999</v>
      </c>
      <c r="V20" s="162">
        <v>39141169.131250001</v>
      </c>
      <c r="W20" s="162">
        <v>21832882.41824409</v>
      </c>
      <c r="X20" s="162">
        <v>17132855.500375941</v>
      </c>
      <c r="Y20" s="162">
        <v>38965737.918620028</v>
      </c>
      <c r="Z20" s="162">
        <v>1619.354</v>
      </c>
      <c r="AA20" s="162">
        <v>0</v>
      </c>
      <c r="AB20" s="162">
        <v>1619.354</v>
      </c>
    </row>
    <row r="21" spans="1:28" x14ac:dyDescent="0.3">
      <c r="A21" s="102" t="s">
        <v>101</v>
      </c>
      <c r="B21" s="158">
        <v>764472718.06572294</v>
      </c>
      <c r="C21" s="158">
        <v>2402929316.5295601</v>
      </c>
      <c r="D21" s="158">
        <v>3167402034.5953832</v>
      </c>
      <c r="E21" s="159">
        <v>11128796.89173869</v>
      </c>
      <c r="F21" s="159">
        <v>34470162.263335228</v>
      </c>
      <c r="G21" s="159">
        <v>45598959.155073926</v>
      </c>
      <c r="H21" s="109">
        <v>0.130741</v>
      </c>
      <c r="I21" s="105">
        <v>8.7684983854583134E-2</v>
      </c>
      <c r="J21" s="109">
        <v>9.7772600000000001E-2</v>
      </c>
      <c r="K21" s="106">
        <v>108.806</v>
      </c>
      <c r="L21" s="106">
        <v>124.70198484744122</v>
      </c>
      <c r="M21" s="106">
        <v>120.959</v>
      </c>
      <c r="N21" s="162">
        <v>16147807.2344</v>
      </c>
      <c r="O21" s="162">
        <v>46167364.577441521</v>
      </c>
      <c r="P21" s="162">
        <v>62315171.811841533</v>
      </c>
      <c r="Q21" s="162">
        <v>699495059.26662302</v>
      </c>
      <c r="R21" s="162">
        <v>2079923818.6214888</v>
      </c>
      <c r="S21" s="162">
        <v>2779418877.8882117</v>
      </c>
      <c r="T21" s="162">
        <v>48213708.482699998</v>
      </c>
      <c r="U21" s="162">
        <v>203826979.81476986</v>
      </c>
      <c r="V21" s="162">
        <v>252040688.29746982</v>
      </c>
      <c r="W21" s="162">
        <v>16340345.179399999</v>
      </c>
      <c r="X21" s="162">
        <v>117966846.80358149</v>
      </c>
      <c r="Y21" s="162">
        <v>134307191.9829815</v>
      </c>
      <c r="Z21" s="162">
        <v>423605.13700000005</v>
      </c>
      <c r="AA21" s="162">
        <v>1211671.2897200002</v>
      </c>
      <c r="AB21" s="162">
        <v>1635276.4267200001</v>
      </c>
    </row>
    <row r="22" spans="1:28" x14ac:dyDescent="0.3">
      <c r="A22" s="102" t="s">
        <v>102</v>
      </c>
      <c r="B22" s="158">
        <v>324928407.12930501</v>
      </c>
      <c r="C22" s="158">
        <v>478721914.07788783</v>
      </c>
      <c r="D22" s="158">
        <v>803650321.20709312</v>
      </c>
      <c r="E22" s="159">
        <v>5195878.414767459</v>
      </c>
      <c r="F22" s="159">
        <v>5090309.8155109994</v>
      </c>
      <c r="G22" s="159">
        <v>10286188.230378451</v>
      </c>
      <c r="H22" s="109">
        <v>0.12493899999999999</v>
      </c>
      <c r="I22" s="105">
        <v>8.0794192641330351E-2</v>
      </c>
      <c r="J22" s="109">
        <v>9.8595699999999994E-2</v>
      </c>
      <c r="K22" s="106">
        <v>88.014099999999999</v>
      </c>
      <c r="L22" s="106">
        <v>111.98191464278135</v>
      </c>
      <c r="M22" s="106">
        <v>102.291</v>
      </c>
      <c r="N22" s="162">
        <v>10025219.4745</v>
      </c>
      <c r="O22" s="162">
        <v>23553133.088514</v>
      </c>
      <c r="P22" s="162">
        <v>33578352.563113995</v>
      </c>
      <c r="Q22" s="162">
        <v>288986155.28860503</v>
      </c>
      <c r="R22" s="162">
        <v>425827684.62280387</v>
      </c>
      <c r="S22" s="162">
        <v>714813839.91140914</v>
      </c>
      <c r="T22" s="162">
        <v>21342000.151799999</v>
      </c>
      <c r="U22" s="162">
        <v>20996042.146729998</v>
      </c>
      <c r="V22" s="162">
        <v>42338042.29852999</v>
      </c>
      <c r="W22" s="162">
        <v>14366087.8289</v>
      </c>
      <c r="X22" s="162">
        <v>30332551.425953999</v>
      </c>
      <c r="Y22" s="162">
        <v>44698639.254753999</v>
      </c>
      <c r="Z22" s="162">
        <v>234163.86</v>
      </c>
      <c r="AA22" s="162">
        <v>1565635.8824</v>
      </c>
      <c r="AB22" s="162">
        <v>1799799.7424000001</v>
      </c>
    </row>
    <row r="23" spans="1:28" x14ac:dyDescent="0.3">
      <c r="A23" s="102" t="s">
        <v>103</v>
      </c>
      <c r="B23" s="158">
        <v>144653737.3130464</v>
      </c>
      <c r="C23" s="158">
        <v>793263189.81106746</v>
      </c>
      <c r="D23" s="158">
        <v>937916927.12411416</v>
      </c>
      <c r="E23" s="159">
        <v>1593967.2916826899</v>
      </c>
      <c r="F23" s="159">
        <v>12003036.21941762</v>
      </c>
      <c r="G23" s="159">
        <v>13597003.511100309</v>
      </c>
      <c r="H23" s="109">
        <v>0.12886400000000001</v>
      </c>
      <c r="I23" s="105">
        <v>0.10078584921075454</v>
      </c>
      <c r="J23" s="109">
        <v>0.105057</v>
      </c>
      <c r="K23" s="106">
        <v>47.823799999999999</v>
      </c>
      <c r="L23" s="106">
        <v>62.64103282333847</v>
      </c>
      <c r="M23" s="106">
        <v>60.37</v>
      </c>
      <c r="N23" s="162">
        <v>1195947.4231</v>
      </c>
      <c r="O23" s="162">
        <v>12694985.9311</v>
      </c>
      <c r="P23" s="162">
        <v>13890933.3542</v>
      </c>
      <c r="Q23" s="162">
        <v>102617677.06794639</v>
      </c>
      <c r="R23" s="162">
        <v>526910942.06184745</v>
      </c>
      <c r="S23" s="162">
        <v>629528619.12989414</v>
      </c>
      <c r="T23" s="162">
        <v>40439598.788900003</v>
      </c>
      <c r="U23" s="162">
        <v>253625557.08192</v>
      </c>
      <c r="V23" s="162">
        <v>294065155.87071997</v>
      </c>
      <c r="W23" s="162">
        <v>1596461.4561999999</v>
      </c>
      <c r="X23" s="162">
        <v>12726690.667299999</v>
      </c>
      <c r="Y23" s="162">
        <v>14323152.123499999</v>
      </c>
      <c r="Z23" s="162">
        <v>0</v>
      </c>
      <c r="AA23" s="162">
        <v>0</v>
      </c>
      <c r="AB23" s="162">
        <v>0</v>
      </c>
    </row>
    <row r="24" spans="1:28" x14ac:dyDescent="0.3">
      <c r="A24" s="102" t="s">
        <v>206</v>
      </c>
      <c r="B24" s="158">
        <v>146149100.84699997</v>
      </c>
      <c r="C24" s="158">
        <v>370109272.9040271</v>
      </c>
      <c r="D24" s="158">
        <v>516258373.75102705</v>
      </c>
      <c r="E24" s="159">
        <v>4186692.4136705203</v>
      </c>
      <c r="F24" s="159">
        <v>3606570.4466716098</v>
      </c>
      <c r="G24" s="159">
        <v>7793262.8603421301</v>
      </c>
      <c r="H24" s="109">
        <v>0.12314700000000001</v>
      </c>
      <c r="I24" s="105">
        <v>9.1221319158777278E-2</v>
      </c>
      <c r="J24" s="109">
        <v>0.10032099999999999</v>
      </c>
      <c r="K24" s="106">
        <v>26.174199999999999</v>
      </c>
      <c r="L24" s="106">
        <v>49.130704206715691</v>
      </c>
      <c r="M24" s="106">
        <v>42.6006</v>
      </c>
      <c r="N24" s="162">
        <v>2015174.8500999999</v>
      </c>
      <c r="O24" s="162">
        <v>10016288.5297</v>
      </c>
      <c r="P24" s="162">
        <v>12031463.379799999</v>
      </c>
      <c r="Q24" s="162">
        <v>122732135.69749998</v>
      </c>
      <c r="R24" s="162">
        <v>357962178.90762711</v>
      </c>
      <c r="S24" s="162">
        <v>480694314.60512704</v>
      </c>
      <c r="T24" s="162">
        <v>19139587.161699999</v>
      </c>
      <c r="U24" s="162">
        <v>5016989.6973999999</v>
      </c>
      <c r="V24" s="162">
        <v>24156576.859100003</v>
      </c>
      <c r="W24" s="162">
        <v>4277377.9878000002</v>
      </c>
      <c r="X24" s="162">
        <v>6941628.7456999999</v>
      </c>
      <c r="Y24" s="162">
        <v>11219006.7335</v>
      </c>
      <c r="Z24" s="162">
        <v>0</v>
      </c>
      <c r="AA24" s="162">
        <v>188475.5533</v>
      </c>
      <c r="AB24" s="162">
        <v>188475.5533</v>
      </c>
    </row>
    <row r="25" spans="1:28" x14ac:dyDescent="0.3">
      <c r="A25" s="102" t="s">
        <v>104</v>
      </c>
      <c r="B25" s="158">
        <v>661812137.81990004</v>
      </c>
      <c r="C25" s="158">
        <v>1603997631.8102989</v>
      </c>
      <c r="D25" s="158">
        <v>2265809769.6300988</v>
      </c>
      <c r="E25" s="159">
        <v>865419.52418294013</v>
      </c>
      <c r="F25" s="159">
        <v>6994041.0783637697</v>
      </c>
      <c r="G25" s="159">
        <v>7859460.60244672</v>
      </c>
      <c r="H25" s="109">
        <v>0.115149</v>
      </c>
      <c r="I25" s="105">
        <v>0.10195909777262986</v>
      </c>
      <c r="J25" s="109">
        <v>0.105878</v>
      </c>
      <c r="K25" s="106">
        <v>31.3399</v>
      </c>
      <c r="L25" s="106">
        <v>145.17581262495483</v>
      </c>
      <c r="M25" s="106">
        <v>111.485</v>
      </c>
      <c r="N25" s="162">
        <v>0</v>
      </c>
      <c r="O25" s="162">
        <v>3461061.4978439999</v>
      </c>
      <c r="P25" s="162">
        <v>3461061.4978439999</v>
      </c>
      <c r="Q25" s="162">
        <v>660926646.43420005</v>
      </c>
      <c r="R25" s="162">
        <v>1587548365.962955</v>
      </c>
      <c r="S25" s="162">
        <v>2248475012.3971548</v>
      </c>
      <c r="T25" s="162">
        <v>883647.05760000006</v>
      </c>
      <c r="U25" s="162">
        <v>10725184.2772</v>
      </c>
      <c r="V25" s="162">
        <v>11608831.3347</v>
      </c>
      <c r="W25" s="162">
        <v>1844.3280999999999</v>
      </c>
      <c r="X25" s="162">
        <v>5724081.5701439995</v>
      </c>
      <c r="Y25" s="162">
        <v>5725925.898244</v>
      </c>
      <c r="Z25" s="162">
        <v>0</v>
      </c>
      <c r="AA25" s="162">
        <v>0</v>
      </c>
      <c r="AB25" s="162">
        <v>0</v>
      </c>
    </row>
    <row r="26" spans="1:28" x14ac:dyDescent="0.3">
      <c r="A26" s="102" t="s">
        <v>105</v>
      </c>
      <c r="B26" s="158">
        <v>81388600.214100003</v>
      </c>
      <c r="C26" s="158">
        <v>143192508.41594881</v>
      </c>
      <c r="D26" s="158">
        <v>224581108.63004881</v>
      </c>
      <c r="E26" s="159">
        <v>904967.50481351011</v>
      </c>
      <c r="F26" s="159">
        <v>435988.42949893</v>
      </c>
      <c r="G26" s="159">
        <v>1340955.93431245</v>
      </c>
      <c r="H26" s="109">
        <v>0.13666400000000001</v>
      </c>
      <c r="I26" s="105">
        <v>9.8305227955961305E-2</v>
      </c>
      <c r="J26" s="109">
        <v>0.112271</v>
      </c>
      <c r="K26" s="106">
        <v>34.951500000000003</v>
      </c>
      <c r="L26" s="106">
        <v>44.927783009485921</v>
      </c>
      <c r="M26" s="106">
        <v>41.308999999999997</v>
      </c>
      <c r="N26" s="162">
        <v>366356.71880000003</v>
      </c>
      <c r="O26" s="162">
        <v>170562.41151999999</v>
      </c>
      <c r="P26" s="162">
        <v>536919.13032</v>
      </c>
      <c r="Q26" s="162">
        <v>79075301.419300005</v>
      </c>
      <c r="R26" s="162">
        <v>142154826.1608288</v>
      </c>
      <c r="S26" s="162">
        <v>221230127.58022881</v>
      </c>
      <c r="T26" s="162">
        <v>1609022.8546</v>
      </c>
      <c r="U26" s="162">
        <v>866063.91130000004</v>
      </c>
      <c r="V26" s="162">
        <v>2475086.7658000002</v>
      </c>
      <c r="W26" s="162">
        <v>704275.94020000007</v>
      </c>
      <c r="X26" s="162">
        <v>171618.34382000001</v>
      </c>
      <c r="Y26" s="162">
        <v>875894.2840199999</v>
      </c>
      <c r="Z26" s="162">
        <v>0</v>
      </c>
      <c r="AA26" s="162">
        <v>0</v>
      </c>
      <c r="AB26" s="162">
        <v>0</v>
      </c>
    </row>
    <row r="27" spans="1:28" x14ac:dyDescent="0.3">
      <c r="A27" s="102" t="s">
        <v>106</v>
      </c>
      <c r="B27" s="158">
        <v>776025527.86989999</v>
      </c>
      <c r="C27" s="158">
        <v>486875464.38503957</v>
      </c>
      <c r="D27" s="158">
        <v>1262900992.2548397</v>
      </c>
      <c r="E27" s="159">
        <v>8324931.7163298307</v>
      </c>
      <c r="F27" s="159">
        <v>18425414.290753178</v>
      </c>
      <c r="G27" s="159">
        <v>26750346.007183019</v>
      </c>
      <c r="H27" s="109">
        <v>0.118809</v>
      </c>
      <c r="I27" s="105">
        <v>8.2965187978477212E-2</v>
      </c>
      <c r="J27" s="109">
        <v>0.104967</v>
      </c>
      <c r="K27" s="106">
        <v>77.650400000000005</v>
      </c>
      <c r="L27" s="106">
        <v>102.94131228402384</v>
      </c>
      <c r="M27" s="106">
        <v>87.428600000000003</v>
      </c>
      <c r="N27" s="162">
        <v>6620876.6701999996</v>
      </c>
      <c r="O27" s="162">
        <v>25353094.462000001</v>
      </c>
      <c r="P27" s="162">
        <v>31973971.132100001</v>
      </c>
      <c r="Q27" s="162">
        <v>733934543.19749999</v>
      </c>
      <c r="R27" s="162">
        <v>407321250.83111042</v>
      </c>
      <c r="S27" s="162">
        <v>1141255794.0286105</v>
      </c>
      <c r="T27" s="162">
        <v>22572055.075299997</v>
      </c>
      <c r="U27" s="162">
        <v>36548930.296729147</v>
      </c>
      <c r="V27" s="162">
        <v>59120985.371929087</v>
      </c>
      <c r="W27" s="162">
        <v>19517867.154700004</v>
      </c>
      <c r="X27" s="162">
        <v>43005283.257200003</v>
      </c>
      <c r="Y27" s="162">
        <v>62523150.411899999</v>
      </c>
      <c r="Z27" s="162">
        <v>1062.4423999999999</v>
      </c>
      <c r="AA27" s="162">
        <v>0</v>
      </c>
      <c r="AB27" s="162">
        <v>1062.4423999999999</v>
      </c>
    </row>
    <row r="28" spans="1:28" x14ac:dyDescent="0.3">
      <c r="A28" s="102" t="s">
        <v>107</v>
      </c>
      <c r="B28" s="158">
        <v>90105862.581999987</v>
      </c>
      <c r="C28" s="158">
        <v>64694872.881369002</v>
      </c>
      <c r="D28" s="158">
        <v>154800735.463269</v>
      </c>
      <c r="E28" s="159">
        <v>567149.70977895998</v>
      </c>
      <c r="F28" s="159">
        <v>242377.02018803998</v>
      </c>
      <c r="G28" s="159">
        <v>809526.72996699007</v>
      </c>
      <c r="H28" s="109">
        <v>0.122541</v>
      </c>
      <c r="I28" s="105">
        <v>8.1847260796994004E-2</v>
      </c>
      <c r="J28" s="109">
        <v>0.105541</v>
      </c>
      <c r="K28" s="106">
        <v>64.6952</v>
      </c>
      <c r="L28" s="106">
        <v>82.223665987748134</v>
      </c>
      <c r="M28" s="106">
        <v>72.028599999999997</v>
      </c>
      <c r="N28" s="162">
        <v>547643.25</v>
      </c>
      <c r="O28" s="162">
        <v>0</v>
      </c>
      <c r="P28" s="162">
        <v>547643.25</v>
      </c>
      <c r="Q28" s="162">
        <v>88224511.466899991</v>
      </c>
      <c r="R28" s="162">
        <v>62496189.249169007</v>
      </c>
      <c r="S28" s="162">
        <v>150720700.71586898</v>
      </c>
      <c r="T28" s="162">
        <v>1326362.8122999999</v>
      </c>
      <c r="U28" s="162">
        <v>1201031.6958000001</v>
      </c>
      <c r="V28" s="162">
        <v>2527394.5081000002</v>
      </c>
      <c r="W28" s="162">
        <v>554988.30279999995</v>
      </c>
      <c r="X28" s="162">
        <v>997651.93640000001</v>
      </c>
      <c r="Y28" s="162">
        <v>1552640.2393</v>
      </c>
      <c r="Z28" s="162">
        <v>0</v>
      </c>
      <c r="AA28" s="162">
        <v>0</v>
      </c>
      <c r="AB28" s="162">
        <v>0</v>
      </c>
    </row>
    <row r="29" spans="1:28" x14ac:dyDescent="0.3">
      <c r="A29" s="102" t="s">
        <v>108</v>
      </c>
      <c r="B29" s="158">
        <v>99288488.352216721</v>
      </c>
      <c r="C29" s="158">
        <v>126747377.59159234</v>
      </c>
      <c r="D29" s="158">
        <v>226035865.94390902</v>
      </c>
      <c r="E29" s="159">
        <v>16230228.47042123</v>
      </c>
      <c r="F29" s="159">
        <v>469230.46126742999</v>
      </c>
      <c r="G29" s="159">
        <v>16699458.931688629</v>
      </c>
      <c r="H29" s="109">
        <v>0.12295300000000001</v>
      </c>
      <c r="I29" s="105">
        <v>0.11260799284791333</v>
      </c>
      <c r="J29" s="109">
        <v>0.116781</v>
      </c>
      <c r="K29" s="106">
        <v>62.713900000000002</v>
      </c>
      <c r="L29" s="106">
        <v>72.304467151497022</v>
      </c>
      <c r="M29" s="106">
        <v>68.419399999999996</v>
      </c>
      <c r="N29" s="162">
        <v>428.42</v>
      </c>
      <c r="O29" s="162">
        <v>0</v>
      </c>
      <c r="P29" s="162">
        <v>428.42</v>
      </c>
      <c r="Q29" s="162">
        <v>81319219.462640122</v>
      </c>
      <c r="R29" s="162">
        <v>125085634.19790387</v>
      </c>
      <c r="S29" s="162">
        <v>206404853.66074392</v>
      </c>
      <c r="T29" s="162">
        <v>213839.6778</v>
      </c>
      <c r="U29" s="162">
        <v>743730.35649999999</v>
      </c>
      <c r="V29" s="162">
        <v>957570.03429999994</v>
      </c>
      <c r="W29" s="162">
        <v>17755429.211776599</v>
      </c>
      <c r="X29" s="162">
        <v>918013.03718847001</v>
      </c>
      <c r="Y29" s="162">
        <v>18673442.248865098</v>
      </c>
      <c r="Z29" s="162">
        <v>0</v>
      </c>
      <c r="AA29" s="162">
        <v>0</v>
      </c>
      <c r="AB29" s="162">
        <v>0</v>
      </c>
    </row>
    <row r="30" spans="1:28" x14ac:dyDescent="0.3">
      <c r="A30" s="102" t="s">
        <v>109</v>
      </c>
      <c r="B30" s="158">
        <v>1383384267.6058159</v>
      </c>
      <c r="C30" s="158">
        <v>1813840099.3098843</v>
      </c>
      <c r="D30" s="158">
        <v>3197224366.9157004</v>
      </c>
      <c r="E30" s="159">
        <v>32535536.822008032</v>
      </c>
      <c r="F30" s="159">
        <v>21316822.08514392</v>
      </c>
      <c r="G30" s="159">
        <v>53852358.907151952</v>
      </c>
      <c r="H30" s="109">
        <v>0.14152699999999999</v>
      </c>
      <c r="I30" s="105">
        <v>8.516852722564755E-2</v>
      </c>
      <c r="J30" s="109">
        <v>0.10965999999999999</v>
      </c>
      <c r="K30" s="106">
        <v>69.678299999999993</v>
      </c>
      <c r="L30" s="106">
        <v>90.867778766101296</v>
      </c>
      <c r="M30" s="106">
        <v>81.6691</v>
      </c>
      <c r="N30" s="162">
        <v>22956128.987300005</v>
      </c>
      <c r="O30" s="162">
        <v>32956131.431237999</v>
      </c>
      <c r="P30" s="162">
        <v>55912260.418538004</v>
      </c>
      <c r="Q30" s="162">
        <v>1289626765.256716</v>
      </c>
      <c r="R30" s="162">
        <v>1707769928.8988574</v>
      </c>
      <c r="S30" s="162">
        <v>2997396694.1555738</v>
      </c>
      <c r="T30" s="162">
        <v>62518630.610900007</v>
      </c>
      <c r="U30" s="162">
        <v>56198721.96802856</v>
      </c>
      <c r="V30" s="162">
        <v>118717352.57892856</v>
      </c>
      <c r="W30" s="162">
        <v>30847559.256600004</v>
      </c>
      <c r="X30" s="162">
        <v>45095297.949298412</v>
      </c>
      <c r="Y30" s="162">
        <v>75942857.205898419</v>
      </c>
      <c r="Z30" s="162">
        <v>391312.4816</v>
      </c>
      <c r="AA30" s="162">
        <v>4776150.4937000005</v>
      </c>
      <c r="AB30" s="162">
        <v>5167462.9753</v>
      </c>
    </row>
    <row r="31" spans="1:28" x14ac:dyDescent="0.3">
      <c r="A31" s="102" t="s">
        <v>110</v>
      </c>
      <c r="B31" s="158">
        <v>2881407856.0768003</v>
      </c>
      <c r="C31" s="158">
        <v>371177855.1506173</v>
      </c>
      <c r="D31" s="158">
        <v>3252585711.2275176</v>
      </c>
      <c r="E31" s="159">
        <v>77029358.161152199</v>
      </c>
      <c r="F31" s="159">
        <v>11055961.040861079</v>
      </c>
      <c r="G31" s="159">
        <v>88085319.202013269</v>
      </c>
      <c r="H31" s="109">
        <v>0.148392</v>
      </c>
      <c r="I31" s="105">
        <v>8.6734243458617799E-2</v>
      </c>
      <c r="J31" s="109">
        <v>0.14161000000000001</v>
      </c>
      <c r="K31" s="106">
        <v>58.877200000000002</v>
      </c>
      <c r="L31" s="106">
        <v>85.299587591563451</v>
      </c>
      <c r="M31" s="106">
        <v>61.936500000000002</v>
      </c>
      <c r="N31" s="162">
        <v>77909422.880799979</v>
      </c>
      <c r="O31" s="162">
        <v>23703428.138406001</v>
      </c>
      <c r="P31" s="162">
        <v>101612851.019306</v>
      </c>
      <c r="Q31" s="162">
        <v>2670672341.1054006</v>
      </c>
      <c r="R31" s="162">
        <v>320964383.57655931</v>
      </c>
      <c r="S31" s="162">
        <v>2991636724.6818595</v>
      </c>
      <c r="T31" s="162">
        <v>112217807.83490001</v>
      </c>
      <c r="U31" s="162">
        <v>24940612.059861999</v>
      </c>
      <c r="V31" s="162">
        <v>137158419.89486197</v>
      </c>
      <c r="W31" s="162">
        <v>95398228.450800002</v>
      </c>
      <c r="X31" s="162">
        <v>23295160.247275997</v>
      </c>
      <c r="Y31" s="162">
        <v>118693388.698176</v>
      </c>
      <c r="Z31" s="162">
        <v>3119478.6857000003</v>
      </c>
      <c r="AA31" s="162">
        <v>1977699.2669199998</v>
      </c>
      <c r="AB31" s="162">
        <v>5097177.9526200006</v>
      </c>
    </row>
    <row r="32" spans="1:28" x14ac:dyDescent="0.3">
      <c r="A32" s="102" t="s">
        <v>176</v>
      </c>
      <c r="B32" s="158">
        <v>106749495.939475</v>
      </c>
      <c r="C32" s="158">
        <v>187206679.7454524</v>
      </c>
      <c r="D32" s="158">
        <v>293956175.68482739</v>
      </c>
      <c r="E32" s="159">
        <v>3737702.1657553501</v>
      </c>
      <c r="F32" s="159">
        <v>2784571.3761603199</v>
      </c>
      <c r="G32" s="159">
        <v>6522273.5419156607</v>
      </c>
      <c r="H32" s="109">
        <v>0.15843599999999999</v>
      </c>
      <c r="I32" s="105">
        <v>9.0169202524342462E-2</v>
      </c>
      <c r="J32" s="109">
        <v>0.115553</v>
      </c>
      <c r="K32" s="106">
        <v>62.9328</v>
      </c>
      <c r="L32" s="106">
        <v>64.754806962900233</v>
      </c>
      <c r="M32" s="106">
        <v>64.097200000000001</v>
      </c>
      <c r="N32" s="162">
        <v>2898559.9417999997</v>
      </c>
      <c r="O32" s="162">
        <v>7797129.8733599996</v>
      </c>
      <c r="P32" s="162">
        <v>10695689.815159999</v>
      </c>
      <c r="Q32" s="162">
        <v>97328167.617274985</v>
      </c>
      <c r="R32" s="162">
        <v>175545579.31991839</v>
      </c>
      <c r="S32" s="162">
        <v>272873746.93719345</v>
      </c>
      <c r="T32" s="162">
        <v>4124277.6861</v>
      </c>
      <c r="U32" s="162">
        <v>1260053.5510000002</v>
      </c>
      <c r="V32" s="162">
        <v>5384331.2369999997</v>
      </c>
      <c r="W32" s="162">
        <v>5286896.4860999994</v>
      </c>
      <c r="X32" s="162">
        <v>9632445.4090159982</v>
      </c>
      <c r="Y32" s="162">
        <v>14919341.895116</v>
      </c>
      <c r="Z32" s="162">
        <v>10154.15</v>
      </c>
      <c r="AA32" s="162">
        <v>768601.46551800007</v>
      </c>
      <c r="AB32" s="162">
        <v>778755.61551799998</v>
      </c>
    </row>
    <row r="33" spans="1:28" x14ac:dyDescent="0.3">
      <c r="A33" s="102" t="s">
        <v>207</v>
      </c>
      <c r="B33" s="158">
        <v>159271131.87612891</v>
      </c>
      <c r="C33" s="158">
        <v>512257976.40946728</v>
      </c>
      <c r="D33" s="158">
        <v>671529108.28559613</v>
      </c>
      <c r="E33" s="159">
        <v>4138499.2483778903</v>
      </c>
      <c r="F33" s="159">
        <v>13215016.069516301</v>
      </c>
      <c r="G33" s="159">
        <v>17353515.317894191</v>
      </c>
      <c r="H33" s="109">
        <v>0.124831</v>
      </c>
      <c r="I33" s="105">
        <v>8.9438546388794837E-2</v>
      </c>
      <c r="J33" s="109">
        <v>9.7828600000000002E-2</v>
      </c>
      <c r="K33" s="106">
        <v>59.4392</v>
      </c>
      <c r="L33" s="106">
        <v>63.811576820043271</v>
      </c>
      <c r="M33" s="106">
        <v>62.749699999999997</v>
      </c>
      <c r="N33" s="162">
        <v>1946401.96</v>
      </c>
      <c r="O33" s="162">
        <v>19974250.853599999</v>
      </c>
      <c r="P33" s="162">
        <v>21920652.8136</v>
      </c>
      <c r="Q33" s="162">
        <v>117734091.9390289</v>
      </c>
      <c r="R33" s="162">
        <v>377590432.82186723</v>
      </c>
      <c r="S33" s="162">
        <v>495324524.76089609</v>
      </c>
      <c r="T33" s="162">
        <v>36646313.240000002</v>
      </c>
      <c r="U33" s="162">
        <v>113110306.17719999</v>
      </c>
      <c r="V33" s="162">
        <v>149756619.41720003</v>
      </c>
      <c r="W33" s="162">
        <v>4890726.6971000005</v>
      </c>
      <c r="X33" s="162">
        <v>20587772.6204</v>
      </c>
      <c r="Y33" s="162">
        <v>25478499.317499995</v>
      </c>
      <c r="Z33" s="162">
        <v>0</v>
      </c>
      <c r="AA33" s="162">
        <v>969464.79</v>
      </c>
      <c r="AB33" s="162">
        <v>969464.79</v>
      </c>
    </row>
    <row r="34" spans="1:28" x14ac:dyDescent="0.3">
      <c r="A34" s="103" t="s">
        <v>111</v>
      </c>
      <c r="B34" s="158">
        <v>18348959456.245068</v>
      </c>
      <c r="C34" s="158">
        <v>5715032994.8691235</v>
      </c>
      <c r="D34" s="158">
        <v>24063992451.114079</v>
      </c>
      <c r="E34" s="159">
        <v>446518786.39387327</v>
      </c>
      <c r="F34" s="159">
        <v>42631664.16788204</v>
      </c>
      <c r="G34" s="159">
        <v>489150450.56165522</v>
      </c>
      <c r="H34" s="109">
        <v>0.15201000000000001</v>
      </c>
      <c r="I34" s="105">
        <v>7.0464536184833518E-2</v>
      </c>
      <c r="J34" s="109">
        <v>0.133081</v>
      </c>
      <c r="K34" s="106">
        <v>94.270200000000003</v>
      </c>
      <c r="L34" s="106">
        <v>135.5584492349397</v>
      </c>
      <c r="M34" s="106">
        <v>103.941</v>
      </c>
      <c r="N34" s="162">
        <v>234443592.39776522</v>
      </c>
      <c r="O34" s="162">
        <v>53068139.766079977</v>
      </c>
      <c r="P34" s="162">
        <v>287511732.16384518</v>
      </c>
      <c r="Q34" s="162">
        <v>17125775858.396269</v>
      </c>
      <c r="R34" s="162">
        <v>5358292461.3837671</v>
      </c>
      <c r="S34" s="162">
        <v>22484068319.780022</v>
      </c>
      <c r="T34" s="162">
        <v>799830740.66806114</v>
      </c>
      <c r="U34" s="162">
        <v>242954309.6749979</v>
      </c>
      <c r="V34" s="162">
        <v>1042785050.342959</v>
      </c>
      <c r="W34" s="162">
        <v>361076273.46403986</v>
      </c>
      <c r="X34" s="162">
        <v>90801937.543257266</v>
      </c>
      <c r="Y34" s="162">
        <v>451878211.00729716</v>
      </c>
      <c r="Z34" s="162">
        <v>62276583.716700003</v>
      </c>
      <c r="AA34" s="162">
        <v>22984286.267100003</v>
      </c>
      <c r="AB34" s="162">
        <v>85260869.983800009</v>
      </c>
    </row>
    <row r="35" spans="1:28" x14ac:dyDescent="0.3">
      <c r="A35" s="102" t="s">
        <v>208</v>
      </c>
      <c r="B35" s="158">
        <v>131078194.49003538</v>
      </c>
      <c r="C35" s="158">
        <v>61643061.453004435</v>
      </c>
      <c r="D35" s="158">
        <v>192721255.94303983</v>
      </c>
      <c r="E35" s="159">
        <v>3429068.4342061598</v>
      </c>
      <c r="F35" s="159">
        <v>1450377.7341957199</v>
      </c>
      <c r="G35" s="159">
        <v>4879446.1684018793</v>
      </c>
      <c r="H35" s="109">
        <v>0.15804599999999999</v>
      </c>
      <c r="I35" s="105">
        <v>8.7910495597646271E-2</v>
      </c>
      <c r="J35" s="109">
        <v>0.135742</v>
      </c>
      <c r="K35" s="106">
        <v>56.394500000000001</v>
      </c>
      <c r="L35" s="106">
        <v>58.230613150477133</v>
      </c>
      <c r="M35" s="106">
        <v>56.978999999999999</v>
      </c>
      <c r="N35" s="162">
        <v>1439002.9225000003</v>
      </c>
      <c r="O35" s="162">
        <v>360557.03570000001</v>
      </c>
      <c r="P35" s="162">
        <v>1799559.9582000002</v>
      </c>
      <c r="Q35" s="162">
        <v>124413276.29213001</v>
      </c>
      <c r="R35" s="162">
        <v>58386441.69890444</v>
      </c>
      <c r="S35" s="162">
        <v>182799717.99103445</v>
      </c>
      <c r="T35" s="162">
        <v>4374395.3382999999</v>
      </c>
      <c r="U35" s="162">
        <v>2577199.5228999997</v>
      </c>
      <c r="V35" s="162">
        <v>6951594.8612000002</v>
      </c>
      <c r="W35" s="162">
        <v>2161432.3396053803</v>
      </c>
      <c r="X35" s="162">
        <v>574198.99940000009</v>
      </c>
      <c r="Y35" s="162">
        <v>2735631.3390053799</v>
      </c>
      <c r="Z35" s="162">
        <v>129090.52</v>
      </c>
      <c r="AA35" s="162">
        <v>105221.23179999999</v>
      </c>
      <c r="AB35" s="162">
        <v>234311.7518</v>
      </c>
    </row>
    <row r="36" spans="1:28" x14ac:dyDescent="0.3">
      <c r="A36" s="102" t="s">
        <v>209</v>
      </c>
      <c r="B36" s="158">
        <v>9678107235.8228416</v>
      </c>
      <c r="C36" s="158">
        <v>1392510928.408917</v>
      </c>
      <c r="D36" s="158">
        <v>11070618164.231756</v>
      </c>
      <c r="E36" s="159">
        <v>340467997.39946973</v>
      </c>
      <c r="F36" s="159">
        <v>8228037.7891820008</v>
      </c>
      <c r="G36" s="159">
        <v>348696035.18865174</v>
      </c>
      <c r="H36" s="109">
        <v>0.17017399999999999</v>
      </c>
      <c r="I36" s="105">
        <v>6.8437538501297163E-2</v>
      </c>
      <c r="J36" s="109">
        <v>0.15777099999999999</v>
      </c>
      <c r="K36" s="106">
        <v>62.54</v>
      </c>
      <c r="L36" s="106">
        <v>71.34634124320182</v>
      </c>
      <c r="M36" s="106">
        <v>63.633899999999997</v>
      </c>
      <c r="N36" s="162">
        <v>150419987.54446521</v>
      </c>
      <c r="O36" s="162">
        <v>8850811.5876359995</v>
      </c>
      <c r="P36" s="162">
        <v>159270799.13210121</v>
      </c>
      <c r="Q36" s="162">
        <v>8988750326.3215866</v>
      </c>
      <c r="R36" s="162">
        <v>1336968357.7653434</v>
      </c>
      <c r="S36" s="162">
        <v>10325718684.086927</v>
      </c>
      <c r="T36" s="162">
        <v>430447213.42442077</v>
      </c>
      <c r="U36" s="162">
        <v>36118541.6718041</v>
      </c>
      <c r="V36" s="162">
        <v>466565755.09622484</v>
      </c>
      <c r="W36" s="162">
        <v>233959956.77453455</v>
      </c>
      <c r="X36" s="162">
        <v>15313635.120069291</v>
      </c>
      <c r="Y36" s="162">
        <v>249273591.89460388</v>
      </c>
      <c r="Z36" s="162">
        <v>24949739.302299999</v>
      </c>
      <c r="AA36" s="162">
        <v>4110393.8517</v>
      </c>
      <c r="AB36" s="162">
        <v>29060133.153999999</v>
      </c>
    </row>
    <row r="37" spans="1:28" x14ac:dyDescent="0.3">
      <c r="A37" s="102" t="s">
        <v>210</v>
      </c>
      <c r="B37" s="158">
        <v>339188.81440000003</v>
      </c>
      <c r="C37" s="158">
        <v>0</v>
      </c>
      <c r="D37" s="158">
        <v>339188.81440000003</v>
      </c>
      <c r="E37" s="159">
        <v>128178.82005929</v>
      </c>
      <c r="F37" s="159">
        <v>0</v>
      </c>
      <c r="G37" s="159">
        <v>128178.82005929</v>
      </c>
      <c r="H37" s="109">
        <v>0.25080599999999997</v>
      </c>
      <c r="I37" s="105" t="s">
        <v>279</v>
      </c>
      <c r="J37" s="109">
        <v>0.25080599999999997</v>
      </c>
      <c r="K37" s="106">
        <v>42.047199999999997</v>
      </c>
      <c r="L37" s="106" t="s">
        <v>279</v>
      </c>
      <c r="M37" s="106">
        <v>42.047199999999997</v>
      </c>
      <c r="N37" s="162">
        <v>58731.601899999994</v>
      </c>
      <c r="O37" s="162">
        <v>0</v>
      </c>
      <c r="P37" s="162">
        <v>58731.601899999994</v>
      </c>
      <c r="Q37" s="162">
        <v>112336.20340000003</v>
      </c>
      <c r="R37" s="162">
        <v>0</v>
      </c>
      <c r="S37" s="162">
        <v>112336.20340000003</v>
      </c>
      <c r="T37" s="162">
        <v>108117.44499999999</v>
      </c>
      <c r="U37" s="162">
        <v>0</v>
      </c>
      <c r="V37" s="162">
        <v>108117.44499999999</v>
      </c>
      <c r="W37" s="162">
        <v>114274.64869999999</v>
      </c>
      <c r="X37" s="162">
        <v>0</v>
      </c>
      <c r="Y37" s="162">
        <v>114274.64869999999</v>
      </c>
      <c r="Z37" s="162">
        <v>4460.5173000000004</v>
      </c>
      <c r="AA37" s="162">
        <v>0</v>
      </c>
      <c r="AB37" s="162">
        <v>4460.5173000000004</v>
      </c>
    </row>
    <row r="38" spans="1:28" x14ac:dyDescent="0.3">
      <c r="A38" s="102" t="s">
        <v>112</v>
      </c>
      <c r="B38" s="158">
        <v>415968801.44815642</v>
      </c>
      <c r="C38" s="158">
        <v>14.8316</v>
      </c>
      <c r="D38" s="158">
        <v>415968816.27975643</v>
      </c>
      <c r="E38" s="159">
        <v>15383985.240434548</v>
      </c>
      <c r="F38" s="159">
        <v>0</v>
      </c>
      <c r="G38" s="159">
        <v>15383985.24043455</v>
      </c>
      <c r="H38" s="109">
        <v>0.127557</v>
      </c>
      <c r="I38" s="105" t="s">
        <v>279</v>
      </c>
      <c r="J38" s="109">
        <v>0.127557</v>
      </c>
      <c r="K38" s="106">
        <v>17.3094</v>
      </c>
      <c r="L38" s="106" t="s">
        <v>279</v>
      </c>
      <c r="M38" s="106">
        <v>17.3094</v>
      </c>
      <c r="N38" s="162">
        <v>6492731.6912000002</v>
      </c>
      <c r="O38" s="162">
        <v>0</v>
      </c>
      <c r="P38" s="162">
        <v>6492731.6912000002</v>
      </c>
      <c r="Q38" s="162">
        <v>399396763.27265644</v>
      </c>
      <c r="R38" s="162">
        <v>14.8316</v>
      </c>
      <c r="S38" s="162">
        <v>399396778.10425645</v>
      </c>
      <c r="T38" s="162">
        <v>9031569.0845999997</v>
      </c>
      <c r="U38" s="162">
        <v>0</v>
      </c>
      <c r="V38" s="162">
        <v>9031569.0845999997</v>
      </c>
      <c r="W38" s="162">
        <v>7540469.0909000002</v>
      </c>
      <c r="X38" s="162">
        <v>0</v>
      </c>
      <c r="Y38" s="162">
        <v>7540469.0908999993</v>
      </c>
      <c r="Z38" s="162">
        <v>0</v>
      </c>
      <c r="AA38" s="162">
        <v>0</v>
      </c>
      <c r="AB38" s="162">
        <v>0</v>
      </c>
    </row>
    <row r="39" spans="1:28" x14ac:dyDescent="0.3">
      <c r="A39" s="102" t="s">
        <v>113</v>
      </c>
      <c r="B39" s="158">
        <v>69868465.258900002</v>
      </c>
      <c r="C39" s="158">
        <v>11644468.614598</v>
      </c>
      <c r="D39" s="158">
        <v>81512933.873397991</v>
      </c>
      <c r="E39" s="159">
        <v>10643211.755864222</v>
      </c>
      <c r="F39" s="159">
        <v>4672460.6596836792</v>
      </c>
      <c r="G39" s="159">
        <v>15315672.415547902</v>
      </c>
      <c r="H39" s="109">
        <v>0.15116399999999999</v>
      </c>
      <c r="I39" s="105">
        <v>8.046003387954824E-2</v>
      </c>
      <c r="J39" s="109">
        <v>0.142539</v>
      </c>
      <c r="K39" s="106">
        <v>210.392</v>
      </c>
      <c r="L39" s="106">
        <v>53.153624365962351</v>
      </c>
      <c r="M39" s="106">
        <v>190.422</v>
      </c>
      <c r="N39" s="162">
        <v>3078213.0223999997</v>
      </c>
      <c r="O39" s="162">
        <v>2371993.7280600001</v>
      </c>
      <c r="P39" s="162">
        <v>5450206.7504599998</v>
      </c>
      <c r="Q39" s="162">
        <v>55355185.937600002</v>
      </c>
      <c r="R39" s="162">
        <v>6626004.270738001</v>
      </c>
      <c r="S39" s="162">
        <v>61981190.208237991</v>
      </c>
      <c r="T39" s="162">
        <v>5244429.4088999992</v>
      </c>
      <c r="U39" s="162">
        <v>409127.36849999998</v>
      </c>
      <c r="V39" s="162">
        <v>5653556.7773999991</v>
      </c>
      <c r="W39" s="162">
        <v>9268849.9124000017</v>
      </c>
      <c r="X39" s="162">
        <v>4609336.9753599996</v>
      </c>
      <c r="Y39" s="162">
        <v>13878186.88776</v>
      </c>
      <c r="Z39" s="162">
        <v>0</v>
      </c>
      <c r="AA39" s="162">
        <v>0</v>
      </c>
      <c r="AB39" s="162">
        <v>0</v>
      </c>
    </row>
    <row r="40" spans="1:28" x14ac:dyDescent="0.3">
      <c r="A40" s="102" t="s">
        <v>114</v>
      </c>
      <c r="B40" s="158">
        <v>458391695.19410002</v>
      </c>
      <c r="C40" s="158">
        <v>5267856.1731200004</v>
      </c>
      <c r="D40" s="158">
        <v>463659551.36721998</v>
      </c>
      <c r="E40" s="159">
        <v>25338276.681873798</v>
      </c>
      <c r="F40" s="159">
        <v>1390328.1158292601</v>
      </c>
      <c r="G40" s="159">
        <v>26728604.797703046</v>
      </c>
      <c r="H40" s="109">
        <v>0.329295</v>
      </c>
      <c r="I40" s="105">
        <v>0.35271614173048432</v>
      </c>
      <c r="J40" s="109">
        <v>0.32956200000000002</v>
      </c>
      <c r="K40" s="106">
        <v>211.809</v>
      </c>
      <c r="L40" s="106">
        <v>98.22953501696054</v>
      </c>
      <c r="M40" s="106">
        <v>210.52500000000001</v>
      </c>
      <c r="N40" s="162">
        <v>12682806.5593</v>
      </c>
      <c r="O40" s="162">
        <v>1309234.0048</v>
      </c>
      <c r="P40" s="162">
        <v>13992040.564100003</v>
      </c>
      <c r="Q40" s="162">
        <v>413212387.40859997</v>
      </c>
      <c r="R40" s="162">
        <v>3688799.5116200009</v>
      </c>
      <c r="S40" s="162">
        <v>416901186.92021996</v>
      </c>
      <c r="T40" s="162">
        <v>30179266.361000001</v>
      </c>
      <c r="U40" s="162">
        <v>256229.00410000002</v>
      </c>
      <c r="V40" s="162">
        <v>30435495.365100004</v>
      </c>
      <c r="W40" s="162">
        <v>13095172.074500002</v>
      </c>
      <c r="X40" s="162">
        <v>1322827.6574000001</v>
      </c>
      <c r="Y40" s="162">
        <v>14417999.731899999</v>
      </c>
      <c r="Z40" s="162">
        <v>1904869.35</v>
      </c>
      <c r="AA40" s="162">
        <v>0</v>
      </c>
      <c r="AB40" s="162">
        <v>1904869.35</v>
      </c>
    </row>
    <row r="41" spans="1:28" x14ac:dyDescent="0.3">
      <c r="A41" s="102" t="s">
        <v>115</v>
      </c>
      <c r="B41" s="158">
        <v>7256155501.1539345</v>
      </c>
      <c r="C41" s="158">
        <v>4242791563.2657838</v>
      </c>
      <c r="D41" s="158">
        <v>11498947064.419718</v>
      </c>
      <c r="E41" s="159">
        <v>49059726.458029822</v>
      </c>
      <c r="F41" s="159">
        <v>26825984.63119138</v>
      </c>
      <c r="G41" s="159">
        <v>75885711.089221209</v>
      </c>
      <c r="H41" s="109">
        <v>0.11699900000000001</v>
      </c>
      <c r="I41" s="105">
        <v>7.0429185466828775E-2</v>
      </c>
      <c r="J41" s="109">
        <v>9.9886000000000003E-2</v>
      </c>
      <c r="K41" s="106">
        <v>137.339</v>
      </c>
      <c r="L41" s="106">
        <v>158.29858242852967</v>
      </c>
      <c r="M41" s="106">
        <v>144.99600000000001</v>
      </c>
      <c r="N41" s="162">
        <v>56125170.925700001</v>
      </c>
      <c r="O41" s="162">
        <v>40113756.998753972</v>
      </c>
      <c r="P41" s="162">
        <v>96238927.924553975</v>
      </c>
      <c r="Q41" s="162">
        <v>6818432060.7416945</v>
      </c>
      <c r="R41" s="162">
        <v>3951550076.375092</v>
      </c>
      <c r="S41" s="162">
        <v>10769982137.116787</v>
      </c>
      <c r="T41" s="162">
        <v>313226375.67154044</v>
      </c>
      <c r="U41" s="162">
        <v>203577571.12559378</v>
      </c>
      <c r="V41" s="162">
        <v>516803946.79713422</v>
      </c>
      <c r="W41" s="162">
        <v>89208640.713599995</v>
      </c>
      <c r="X41" s="162">
        <v>68895244.581497982</v>
      </c>
      <c r="Y41" s="162">
        <v>158103885.29509801</v>
      </c>
      <c r="Z41" s="162">
        <v>35288424.027099997</v>
      </c>
      <c r="AA41" s="162">
        <v>18768671.183600001</v>
      </c>
      <c r="AB41" s="162">
        <v>54057095.210699998</v>
      </c>
    </row>
    <row r="42" spans="1:28" s="115" customFormat="1" x14ac:dyDescent="0.3">
      <c r="A42" s="111" t="s">
        <v>211</v>
      </c>
      <c r="B42" s="160">
        <v>5347044134.0730724</v>
      </c>
      <c r="C42" s="160">
        <v>3497982034.7937112</v>
      </c>
      <c r="D42" s="160">
        <v>8845026168.8668823</v>
      </c>
      <c r="E42" s="161">
        <v>40576679.928113781</v>
      </c>
      <c r="F42" s="161">
        <v>23400129.847428787</v>
      </c>
      <c r="G42" s="161">
        <v>63976809.775542594</v>
      </c>
      <c r="H42" s="112">
        <v>0.115634</v>
      </c>
      <c r="I42" s="113">
        <v>7.0570538644758554E-2</v>
      </c>
      <c r="J42" s="112">
        <v>9.8024299999999995E-2</v>
      </c>
      <c r="K42" s="114">
        <v>140.43100000000001</v>
      </c>
      <c r="L42" s="114">
        <v>160.47428120601799</v>
      </c>
      <c r="M42" s="114">
        <v>148.285</v>
      </c>
      <c r="N42" s="163">
        <v>47267085.454700001</v>
      </c>
      <c r="O42" s="163">
        <v>32568430.775923979</v>
      </c>
      <c r="P42" s="163">
        <v>79835516.23062402</v>
      </c>
      <c r="Q42" s="163">
        <v>4995965040.6025724</v>
      </c>
      <c r="R42" s="163">
        <v>3244294245.9551392</v>
      </c>
      <c r="S42" s="163">
        <v>8240259286.5577106</v>
      </c>
      <c r="T42" s="163">
        <v>240904383.28260002</v>
      </c>
      <c r="U42" s="163">
        <v>175953743.10498405</v>
      </c>
      <c r="V42" s="163">
        <v>416858126.38768411</v>
      </c>
      <c r="W42" s="163">
        <v>75334797.052400008</v>
      </c>
      <c r="X42" s="163">
        <v>61139977.644987985</v>
      </c>
      <c r="Y42" s="163">
        <v>136474774.69738802</v>
      </c>
      <c r="Z42" s="163">
        <v>34839913.135499999</v>
      </c>
      <c r="AA42" s="163">
        <v>16594068.0886</v>
      </c>
      <c r="AB42" s="163">
        <v>51433981.224099994</v>
      </c>
    </row>
    <row r="43" spans="1:28" s="115" customFormat="1" x14ac:dyDescent="0.3">
      <c r="A43" s="111" t="s">
        <v>212</v>
      </c>
      <c r="B43" s="160">
        <v>1195457768.2000003</v>
      </c>
      <c r="C43" s="160">
        <v>519910073.50879723</v>
      </c>
      <c r="D43" s="160">
        <v>1715367841.7088971</v>
      </c>
      <c r="E43" s="161">
        <v>3772512.4213701603</v>
      </c>
      <c r="F43" s="161">
        <v>1970797.2114947801</v>
      </c>
      <c r="G43" s="161">
        <v>5743309.63286494</v>
      </c>
      <c r="H43" s="112">
        <v>0.114437</v>
      </c>
      <c r="I43" s="113">
        <v>7.0143942955784952E-2</v>
      </c>
      <c r="J43" s="112">
        <v>0.10113900000000001</v>
      </c>
      <c r="K43" s="114">
        <v>139.44</v>
      </c>
      <c r="L43" s="114">
        <v>140.74676721913795</v>
      </c>
      <c r="M43" s="114">
        <v>139.83199999999999</v>
      </c>
      <c r="N43" s="163">
        <v>4515733.4997000005</v>
      </c>
      <c r="O43" s="163">
        <v>6624789.0054300008</v>
      </c>
      <c r="P43" s="163">
        <v>11140522.505130002</v>
      </c>
      <c r="Q43" s="163">
        <v>1144172446.2328002</v>
      </c>
      <c r="R43" s="163">
        <v>500335828.3725875</v>
      </c>
      <c r="S43" s="163">
        <v>1644508274.6055875</v>
      </c>
      <c r="T43" s="163">
        <v>44225137.917899996</v>
      </c>
      <c r="U43" s="163">
        <v>11388277.95107973</v>
      </c>
      <c r="V43" s="163">
        <v>55613415.868879735</v>
      </c>
      <c r="W43" s="163">
        <v>6837972.1861999994</v>
      </c>
      <c r="X43" s="163">
        <v>6011395.3046300001</v>
      </c>
      <c r="Y43" s="163">
        <v>12849367.49083</v>
      </c>
      <c r="Z43" s="163">
        <v>222211.86309999999</v>
      </c>
      <c r="AA43" s="163">
        <v>2174571.8805</v>
      </c>
      <c r="AB43" s="163">
        <v>2396783.7436000002</v>
      </c>
    </row>
    <row r="44" spans="1:28" s="115" customFormat="1" x14ac:dyDescent="0.3">
      <c r="A44" s="111" t="s">
        <v>213</v>
      </c>
      <c r="B44" s="160">
        <v>713653598.88076246</v>
      </c>
      <c r="C44" s="160">
        <v>224899454.96317598</v>
      </c>
      <c r="D44" s="160">
        <v>938553053.84403849</v>
      </c>
      <c r="E44" s="161">
        <v>4710534.1085458798</v>
      </c>
      <c r="F44" s="161">
        <v>1455057.5722678197</v>
      </c>
      <c r="G44" s="161">
        <v>6165591.6808136897</v>
      </c>
      <c r="H44" s="112">
        <v>0.13234599999999999</v>
      </c>
      <c r="I44" s="113">
        <v>6.9084085897997818E-2</v>
      </c>
      <c r="J44" s="112">
        <v>0.11647200000000001</v>
      </c>
      <c r="K44" s="114">
        <v>110.703</v>
      </c>
      <c r="L44" s="114">
        <v>165.08729241699706</v>
      </c>
      <c r="M44" s="114">
        <v>123.53700000000001</v>
      </c>
      <c r="N44" s="163">
        <v>4342351.9713000003</v>
      </c>
      <c r="O44" s="163">
        <v>920537.21749999991</v>
      </c>
      <c r="P44" s="163">
        <v>5262889.1888000006</v>
      </c>
      <c r="Q44" s="163">
        <v>678294573.90622211</v>
      </c>
      <c r="R44" s="163">
        <v>206920002.04716596</v>
      </c>
      <c r="S44" s="163">
        <v>885214575.95348811</v>
      </c>
      <c r="T44" s="163">
        <v>28096854.47104042</v>
      </c>
      <c r="U44" s="163">
        <v>16235550.069530003</v>
      </c>
      <c r="V44" s="163">
        <v>44332404.540570423</v>
      </c>
      <c r="W44" s="163">
        <v>7035871.4749999996</v>
      </c>
      <c r="X44" s="163">
        <v>1743871.6319800001</v>
      </c>
      <c r="Y44" s="163">
        <v>8779743.1069799997</v>
      </c>
      <c r="Z44" s="163">
        <v>226299.02850000001</v>
      </c>
      <c r="AA44" s="163">
        <v>31.214500000000001</v>
      </c>
      <c r="AB44" s="163">
        <v>226330.24299999999</v>
      </c>
    </row>
    <row r="45" spans="1:28" x14ac:dyDescent="0.3">
      <c r="A45" s="102" t="s">
        <v>214</v>
      </c>
      <c r="B45" s="158">
        <v>332631615.09759998</v>
      </c>
      <c r="C45" s="158">
        <v>1142180.6780999999</v>
      </c>
      <c r="D45" s="158">
        <v>333773795.77569997</v>
      </c>
      <c r="E45" s="159">
        <v>1973461.6359999999</v>
      </c>
      <c r="F45" s="159">
        <v>64390.350599999998</v>
      </c>
      <c r="G45" s="159">
        <v>2037851.9867</v>
      </c>
      <c r="H45" s="109">
        <v>0.197431</v>
      </c>
      <c r="I45" s="105">
        <v>0.19390499999999999</v>
      </c>
      <c r="J45" s="109">
        <v>0.19744100000000001</v>
      </c>
      <c r="K45" s="106">
        <v>16.6175</v>
      </c>
      <c r="L45" s="106">
        <v>126.607</v>
      </c>
      <c r="M45" s="106">
        <v>16.989599999999999</v>
      </c>
      <c r="N45" s="162">
        <v>4132531.4503000001</v>
      </c>
      <c r="O45" s="162">
        <v>61786.411030000003</v>
      </c>
      <c r="P45" s="162">
        <v>4194317.8613299998</v>
      </c>
      <c r="Q45" s="162">
        <v>319741238.20359993</v>
      </c>
      <c r="R45" s="162">
        <v>1039845.47647</v>
      </c>
      <c r="S45" s="162">
        <v>320781083.68006992</v>
      </c>
      <c r="T45" s="162">
        <v>7177315.6442</v>
      </c>
      <c r="U45" s="162">
        <v>15640.992099999999</v>
      </c>
      <c r="V45" s="162">
        <v>7192956.6363000004</v>
      </c>
      <c r="W45" s="162">
        <v>5713061.2497999994</v>
      </c>
      <c r="X45" s="162">
        <v>86694.209529999993</v>
      </c>
      <c r="Y45" s="162">
        <v>5799755.45933</v>
      </c>
      <c r="Z45" s="162">
        <v>0</v>
      </c>
      <c r="AA45" s="162">
        <v>0</v>
      </c>
      <c r="AB45" s="162">
        <v>0</v>
      </c>
    </row>
    <row r="46" spans="1:28" x14ac:dyDescent="0.3">
      <c r="A46" s="102" t="s">
        <v>215</v>
      </c>
      <c r="B46" s="158">
        <v>6418758.9653000003</v>
      </c>
      <c r="C46" s="158">
        <v>32921.443700000003</v>
      </c>
      <c r="D46" s="158">
        <v>6451680.409</v>
      </c>
      <c r="E46" s="159">
        <v>94879.954921169992</v>
      </c>
      <c r="F46" s="159">
        <v>84.887</v>
      </c>
      <c r="G46" s="159">
        <v>94964.841921169995</v>
      </c>
      <c r="H46" s="109">
        <v>5.3268099999999999E-2</v>
      </c>
      <c r="I46" s="105">
        <v>7.0000000000000007E-2</v>
      </c>
      <c r="J46" s="109">
        <v>5.3250899999999997E-2</v>
      </c>
      <c r="K46" s="106">
        <v>60.131900000000002</v>
      </c>
      <c r="L46" s="106">
        <v>121.733</v>
      </c>
      <c r="M46" s="106">
        <v>60.456099999999999</v>
      </c>
      <c r="N46" s="162">
        <v>14416.66</v>
      </c>
      <c r="O46" s="162">
        <v>0</v>
      </c>
      <c r="P46" s="162">
        <v>14416.66</v>
      </c>
      <c r="Q46" s="162">
        <v>6362284.0053000003</v>
      </c>
      <c r="R46" s="162">
        <v>32921.443700000003</v>
      </c>
      <c r="S46" s="162">
        <v>6395205.449</v>
      </c>
      <c r="T46" s="162">
        <v>42058.3</v>
      </c>
      <c r="U46" s="162">
        <v>0</v>
      </c>
      <c r="V46" s="162">
        <v>42058.3</v>
      </c>
      <c r="W46" s="162">
        <v>14416.66</v>
      </c>
      <c r="X46" s="162">
        <v>0</v>
      </c>
      <c r="Y46" s="162">
        <v>14416.66</v>
      </c>
      <c r="Z46" s="162">
        <v>0</v>
      </c>
      <c r="AA46" s="162">
        <v>0</v>
      </c>
      <c r="AB46" s="162">
        <v>0</v>
      </c>
    </row>
    <row r="47" spans="1:28" x14ac:dyDescent="0.3">
      <c r="A47" s="103" t="s">
        <v>276</v>
      </c>
      <c r="B47" s="158">
        <v>32570951979.844616</v>
      </c>
      <c r="C47" s="158">
        <v>25740120815.018959</v>
      </c>
      <c r="D47" s="158">
        <v>58311072794.863487</v>
      </c>
      <c r="E47" s="159">
        <v>730698666.92104733</v>
      </c>
      <c r="F47" s="159">
        <v>292236989.73904103</v>
      </c>
      <c r="G47" s="159">
        <v>1022935656.6601883</v>
      </c>
      <c r="H47" s="109">
        <v>0.14524200000000001</v>
      </c>
      <c r="I47" s="105">
        <v>8.9949039438156062E-2</v>
      </c>
      <c r="J47" s="109">
        <v>0.11902600000000001</v>
      </c>
      <c r="K47" s="106">
        <v>79.971199999999996</v>
      </c>
      <c r="L47" s="106">
        <v>97.019456371510302</v>
      </c>
      <c r="M47" s="106">
        <v>87.467699999999994</v>
      </c>
      <c r="N47" s="162">
        <v>490709855.30933118</v>
      </c>
      <c r="O47" s="162">
        <v>515746066.60532731</v>
      </c>
      <c r="P47" s="162">
        <v>1006455921.9145585</v>
      </c>
      <c r="Q47" s="162">
        <v>30240754351.773182</v>
      </c>
      <c r="R47" s="162">
        <v>23486501021.429661</v>
      </c>
      <c r="S47" s="162">
        <v>53727255373.202866</v>
      </c>
      <c r="T47" s="162">
        <v>1487172968.8801122</v>
      </c>
      <c r="U47" s="162">
        <v>1512844770.2705646</v>
      </c>
      <c r="V47" s="162">
        <v>3000017739.1506763</v>
      </c>
      <c r="W47" s="162">
        <v>775241452.27992129</v>
      </c>
      <c r="X47" s="162">
        <v>682760202.87622523</v>
      </c>
      <c r="Y47" s="162">
        <v>1458001655.1560471</v>
      </c>
      <c r="Z47" s="162">
        <v>67783206.911400005</v>
      </c>
      <c r="AA47" s="162">
        <v>58014820.442508012</v>
      </c>
      <c r="AB47" s="162">
        <v>125798027.353908</v>
      </c>
    </row>
    <row r="48" spans="1:28" x14ac:dyDescent="0.3">
      <c r="A48" s="104" t="s">
        <v>216</v>
      </c>
      <c r="B48" s="158">
        <v>6420369340.0307312</v>
      </c>
      <c r="C48" s="158">
        <v>13553319680.722672</v>
      </c>
      <c r="D48" s="158">
        <v>19973689020.753506</v>
      </c>
      <c r="E48" s="159">
        <v>92243657.43502748</v>
      </c>
      <c r="F48" s="159">
        <v>128857373.92192943</v>
      </c>
      <c r="G48" s="159">
        <v>221101031.35685688</v>
      </c>
      <c r="H48" s="109">
        <v>0.122</v>
      </c>
      <c r="I48" s="105">
        <v>9.8043123593423237E-2</v>
      </c>
      <c r="J48" s="109">
        <v>0.10569000000000001</v>
      </c>
      <c r="K48" s="106">
        <v>59.883099999999999</v>
      </c>
      <c r="L48" s="106">
        <v>82.626105454057338</v>
      </c>
      <c r="M48" s="106">
        <v>75.342100000000002</v>
      </c>
      <c r="N48" s="162">
        <v>60276381.600199997</v>
      </c>
      <c r="O48" s="162">
        <v>208351213.22888899</v>
      </c>
      <c r="P48" s="162">
        <v>268627594.82908905</v>
      </c>
      <c r="Q48" s="162">
        <v>5942848313.6828899</v>
      </c>
      <c r="R48" s="162">
        <v>12360921480.865566</v>
      </c>
      <c r="S48" s="162">
        <v>18303769794.548561</v>
      </c>
      <c r="T48" s="162">
        <v>339914469.14715093</v>
      </c>
      <c r="U48" s="162">
        <v>952781974.56595409</v>
      </c>
      <c r="V48" s="162">
        <v>1292696443.713105</v>
      </c>
      <c r="W48" s="162">
        <v>137606557.2006906</v>
      </c>
      <c r="X48" s="162">
        <v>210892119.96824938</v>
      </c>
      <c r="Y48" s="162">
        <v>348498677.16894001</v>
      </c>
      <c r="Z48" s="162">
        <v>0</v>
      </c>
      <c r="AA48" s="162">
        <v>28724105.322899997</v>
      </c>
      <c r="AB48" s="162">
        <v>28724105.322899997</v>
      </c>
    </row>
    <row r="49" spans="1:28" x14ac:dyDescent="0.3">
      <c r="A49" s="104" t="s">
        <v>217</v>
      </c>
      <c r="B49" s="158">
        <v>3582738355.0572309</v>
      </c>
      <c r="C49" s="158">
        <v>5876164042.3826828</v>
      </c>
      <c r="D49" s="158">
        <v>9458902397.4400196</v>
      </c>
      <c r="E49" s="159">
        <v>73546435.434946269</v>
      </c>
      <c r="F49" s="159">
        <v>107173711.40632057</v>
      </c>
      <c r="G49" s="159">
        <v>180720146.84126687</v>
      </c>
      <c r="H49" s="109">
        <v>0.12753400000000001</v>
      </c>
      <c r="I49" s="105">
        <v>7.9537510596217789E-2</v>
      </c>
      <c r="J49" s="109">
        <v>9.7486000000000003E-2</v>
      </c>
      <c r="K49" s="106">
        <v>71.908500000000004</v>
      </c>
      <c r="L49" s="106">
        <v>90.052100310929262</v>
      </c>
      <c r="M49" s="106">
        <v>83.209400000000002</v>
      </c>
      <c r="N49" s="162">
        <v>99182526.620265916</v>
      </c>
      <c r="O49" s="162">
        <v>236951998.02750829</v>
      </c>
      <c r="P49" s="162">
        <v>336134524.64777422</v>
      </c>
      <c r="Q49" s="162">
        <v>3289481694.2807398</v>
      </c>
      <c r="R49" s="162">
        <v>5239875566.0261841</v>
      </c>
      <c r="S49" s="162">
        <v>8529357260.3070297</v>
      </c>
      <c r="T49" s="162">
        <v>140608970.83400002</v>
      </c>
      <c r="U49" s="162">
        <v>276845994.32392228</v>
      </c>
      <c r="V49" s="162">
        <v>417454965.15792233</v>
      </c>
      <c r="W49" s="162">
        <v>148610196.6663909</v>
      </c>
      <c r="X49" s="162">
        <v>352960258.31616873</v>
      </c>
      <c r="Y49" s="162">
        <v>501570454.98255962</v>
      </c>
      <c r="Z49" s="162">
        <v>4037493.2761000004</v>
      </c>
      <c r="AA49" s="162">
        <v>6482223.7164080003</v>
      </c>
      <c r="AB49" s="162">
        <v>10519716.992508</v>
      </c>
    </row>
    <row r="50" spans="1:28" x14ac:dyDescent="0.3">
      <c r="A50" s="104" t="s">
        <v>218</v>
      </c>
      <c r="B50" s="158">
        <v>6399001141.899909</v>
      </c>
      <c r="C50" s="158">
        <v>1325478290.2192302</v>
      </c>
      <c r="D50" s="158">
        <v>7724479432.1191387</v>
      </c>
      <c r="E50" s="159">
        <v>173719124.877938</v>
      </c>
      <c r="F50" s="159">
        <v>17835553.377877396</v>
      </c>
      <c r="G50" s="159">
        <v>191554678.25581545</v>
      </c>
      <c r="H50" s="109">
        <v>0.161631</v>
      </c>
      <c r="I50" s="105">
        <v>7.8917937264806587E-2</v>
      </c>
      <c r="J50" s="109">
        <v>0.14760000000000001</v>
      </c>
      <c r="K50" s="106">
        <v>60.191600000000001</v>
      </c>
      <c r="L50" s="106">
        <v>100.90341739028004</v>
      </c>
      <c r="M50" s="106">
        <v>67.198999999999998</v>
      </c>
      <c r="N50" s="162">
        <v>128074031.35450001</v>
      </c>
      <c r="O50" s="162">
        <v>20738928.842299998</v>
      </c>
      <c r="P50" s="162">
        <v>148812960.19679999</v>
      </c>
      <c r="Q50" s="162">
        <v>5932638349.6317091</v>
      </c>
      <c r="R50" s="162">
        <v>1220870178.1477301</v>
      </c>
      <c r="S50" s="162">
        <v>7153508527.7796383</v>
      </c>
      <c r="T50" s="162">
        <v>295335222.62059999</v>
      </c>
      <c r="U50" s="162">
        <v>70969372.488600001</v>
      </c>
      <c r="V50" s="162">
        <v>366304595.10910004</v>
      </c>
      <c r="W50" s="162">
        <v>169165078.83180001</v>
      </c>
      <c r="X50" s="162">
        <v>32790507.646400001</v>
      </c>
      <c r="Y50" s="162">
        <v>201955586.4781</v>
      </c>
      <c r="Z50" s="162">
        <v>1862490.8158</v>
      </c>
      <c r="AA50" s="162">
        <v>848231.93650000007</v>
      </c>
      <c r="AB50" s="162">
        <v>2710722.7522999998</v>
      </c>
    </row>
    <row r="51" spans="1:28" x14ac:dyDescent="0.3">
      <c r="A51" s="104" t="s">
        <v>219</v>
      </c>
      <c r="B51" s="158">
        <v>16168843142.856936</v>
      </c>
      <c r="C51" s="158">
        <v>4985158801.6946764</v>
      </c>
      <c r="D51" s="158">
        <v>21154001944.551712</v>
      </c>
      <c r="E51" s="159">
        <v>391189449.17283553</v>
      </c>
      <c r="F51" s="159">
        <v>38370351.032413773</v>
      </c>
      <c r="G51" s="159">
        <v>429559800.20524931</v>
      </c>
      <c r="H51" s="109">
        <v>0.148781</v>
      </c>
      <c r="I51" s="105">
        <v>7.108160573983259E-2</v>
      </c>
      <c r="J51" s="109">
        <v>0.13075100000000001</v>
      </c>
      <c r="K51" s="106">
        <v>97.353999999999999</v>
      </c>
      <c r="L51" s="106">
        <v>143.75554801254347</v>
      </c>
      <c r="M51" s="106">
        <v>108.131</v>
      </c>
      <c r="N51" s="162">
        <v>203176915.71446523</v>
      </c>
      <c r="O51" s="162">
        <v>49703926.506529987</v>
      </c>
      <c r="P51" s="162">
        <v>252880842.22099522</v>
      </c>
      <c r="Q51" s="162">
        <v>15075785994.158035</v>
      </c>
      <c r="R51" s="162">
        <v>4664833796.390481</v>
      </c>
      <c r="S51" s="162">
        <v>19740619790.548515</v>
      </c>
      <c r="T51" s="162">
        <v>711314306.30836117</v>
      </c>
      <c r="U51" s="162">
        <v>212247428.90208787</v>
      </c>
      <c r="V51" s="162">
        <v>923561735.2104491</v>
      </c>
      <c r="W51" s="162">
        <v>319859619.57103992</v>
      </c>
      <c r="X51" s="162">
        <v>86117316.935307264</v>
      </c>
      <c r="Y51" s="162">
        <v>405976936.5064472</v>
      </c>
      <c r="Z51" s="162">
        <v>61883222.819499999</v>
      </c>
      <c r="AA51" s="162">
        <v>21960259.466800001</v>
      </c>
      <c r="AB51" s="162">
        <v>83843482.286300018</v>
      </c>
    </row>
    <row r="53" spans="1:28" x14ac:dyDescent="0.3">
      <c r="B53" s="167">
        <f>D7+D47-BS!E29</f>
        <v>101.97555541992188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AB51"/>
  <sheetViews>
    <sheetView topLeftCell="C16" zoomScaleNormal="100" workbookViewId="0">
      <selection activeCell="B9" sqref="B9"/>
    </sheetView>
  </sheetViews>
  <sheetFormatPr defaultColWidth="8.7265625" defaultRowHeight="13" x14ac:dyDescent="0.3"/>
  <cols>
    <col min="1" max="1" width="75" style="107" bestFit="1" customWidth="1"/>
    <col min="2" max="2" width="26.81640625" style="107" customWidth="1"/>
    <col min="3" max="4" width="9.81640625" style="107" bestFit="1" customWidth="1"/>
    <col min="5" max="16" width="8.7265625" style="107"/>
    <col min="17" max="19" width="9.81640625" style="107" bestFit="1" customWidth="1"/>
    <col min="20" max="16384" width="8.7265625" style="107"/>
  </cols>
  <sheetData>
    <row r="1" spans="1:28" x14ac:dyDescent="0.3">
      <c r="A1" s="110" t="s">
        <v>116</v>
      </c>
    </row>
    <row r="2" spans="1:28" x14ac:dyDescent="0.3">
      <c r="A2" s="68"/>
    </row>
    <row r="3" spans="1:28" x14ac:dyDescent="0.3">
      <c r="A3" s="77">
        <f>BS!B3</f>
        <v>45504</v>
      </c>
    </row>
    <row r="4" spans="1:28" x14ac:dyDescent="0.3">
      <c r="A4" s="166" t="s">
        <v>284</v>
      </c>
    </row>
    <row r="5" spans="1:28" ht="55" customHeight="1" x14ac:dyDescent="0.3">
      <c r="A5" s="204" t="s">
        <v>222</v>
      </c>
      <c r="B5" s="205" t="s">
        <v>235</v>
      </c>
      <c r="C5" s="205"/>
      <c r="D5" s="205"/>
      <c r="E5" s="205" t="s">
        <v>234</v>
      </c>
      <c r="F5" s="205"/>
      <c r="G5" s="205"/>
      <c r="H5" s="205" t="s">
        <v>236</v>
      </c>
      <c r="I5" s="205"/>
      <c r="J5" s="205"/>
      <c r="K5" s="205" t="s">
        <v>237</v>
      </c>
      <c r="L5" s="205"/>
      <c r="M5" s="205"/>
      <c r="N5" s="205" t="s">
        <v>238</v>
      </c>
      <c r="O5" s="205"/>
      <c r="P5" s="205"/>
      <c r="Q5" s="205" t="s">
        <v>239</v>
      </c>
      <c r="R5" s="205"/>
      <c r="S5" s="205"/>
      <c r="T5" s="205" t="s">
        <v>240</v>
      </c>
      <c r="U5" s="205"/>
      <c r="V5" s="205"/>
      <c r="W5" s="205" t="s">
        <v>241</v>
      </c>
      <c r="X5" s="205"/>
      <c r="Y5" s="205"/>
      <c r="Z5" s="205" t="s">
        <v>242</v>
      </c>
      <c r="AA5" s="205"/>
      <c r="AB5" s="205"/>
    </row>
    <row r="6" spans="1:28" x14ac:dyDescent="0.3">
      <c r="A6" s="204"/>
      <c r="B6" s="108" t="s">
        <v>22</v>
      </c>
      <c r="C6" s="108" t="s">
        <v>23</v>
      </c>
      <c r="D6" s="108" t="s">
        <v>13</v>
      </c>
      <c r="E6" s="108" t="s">
        <v>22</v>
      </c>
      <c r="F6" s="108" t="s">
        <v>23</v>
      </c>
      <c r="G6" s="108" t="s">
        <v>13</v>
      </c>
      <c r="H6" s="108" t="s">
        <v>22</v>
      </c>
      <c r="I6" s="108" t="s">
        <v>23</v>
      </c>
      <c r="J6" s="108" t="s">
        <v>13</v>
      </c>
      <c r="K6" s="108" t="s">
        <v>22</v>
      </c>
      <c r="L6" s="108" t="s">
        <v>23</v>
      </c>
      <c r="M6" s="108" t="s">
        <v>13</v>
      </c>
      <c r="N6" s="108" t="s">
        <v>22</v>
      </c>
      <c r="O6" s="108" t="s">
        <v>23</v>
      </c>
      <c r="P6" s="108" t="s">
        <v>13</v>
      </c>
      <c r="Q6" s="108" t="s">
        <v>22</v>
      </c>
      <c r="R6" s="108" t="s">
        <v>23</v>
      </c>
      <c r="S6" s="108" t="s">
        <v>13</v>
      </c>
      <c r="T6" s="108" t="s">
        <v>22</v>
      </c>
      <c r="U6" s="108" t="s">
        <v>23</v>
      </c>
      <c r="V6" s="108" t="s">
        <v>13</v>
      </c>
      <c r="W6" s="108" t="s">
        <v>22</v>
      </c>
      <c r="X6" s="108" t="s">
        <v>23</v>
      </c>
      <c r="Y6" s="108" t="s">
        <v>13</v>
      </c>
      <c r="Z6" s="108" t="s">
        <v>22</v>
      </c>
      <c r="AA6" s="108" t="s">
        <v>23</v>
      </c>
      <c r="AB6" s="108" t="s">
        <v>13</v>
      </c>
    </row>
    <row r="7" spans="1:28" x14ac:dyDescent="0.3">
      <c r="A7" s="103" t="s">
        <v>274</v>
      </c>
      <c r="B7" s="158">
        <f>Sectors_I!B7</f>
        <v>45380463.880000003</v>
      </c>
      <c r="C7" s="158">
        <f>Sectors_I!C7</f>
        <v>1505540.2301</v>
      </c>
      <c r="D7" s="158">
        <f>Sectors_I!D7</f>
        <v>46886004.110100001</v>
      </c>
      <c r="E7" s="159">
        <f>Sectors_I!E7</f>
        <v>444229.96839930001</v>
      </c>
      <c r="F7" s="159">
        <f>Sectors_I!F7</f>
        <v>5406.9871463600002</v>
      </c>
      <c r="G7" s="159">
        <f>Sectors_I!G7</f>
        <v>449636.95554565999</v>
      </c>
      <c r="H7" s="109">
        <f>Sectors_I!H7</f>
        <v>9.5000000000000001E-2</v>
      </c>
      <c r="I7" s="105">
        <f>Sectors_I!I7</f>
        <v>9.1212500000000002E-2</v>
      </c>
      <c r="J7" s="109">
        <f>Sectors_I!J7</f>
        <v>9.4874700000000006E-2</v>
      </c>
      <c r="K7" s="106">
        <f>Sectors_I!K7</f>
        <v>13.2</v>
      </c>
      <c r="L7" s="106">
        <f>Sectors_I!L7</f>
        <v>8.2151099999999992</v>
      </c>
      <c r="M7" s="106">
        <f>Sectors_I!M7</f>
        <v>13.035</v>
      </c>
      <c r="N7" s="162">
        <f>Sectors_I!N7</f>
        <v>0</v>
      </c>
      <c r="O7" s="162">
        <f>Sectors_I!O7</f>
        <v>0</v>
      </c>
      <c r="P7" s="162">
        <f>Sectors_I!P7</f>
        <v>0</v>
      </c>
      <c r="Q7" s="162">
        <f>Sectors_I!Q7</f>
        <v>45380463.880000003</v>
      </c>
      <c r="R7" s="162">
        <f>Sectors_I!R7</f>
        <v>1505540.2301</v>
      </c>
      <c r="S7" s="162">
        <f>Sectors_I!S7</f>
        <v>46886004.110100001</v>
      </c>
      <c r="T7" s="162">
        <f>Sectors_I!T7</f>
        <v>0</v>
      </c>
      <c r="U7" s="162">
        <f>Sectors_I!U7</f>
        <v>0</v>
      </c>
      <c r="V7" s="162">
        <f>Sectors_I!V7</f>
        <v>0</v>
      </c>
      <c r="W7" s="162">
        <f>Sectors_I!W7</f>
        <v>0</v>
      </c>
      <c r="X7" s="162">
        <f>Sectors_I!X7</f>
        <v>0</v>
      </c>
      <c r="Y7" s="162">
        <f>Sectors_I!Y7</f>
        <v>0</v>
      </c>
      <c r="Z7" s="162">
        <f>Sectors_I!Z7</f>
        <v>0</v>
      </c>
      <c r="AA7" s="162">
        <f>Sectors_I!AA7</f>
        <v>0</v>
      </c>
      <c r="AB7" s="162">
        <f>Sectors_I!AB7</f>
        <v>0</v>
      </c>
    </row>
    <row r="8" spans="1:28" x14ac:dyDescent="0.3">
      <c r="A8" s="102" t="s">
        <v>117</v>
      </c>
      <c r="B8" s="158">
        <f>Sectors_I!B8</f>
        <v>40127324.202599995</v>
      </c>
      <c r="C8" s="158">
        <f>Sectors_I!C8</f>
        <v>28431366.954801999</v>
      </c>
      <c r="D8" s="158">
        <f>Sectors_I!D8</f>
        <v>68558691.157401994</v>
      </c>
      <c r="E8" s="159">
        <f>Sectors_I!E8</f>
        <v>258643.03543712004</v>
      </c>
      <c r="F8" s="159">
        <f>Sectors_I!F8</f>
        <v>312102.71179000003</v>
      </c>
      <c r="G8" s="159">
        <f>Sectors_I!G8</f>
        <v>570745.74722711998</v>
      </c>
      <c r="H8" s="109">
        <f>Sectors_I!H8</f>
        <v>0.120319</v>
      </c>
      <c r="I8" s="105">
        <f>Sectors_I!I8</f>
        <v>9.1258757828095713E-2</v>
      </c>
      <c r="J8" s="109">
        <f>Sectors_I!J8</f>
        <v>0.10820299999999999</v>
      </c>
      <c r="K8" s="106">
        <f>Sectors_I!K8</f>
        <v>45.755400000000002</v>
      </c>
      <c r="L8" s="106">
        <f>Sectors_I!L8</f>
        <v>53.948189793133494</v>
      </c>
      <c r="M8" s="106">
        <f>Sectors_I!M8</f>
        <v>49.173400000000001</v>
      </c>
      <c r="N8" s="162">
        <f>Sectors_I!N8</f>
        <v>201798.90000000002</v>
      </c>
      <c r="O8" s="162">
        <f>Sectors_I!O8</f>
        <v>0</v>
      </c>
      <c r="P8" s="162">
        <f>Sectors_I!P8</f>
        <v>201798.90000000002</v>
      </c>
      <c r="Q8" s="162">
        <f>Sectors_I!Q8</f>
        <v>39586905.394499995</v>
      </c>
      <c r="R8" s="162">
        <f>Sectors_I!R8</f>
        <v>28431319.401901998</v>
      </c>
      <c r="S8" s="162">
        <f>Sectors_I!S8</f>
        <v>68018224.796401992</v>
      </c>
      <c r="T8" s="162">
        <f>Sectors_I!T8</f>
        <v>323105.43810000003</v>
      </c>
      <c r="U8" s="162">
        <f>Sectors_I!U8</f>
        <v>0</v>
      </c>
      <c r="V8" s="162">
        <f>Sectors_I!V8</f>
        <v>323105.43810000003</v>
      </c>
      <c r="W8" s="162">
        <f>Sectors_I!W8</f>
        <v>217313.37000000002</v>
      </c>
      <c r="X8" s="162">
        <f>Sectors_I!X8</f>
        <v>47.552900000000001</v>
      </c>
      <c r="Y8" s="162">
        <f>Sectors_I!Y8</f>
        <v>217360.92290000001</v>
      </c>
      <c r="Z8" s="162">
        <f>Sectors_I!Z8</f>
        <v>0</v>
      </c>
      <c r="AA8" s="162">
        <f>Sectors_I!AA8</f>
        <v>0</v>
      </c>
      <c r="AB8" s="162">
        <f>Sectors_I!AB8</f>
        <v>0</v>
      </c>
    </row>
    <row r="9" spans="1:28" x14ac:dyDescent="0.3">
      <c r="A9" s="102" t="s">
        <v>118</v>
      </c>
      <c r="B9" s="158">
        <f>Sectors_I!B9</f>
        <v>664645834.47409987</v>
      </c>
      <c r="C9" s="158">
        <f>Sectors_I!C9</f>
        <v>52293087.515300006</v>
      </c>
      <c r="D9" s="158">
        <f>Sectors_I!D9</f>
        <v>716938921.98939991</v>
      </c>
      <c r="E9" s="159">
        <f>Sectors_I!E9</f>
        <v>2710211.9923681398</v>
      </c>
      <c r="F9" s="159">
        <f>Sectors_I!F9</f>
        <v>427121.92429287999</v>
      </c>
      <c r="G9" s="159">
        <f>Sectors_I!G9</f>
        <v>3137333.9166610204</v>
      </c>
      <c r="H9" s="109">
        <f>Sectors_I!H9</f>
        <v>0.12534200000000001</v>
      </c>
      <c r="I9" s="105">
        <f>Sectors_I!I9</f>
        <v>8.0298357910896095E-2</v>
      </c>
      <c r="J9" s="109">
        <f>Sectors_I!J9</f>
        <v>0.122068</v>
      </c>
      <c r="K9" s="106">
        <f>Sectors_I!K9</f>
        <v>28.0748</v>
      </c>
      <c r="L9" s="106">
        <f>Sectors_I!L9</f>
        <v>26.681691766293625</v>
      </c>
      <c r="M9" s="106">
        <f>Sectors_I!M9</f>
        <v>27.972999999999999</v>
      </c>
      <c r="N9" s="162">
        <f>Sectors_I!N9</f>
        <v>724057.63139999995</v>
      </c>
      <c r="O9" s="162">
        <f>Sectors_I!O9</f>
        <v>388718.23</v>
      </c>
      <c r="P9" s="162">
        <f>Sectors_I!P9</f>
        <v>1112775.8614000001</v>
      </c>
      <c r="Q9" s="162">
        <f>Sectors_I!Q9</f>
        <v>662379218.18789983</v>
      </c>
      <c r="R9" s="162">
        <f>Sectors_I!R9</f>
        <v>51633053.992100008</v>
      </c>
      <c r="S9" s="162">
        <f>Sectors_I!S9</f>
        <v>714012272.17999983</v>
      </c>
      <c r="T9" s="162">
        <f>Sectors_I!T9</f>
        <v>186263.46</v>
      </c>
      <c r="U9" s="162">
        <f>Sectors_I!U9</f>
        <v>0</v>
      </c>
      <c r="V9" s="162">
        <f>Sectors_I!V9</f>
        <v>186263.46</v>
      </c>
      <c r="W9" s="162">
        <f>Sectors_I!W9</f>
        <v>1731365.3726999999</v>
      </c>
      <c r="X9" s="162">
        <f>Sectors_I!X9</f>
        <v>600075.41320000007</v>
      </c>
      <c r="Y9" s="162">
        <f>Sectors_I!Y9</f>
        <v>2331440.7859</v>
      </c>
      <c r="Z9" s="162">
        <f>Sectors_I!Z9</f>
        <v>348987.4535</v>
      </c>
      <c r="AA9" s="162">
        <f>Sectors_I!AA9</f>
        <v>59958.11</v>
      </c>
      <c r="AB9" s="162">
        <f>Sectors_I!AB9</f>
        <v>408945.56349999999</v>
      </c>
    </row>
    <row r="10" spans="1:28" x14ac:dyDescent="0.3">
      <c r="A10" s="102" t="s">
        <v>229</v>
      </c>
      <c r="B10" s="158">
        <f>Sectors_I!B10</f>
        <v>206216119.66700003</v>
      </c>
      <c r="C10" s="158">
        <f>Sectors_I!C10</f>
        <v>2230208.2821</v>
      </c>
      <c r="D10" s="158">
        <f>Sectors_I!D10</f>
        <v>208446327.94910002</v>
      </c>
      <c r="E10" s="159">
        <f>Sectors_I!E10</f>
        <v>1011622.23492364</v>
      </c>
      <c r="F10" s="159">
        <f>Sectors_I!F10</f>
        <v>4891.7735000000002</v>
      </c>
      <c r="G10" s="159">
        <f>Sectors_I!G10</f>
        <v>1016514.00842364</v>
      </c>
      <c r="H10" s="109">
        <f>Sectors_I!H10</f>
        <v>0.14274700000000001</v>
      </c>
      <c r="I10" s="105">
        <f>Sectors_I!I10</f>
        <v>0.10755199999999999</v>
      </c>
      <c r="J10" s="109">
        <f>Sectors_I!J10</f>
        <v>0.14240700000000001</v>
      </c>
      <c r="K10" s="106">
        <f>Sectors_I!K10</f>
        <v>22.096299999999999</v>
      </c>
      <c r="L10" s="106">
        <f>Sectors_I!L10</f>
        <v>65.953000000000003</v>
      </c>
      <c r="M10" s="106">
        <f>Sectors_I!M10</f>
        <v>22.566299999999998</v>
      </c>
      <c r="N10" s="162">
        <f>Sectors_I!N10</f>
        <v>0</v>
      </c>
      <c r="O10" s="162">
        <f>Sectors_I!O10</f>
        <v>0</v>
      </c>
      <c r="P10" s="162">
        <f>Sectors_I!P10</f>
        <v>0</v>
      </c>
      <c r="Q10" s="162">
        <f>Sectors_I!Q10</f>
        <v>206168832.97700003</v>
      </c>
      <c r="R10" s="162">
        <f>Sectors_I!R10</f>
        <v>2230208.2821</v>
      </c>
      <c r="S10" s="162">
        <f>Sectors_I!S10</f>
        <v>208399041.25910002</v>
      </c>
      <c r="T10" s="162">
        <f>Sectors_I!T10</f>
        <v>0</v>
      </c>
      <c r="U10" s="162">
        <f>Sectors_I!U10</f>
        <v>0</v>
      </c>
      <c r="V10" s="162">
        <f>Sectors_I!V10</f>
        <v>0</v>
      </c>
      <c r="W10" s="162">
        <f>Sectors_I!W10</f>
        <v>47286.69</v>
      </c>
      <c r="X10" s="162">
        <f>Sectors_I!X10</f>
        <v>0</v>
      </c>
      <c r="Y10" s="162">
        <f>Sectors_I!Y10</f>
        <v>47286.69</v>
      </c>
      <c r="Z10" s="162">
        <f>Sectors_I!Z10</f>
        <v>0</v>
      </c>
      <c r="AA10" s="162">
        <f>Sectors_I!AA10</f>
        <v>0</v>
      </c>
      <c r="AB10" s="162">
        <f>Sectors_I!AB10</f>
        <v>0</v>
      </c>
    </row>
    <row r="11" spans="1:28" x14ac:dyDescent="0.3">
      <c r="A11" s="102" t="s">
        <v>243</v>
      </c>
      <c r="B11" s="158">
        <f>Sectors_I!B11</f>
        <v>316076169.2635749</v>
      </c>
      <c r="C11" s="158">
        <f>Sectors_I!C11</f>
        <v>3231426765.3509417</v>
      </c>
      <c r="D11" s="158">
        <f>Sectors_I!D11</f>
        <v>3547502934.6145158</v>
      </c>
      <c r="E11" s="159">
        <f>Sectors_I!E11</f>
        <v>18781573.447448112</v>
      </c>
      <c r="F11" s="159">
        <f>Sectors_I!F11</f>
        <v>29930238.317790173</v>
      </c>
      <c r="G11" s="159">
        <f>Sectors_I!G11</f>
        <v>48711811.765238293</v>
      </c>
      <c r="H11" s="109">
        <f>Sectors_I!H11</f>
        <v>0.11573799999999999</v>
      </c>
      <c r="I11" s="105">
        <f>Sectors_I!I11</f>
        <v>0.10454694751513099</v>
      </c>
      <c r="J11" s="109">
        <f>Sectors_I!J11</f>
        <v>0.105514</v>
      </c>
      <c r="K11" s="106">
        <f>Sectors_I!K11</f>
        <v>45.280500000000004</v>
      </c>
      <c r="L11" s="106">
        <f>Sectors_I!L11</f>
        <v>38.750890939704725</v>
      </c>
      <c r="M11" s="106">
        <f>Sectors_I!M11</f>
        <v>39.320900000000002</v>
      </c>
      <c r="N11" s="162">
        <f>Sectors_I!N11</f>
        <v>12471693.6446</v>
      </c>
      <c r="O11" s="162">
        <f>Sectors_I!O11</f>
        <v>73984158.733097985</v>
      </c>
      <c r="P11" s="162">
        <f>Sectors_I!P11</f>
        <v>86455852.377797991</v>
      </c>
      <c r="Q11" s="162">
        <f>Sectors_I!Q11</f>
        <v>262315424.21940994</v>
      </c>
      <c r="R11" s="162">
        <f>Sectors_I!R11</f>
        <v>2947361391.2439408</v>
      </c>
      <c r="S11" s="162">
        <f>Sectors_I!S11</f>
        <v>3209676815.4632497</v>
      </c>
      <c r="T11" s="162">
        <f>Sectors_I!T11</f>
        <v>13653369.444950931</v>
      </c>
      <c r="U11" s="162">
        <f>Sectors_I!U11</f>
        <v>206911881.01462799</v>
      </c>
      <c r="V11" s="162">
        <f>Sectors_I!V11</f>
        <v>220565250.45967889</v>
      </c>
      <c r="W11" s="162">
        <f>Sectors_I!W11</f>
        <v>40107375.599214002</v>
      </c>
      <c r="X11" s="162">
        <f>Sectors_I!X11</f>
        <v>55817975.870372936</v>
      </c>
      <c r="Y11" s="162">
        <f>Sectors_I!Y11</f>
        <v>95925351.469586894</v>
      </c>
      <c r="Z11" s="162">
        <f>Sectors_I!Z11</f>
        <v>0</v>
      </c>
      <c r="AA11" s="162">
        <f>Sectors_I!AA11</f>
        <v>21335517.221999999</v>
      </c>
      <c r="AB11" s="162">
        <f>Sectors_I!AB11</f>
        <v>21335517.221999999</v>
      </c>
    </row>
    <row r="12" spans="1:28" x14ac:dyDescent="0.3">
      <c r="A12" s="102" t="s">
        <v>119</v>
      </c>
      <c r="B12" s="158">
        <f>Sectors_I!B12</f>
        <v>589696535.42391908</v>
      </c>
      <c r="C12" s="158">
        <f>Sectors_I!C12</f>
        <v>2422246769.0642643</v>
      </c>
      <c r="D12" s="158">
        <f>Sectors_I!D12</f>
        <v>3011943304.4881835</v>
      </c>
      <c r="E12" s="159">
        <f>Sectors_I!E12</f>
        <v>7094252.3077895194</v>
      </c>
      <c r="F12" s="159">
        <f>Sectors_I!F12</f>
        <v>19329387.42563092</v>
      </c>
      <c r="G12" s="159">
        <f>Sectors_I!G12</f>
        <v>26423639.733520433</v>
      </c>
      <c r="H12" s="109">
        <f>Sectors_I!H12</f>
        <v>0.12332700000000001</v>
      </c>
      <c r="I12" s="105">
        <f>Sectors_I!I12</f>
        <v>8.6339061083791135E-2</v>
      </c>
      <c r="J12" s="109">
        <f>Sectors_I!J12</f>
        <v>9.3569600000000003E-2</v>
      </c>
      <c r="K12" s="106">
        <f>Sectors_I!K12</f>
        <v>98.77</v>
      </c>
      <c r="L12" s="106">
        <f>Sectors_I!L12</f>
        <v>119.54129544058786</v>
      </c>
      <c r="M12" s="106">
        <f>Sectors_I!M12</f>
        <v>115.512</v>
      </c>
      <c r="N12" s="162">
        <f>Sectors_I!N12</f>
        <v>9167360.5987</v>
      </c>
      <c r="O12" s="162">
        <f>Sectors_I!O12</f>
        <v>37559527.426749997</v>
      </c>
      <c r="P12" s="162">
        <f>Sectors_I!P12</f>
        <v>46726888.025549993</v>
      </c>
      <c r="Q12" s="162">
        <f>Sectors_I!Q12</f>
        <v>528378035.96341914</v>
      </c>
      <c r="R12" s="162">
        <f>Sectors_I!R12</f>
        <v>2221488921.4517727</v>
      </c>
      <c r="S12" s="162">
        <f>Sectors_I!S12</f>
        <v>2749866957.4151917</v>
      </c>
      <c r="T12" s="162">
        <f>Sectors_I!T12</f>
        <v>39867221.97299999</v>
      </c>
      <c r="U12" s="162">
        <f>Sectors_I!U12</f>
        <v>143715826.42035165</v>
      </c>
      <c r="V12" s="162">
        <f>Sectors_I!V12</f>
        <v>183583048.39335167</v>
      </c>
      <c r="W12" s="162">
        <f>Sectors_I!W12</f>
        <v>21451277.487499997</v>
      </c>
      <c r="X12" s="162">
        <f>Sectors_I!X12</f>
        <v>55800318.615489997</v>
      </c>
      <c r="Y12" s="162">
        <f>Sectors_I!Y12</f>
        <v>77251596.102990001</v>
      </c>
      <c r="Z12" s="162">
        <f>Sectors_I!Z12</f>
        <v>0</v>
      </c>
      <c r="AA12" s="162">
        <f>Sectors_I!AA12</f>
        <v>1241702.5766500002</v>
      </c>
      <c r="AB12" s="162">
        <f>Sectors_I!AB12</f>
        <v>1241702.5766500002</v>
      </c>
    </row>
    <row r="13" spans="1:28" x14ac:dyDescent="0.3">
      <c r="A13" s="102" t="s">
        <v>120</v>
      </c>
      <c r="B13" s="158">
        <f>Sectors_I!B13</f>
        <v>469384712.40954655</v>
      </c>
      <c r="C13" s="158">
        <f>Sectors_I!C13</f>
        <v>462850188.05134201</v>
      </c>
      <c r="D13" s="158">
        <f>Sectors_I!D13</f>
        <v>932234900.46088862</v>
      </c>
      <c r="E13" s="159">
        <f>Sectors_I!E13</f>
        <v>11885991.186273221</v>
      </c>
      <c r="F13" s="159">
        <f>Sectors_I!F13</f>
        <v>5425468.19923863</v>
      </c>
      <c r="G13" s="159">
        <f>Sectors_I!G13</f>
        <v>17311459.385511838</v>
      </c>
      <c r="H13" s="109">
        <f>Sectors_I!H13</f>
        <v>0.13458300000000001</v>
      </c>
      <c r="I13" s="105">
        <f>Sectors_I!I13</f>
        <v>9.4400316826997566E-2</v>
      </c>
      <c r="J13" s="109">
        <f>Sectors_I!J13</f>
        <v>0.114417</v>
      </c>
      <c r="K13" s="106">
        <f>Sectors_I!K13</f>
        <v>38.395200000000003</v>
      </c>
      <c r="L13" s="106">
        <f>Sectors_I!L13</f>
        <v>49.888897908072053</v>
      </c>
      <c r="M13" s="106">
        <f>Sectors_I!M13</f>
        <v>44.159399999999998</v>
      </c>
      <c r="N13" s="162">
        <f>Sectors_I!N13</f>
        <v>14960897.6274</v>
      </c>
      <c r="O13" s="162">
        <f>Sectors_I!O13</f>
        <v>10625107.144099999</v>
      </c>
      <c r="P13" s="162">
        <f>Sectors_I!P13</f>
        <v>25586004.771399997</v>
      </c>
      <c r="Q13" s="162">
        <f>Sectors_I!Q13</f>
        <v>392849278.14984655</v>
      </c>
      <c r="R13" s="162">
        <f>Sectors_I!R13</f>
        <v>420960917.25116688</v>
      </c>
      <c r="S13" s="162">
        <f>Sectors_I!S13</f>
        <v>813810195.40101349</v>
      </c>
      <c r="T13" s="162">
        <f>Sectors_I!T13</f>
        <v>45251417.399500005</v>
      </c>
      <c r="U13" s="162">
        <f>Sectors_I!U13</f>
        <v>25796333.914775163</v>
      </c>
      <c r="V13" s="162">
        <f>Sectors_I!V13</f>
        <v>71047751.31427516</v>
      </c>
      <c r="W13" s="162">
        <f>Sectors_I!W13</f>
        <v>31253432.655900002</v>
      </c>
      <c r="X13" s="162">
        <f>Sectors_I!X13</f>
        <v>16092936.885400001</v>
      </c>
      <c r="Y13" s="162">
        <f>Sectors_I!Y13</f>
        <v>47346369.541299999</v>
      </c>
      <c r="Z13" s="162">
        <f>Sectors_I!Z13</f>
        <v>30584.204300000001</v>
      </c>
      <c r="AA13" s="162">
        <f>Sectors_I!AA13</f>
        <v>0</v>
      </c>
      <c r="AB13" s="162">
        <f>Sectors_I!AB13</f>
        <v>30584.204300000001</v>
      </c>
    </row>
    <row r="14" spans="1:28" x14ac:dyDescent="0.3">
      <c r="A14" s="102" t="s">
        <v>121</v>
      </c>
      <c r="B14" s="158">
        <f>Sectors_I!B14</f>
        <v>661780537.17260027</v>
      </c>
      <c r="C14" s="158">
        <f>Sectors_I!C14</f>
        <v>1384768302.6952484</v>
      </c>
      <c r="D14" s="158">
        <f>Sectors_I!D14</f>
        <v>2046548839.8678486</v>
      </c>
      <c r="E14" s="159">
        <f>Sectors_I!E14</f>
        <v>14043291.99526199</v>
      </c>
      <c r="F14" s="159">
        <f>Sectors_I!F14</f>
        <v>13330108.737557059</v>
      </c>
      <c r="G14" s="159">
        <f>Sectors_I!G14</f>
        <v>27373400.732819039</v>
      </c>
      <c r="H14" s="109">
        <f>Sectors_I!H14</f>
        <v>0.127439</v>
      </c>
      <c r="I14" s="105">
        <f>Sectors_I!I14</f>
        <v>0.10872252910520187</v>
      </c>
      <c r="J14" s="109">
        <f>Sectors_I!J14</f>
        <v>0.114783</v>
      </c>
      <c r="K14" s="106">
        <f>Sectors_I!K14</f>
        <v>61.535899999999998</v>
      </c>
      <c r="L14" s="106">
        <f>Sectors_I!L14</f>
        <v>73.975811045835201</v>
      </c>
      <c r="M14" s="106">
        <f>Sectors_I!M14</f>
        <v>69.962100000000007</v>
      </c>
      <c r="N14" s="162">
        <f>Sectors_I!N14</f>
        <v>10155576.6439</v>
      </c>
      <c r="O14" s="162">
        <f>Sectors_I!O14</f>
        <v>27562258.223726001</v>
      </c>
      <c r="P14" s="162">
        <f>Sectors_I!P14</f>
        <v>37717834.867625996</v>
      </c>
      <c r="Q14" s="162">
        <f>Sectors_I!Q14</f>
        <v>542098775.18780029</v>
      </c>
      <c r="R14" s="162">
        <f>Sectors_I!R14</f>
        <v>1326155686.731086</v>
      </c>
      <c r="S14" s="162">
        <f>Sectors_I!S14</f>
        <v>1868254461.9189866</v>
      </c>
      <c r="T14" s="162">
        <f>Sectors_I!T14</f>
        <v>102184838.28490001</v>
      </c>
      <c r="U14" s="162">
        <f>Sectors_I!U14</f>
        <v>17217710.505336199</v>
      </c>
      <c r="V14" s="162">
        <f>Sectors_I!V14</f>
        <v>119402548.7901362</v>
      </c>
      <c r="W14" s="162">
        <f>Sectors_I!W14</f>
        <v>17496923.699899998</v>
      </c>
      <c r="X14" s="162">
        <f>Sectors_I!X14</f>
        <v>41394905.458826005</v>
      </c>
      <c r="Y14" s="162">
        <f>Sectors_I!Y14</f>
        <v>58891829.158725999</v>
      </c>
      <c r="Z14" s="162">
        <f>Sectors_I!Z14</f>
        <v>0</v>
      </c>
      <c r="AA14" s="162">
        <f>Sectors_I!AA14</f>
        <v>0</v>
      </c>
      <c r="AB14" s="162">
        <f>Sectors_I!AB14</f>
        <v>0</v>
      </c>
    </row>
    <row r="15" spans="1:28" x14ac:dyDescent="0.3">
      <c r="A15" s="102" t="s">
        <v>122</v>
      </c>
      <c r="B15" s="158">
        <f>Sectors_I!B15</f>
        <v>1140179315.7547991</v>
      </c>
      <c r="C15" s="158">
        <f>Sectors_I!C15</f>
        <v>667689062.27176583</v>
      </c>
      <c r="D15" s="158">
        <f>Sectors_I!D15</f>
        <v>1807868378.0265648</v>
      </c>
      <c r="E15" s="159">
        <f>Sectors_I!E15</f>
        <v>12874380.46522462</v>
      </c>
      <c r="F15" s="159">
        <f>Sectors_I!F15</f>
        <v>6455391.5961889196</v>
      </c>
      <c r="G15" s="159">
        <f>Sectors_I!G15</f>
        <v>19329772.061313529</v>
      </c>
      <c r="H15" s="109">
        <f>Sectors_I!H15</f>
        <v>0.12507699999999999</v>
      </c>
      <c r="I15" s="105">
        <f>Sectors_I!I15</f>
        <v>8.2842839260680437E-2</v>
      </c>
      <c r="J15" s="109">
        <f>Sectors_I!J15</f>
        <v>0.110099</v>
      </c>
      <c r="K15" s="106">
        <f>Sectors_I!K15</f>
        <v>55.878700000000002</v>
      </c>
      <c r="L15" s="106">
        <f>Sectors_I!L15</f>
        <v>70.832381292179846</v>
      </c>
      <c r="M15" s="106">
        <f>Sectors_I!M15</f>
        <v>61.264600000000002</v>
      </c>
      <c r="N15" s="162">
        <f>Sectors_I!N15</f>
        <v>15637878.9691</v>
      </c>
      <c r="O15" s="162">
        <f>Sectors_I!O15</f>
        <v>34476579.009064525</v>
      </c>
      <c r="P15" s="162">
        <f>Sectors_I!P15</f>
        <v>50114457.978164524</v>
      </c>
      <c r="Q15" s="162">
        <f>Sectors_I!Q15</f>
        <v>1101277039.0325992</v>
      </c>
      <c r="R15" s="162">
        <f>Sectors_I!R15</f>
        <v>636366960.10337627</v>
      </c>
      <c r="S15" s="162">
        <f>Sectors_I!S15</f>
        <v>1737643999.1360753</v>
      </c>
      <c r="T15" s="162">
        <f>Sectors_I!T15</f>
        <v>26085692.521200001</v>
      </c>
      <c r="U15" s="162">
        <f>Sectors_I!U15</f>
        <v>18609995.660399999</v>
      </c>
      <c r="V15" s="162">
        <f>Sectors_I!V15</f>
        <v>44695688.181500003</v>
      </c>
      <c r="W15" s="162">
        <f>Sectors_I!W15</f>
        <v>12090854.193600001</v>
      </c>
      <c r="X15" s="162">
        <f>Sectors_I!X15</f>
        <v>12338497.395589519</v>
      </c>
      <c r="Y15" s="162">
        <f>Sectors_I!Y15</f>
        <v>24429351.589189526</v>
      </c>
      <c r="Z15" s="162">
        <f>Sectors_I!Z15</f>
        <v>725730.0074</v>
      </c>
      <c r="AA15" s="162">
        <f>Sectors_I!AA15</f>
        <v>373609.11239999998</v>
      </c>
      <c r="AB15" s="162">
        <f>Sectors_I!AB15</f>
        <v>1099339.1198</v>
      </c>
    </row>
    <row r="16" spans="1:28" x14ac:dyDescent="0.3">
      <c r="A16" s="102" t="s">
        <v>123</v>
      </c>
      <c r="B16" s="158">
        <f>Sectors_I!B16</f>
        <v>803597374.559273</v>
      </c>
      <c r="C16" s="158">
        <f>Sectors_I!C16</f>
        <v>754426341.45220768</v>
      </c>
      <c r="D16" s="158">
        <f>Sectors_I!D16</f>
        <v>1558023716.011481</v>
      </c>
      <c r="E16" s="159">
        <f>Sectors_I!E16</f>
        <v>14089228.60164121</v>
      </c>
      <c r="F16" s="159">
        <f>Sectors_I!F16</f>
        <v>28794426.58939863</v>
      </c>
      <c r="G16" s="159">
        <f>Sectors_I!G16</f>
        <v>42883655.191039838</v>
      </c>
      <c r="H16" s="109">
        <f>Sectors_I!H16</f>
        <v>0.12386800000000001</v>
      </c>
      <c r="I16" s="105">
        <f>Sectors_I!I16</f>
        <v>9.1585773889759151E-2</v>
      </c>
      <c r="J16" s="109">
        <f>Sectors_I!J16</f>
        <v>0.10826</v>
      </c>
      <c r="K16" s="106">
        <f>Sectors_I!K16</f>
        <v>60.699800000000003</v>
      </c>
      <c r="L16" s="106">
        <f>Sectors_I!L16</f>
        <v>73.333325010310304</v>
      </c>
      <c r="M16" s="106">
        <f>Sectors_I!M16</f>
        <v>66.8172</v>
      </c>
      <c r="N16" s="162">
        <f>Sectors_I!N16</f>
        <v>13838982.0429</v>
      </c>
      <c r="O16" s="162">
        <f>Sectors_I!O16</f>
        <v>21195832.361204848</v>
      </c>
      <c r="P16" s="162">
        <f>Sectors_I!P16</f>
        <v>35034814.404104859</v>
      </c>
      <c r="Q16" s="162">
        <f>Sectors_I!Q16</f>
        <v>730548873.98462629</v>
      </c>
      <c r="R16" s="162">
        <f>Sectors_I!R16</f>
        <v>543441595.9776268</v>
      </c>
      <c r="S16" s="162">
        <f>Sectors_I!S16</f>
        <v>1273990469.9622533</v>
      </c>
      <c r="T16" s="162">
        <f>Sectors_I!T16</f>
        <v>53120859.091099985</v>
      </c>
      <c r="U16" s="162">
        <f>Sectors_I!U16</f>
        <v>179166170.32147598</v>
      </c>
      <c r="V16" s="162">
        <f>Sectors_I!V16</f>
        <v>232287029.41257596</v>
      </c>
      <c r="W16" s="162">
        <f>Sectors_I!W16</f>
        <v>19882029.960846808</v>
      </c>
      <c r="X16" s="162">
        <f>Sectors_I!X16</f>
        <v>31818575.153104853</v>
      </c>
      <c r="Y16" s="162">
        <f>Sectors_I!Y16</f>
        <v>51700605.113951646</v>
      </c>
      <c r="Z16" s="162">
        <f>Sectors_I!Z16</f>
        <v>45611.522700000001</v>
      </c>
      <c r="AA16" s="162">
        <f>Sectors_I!AA16</f>
        <v>0</v>
      </c>
      <c r="AB16" s="162">
        <f>Sectors_I!AB16</f>
        <v>45611.522700000001</v>
      </c>
    </row>
    <row r="17" spans="1:28" x14ac:dyDescent="0.3">
      <c r="A17" s="102" t="s">
        <v>124</v>
      </c>
      <c r="B17" s="158">
        <f>Sectors_I!B17</f>
        <v>266881396.57440001</v>
      </c>
      <c r="C17" s="158">
        <f>Sectors_I!C17</f>
        <v>328847777.62998098</v>
      </c>
      <c r="D17" s="158">
        <f>Sectors_I!D17</f>
        <v>595729174.20428109</v>
      </c>
      <c r="E17" s="159">
        <f>Sectors_I!E17</f>
        <v>3147323.7042934503</v>
      </c>
      <c r="F17" s="159">
        <f>Sectors_I!F17</f>
        <v>2151183.9659583997</v>
      </c>
      <c r="G17" s="159">
        <f>Sectors_I!G17</f>
        <v>5298507.6702518398</v>
      </c>
      <c r="H17" s="109">
        <f>Sectors_I!H17</f>
        <v>0.125808</v>
      </c>
      <c r="I17" s="105">
        <f>Sectors_I!I17</f>
        <v>7.9047333906267059E-2</v>
      </c>
      <c r="J17" s="109">
        <f>Sectors_I!J17</f>
        <v>9.9974499999999994E-2</v>
      </c>
      <c r="K17" s="106">
        <f>Sectors_I!K17</f>
        <v>53.917400000000001</v>
      </c>
      <c r="L17" s="106">
        <f>Sectors_I!L17</f>
        <v>64.829694493015708</v>
      </c>
      <c r="M17" s="106">
        <f>Sectors_I!M17</f>
        <v>59.943600000000004</v>
      </c>
      <c r="N17" s="162">
        <f>Sectors_I!N17</f>
        <v>4066994.6967999996</v>
      </c>
      <c r="O17" s="162">
        <f>Sectors_I!O17</f>
        <v>3403518.9264999996</v>
      </c>
      <c r="P17" s="162">
        <f>Sectors_I!P17</f>
        <v>7470513.6232000012</v>
      </c>
      <c r="Q17" s="162">
        <f>Sectors_I!Q17</f>
        <v>257347785.38589999</v>
      </c>
      <c r="R17" s="162">
        <f>Sectors_I!R17</f>
        <v>314853459.27538097</v>
      </c>
      <c r="S17" s="162">
        <f>Sectors_I!S17</f>
        <v>572201244.66118109</v>
      </c>
      <c r="T17" s="162">
        <f>Sectors_I!T17</f>
        <v>4611801.8708999995</v>
      </c>
      <c r="U17" s="162">
        <f>Sectors_I!U17</f>
        <v>10200234.1413</v>
      </c>
      <c r="V17" s="162">
        <f>Sectors_I!V17</f>
        <v>14812036.0122</v>
      </c>
      <c r="W17" s="162">
        <f>Sectors_I!W17</f>
        <v>4904493.5299999993</v>
      </c>
      <c r="X17" s="162">
        <f>Sectors_I!X17</f>
        <v>3794084.2132999999</v>
      </c>
      <c r="Y17" s="162">
        <f>Sectors_I!Y17</f>
        <v>8698577.7433000021</v>
      </c>
      <c r="Z17" s="162">
        <f>Sectors_I!Z17</f>
        <v>17315.7876</v>
      </c>
      <c r="AA17" s="162">
        <f>Sectors_I!AA17</f>
        <v>0</v>
      </c>
      <c r="AB17" s="162">
        <f>Sectors_I!AB17</f>
        <v>17315.7876</v>
      </c>
    </row>
    <row r="18" spans="1:28" x14ac:dyDescent="0.3">
      <c r="A18" s="102" t="s">
        <v>125</v>
      </c>
      <c r="B18" s="158">
        <f>Sectors_I!B18</f>
        <v>231671856.19488996</v>
      </c>
      <c r="C18" s="158">
        <f>Sectors_I!C18</f>
        <v>367395109.400841</v>
      </c>
      <c r="D18" s="158">
        <f>Sectors_I!D18</f>
        <v>599066965.5957309</v>
      </c>
      <c r="E18" s="159">
        <f>Sectors_I!E18</f>
        <v>4147779.5892450903</v>
      </c>
      <c r="F18" s="159">
        <f>Sectors_I!F18</f>
        <v>3063751.3265926298</v>
      </c>
      <c r="G18" s="159">
        <f>Sectors_I!G18</f>
        <v>7211530.9158377191</v>
      </c>
      <c r="H18" s="109">
        <f>Sectors_I!H18</f>
        <v>0.139101</v>
      </c>
      <c r="I18" s="105">
        <f>Sectors_I!I18</f>
        <v>8.246016843991566E-2</v>
      </c>
      <c r="J18" s="109">
        <f>Sectors_I!J18</f>
        <v>0.10433199999999999</v>
      </c>
      <c r="K18" s="106">
        <f>Sectors_I!K18</f>
        <v>49.844799999999999</v>
      </c>
      <c r="L18" s="106">
        <f>Sectors_I!L18</f>
        <v>53.605257048437331</v>
      </c>
      <c r="M18" s="106">
        <f>Sectors_I!M18</f>
        <v>52.153300000000002</v>
      </c>
      <c r="N18" s="162">
        <f>Sectors_I!N18</f>
        <v>2591561.9863</v>
      </c>
      <c r="O18" s="162">
        <f>Sectors_I!O18</f>
        <v>6242873.8813999994</v>
      </c>
      <c r="P18" s="162">
        <f>Sectors_I!P18</f>
        <v>8834435.8678000011</v>
      </c>
      <c r="Q18" s="162">
        <f>Sectors_I!Q18</f>
        <v>209536976.03058997</v>
      </c>
      <c r="R18" s="162">
        <f>Sectors_I!R18</f>
        <v>352756762.72364098</v>
      </c>
      <c r="S18" s="162">
        <f>Sectors_I!S18</f>
        <v>562293738.75433087</v>
      </c>
      <c r="T18" s="162">
        <f>Sectors_I!T18</f>
        <v>18872038.5253</v>
      </c>
      <c r="U18" s="162">
        <f>Sectors_I!U18</f>
        <v>7267826.1727999998</v>
      </c>
      <c r="V18" s="162">
        <f>Sectors_I!V18</f>
        <v>26139864.698099997</v>
      </c>
      <c r="W18" s="162">
        <f>Sectors_I!W18</f>
        <v>3241472.6022000001</v>
      </c>
      <c r="X18" s="162">
        <f>Sectors_I!X18</f>
        <v>7133387.9822000004</v>
      </c>
      <c r="Y18" s="162">
        <f>Sectors_I!Y18</f>
        <v>10374860.584300002</v>
      </c>
      <c r="Z18" s="162">
        <f>Sectors_I!Z18</f>
        <v>21369.036800000002</v>
      </c>
      <c r="AA18" s="162">
        <f>Sectors_I!AA18</f>
        <v>237132.52220000001</v>
      </c>
      <c r="AB18" s="162">
        <f>Sectors_I!AB18</f>
        <v>258501.55899999998</v>
      </c>
    </row>
    <row r="19" spans="1:28" x14ac:dyDescent="0.3">
      <c r="A19" s="102" t="s">
        <v>126</v>
      </c>
      <c r="B19" s="158">
        <f>Sectors_I!B19</f>
        <v>951541332.10749996</v>
      </c>
      <c r="C19" s="158">
        <f>Sectors_I!C19</f>
        <v>1135645279.1899624</v>
      </c>
      <c r="D19" s="158">
        <f>Sectors_I!D19</f>
        <v>2087186611.2974625</v>
      </c>
      <c r="E19" s="159">
        <f>Sectors_I!E19</f>
        <v>22201485.796900243</v>
      </c>
      <c r="F19" s="159">
        <f>Sectors_I!F19</f>
        <v>18665887.394950159</v>
      </c>
      <c r="G19" s="159">
        <f>Sectors_I!G19</f>
        <v>40867373.191850379</v>
      </c>
      <c r="H19" s="109">
        <f>Sectors_I!H19</f>
        <v>0.13269700000000001</v>
      </c>
      <c r="I19" s="105">
        <f>Sectors_I!I19</f>
        <v>7.9639086558466646E-2</v>
      </c>
      <c r="J19" s="109">
        <f>Sectors_I!J19</f>
        <v>0.103798</v>
      </c>
      <c r="K19" s="106">
        <f>Sectors_I!K19</f>
        <v>58.738199999999999</v>
      </c>
      <c r="L19" s="106">
        <f>Sectors_I!L19</f>
        <v>70.655552643230195</v>
      </c>
      <c r="M19" s="106">
        <f>Sectors_I!M19</f>
        <v>65.215900000000005</v>
      </c>
      <c r="N19" s="162">
        <f>Sectors_I!N19</f>
        <v>23963358.348899998</v>
      </c>
      <c r="O19" s="162">
        <f>Sectors_I!O19</f>
        <v>48158599.042294502</v>
      </c>
      <c r="P19" s="162">
        <f>Sectors_I!P19</f>
        <v>72121957.391294494</v>
      </c>
      <c r="Q19" s="162">
        <f>Sectors_I!Q19</f>
        <v>886232109.39849997</v>
      </c>
      <c r="R19" s="162">
        <f>Sectors_I!R19</f>
        <v>1058537548.130022</v>
      </c>
      <c r="S19" s="162">
        <f>Sectors_I!S19</f>
        <v>1944769657.528722</v>
      </c>
      <c r="T19" s="162">
        <f>Sectors_I!T19</f>
        <v>31912483.984899998</v>
      </c>
      <c r="U19" s="162">
        <f>Sectors_I!U19</f>
        <v>22586014.479910001</v>
      </c>
      <c r="V19" s="162">
        <f>Sectors_I!V19</f>
        <v>54498498.464710005</v>
      </c>
      <c r="W19" s="162">
        <f>Sectors_I!W19</f>
        <v>33261109.652400002</v>
      </c>
      <c r="X19" s="162">
        <f>Sectors_I!X19</f>
        <v>53227335.899330497</v>
      </c>
      <c r="Y19" s="162">
        <f>Sectors_I!Y19</f>
        <v>86488445.551630497</v>
      </c>
      <c r="Z19" s="162">
        <f>Sectors_I!Z19</f>
        <v>135629.0717</v>
      </c>
      <c r="AA19" s="162">
        <f>Sectors_I!AA19</f>
        <v>1294380.6806999999</v>
      </c>
      <c r="AB19" s="162">
        <f>Sectors_I!AB19</f>
        <v>1430009.7523999999</v>
      </c>
    </row>
    <row r="20" spans="1:28" x14ac:dyDescent="0.3">
      <c r="A20" s="102" t="s">
        <v>127</v>
      </c>
      <c r="B20" s="158">
        <f>Sectors_I!B20</f>
        <v>419827815.98015946</v>
      </c>
      <c r="C20" s="158">
        <f>Sectors_I!C20</f>
        <v>344081379.67843682</v>
      </c>
      <c r="D20" s="158">
        <f>Sectors_I!D20</f>
        <v>763909195.65859628</v>
      </c>
      <c r="E20" s="159">
        <f>Sectors_I!E20</f>
        <v>9633467.0841664616</v>
      </c>
      <c r="F20" s="159">
        <f>Sectors_I!F20</f>
        <v>4820881.0810985994</v>
      </c>
      <c r="G20" s="159">
        <f>Sectors_I!G20</f>
        <v>14454348.165265052</v>
      </c>
      <c r="H20" s="109">
        <f>Sectors_I!H20</f>
        <v>0.12621499999999999</v>
      </c>
      <c r="I20" s="105">
        <f>Sectors_I!I20</f>
        <v>8.0087794446216526E-2</v>
      </c>
      <c r="J20" s="109">
        <f>Sectors_I!J20</f>
        <v>0.10549600000000001</v>
      </c>
      <c r="K20" s="106">
        <f>Sectors_I!K20</f>
        <v>73.743700000000004</v>
      </c>
      <c r="L20" s="106">
        <f>Sectors_I!L20</f>
        <v>72.076840496245438</v>
      </c>
      <c r="M20" s="106">
        <f>Sectors_I!M20</f>
        <v>72.995400000000004</v>
      </c>
      <c r="N20" s="162">
        <f>Sectors_I!N20</f>
        <v>7802535.9704659106</v>
      </c>
      <c r="O20" s="162">
        <f>Sectors_I!O20</f>
        <v>13207573.920085941</v>
      </c>
      <c r="P20" s="162">
        <f>Sectors_I!P20</f>
        <v>21010109.890551854</v>
      </c>
      <c r="Q20" s="162">
        <f>Sectors_I!Q20</f>
        <v>381320716.18411541</v>
      </c>
      <c r="R20" s="162">
        <f>Sectors_I!R20</f>
        <v>304479953.07051086</v>
      </c>
      <c r="S20" s="162">
        <f>Sectors_I!S20</f>
        <v>685800669.25472629</v>
      </c>
      <c r="T20" s="162">
        <f>Sectors_I!T20</f>
        <v>16672598.023800001</v>
      </c>
      <c r="U20" s="162">
        <f>Sectors_I!U20</f>
        <v>22468571.107549999</v>
      </c>
      <c r="V20" s="162">
        <f>Sectors_I!V20</f>
        <v>39141169.131250001</v>
      </c>
      <c r="W20" s="162">
        <f>Sectors_I!W20</f>
        <v>21832882.41824409</v>
      </c>
      <c r="X20" s="162">
        <f>Sectors_I!X20</f>
        <v>17132855.500375941</v>
      </c>
      <c r="Y20" s="162">
        <f>Sectors_I!Y20</f>
        <v>38965737.918620028</v>
      </c>
      <c r="Z20" s="162">
        <f>Sectors_I!Z20</f>
        <v>1619.354</v>
      </c>
      <c r="AA20" s="162">
        <f>Sectors_I!AA20</f>
        <v>0</v>
      </c>
      <c r="AB20" s="162">
        <f>Sectors_I!AB20</f>
        <v>1619.354</v>
      </c>
    </row>
    <row r="21" spans="1:28" x14ac:dyDescent="0.3">
      <c r="A21" s="102" t="s">
        <v>128</v>
      </c>
      <c r="B21" s="158">
        <f>Sectors_I!B21</f>
        <v>764472718.06572294</v>
      </c>
      <c r="C21" s="158">
        <f>Sectors_I!C21</f>
        <v>2402929316.5295601</v>
      </c>
      <c r="D21" s="158">
        <f>Sectors_I!D21</f>
        <v>3167402034.5953832</v>
      </c>
      <c r="E21" s="159">
        <f>Sectors_I!E21</f>
        <v>11128796.89173869</v>
      </c>
      <c r="F21" s="159">
        <f>Sectors_I!F21</f>
        <v>34470162.263335228</v>
      </c>
      <c r="G21" s="159">
        <f>Sectors_I!G21</f>
        <v>45598959.155073926</v>
      </c>
      <c r="H21" s="109">
        <f>Sectors_I!H21</f>
        <v>0.130741</v>
      </c>
      <c r="I21" s="105">
        <f>Sectors_I!I21</f>
        <v>8.7684983854583134E-2</v>
      </c>
      <c r="J21" s="109">
        <f>Sectors_I!J21</f>
        <v>9.7772600000000001E-2</v>
      </c>
      <c r="K21" s="106">
        <f>Sectors_I!K21</f>
        <v>108.806</v>
      </c>
      <c r="L21" s="106">
        <f>Sectors_I!L21</f>
        <v>124.70198484744122</v>
      </c>
      <c r="M21" s="106">
        <f>Sectors_I!M21</f>
        <v>120.959</v>
      </c>
      <c r="N21" s="162">
        <f>Sectors_I!N21</f>
        <v>16147807.2344</v>
      </c>
      <c r="O21" s="162">
        <f>Sectors_I!O21</f>
        <v>46167364.577441521</v>
      </c>
      <c r="P21" s="162">
        <f>Sectors_I!P21</f>
        <v>62315171.811841533</v>
      </c>
      <c r="Q21" s="162">
        <f>Sectors_I!Q21</f>
        <v>699495059.26662302</v>
      </c>
      <c r="R21" s="162">
        <f>Sectors_I!R21</f>
        <v>2079923818.6214888</v>
      </c>
      <c r="S21" s="162">
        <f>Sectors_I!S21</f>
        <v>2779418877.8882117</v>
      </c>
      <c r="T21" s="162">
        <f>Sectors_I!T21</f>
        <v>48213708.482699998</v>
      </c>
      <c r="U21" s="162">
        <f>Sectors_I!U21</f>
        <v>203826979.81476986</v>
      </c>
      <c r="V21" s="162">
        <f>Sectors_I!V21</f>
        <v>252040688.29746982</v>
      </c>
      <c r="W21" s="162">
        <f>Sectors_I!W21</f>
        <v>16340345.179399999</v>
      </c>
      <c r="X21" s="162">
        <f>Sectors_I!X21</f>
        <v>117966846.80358149</v>
      </c>
      <c r="Y21" s="162">
        <f>Sectors_I!Y21</f>
        <v>134307191.9829815</v>
      </c>
      <c r="Z21" s="162">
        <f>Sectors_I!Z21</f>
        <v>423605.13700000005</v>
      </c>
      <c r="AA21" s="162">
        <f>Sectors_I!AA21</f>
        <v>1211671.2897200002</v>
      </c>
      <c r="AB21" s="162">
        <f>Sectors_I!AB21</f>
        <v>1635276.4267200001</v>
      </c>
    </row>
    <row r="22" spans="1:28" x14ac:dyDescent="0.3">
      <c r="A22" s="102" t="s">
        <v>129</v>
      </c>
      <c r="B22" s="158">
        <f>Sectors_I!B22</f>
        <v>324928407.12930501</v>
      </c>
      <c r="C22" s="158">
        <f>Sectors_I!C22</f>
        <v>478721914.07788783</v>
      </c>
      <c r="D22" s="158">
        <f>Sectors_I!D22</f>
        <v>803650321.20709312</v>
      </c>
      <c r="E22" s="159">
        <f>Sectors_I!E22</f>
        <v>5195878.414767459</v>
      </c>
      <c r="F22" s="159">
        <f>Sectors_I!F22</f>
        <v>5090309.8155109994</v>
      </c>
      <c r="G22" s="159">
        <f>Sectors_I!G22</f>
        <v>10286188.230378451</v>
      </c>
      <c r="H22" s="109">
        <f>Sectors_I!H22</f>
        <v>0.12493899999999999</v>
      </c>
      <c r="I22" s="105">
        <f>Sectors_I!I22</f>
        <v>8.0794192641330351E-2</v>
      </c>
      <c r="J22" s="109">
        <f>Sectors_I!J22</f>
        <v>9.8595699999999994E-2</v>
      </c>
      <c r="K22" s="106">
        <f>Sectors_I!K22</f>
        <v>88.014099999999999</v>
      </c>
      <c r="L22" s="106">
        <f>Sectors_I!L22</f>
        <v>111.98191464278135</v>
      </c>
      <c r="M22" s="106">
        <f>Sectors_I!M22</f>
        <v>102.291</v>
      </c>
      <c r="N22" s="162">
        <f>Sectors_I!N22</f>
        <v>10025219.4745</v>
      </c>
      <c r="O22" s="162">
        <f>Sectors_I!O22</f>
        <v>23553133.088514</v>
      </c>
      <c r="P22" s="162">
        <f>Sectors_I!P22</f>
        <v>33578352.563113995</v>
      </c>
      <c r="Q22" s="162">
        <f>Sectors_I!Q22</f>
        <v>288986155.28860503</v>
      </c>
      <c r="R22" s="162">
        <f>Sectors_I!R22</f>
        <v>425827684.62280387</v>
      </c>
      <c r="S22" s="162">
        <f>Sectors_I!S22</f>
        <v>714813839.91140914</v>
      </c>
      <c r="T22" s="162">
        <f>Sectors_I!T22</f>
        <v>21342000.151799999</v>
      </c>
      <c r="U22" s="162">
        <f>Sectors_I!U22</f>
        <v>20996042.146729998</v>
      </c>
      <c r="V22" s="162">
        <f>Sectors_I!V22</f>
        <v>42338042.29852999</v>
      </c>
      <c r="W22" s="162">
        <f>Sectors_I!W22</f>
        <v>14366087.8289</v>
      </c>
      <c r="X22" s="162">
        <f>Sectors_I!X22</f>
        <v>30332551.425953999</v>
      </c>
      <c r="Y22" s="162">
        <f>Sectors_I!Y22</f>
        <v>44698639.254753999</v>
      </c>
      <c r="Z22" s="162">
        <f>Sectors_I!Z22</f>
        <v>234163.86</v>
      </c>
      <c r="AA22" s="162">
        <f>Sectors_I!AA22</f>
        <v>1565635.8824</v>
      </c>
      <c r="AB22" s="162">
        <f>Sectors_I!AB22</f>
        <v>1799799.7424000001</v>
      </c>
    </row>
    <row r="23" spans="1:28" x14ac:dyDescent="0.3">
      <c r="A23" s="102" t="s">
        <v>130</v>
      </c>
      <c r="B23" s="158">
        <f>Sectors_I!B23</f>
        <v>144653737.3130464</v>
      </c>
      <c r="C23" s="158">
        <f>Sectors_I!C23</f>
        <v>793263189.81106746</v>
      </c>
      <c r="D23" s="158">
        <f>Sectors_I!D23</f>
        <v>937916927.12411416</v>
      </c>
      <c r="E23" s="159">
        <f>Sectors_I!E23</f>
        <v>1593967.2916826899</v>
      </c>
      <c r="F23" s="159">
        <f>Sectors_I!F23</f>
        <v>12003036.21941762</v>
      </c>
      <c r="G23" s="159">
        <f>Sectors_I!G23</f>
        <v>13597003.511100309</v>
      </c>
      <c r="H23" s="109">
        <f>Sectors_I!H23</f>
        <v>0.12886400000000001</v>
      </c>
      <c r="I23" s="105">
        <f>Sectors_I!I23</f>
        <v>0.10078584921075454</v>
      </c>
      <c r="J23" s="109">
        <f>Sectors_I!J23</f>
        <v>0.105057</v>
      </c>
      <c r="K23" s="106">
        <f>Sectors_I!K23</f>
        <v>47.823799999999999</v>
      </c>
      <c r="L23" s="106">
        <f>Sectors_I!L23</f>
        <v>62.64103282333847</v>
      </c>
      <c r="M23" s="106">
        <f>Sectors_I!M23</f>
        <v>60.37</v>
      </c>
      <c r="N23" s="162">
        <f>Sectors_I!N23</f>
        <v>1195947.4231</v>
      </c>
      <c r="O23" s="162">
        <f>Sectors_I!O23</f>
        <v>12694985.9311</v>
      </c>
      <c r="P23" s="162">
        <f>Sectors_I!P23</f>
        <v>13890933.3542</v>
      </c>
      <c r="Q23" s="162">
        <f>Sectors_I!Q23</f>
        <v>102617677.06794639</v>
      </c>
      <c r="R23" s="162">
        <f>Sectors_I!R23</f>
        <v>526910942.06184745</v>
      </c>
      <c r="S23" s="162">
        <f>Sectors_I!S23</f>
        <v>629528619.12989414</v>
      </c>
      <c r="T23" s="162">
        <f>Sectors_I!T23</f>
        <v>40439598.788900003</v>
      </c>
      <c r="U23" s="162">
        <f>Sectors_I!U23</f>
        <v>253625557.08192</v>
      </c>
      <c r="V23" s="162">
        <f>Sectors_I!V23</f>
        <v>294065155.87071997</v>
      </c>
      <c r="W23" s="162">
        <f>Sectors_I!W23</f>
        <v>1596461.4561999999</v>
      </c>
      <c r="X23" s="162">
        <f>Sectors_I!X23</f>
        <v>12726690.667299999</v>
      </c>
      <c r="Y23" s="162">
        <f>Sectors_I!Y23</f>
        <v>14323152.123499999</v>
      </c>
      <c r="Z23" s="162">
        <f>Sectors_I!Z23</f>
        <v>0</v>
      </c>
      <c r="AA23" s="162">
        <f>Sectors_I!AA23</f>
        <v>0</v>
      </c>
      <c r="AB23" s="162">
        <f>Sectors_I!AB23</f>
        <v>0</v>
      </c>
    </row>
    <row r="24" spans="1:28" x14ac:dyDescent="0.3">
      <c r="A24" s="102" t="s">
        <v>223</v>
      </c>
      <c r="B24" s="158">
        <f>Sectors_I!B24</f>
        <v>146149100.84699997</v>
      </c>
      <c r="C24" s="158">
        <f>Sectors_I!C24</f>
        <v>370109272.9040271</v>
      </c>
      <c r="D24" s="158">
        <f>Sectors_I!D24</f>
        <v>516258373.75102705</v>
      </c>
      <c r="E24" s="159">
        <f>Sectors_I!E24</f>
        <v>4186692.4136705203</v>
      </c>
      <c r="F24" s="159">
        <f>Sectors_I!F24</f>
        <v>3606570.4466716098</v>
      </c>
      <c r="G24" s="159">
        <f>Sectors_I!G24</f>
        <v>7793262.8603421301</v>
      </c>
      <c r="H24" s="109">
        <f>Sectors_I!H24</f>
        <v>0.12314700000000001</v>
      </c>
      <c r="I24" s="105">
        <f>Sectors_I!I24</f>
        <v>9.1221319158777278E-2</v>
      </c>
      <c r="J24" s="109">
        <f>Sectors_I!J24</f>
        <v>0.10032099999999999</v>
      </c>
      <c r="K24" s="106">
        <f>Sectors_I!K24</f>
        <v>26.174199999999999</v>
      </c>
      <c r="L24" s="106">
        <f>Sectors_I!L24</f>
        <v>49.130704206715691</v>
      </c>
      <c r="M24" s="106">
        <f>Sectors_I!M24</f>
        <v>42.6006</v>
      </c>
      <c r="N24" s="162">
        <f>Sectors_I!N24</f>
        <v>2015174.8500999999</v>
      </c>
      <c r="O24" s="162">
        <f>Sectors_I!O24</f>
        <v>10016288.5297</v>
      </c>
      <c r="P24" s="162">
        <f>Sectors_I!P24</f>
        <v>12031463.379799999</v>
      </c>
      <c r="Q24" s="162">
        <f>Sectors_I!Q24</f>
        <v>122732135.69749998</v>
      </c>
      <c r="R24" s="162">
        <f>Sectors_I!R24</f>
        <v>357962178.90762711</v>
      </c>
      <c r="S24" s="162">
        <f>Sectors_I!S24</f>
        <v>480694314.60512704</v>
      </c>
      <c r="T24" s="162">
        <f>Sectors_I!T24</f>
        <v>19139587.161699999</v>
      </c>
      <c r="U24" s="162">
        <f>Sectors_I!U24</f>
        <v>5016989.6973999999</v>
      </c>
      <c r="V24" s="162">
        <f>Sectors_I!V24</f>
        <v>24156576.859100003</v>
      </c>
      <c r="W24" s="162">
        <f>Sectors_I!W24</f>
        <v>4277377.9878000002</v>
      </c>
      <c r="X24" s="162">
        <f>Sectors_I!X24</f>
        <v>6941628.7456999999</v>
      </c>
      <c r="Y24" s="162">
        <f>Sectors_I!Y24</f>
        <v>11219006.7335</v>
      </c>
      <c r="Z24" s="162">
        <f>Sectors_I!Z24</f>
        <v>0</v>
      </c>
      <c r="AA24" s="162">
        <f>Sectors_I!AA24</f>
        <v>188475.5533</v>
      </c>
      <c r="AB24" s="162">
        <f>Sectors_I!AB24</f>
        <v>188475.5533</v>
      </c>
    </row>
    <row r="25" spans="1:28" x14ac:dyDescent="0.3">
      <c r="A25" s="102" t="s">
        <v>131</v>
      </c>
      <c r="B25" s="158">
        <f>Sectors_I!B25</f>
        <v>661812137.81990004</v>
      </c>
      <c r="C25" s="158">
        <f>Sectors_I!C25</f>
        <v>1603997631.8102989</v>
      </c>
      <c r="D25" s="158">
        <f>Sectors_I!D25</f>
        <v>2265809769.6300988</v>
      </c>
      <c r="E25" s="159">
        <f>Sectors_I!E25</f>
        <v>865419.52418294013</v>
      </c>
      <c r="F25" s="159">
        <f>Sectors_I!F25</f>
        <v>6994041.0783637697</v>
      </c>
      <c r="G25" s="159">
        <f>Sectors_I!G25</f>
        <v>7859460.60244672</v>
      </c>
      <c r="H25" s="109">
        <f>Sectors_I!H25</f>
        <v>0.115149</v>
      </c>
      <c r="I25" s="105">
        <f>Sectors_I!I25</f>
        <v>0.10195909777262986</v>
      </c>
      <c r="J25" s="109">
        <f>Sectors_I!J25</f>
        <v>0.105878</v>
      </c>
      <c r="K25" s="106">
        <f>Sectors_I!K25</f>
        <v>31.3399</v>
      </c>
      <c r="L25" s="106">
        <f>Sectors_I!L25</f>
        <v>145.17581262495483</v>
      </c>
      <c r="M25" s="106">
        <f>Sectors_I!M25</f>
        <v>111.485</v>
      </c>
      <c r="N25" s="162">
        <f>Sectors_I!N25</f>
        <v>0</v>
      </c>
      <c r="O25" s="162">
        <f>Sectors_I!O25</f>
        <v>3461061.4978439999</v>
      </c>
      <c r="P25" s="162">
        <f>Sectors_I!P25</f>
        <v>3461061.4978439999</v>
      </c>
      <c r="Q25" s="162">
        <f>Sectors_I!Q25</f>
        <v>660926646.43420005</v>
      </c>
      <c r="R25" s="162">
        <f>Sectors_I!R25</f>
        <v>1587548365.962955</v>
      </c>
      <c r="S25" s="162">
        <f>Sectors_I!S25</f>
        <v>2248475012.3971548</v>
      </c>
      <c r="T25" s="162">
        <f>Sectors_I!T25</f>
        <v>883647.05760000006</v>
      </c>
      <c r="U25" s="162">
        <f>Sectors_I!U25</f>
        <v>10725184.2772</v>
      </c>
      <c r="V25" s="162">
        <f>Sectors_I!V25</f>
        <v>11608831.3347</v>
      </c>
      <c r="W25" s="162">
        <f>Sectors_I!W25</f>
        <v>1844.3280999999999</v>
      </c>
      <c r="X25" s="162">
        <f>Sectors_I!X25</f>
        <v>5724081.5701439995</v>
      </c>
      <c r="Y25" s="162">
        <f>Sectors_I!Y25</f>
        <v>5725925.898244</v>
      </c>
      <c r="Z25" s="162">
        <f>Sectors_I!Z25</f>
        <v>0</v>
      </c>
      <c r="AA25" s="162">
        <f>Sectors_I!AA25</f>
        <v>0</v>
      </c>
      <c r="AB25" s="162">
        <f>Sectors_I!AB25</f>
        <v>0</v>
      </c>
    </row>
    <row r="26" spans="1:28" x14ac:dyDescent="0.3">
      <c r="A26" s="102" t="s">
        <v>132</v>
      </c>
      <c r="B26" s="158">
        <f>Sectors_I!B26</f>
        <v>81388600.214100003</v>
      </c>
      <c r="C26" s="158">
        <f>Sectors_I!C26</f>
        <v>143192508.41594881</v>
      </c>
      <c r="D26" s="158">
        <f>Sectors_I!D26</f>
        <v>224581108.63004881</v>
      </c>
      <c r="E26" s="159">
        <f>Sectors_I!E26</f>
        <v>904967.50481351011</v>
      </c>
      <c r="F26" s="159">
        <f>Sectors_I!F26</f>
        <v>435988.42949893</v>
      </c>
      <c r="G26" s="159">
        <f>Sectors_I!G26</f>
        <v>1340955.93431245</v>
      </c>
      <c r="H26" s="109">
        <f>Sectors_I!H26</f>
        <v>0.13666400000000001</v>
      </c>
      <c r="I26" s="105">
        <f>Sectors_I!I26</f>
        <v>9.8305227955961305E-2</v>
      </c>
      <c r="J26" s="109">
        <f>Sectors_I!J26</f>
        <v>0.112271</v>
      </c>
      <c r="K26" s="106">
        <f>Sectors_I!K26</f>
        <v>34.951500000000003</v>
      </c>
      <c r="L26" s="106">
        <f>Sectors_I!L26</f>
        <v>44.927783009485921</v>
      </c>
      <c r="M26" s="106">
        <f>Sectors_I!M26</f>
        <v>41.308999999999997</v>
      </c>
      <c r="N26" s="162">
        <f>Sectors_I!N26</f>
        <v>366356.71880000003</v>
      </c>
      <c r="O26" s="162">
        <f>Sectors_I!O26</f>
        <v>170562.41151999999</v>
      </c>
      <c r="P26" s="162">
        <f>Sectors_I!P26</f>
        <v>536919.13032</v>
      </c>
      <c r="Q26" s="162">
        <f>Sectors_I!Q26</f>
        <v>79075301.419300005</v>
      </c>
      <c r="R26" s="162">
        <f>Sectors_I!R26</f>
        <v>142154826.1608288</v>
      </c>
      <c r="S26" s="162">
        <f>Sectors_I!S26</f>
        <v>221230127.58022881</v>
      </c>
      <c r="T26" s="162">
        <f>Sectors_I!T26</f>
        <v>1609022.8546</v>
      </c>
      <c r="U26" s="162">
        <f>Sectors_I!U26</f>
        <v>866063.91130000004</v>
      </c>
      <c r="V26" s="162">
        <f>Sectors_I!V26</f>
        <v>2475086.7658000002</v>
      </c>
      <c r="W26" s="162">
        <f>Sectors_I!W26</f>
        <v>704275.94020000007</v>
      </c>
      <c r="X26" s="162">
        <f>Sectors_I!X26</f>
        <v>171618.34382000001</v>
      </c>
      <c r="Y26" s="162">
        <f>Sectors_I!Y26</f>
        <v>875894.2840199999</v>
      </c>
      <c r="Z26" s="162">
        <f>Sectors_I!Z26</f>
        <v>0</v>
      </c>
      <c r="AA26" s="162">
        <f>Sectors_I!AA26</f>
        <v>0</v>
      </c>
      <c r="AB26" s="162">
        <f>Sectors_I!AB26</f>
        <v>0</v>
      </c>
    </row>
    <row r="27" spans="1:28" x14ac:dyDescent="0.3">
      <c r="A27" s="102" t="s">
        <v>133</v>
      </c>
      <c r="B27" s="158">
        <f>Sectors_I!B27</f>
        <v>776025527.86989999</v>
      </c>
      <c r="C27" s="158">
        <f>Sectors_I!C27</f>
        <v>486875464.38503957</v>
      </c>
      <c r="D27" s="158">
        <f>Sectors_I!D27</f>
        <v>1262900992.2548397</v>
      </c>
      <c r="E27" s="159">
        <f>Sectors_I!E27</f>
        <v>8324931.7163298307</v>
      </c>
      <c r="F27" s="159">
        <f>Sectors_I!F27</f>
        <v>18425414.290753178</v>
      </c>
      <c r="G27" s="159">
        <f>Sectors_I!G27</f>
        <v>26750346.007183019</v>
      </c>
      <c r="H27" s="109">
        <f>Sectors_I!H27</f>
        <v>0.118809</v>
      </c>
      <c r="I27" s="105">
        <f>Sectors_I!I27</f>
        <v>8.2965187978477212E-2</v>
      </c>
      <c r="J27" s="109">
        <f>Sectors_I!J27</f>
        <v>0.104967</v>
      </c>
      <c r="K27" s="106">
        <f>Sectors_I!K27</f>
        <v>77.650400000000005</v>
      </c>
      <c r="L27" s="106">
        <f>Sectors_I!L27</f>
        <v>102.94131228402384</v>
      </c>
      <c r="M27" s="106">
        <f>Sectors_I!M27</f>
        <v>87.428600000000003</v>
      </c>
      <c r="N27" s="162">
        <f>Sectors_I!N27</f>
        <v>6620876.6701999996</v>
      </c>
      <c r="O27" s="162">
        <f>Sectors_I!O27</f>
        <v>25353094.462000001</v>
      </c>
      <c r="P27" s="162">
        <f>Sectors_I!P27</f>
        <v>31973971.132100001</v>
      </c>
      <c r="Q27" s="162">
        <f>Sectors_I!Q27</f>
        <v>733934543.19749999</v>
      </c>
      <c r="R27" s="162">
        <f>Sectors_I!R27</f>
        <v>407321250.83111042</v>
      </c>
      <c r="S27" s="162">
        <f>Sectors_I!S27</f>
        <v>1141255794.0286105</v>
      </c>
      <c r="T27" s="162">
        <f>Sectors_I!T27</f>
        <v>22572055.075299997</v>
      </c>
      <c r="U27" s="162">
        <f>Sectors_I!U27</f>
        <v>36548930.296729147</v>
      </c>
      <c r="V27" s="162">
        <f>Sectors_I!V27</f>
        <v>59120985.371929087</v>
      </c>
      <c r="W27" s="162">
        <f>Sectors_I!W27</f>
        <v>19517867.154700004</v>
      </c>
      <c r="X27" s="162">
        <f>Sectors_I!X27</f>
        <v>43005283.257200003</v>
      </c>
      <c r="Y27" s="162">
        <f>Sectors_I!Y27</f>
        <v>62523150.411899999</v>
      </c>
      <c r="Z27" s="162">
        <f>Sectors_I!Z27</f>
        <v>1062.4423999999999</v>
      </c>
      <c r="AA27" s="162">
        <f>Sectors_I!AA27</f>
        <v>0</v>
      </c>
      <c r="AB27" s="162">
        <f>Sectors_I!AB27</f>
        <v>1062.4423999999999</v>
      </c>
    </row>
    <row r="28" spans="1:28" x14ac:dyDescent="0.3">
      <c r="A28" s="102" t="s">
        <v>134</v>
      </c>
      <c r="B28" s="158">
        <f>Sectors_I!B28</f>
        <v>90105862.581999987</v>
      </c>
      <c r="C28" s="158">
        <f>Sectors_I!C28</f>
        <v>64694872.881369002</v>
      </c>
      <c r="D28" s="158">
        <f>Sectors_I!D28</f>
        <v>154800735.463269</v>
      </c>
      <c r="E28" s="159">
        <f>Sectors_I!E28</f>
        <v>567149.70977895998</v>
      </c>
      <c r="F28" s="159">
        <f>Sectors_I!F28</f>
        <v>242377.02018803998</v>
      </c>
      <c r="G28" s="159">
        <f>Sectors_I!G28</f>
        <v>809526.72996699007</v>
      </c>
      <c r="H28" s="109">
        <f>Sectors_I!H28</f>
        <v>0.122541</v>
      </c>
      <c r="I28" s="105">
        <f>Sectors_I!I28</f>
        <v>8.1847260796994004E-2</v>
      </c>
      <c r="J28" s="109">
        <f>Sectors_I!J28</f>
        <v>0.105541</v>
      </c>
      <c r="K28" s="106">
        <f>Sectors_I!K28</f>
        <v>64.6952</v>
      </c>
      <c r="L28" s="106">
        <f>Sectors_I!L28</f>
        <v>82.223665987748134</v>
      </c>
      <c r="M28" s="106">
        <f>Sectors_I!M28</f>
        <v>72.028599999999997</v>
      </c>
      <c r="N28" s="162">
        <f>Sectors_I!N28</f>
        <v>547643.25</v>
      </c>
      <c r="O28" s="162">
        <f>Sectors_I!O28</f>
        <v>0</v>
      </c>
      <c r="P28" s="162">
        <f>Sectors_I!P28</f>
        <v>547643.25</v>
      </c>
      <c r="Q28" s="162">
        <f>Sectors_I!Q28</f>
        <v>88224511.466899991</v>
      </c>
      <c r="R28" s="162">
        <f>Sectors_I!R28</f>
        <v>62496189.249169007</v>
      </c>
      <c r="S28" s="162">
        <f>Sectors_I!S28</f>
        <v>150720700.71586898</v>
      </c>
      <c r="T28" s="162">
        <f>Sectors_I!T28</f>
        <v>1326362.8122999999</v>
      </c>
      <c r="U28" s="162">
        <f>Sectors_I!U28</f>
        <v>1201031.6958000001</v>
      </c>
      <c r="V28" s="162">
        <f>Sectors_I!V28</f>
        <v>2527394.5081000002</v>
      </c>
      <c r="W28" s="162">
        <f>Sectors_I!W28</f>
        <v>554988.30279999995</v>
      </c>
      <c r="X28" s="162">
        <f>Sectors_I!X28</f>
        <v>997651.93640000001</v>
      </c>
      <c r="Y28" s="162">
        <f>Sectors_I!Y28</f>
        <v>1552640.2393</v>
      </c>
      <c r="Z28" s="162">
        <f>Sectors_I!Z28</f>
        <v>0</v>
      </c>
      <c r="AA28" s="162">
        <f>Sectors_I!AA28</f>
        <v>0</v>
      </c>
      <c r="AB28" s="162">
        <f>Sectors_I!AB28</f>
        <v>0</v>
      </c>
    </row>
    <row r="29" spans="1:28" x14ac:dyDescent="0.3">
      <c r="A29" s="102" t="s">
        <v>135</v>
      </c>
      <c r="B29" s="158">
        <f>Sectors_I!B29</f>
        <v>99288488.352216721</v>
      </c>
      <c r="C29" s="158">
        <f>Sectors_I!C29</f>
        <v>126747377.59159234</v>
      </c>
      <c r="D29" s="158">
        <f>Sectors_I!D29</f>
        <v>226035865.94390902</v>
      </c>
      <c r="E29" s="159">
        <f>Sectors_I!E29</f>
        <v>16230228.47042123</v>
      </c>
      <c r="F29" s="159">
        <f>Sectors_I!F29</f>
        <v>469230.46126742999</v>
      </c>
      <c r="G29" s="159">
        <f>Sectors_I!G29</f>
        <v>16699458.931688629</v>
      </c>
      <c r="H29" s="109">
        <f>Sectors_I!H29</f>
        <v>0.12295300000000001</v>
      </c>
      <c r="I29" s="105">
        <f>Sectors_I!I29</f>
        <v>0.11260799284791333</v>
      </c>
      <c r="J29" s="109">
        <f>Sectors_I!J29</f>
        <v>0.116781</v>
      </c>
      <c r="K29" s="106">
        <f>Sectors_I!K29</f>
        <v>62.713900000000002</v>
      </c>
      <c r="L29" s="106">
        <f>Sectors_I!L29</f>
        <v>72.304467151497022</v>
      </c>
      <c r="M29" s="106">
        <f>Sectors_I!M29</f>
        <v>68.419399999999996</v>
      </c>
      <c r="N29" s="162">
        <f>Sectors_I!N29</f>
        <v>428.42</v>
      </c>
      <c r="O29" s="162">
        <f>Sectors_I!O29</f>
        <v>0</v>
      </c>
      <c r="P29" s="162">
        <f>Sectors_I!P29</f>
        <v>428.42</v>
      </c>
      <c r="Q29" s="162">
        <f>Sectors_I!Q29</f>
        <v>81319219.462640122</v>
      </c>
      <c r="R29" s="162">
        <f>Sectors_I!R29</f>
        <v>125085634.19790387</v>
      </c>
      <c r="S29" s="162">
        <f>Sectors_I!S29</f>
        <v>206404853.66074392</v>
      </c>
      <c r="T29" s="162">
        <f>Sectors_I!T29</f>
        <v>213839.6778</v>
      </c>
      <c r="U29" s="162">
        <f>Sectors_I!U29</f>
        <v>743730.35649999999</v>
      </c>
      <c r="V29" s="162">
        <f>Sectors_I!V29</f>
        <v>957570.03429999994</v>
      </c>
      <c r="W29" s="162">
        <f>Sectors_I!W29</f>
        <v>17755429.211776599</v>
      </c>
      <c r="X29" s="162">
        <f>Sectors_I!X29</f>
        <v>918013.03718847001</v>
      </c>
      <c r="Y29" s="162">
        <f>Sectors_I!Y29</f>
        <v>18673442.248865098</v>
      </c>
      <c r="Z29" s="162">
        <f>Sectors_I!Z29</f>
        <v>0</v>
      </c>
      <c r="AA29" s="162">
        <f>Sectors_I!AA29</f>
        <v>0</v>
      </c>
      <c r="AB29" s="162">
        <f>Sectors_I!AB29</f>
        <v>0</v>
      </c>
    </row>
    <row r="30" spans="1:28" x14ac:dyDescent="0.3">
      <c r="A30" s="102" t="s">
        <v>136</v>
      </c>
      <c r="B30" s="158">
        <f>Sectors_I!B30</f>
        <v>1383384267.6058159</v>
      </c>
      <c r="C30" s="158">
        <f>Sectors_I!C30</f>
        <v>1813840099.3098843</v>
      </c>
      <c r="D30" s="158">
        <f>Sectors_I!D30</f>
        <v>3197224366.9157004</v>
      </c>
      <c r="E30" s="159">
        <f>Sectors_I!E30</f>
        <v>32535536.822008032</v>
      </c>
      <c r="F30" s="159">
        <f>Sectors_I!F30</f>
        <v>21316822.08514392</v>
      </c>
      <c r="G30" s="159">
        <f>Sectors_I!G30</f>
        <v>53852358.907151952</v>
      </c>
      <c r="H30" s="109">
        <f>Sectors_I!H30</f>
        <v>0.14152699999999999</v>
      </c>
      <c r="I30" s="105">
        <f>Sectors_I!I30</f>
        <v>8.516852722564755E-2</v>
      </c>
      <c r="J30" s="109">
        <f>Sectors_I!J30</f>
        <v>0.10965999999999999</v>
      </c>
      <c r="K30" s="106">
        <f>Sectors_I!K30</f>
        <v>69.678299999999993</v>
      </c>
      <c r="L30" s="106">
        <f>Sectors_I!L30</f>
        <v>90.867778766101296</v>
      </c>
      <c r="M30" s="106">
        <f>Sectors_I!M30</f>
        <v>81.6691</v>
      </c>
      <c r="N30" s="162">
        <f>Sectors_I!N30</f>
        <v>22956128.987300005</v>
      </c>
      <c r="O30" s="162">
        <f>Sectors_I!O30</f>
        <v>32956131.431237999</v>
      </c>
      <c r="P30" s="162">
        <f>Sectors_I!P30</f>
        <v>55912260.418538004</v>
      </c>
      <c r="Q30" s="162">
        <f>Sectors_I!Q30</f>
        <v>1289626765.256716</v>
      </c>
      <c r="R30" s="162">
        <f>Sectors_I!R30</f>
        <v>1707769928.8988574</v>
      </c>
      <c r="S30" s="162">
        <f>Sectors_I!S30</f>
        <v>2997396694.1555738</v>
      </c>
      <c r="T30" s="162">
        <f>Sectors_I!T30</f>
        <v>62518630.610900007</v>
      </c>
      <c r="U30" s="162">
        <f>Sectors_I!U30</f>
        <v>56198721.96802856</v>
      </c>
      <c r="V30" s="162">
        <f>Sectors_I!V30</f>
        <v>118717352.57892856</v>
      </c>
      <c r="W30" s="162">
        <f>Sectors_I!W30</f>
        <v>30847559.256600004</v>
      </c>
      <c r="X30" s="162">
        <f>Sectors_I!X30</f>
        <v>45095297.949298412</v>
      </c>
      <c r="Y30" s="162">
        <f>Sectors_I!Y30</f>
        <v>75942857.205898419</v>
      </c>
      <c r="Z30" s="162">
        <f>Sectors_I!Z30</f>
        <v>391312.4816</v>
      </c>
      <c r="AA30" s="162">
        <f>Sectors_I!AA30</f>
        <v>4776150.4937000005</v>
      </c>
      <c r="AB30" s="162">
        <f>Sectors_I!AB30</f>
        <v>5167462.9753</v>
      </c>
    </row>
    <row r="31" spans="1:28" x14ac:dyDescent="0.3">
      <c r="A31" s="102" t="s">
        <v>137</v>
      </c>
      <c r="B31" s="158">
        <f>Sectors_I!B31</f>
        <v>2881407856.0768003</v>
      </c>
      <c r="C31" s="158">
        <f>Sectors_I!C31</f>
        <v>371177855.1506173</v>
      </c>
      <c r="D31" s="158">
        <f>Sectors_I!D31</f>
        <v>3252585711.2275176</v>
      </c>
      <c r="E31" s="159">
        <f>Sectors_I!E31</f>
        <v>77029358.161152199</v>
      </c>
      <c r="F31" s="159">
        <f>Sectors_I!F31</f>
        <v>11055961.040861079</v>
      </c>
      <c r="G31" s="159">
        <f>Sectors_I!G31</f>
        <v>88085319.202013269</v>
      </c>
      <c r="H31" s="109">
        <f>Sectors_I!H31</f>
        <v>0.148392</v>
      </c>
      <c r="I31" s="105">
        <f>Sectors_I!I31</f>
        <v>8.6734243458617799E-2</v>
      </c>
      <c r="J31" s="109">
        <f>Sectors_I!J31</f>
        <v>0.14161000000000001</v>
      </c>
      <c r="K31" s="106">
        <f>Sectors_I!K31</f>
        <v>58.877200000000002</v>
      </c>
      <c r="L31" s="106">
        <f>Sectors_I!L31</f>
        <v>85.299587591563451</v>
      </c>
      <c r="M31" s="106">
        <f>Sectors_I!M31</f>
        <v>61.936500000000002</v>
      </c>
      <c r="N31" s="162">
        <f>Sectors_I!N31</f>
        <v>77909422.880799979</v>
      </c>
      <c r="O31" s="162">
        <f>Sectors_I!O31</f>
        <v>23703428.138406001</v>
      </c>
      <c r="P31" s="162">
        <f>Sectors_I!P31</f>
        <v>101612851.019306</v>
      </c>
      <c r="Q31" s="162">
        <f>Sectors_I!Q31</f>
        <v>2670672341.1054006</v>
      </c>
      <c r="R31" s="162">
        <f>Sectors_I!R31</f>
        <v>320964383.57655931</v>
      </c>
      <c r="S31" s="162">
        <f>Sectors_I!S31</f>
        <v>2991636724.6818595</v>
      </c>
      <c r="T31" s="162">
        <f>Sectors_I!T31</f>
        <v>112217807.83490001</v>
      </c>
      <c r="U31" s="162">
        <f>Sectors_I!U31</f>
        <v>24940612.059861999</v>
      </c>
      <c r="V31" s="162">
        <f>Sectors_I!V31</f>
        <v>137158419.89486197</v>
      </c>
      <c r="W31" s="162">
        <f>Sectors_I!W31</f>
        <v>95398228.450800002</v>
      </c>
      <c r="X31" s="162">
        <f>Sectors_I!X31</f>
        <v>23295160.247275997</v>
      </c>
      <c r="Y31" s="162">
        <f>Sectors_I!Y31</f>
        <v>118693388.698176</v>
      </c>
      <c r="Z31" s="162">
        <f>Sectors_I!Z31</f>
        <v>3119478.6857000003</v>
      </c>
      <c r="AA31" s="162">
        <f>Sectors_I!AA31</f>
        <v>1977699.2669199998</v>
      </c>
      <c r="AB31" s="162">
        <f>Sectors_I!AB31</f>
        <v>5097177.9526200006</v>
      </c>
    </row>
    <row r="32" spans="1:28" x14ac:dyDescent="0.3">
      <c r="A32" s="102" t="s">
        <v>192</v>
      </c>
      <c r="B32" s="158">
        <f>Sectors_I!B32</f>
        <v>106749495.939475</v>
      </c>
      <c r="C32" s="158">
        <f>Sectors_I!C32</f>
        <v>187206679.7454524</v>
      </c>
      <c r="D32" s="158">
        <f>Sectors_I!D32</f>
        <v>293956175.68482739</v>
      </c>
      <c r="E32" s="159">
        <f>Sectors_I!E32</f>
        <v>3737702.1657553501</v>
      </c>
      <c r="F32" s="159">
        <f>Sectors_I!F32</f>
        <v>2784571.3761603199</v>
      </c>
      <c r="G32" s="159">
        <f>Sectors_I!G32</f>
        <v>6522273.5419156607</v>
      </c>
      <c r="H32" s="109">
        <f>Sectors_I!H32</f>
        <v>0.15843599999999999</v>
      </c>
      <c r="I32" s="105">
        <f>Sectors_I!I32</f>
        <v>9.0169202524342462E-2</v>
      </c>
      <c r="J32" s="109">
        <f>Sectors_I!J32</f>
        <v>0.115553</v>
      </c>
      <c r="K32" s="106">
        <f>Sectors_I!K32</f>
        <v>62.9328</v>
      </c>
      <c r="L32" s="106">
        <f>Sectors_I!L32</f>
        <v>64.754806962900233</v>
      </c>
      <c r="M32" s="106">
        <f>Sectors_I!M32</f>
        <v>64.097200000000001</v>
      </c>
      <c r="N32" s="162">
        <f>Sectors_I!N32</f>
        <v>2898559.9417999997</v>
      </c>
      <c r="O32" s="162">
        <f>Sectors_I!O32</f>
        <v>7797129.8733599996</v>
      </c>
      <c r="P32" s="162">
        <f>Sectors_I!P32</f>
        <v>10695689.815159999</v>
      </c>
      <c r="Q32" s="162">
        <f>Sectors_I!Q32</f>
        <v>97328167.617274985</v>
      </c>
      <c r="R32" s="162">
        <f>Sectors_I!R32</f>
        <v>175545579.31991839</v>
      </c>
      <c r="S32" s="162">
        <f>Sectors_I!S32</f>
        <v>272873746.93719345</v>
      </c>
      <c r="T32" s="162">
        <f>Sectors_I!T32</f>
        <v>4124277.6861</v>
      </c>
      <c r="U32" s="162">
        <f>Sectors_I!U32</f>
        <v>1260053.5510000002</v>
      </c>
      <c r="V32" s="162">
        <f>Sectors_I!V32</f>
        <v>5384331.2369999997</v>
      </c>
      <c r="W32" s="162">
        <f>Sectors_I!W32</f>
        <v>5286896.4860999994</v>
      </c>
      <c r="X32" s="162">
        <f>Sectors_I!X32</f>
        <v>9632445.4090159982</v>
      </c>
      <c r="Y32" s="162">
        <f>Sectors_I!Y32</f>
        <v>14919341.895116</v>
      </c>
      <c r="Z32" s="162">
        <f>Sectors_I!Z32</f>
        <v>10154.15</v>
      </c>
      <c r="AA32" s="162">
        <f>Sectors_I!AA32</f>
        <v>768601.46551800007</v>
      </c>
      <c r="AB32" s="162">
        <f>Sectors_I!AB32</f>
        <v>778755.61551799998</v>
      </c>
    </row>
    <row r="33" spans="1:28" x14ac:dyDescent="0.3">
      <c r="A33" s="111" t="s">
        <v>224</v>
      </c>
      <c r="B33" s="158">
        <f>Sectors_I!B33</f>
        <v>159271131.87612891</v>
      </c>
      <c r="C33" s="158">
        <f>Sectors_I!C33</f>
        <v>512257976.40946728</v>
      </c>
      <c r="D33" s="158">
        <f>Sectors_I!D33</f>
        <v>671529108.28559613</v>
      </c>
      <c r="E33" s="159">
        <f>Sectors_I!E33</f>
        <v>4138499.2483778903</v>
      </c>
      <c r="F33" s="159">
        <f>Sectors_I!F33</f>
        <v>13215016.069516301</v>
      </c>
      <c r="G33" s="159">
        <f>Sectors_I!G33</f>
        <v>17353515.317894191</v>
      </c>
      <c r="H33" s="109">
        <f>Sectors_I!H33</f>
        <v>0.124831</v>
      </c>
      <c r="I33" s="105">
        <f>Sectors_I!I33</f>
        <v>8.9438546388794837E-2</v>
      </c>
      <c r="J33" s="109">
        <f>Sectors_I!J33</f>
        <v>9.7828600000000002E-2</v>
      </c>
      <c r="K33" s="106">
        <f>Sectors_I!K33</f>
        <v>59.4392</v>
      </c>
      <c r="L33" s="106">
        <f>Sectors_I!L33</f>
        <v>63.811576820043271</v>
      </c>
      <c r="M33" s="106">
        <f>Sectors_I!M33</f>
        <v>62.749699999999997</v>
      </c>
      <c r="N33" s="162">
        <f>Sectors_I!N33</f>
        <v>1946401.96</v>
      </c>
      <c r="O33" s="162">
        <f>Sectors_I!O33</f>
        <v>19974250.853599999</v>
      </c>
      <c r="P33" s="162">
        <f>Sectors_I!P33</f>
        <v>21920652.8136</v>
      </c>
      <c r="Q33" s="162">
        <f>Sectors_I!Q33</f>
        <v>117734091.9390289</v>
      </c>
      <c r="R33" s="162">
        <f>Sectors_I!R33</f>
        <v>377590432.82186723</v>
      </c>
      <c r="S33" s="162">
        <f>Sectors_I!S33</f>
        <v>495324524.76089609</v>
      </c>
      <c r="T33" s="162">
        <f>Sectors_I!T33</f>
        <v>36646313.240000002</v>
      </c>
      <c r="U33" s="162">
        <f>Sectors_I!U33</f>
        <v>113110306.17719999</v>
      </c>
      <c r="V33" s="162">
        <f>Sectors_I!V33</f>
        <v>149756619.41720003</v>
      </c>
      <c r="W33" s="162">
        <f>Sectors_I!W33</f>
        <v>4890726.6971000005</v>
      </c>
      <c r="X33" s="162">
        <f>Sectors_I!X33</f>
        <v>20587772.6204</v>
      </c>
      <c r="Y33" s="162">
        <f>Sectors_I!Y33</f>
        <v>25478499.317499995</v>
      </c>
      <c r="Z33" s="162">
        <f>Sectors_I!Z33</f>
        <v>0</v>
      </c>
      <c r="AA33" s="162">
        <f>Sectors_I!AA33</f>
        <v>969464.79</v>
      </c>
      <c r="AB33" s="162">
        <f>Sectors_I!AB33</f>
        <v>969464.79</v>
      </c>
    </row>
    <row r="34" spans="1:28" x14ac:dyDescent="0.3">
      <c r="A34" s="103" t="s">
        <v>138</v>
      </c>
      <c r="B34" s="158">
        <f>Sectors_I!B34</f>
        <v>18348959456.245068</v>
      </c>
      <c r="C34" s="158">
        <f>Sectors_I!C34</f>
        <v>5715032994.8691235</v>
      </c>
      <c r="D34" s="158">
        <f>Sectors_I!D34</f>
        <v>24063992451.114079</v>
      </c>
      <c r="E34" s="159">
        <f>Sectors_I!E34</f>
        <v>446518786.39387327</v>
      </c>
      <c r="F34" s="159">
        <f>Sectors_I!F34</f>
        <v>42631664.16788204</v>
      </c>
      <c r="G34" s="159">
        <f>Sectors_I!G34</f>
        <v>489150450.56165522</v>
      </c>
      <c r="H34" s="109">
        <f>Sectors_I!H34</f>
        <v>0.15201000000000001</v>
      </c>
      <c r="I34" s="105">
        <f>Sectors_I!I34</f>
        <v>7.0464536184833518E-2</v>
      </c>
      <c r="J34" s="109">
        <f>Sectors_I!J34</f>
        <v>0.133081</v>
      </c>
      <c r="K34" s="106">
        <f>Sectors_I!K34</f>
        <v>94.270200000000003</v>
      </c>
      <c r="L34" s="106">
        <f>Sectors_I!L34</f>
        <v>135.5584492349397</v>
      </c>
      <c r="M34" s="106">
        <f>Sectors_I!M34</f>
        <v>103.941</v>
      </c>
      <c r="N34" s="162">
        <f>Sectors_I!N34</f>
        <v>234443592.39776522</v>
      </c>
      <c r="O34" s="162">
        <f>Sectors_I!O34</f>
        <v>53068139.766079977</v>
      </c>
      <c r="P34" s="162">
        <f>Sectors_I!P34</f>
        <v>287511732.16384518</v>
      </c>
      <c r="Q34" s="162">
        <f>Sectors_I!Q34</f>
        <v>17125775858.396269</v>
      </c>
      <c r="R34" s="162">
        <f>Sectors_I!R34</f>
        <v>5358292461.3837671</v>
      </c>
      <c r="S34" s="162">
        <f>Sectors_I!S34</f>
        <v>22484068319.780022</v>
      </c>
      <c r="T34" s="162">
        <f>Sectors_I!T34</f>
        <v>799830740.66806114</v>
      </c>
      <c r="U34" s="162">
        <f>Sectors_I!U34</f>
        <v>242954309.6749979</v>
      </c>
      <c r="V34" s="162">
        <f>Sectors_I!V34</f>
        <v>1042785050.342959</v>
      </c>
      <c r="W34" s="162">
        <f>Sectors_I!W34</f>
        <v>361076273.46403986</v>
      </c>
      <c r="X34" s="162">
        <f>Sectors_I!X34</f>
        <v>90801937.543257266</v>
      </c>
      <c r="Y34" s="162">
        <f>Sectors_I!Y34</f>
        <v>451878211.00729716</v>
      </c>
      <c r="Z34" s="162">
        <f>Sectors_I!Z34</f>
        <v>62276583.716700003</v>
      </c>
      <c r="AA34" s="162">
        <f>Sectors_I!AA34</f>
        <v>22984286.267100003</v>
      </c>
      <c r="AB34" s="162">
        <f>Sectors_I!AB34</f>
        <v>85260869.983800009</v>
      </c>
    </row>
    <row r="35" spans="1:28" x14ac:dyDescent="0.3">
      <c r="A35" s="102" t="s">
        <v>139</v>
      </c>
      <c r="B35" s="158">
        <f>Sectors_I!B35</f>
        <v>131078194.49003538</v>
      </c>
      <c r="C35" s="158">
        <f>Sectors_I!C35</f>
        <v>61643061.453004435</v>
      </c>
      <c r="D35" s="158">
        <f>Sectors_I!D35</f>
        <v>192721255.94303983</v>
      </c>
      <c r="E35" s="159">
        <f>Sectors_I!E35</f>
        <v>3429068.4342061598</v>
      </c>
      <c r="F35" s="159">
        <f>Sectors_I!F35</f>
        <v>1450377.7341957199</v>
      </c>
      <c r="G35" s="159">
        <f>Sectors_I!G35</f>
        <v>4879446.1684018793</v>
      </c>
      <c r="H35" s="109">
        <f>Sectors_I!H35</f>
        <v>0.15804599999999999</v>
      </c>
      <c r="I35" s="105">
        <f>Sectors_I!I35</f>
        <v>8.7910495597646271E-2</v>
      </c>
      <c r="J35" s="109">
        <f>Sectors_I!J35</f>
        <v>0.135742</v>
      </c>
      <c r="K35" s="106">
        <f>Sectors_I!K35</f>
        <v>56.394500000000001</v>
      </c>
      <c r="L35" s="106">
        <f>Sectors_I!L35</f>
        <v>58.230613150477133</v>
      </c>
      <c r="M35" s="106">
        <f>Sectors_I!M35</f>
        <v>56.978999999999999</v>
      </c>
      <c r="N35" s="162">
        <f>Sectors_I!N35</f>
        <v>1439002.9225000003</v>
      </c>
      <c r="O35" s="162">
        <f>Sectors_I!O35</f>
        <v>360557.03570000001</v>
      </c>
      <c r="P35" s="162">
        <f>Sectors_I!P35</f>
        <v>1799559.9582000002</v>
      </c>
      <c r="Q35" s="162">
        <f>Sectors_I!Q35</f>
        <v>124413276.29213001</v>
      </c>
      <c r="R35" s="162">
        <f>Sectors_I!R35</f>
        <v>58386441.69890444</v>
      </c>
      <c r="S35" s="162">
        <f>Sectors_I!S35</f>
        <v>182799717.99103445</v>
      </c>
      <c r="T35" s="162">
        <f>Sectors_I!T35</f>
        <v>4374395.3382999999</v>
      </c>
      <c r="U35" s="162">
        <f>Sectors_I!U35</f>
        <v>2577199.5228999997</v>
      </c>
      <c r="V35" s="162">
        <f>Sectors_I!V35</f>
        <v>6951594.8612000002</v>
      </c>
      <c r="W35" s="162">
        <f>Sectors_I!W35</f>
        <v>2161432.3396053803</v>
      </c>
      <c r="X35" s="162">
        <f>Sectors_I!X35</f>
        <v>574198.99940000009</v>
      </c>
      <c r="Y35" s="162">
        <f>Sectors_I!Y35</f>
        <v>2735631.3390053799</v>
      </c>
      <c r="Z35" s="162">
        <f>Sectors_I!Z35</f>
        <v>129090.52</v>
      </c>
      <c r="AA35" s="162">
        <f>Sectors_I!AA35</f>
        <v>105221.23179999999</v>
      </c>
      <c r="AB35" s="162">
        <f>Sectors_I!AB35</f>
        <v>234311.7518</v>
      </c>
    </row>
    <row r="36" spans="1:28" x14ac:dyDescent="0.3">
      <c r="A36" s="102" t="s">
        <v>140</v>
      </c>
      <c r="B36" s="158">
        <f>Sectors_I!B36</f>
        <v>9678107235.8228416</v>
      </c>
      <c r="C36" s="158">
        <f>Sectors_I!C36</f>
        <v>1392510928.408917</v>
      </c>
      <c r="D36" s="158">
        <f>Sectors_I!D36</f>
        <v>11070618164.231756</v>
      </c>
      <c r="E36" s="159">
        <f>Sectors_I!E36</f>
        <v>340467997.39946973</v>
      </c>
      <c r="F36" s="159">
        <f>Sectors_I!F36</f>
        <v>8228037.7891820008</v>
      </c>
      <c r="G36" s="159">
        <f>Sectors_I!G36</f>
        <v>348696035.18865174</v>
      </c>
      <c r="H36" s="109">
        <f>Sectors_I!H36</f>
        <v>0.17017399999999999</v>
      </c>
      <c r="I36" s="105">
        <f>Sectors_I!I36</f>
        <v>6.8437538501297163E-2</v>
      </c>
      <c r="J36" s="109">
        <f>Sectors_I!J36</f>
        <v>0.15777099999999999</v>
      </c>
      <c r="K36" s="106">
        <f>Sectors_I!K36</f>
        <v>62.54</v>
      </c>
      <c r="L36" s="106">
        <f>Sectors_I!L36</f>
        <v>71.34634124320182</v>
      </c>
      <c r="M36" s="106">
        <f>Sectors_I!M36</f>
        <v>63.633899999999997</v>
      </c>
      <c r="N36" s="162">
        <f>Sectors_I!N36</f>
        <v>150419987.54446521</v>
      </c>
      <c r="O36" s="162">
        <f>Sectors_I!O36</f>
        <v>8850811.5876359995</v>
      </c>
      <c r="P36" s="162">
        <f>Sectors_I!P36</f>
        <v>159270799.13210121</v>
      </c>
      <c r="Q36" s="162">
        <f>Sectors_I!Q36</f>
        <v>8988750326.3215866</v>
      </c>
      <c r="R36" s="162">
        <f>Sectors_I!R36</f>
        <v>1336968357.7653434</v>
      </c>
      <c r="S36" s="162">
        <f>Sectors_I!S36</f>
        <v>10325718684.086927</v>
      </c>
      <c r="T36" s="162">
        <f>Sectors_I!T36</f>
        <v>430447213.42442077</v>
      </c>
      <c r="U36" s="162">
        <f>Sectors_I!U36</f>
        <v>36118541.6718041</v>
      </c>
      <c r="V36" s="162">
        <f>Sectors_I!V36</f>
        <v>466565755.09622484</v>
      </c>
      <c r="W36" s="162">
        <f>Sectors_I!W36</f>
        <v>233959956.77453455</v>
      </c>
      <c r="X36" s="162">
        <f>Sectors_I!X36</f>
        <v>15313635.120069291</v>
      </c>
      <c r="Y36" s="162">
        <f>Sectors_I!Y36</f>
        <v>249273591.89460388</v>
      </c>
      <c r="Z36" s="162">
        <f>Sectors_I!Z36</f>
        <v>24949739.302299999</v>
      </c>
      <c r="AA36" s="162">
        <f>Sectors_I!AA36</f>
        <v>4110393.8517</v>
      </c>
      <c r="AB36" s="162">
        <f>Sectors_I!AB36</f>
        <v>29060133.153999999</v>
      </c>
    </row>
    <row r="37" spans="1:28" x14ac:dyDescent="0.3">
      <c r="A37" s="102" t="s">
        <v>225</v>
      </c>
      <c r="B37" s="158">
        <f>Sectors_I!B37</f>
        <v>339188.81440000003</v>
      </c>
      <c r="C37" s="158">
        <f>Sectors_I!C37</f>
        <v>0</v>
      </c>
      <c r="D37" s="158">
        <f>Sectors_I!D37</f>
        <v>339188.81440000003</v>
      </c>
      <c r="E37" s="159">
        <f>Sectors_I!E37</f>
        <v>128178.82005929</v>
      </c>
      <c r="F37" s="159">
        <f>Sectors_I!F37</f>
        <v>0</v>
      </c>
      <c r="G37" s="159">
        <f>Sectors_I!G37</f>
        <v>128178.82005929</v>
      </c>
      <c r="H37" s="109">
        <f>Sectors_I!H37</f>
        <v>0.25080599999999997</v>
      </c>
      <c r="I37" s="105" t="str">
        <f>Sectors_I!I37</f>
        <v/>
      </c>
      <c r="J37" s="109">
        <f>Sectors_I!J37</f>
        <v>0.25080599999999997</v>
      </c>
      <c r="K37" s="106">
        <f>Sectors_I!K37</f>
        <v>42.047199999999997</v>
      </c>
      <c r="L37" s="106" t="str">
        <f>Sectors_I!L37</f>
        <v/>
      </c>
      <c r="M37" s="106">
        <f>Sectors_I!M37</f>
        <v>42.047199999999997</v>
      </c>
      <c r="N37" s="162">
        <f>Sectors_I!N37</f>
        <v>58731.601899999994</v>
      </c>
      <c r="O37" s="162">
        <f>Sectors_I!O37</f>
        <v>0</v>
      </c>
      <c r="P37" s="162">
        <f>Sectors_I!P37</f>
        <v>58731.601899999994</v>
      </c>
      <c r="Q37" s="162">
        <f>Sectors_I!Q37</f>
        <v>112336.20340000003</v>
      </c>
      <c r="R37" s="162">
        <f>Sectors_I!R37</f>
        <v>0</v>
      </c>
      <c r="S37" s="162">
        <f>Sectors_I!S37</f>
        <v>112336.20340000003</v>
      </c>
      <c r="T37" s="162">
        <f>Sectors_I!T37</f>
        <v>108117.44499999999</v>
      </c>
      <c r="U37" s="162">
        <f>Sectors_I!U37</f>
        <v>0</v>
      </c>
      <c r="V37" s="162">
        <f>Sectors_I!V37</f>
        <v>108117.44499999999</v>
      </c>
      <c r="W37" s="162">
        <f>Sectors_I!W37</f>
        <v>114274.64869999999</v>
      </c>
      <c r="X37" s="162">
        <f>Sectors_I!X37</f>
        <v>0</v>
      </c>
      <c r="Y37" s="162">
        <f>Sectors_I!Y37</f>
        <v>114274.64869999999</v>
      </c>
      <c r="Z37" s="162">
        <f>Sectors_I!Z37</f>
        <v>4460.5173000000004</v>
      </c>
      <c r="AA37" s="162">
        <f>Sectors_I!AA37</f>
        <v>0</v>
      </c>
      <c r="AB37" s="162">
        <f>Sectors_I!AB37</f>
        <v>4460.5173000000004</v>
      </c>
    </row>
    <row r="38" spans="1:28" x14ac:dyDescent="0.3">
      <c r="A38" s="102" t="s">
        <v>141</v>
      </c>
      <c r="B38" s="158">
        <f>Sectors_I!B38</f>
        <v>415968801.44815642</v>
      </c>
      <c r="C38" s="158">
        <f>Sectors_I!C38</f>
        <v>14.8316</v>
      </c>
      <c r="D38" s="158">
        <f>Sectors_I!D38</f>
        <v>415968816.27975643</v>
      </c>
      <c r="E38" s="159">
        <f>Sectors_I!E38</f>
        <v>15383985.240434548</v>
      </c>
      <c r="F38" s="159">
        <f>Sectors_I!F38</f>
        <v>0</v>
      </c>
      <c r="G38" s="159">
        <f>Sectors_I!G38</f>
        <v>15383985.24043455</v>
      </c>
      <c r="H38" s="109">
        <f>Sectors_I!H38</f>
        <v>0.127557</v>
      </c>
      <c r="I38" s="105" t="str">
        <f>Sectors_I!I38</f>
        <v/>
      </c>
      <c r="J38" s="109">
        <f>Sectors_I!J38</f>
        <v>0.127557</v>
      </c>
      <c r="K38" s="106">
        <f>Sectors_I!K38</f>
        <v>17.3094</v>
      </c>
      <c r="L38" s="106" t="str">
        <f>Sectors_I!L38</f>
        <v/>
      </c>
      <c r="M38" s="106">
        <f>Sectors_I!M38</f>
        <v>17.3094</v>
      </c>
      <c r="N38" s="162">
        <f>Sectors_I!N38</f>
        <v>6492731.6912000002</v>
      </c>
      <c r="O38" s="162">
        <f>Sectors_I!O38</f>
        <v>0</v>
      </c>
      <c r="P38" s="162">
        <f>Sectors_I!P38</f>
        <v>6492731.6912000002</v>
      </c>
      <c r="Q38" s="162">
        <f>Sectors_I!Q38</f>
        <v>399396763.27265644</v>
      </c>
      <c r="R38" s="162">
        <f>Sectors_I!R38</f>
        <v>14.8316</v>
      </c>
      <c r="S38" s="162">
        <f>Sectors_I!S38</f>
        <v>399396778.10425645</v>
      </c>
      <c r="T38" s="162">
        <f>Sectors_I!T38</f>
        <v>9031569.0845999997</v>
      </c>
      <c r="U38" s="162">
        <f>Sectors_I!U38</f>
        <v>0</v>
      </c>
      <c r="V38" s="162">
        <f>Sectors_I!V38</f>
        <v>9031569.0845999997</v>
      </c>
      <c r="W38" s="162">
        <f>Sectors_I!W38</f>
        <v>7540469.0909000002</v>
      </c>
      <c r="X38" s="162">
        <f>Sectors_I!X38</f>
        <v>0</v>
      </c>
      <c r="Y38" s="162">
        <f>Sectors_I!Y38</f>
        <v>7540469.0908999993</v>
      </c>
      <c r="Z38" s="162">
        <f>Sectors_I!Z38</f>
        <v>0</v>
      </c>
      <c r="AA38" s="162">
        <f>Sectors_I!AA38</f>
        <v>0</v>
      </c>
      <c r="AB38" s="162">
        <f>Sectors_I!AB38</f>
        <v>0</v>
      </c>
    </row>
    <row r="39" spans="1:28" x14ac:dyDescent="0.3">
      <c r="A39" s="102" t="s">
        <v>142</v>
      </c>
      <c r="B39" s="158">
        <f>Sectors_I!B39</f>
        <v>69868465.258900002</v>
      </c>
      <c r="C39" s="158">
        <f>Sectors_I!C39</f>
        <v>11644468.614598</v>
      </c>
      <c r="D39" s="158">
        <f>Sectors_I!D39</f>
        <v>81512933.873397991</v>
      </c>
      <c r="E39" s="159">
        <f>Sectors_I!E39</f>
        <v>10643211.755864222</v>
      </c>
      <c r="F39" s="159">
        <f>Sectors_I!F39</f>
        <v>4672460.6596836792</v>
      </c>
      <c r="G39" s="159">
        <f>Sectors_I!G39</f>
        <v>15315672.415547902</v>
      </c>
      <c r="H39" s="109">
        <f>Sectors_I!H39</f>
        <v>0.15116399999999999</v>
      </c>
      <c r="I39" s="105">
        <f>Sectors_I!I39</f>
        <v>8.046003387954824E-2</v>
      </c>
      <c r="J39" s="109">
        <f>Sectors_I!J39</f>
        <v>0.142539</v>
      </c>
      <c r="K39" s="106">
        <f>Sectors_I!K39</f>
        <v>210.392</v>
      </c>
      <c r="L39" s="106">
        <f>Sectors_I!L39</f>
        <v>53.153624365962351</v>
      </c>
      <c r="M39" s="106">
        <f>Sectors_I!M39</f>
        <v>190.422</v>
      </c>
      <c r="N39" s="162">
        <f>Sectors_I!N39</f>
        <v>3078213.0223999997</v>
      </c>
      <c r="O39" s="162">
        <f>Sectors_I!O39</f>
        <v>2371993.7280600001</v>
      </c>
      <c r="P39" s="162">
        <f>Sectors_I!P39</f>
        <v>5450206.7504599998</v>
      </c>
      <c r="Q39" s="162">
        <f>Sectors_I!Q39</f>
        <v>55355185.937600002</v>
      </c>
      <c r="R39" s="162">
        <f>Sectors_I!R39</f>
        <v>6626004.270738001</v>
      </c>
      <c r="S39" s="162">
        <f>Sectors_I!S39</f>
        <v>61981190.208237991</v>
      </c>
      <c r="T39" s="162">
        <f>Sectors_I!T39</f>
        <v>5244429.4088999992</v>
      </c>
      <c r="U39" s="162">
        <f>Sectors_I!U39</f>
        <v>409127.36849999998</v>
      </c>
      <c r="V39" s="162">
        <f>Sectors_I!V39</f>
        <v>5653556.7773999991</v>
      </c>
      <c r="W39" s="162">
        <f>Sectors_I!W39</f>
        <v>9268849.9124000017</v>
      </c>
      <c r="X39" s="162">
        <f>Sectors_I!X39</f>
        <v>4609336.9753599996</v>
      </c>
      <c r="Y39" s="162">
        <f>Sectors_I!Y39</f>
        <v>13878186.88776</v>
      </c>
      <c r="Z39" s="162">
        <f>Sectors_I!Z39</f>
        <v>0</v>
      </c>
      <c r="AA39" s="162">
        <f>Sectors_I!AA39</f>
        <v>0</v>
      </c>
      <c r="AB39" s="162">
        <f>Sectors_I!AB39</f>
        <v>0</v>
      </c>
    </row>
    <row r="40" spans="1:28" x14ac:dyDescent="0.3">
      <c r="A40" s="102" t="s">
        <v>143</v>
      </c>
      <c r="B40" s="158">
        <f>Sectors_I!B40</f>
        <v>458391695.19410002</v>
      </c>
      <c r="C40" s="158">
        <f>Sectors_I!C40</f>
        <v>5267856.1731200004</v>
      </c>
      <c r="D40" s="158">
        <f>Sectors_I!D40</f>
        <v>463659551.36721998</v>
      </c>
      <c r="E40" s="159">
        <f>Sectors_I!E40</f>
        <v>25338276.681873798</v>
      </c>
      <c r="F40" s="159">
        <f>Sectors_I!F40</f>
        <v>1390328.1158292601</v>
      </c>
      <c r="G40" s="159">
        <f>Sectors_I!G40</f>
        <v>26728604.797703046</v>
      </c>
      <c r="H40" s="109">
        <f>Sectors_I!H40</f>
        <v>0.329295</v>
      </c>
      <c r="I40" s="105">
        <f>Sectors_I!I40</f>
        <v>0.35271614173048432</v>
      </c>
      <c r="J40" s="109">
        <f>Sectors_I!J40</f>
        <v>0.32956200000000002</v>
      </c>
      <c r="K40" s="106">
        <f>Sectors_I!K40</f>
        <v>211.809</v>
      </c>
      <c r="L40" s="106">
        <f>Sectors_I!L40</f>
        <v>98.22953501696054</v>
      </c>
      <c r="M40" s="106">
        <f>Sectors_I!M40</f>
        <v>210.52500000000001</v>
      </c>
      <c r="N40" s="162">
        <f>Sectors_I!N40</f>
        <v>12682806.5593</v>
      </c>
      <c r="O40" s="162">
        <f>Sectors_I!O40</f>
        <v>1309234.0048</v>
      </c>
      <c r="P40" s="162">
        <f>Sectors_I!P40</f>
        <v>13992040.564100003</v>
      </c>
      <c r="Q40" s="162">
        <f>Sectors_I!Q40</f>
        <v>413212387.40859997</v>
      </c>
      <c r="R40" s="162">
        <f>Sectors_I!R40</f>
        <v>3688799.5116200009</v>
      </c>
      <c r="S40" s="162">
        <f>Sectors_I!S40</f>
        <v>416901186.92021996</v>
      </c>
      <c r="T40" s="162">
        <f>Sectors_I!T40</f>
        <v>30179266.361000001</v>
      </c>
      <c r="U40" s="162">
        <f>Sectors_I!U40</f>
        <v>256229.00410000002</v>
      </c>
      <c r="V40" s="162">
        <f>Sectors_I!V40</f>
        <v>30435495.365100004</v>
      </c>
      <c r="W40" s="162">
        <f>Sectors_I!W40</f>
        <v>13095172.074500002</v>
      </c>
      <c r="X40" s="162">
        <f>Sectors_I!X40</f>
        <v>1322827.6574000001</v>
      </c>
      <c r="Y40" s="162">
        <f>Sectors_I!Y40</f>
        <v>14417999.731899999</v>
      </c>
      <c r="Z40" s="162">
        <f>Sectors_I!Z40</f>
        <v>1904869.35</v>
      </c>
      <c r="AA40" s="162">
        <f>Sectors_I!AA40</f>
        <v>0</v>
      </c>
      <c r="AB40" s="162">
        <f>Sectors_I!AB40</f>
        <v>1904869.35</v>
      </c>
    </row>
    <row r="41" spans="1:28" x14ac:dyDescent="0.3">
      <c r="A41" s="102" t="s">
        <v>144</v>
      </c>
      <c r="B41" s="158">
        <f>Sectors_I!B41</f>
        <v>7256155501.1539345</v>
      </c>
      <c r="C41" s="158">
        <f>Sectors_I!C41</f>
        <v>4242791563.2657838</v>
      </c>
      <c r="D41" s="158">
        <f>Sectors_I!D41</f>
        <v>11498947064.419718</v>
      </c>
      <c r="E41" s="159">
        <f>Sectors_I!E41</f>
        <v>49059726.458029822</v>
      </c>
      <c r="F41" s="159">
        <f>Sectors_I!F41</f>
        <v>26825984.63119138</v>
      </c>
      <c r="G41" s="159">
        <f>Sectors_I!G41</f>
        <v>75885711.089221209</v>
      </c>
      <c r="H41" s="109">
        <f>Sectors_I!H41</f>
        <v>0.11699900000000001</v>
      </c>
      <c r="I41" s="105">
        <f>Sectors_I!I41</f>
        <v>7.0429185466828775E-2</v>
      </c>
      <c r="J41" s="109">
        <f>Sectors_I!J41</f>
        <v>9.9886000000000003E-2</v>
      </c>
      <c r="K41" s="106">
        <f>Sectors_I!K41</f>
        <v>137.339</v>
      </c>
      <c r="L41" s="106">
        <f>Sectors_I!L41</f>
        <v>158.29858242852967</v>
      </c>
      <c r="M41" s="106">
        <f>Sectors_I!M41</f>
        <v>144.99600000000001</v>
      </c>
      <c r="N41" s="162">
        <f>Sectors_I!N41</f>
        <v>56125170.925700001</v>
      </c>
      <c r="O41" s="162">
        <f>Sectors_I!O41</f>
        <v>40113756.998753972</v>
      </c>
      <c r="P41" s="162">
        <f>Sectors_I!P41</f>
        <v>96238927.924553975</v>
      </c>
      <c r="Q41" s="162">
        <f>Sectors_I!Q41</f>
        <v>6818432060.7416945</v>
      </c>
      <c r="R41" s="162">
        <f>Sectors_I!R41</f>
        <v>3951550076.375092</v>
      </c>
      <c r="S41" s="162">
        <f>Sectors_I!S41</f>
        <v>10769982137.116787</v>
      </c>
      <c r="T41" s="162">
        <f>Sectors_I!T41</f>
        <v>313226375.67154044</v>
      </c>
      <c r="U41" s="162">
        <f>Sectors_I!U41</f>
        <v>203577571.12559378</v>
      </c>
      <c r="V41" s="162">
        <f>Sectors_I!V41</f>
        <v>516803946.79713422</v>
      </c>
      <c r="W41" s="162">
        <f>Sectors_I!W41</f>
        <v>89208640.713599995</v>
      </c>
      <c r="X41" s="162">
        <f>Sectors_I!X41</f>
        <v>68895244.581497982</v>
      </c>
      <c r="Y41" s="162">
        <f>Sectors_I!Y41</f>
        <v>158103885.29509801</v>
      </c>
      <c r="Z41" s="162">
        <f>Sectors_I!Z41</f>
        <v>35288424.027099997</v>
      </c>
      <c r="AA41" s="162">
        <f>Sectors_I!AA41</f>
        <v>18768671.183600001</v>
      </c>
      <c r="AB41" s="162">
        <f>Sectors_I!AB41</f>
        <v>54057095.210699998</v>
      </c>
    </row>
    <row r="42" spans="1:28" s="115" customFormat="1" x14ac:dyDescent="0.3">
      <c r="A42" s="111" t="s">
        <v>145</v>
      </c>
      <c r="B42" s="160">
        <f>Sectors_I!B42</f>
        <v>5347044134.0730724</v>
      </c>
      <c r="C42" s="160">
        <f>Sectors_I!C42</f>
        <v>3497982034.7937112</v>
      </c>
      <c r="D42" s="160">
        <f>Sectors_I!D42</f>
        <v>8845026168.8668823</v>
      </c>
      <c r="E42" s="161">
        <f>Sectors_I!E42</f>
        <v>40576679.928113781</v>
      </c>
      <c r="F42" s="161">
        <f>Sectors_I!F42</f>
        <v>23400129.847428787</v>
      </c>
      <c r="G42" s="161">
        <f>Sectors_I!G42</f>
        <v>63976809.775542594</v>
      </c>
      <c r="H42" s="112">
        <f>Sectors_I!H42</f>
        <v>0.115634</v>
      </c>
      <c r="I42" s="113">
        <f>Sectors_I!I42</f>
        <v>7.0570538644758554E-2</v>
      </c>
      <c r="J42" s="112">
        <f>Sectors_I!J42</f>
        <v>9.8024299999999995E-2</v>
      </c>
      <c r="K42" s="114">
        <f>Sectors_I!K42</f>
        <v>140.43100000000001</v>
      </c>
      <c r="L42" s="114">
        <f>Sectors_I!L42</f>
        <v>160.47428120601799</v>
      </c>
      <c r="M42" s="114">
        <f>Sectors_I!M42</f>
        <v>148.285</v>
      </c>
      <c r="N42" s="163">
        <f>Sectors_I!N42</f>
        <v>47267085.454700001</v>
      </c>
      <c r="O42" s="163">
        <f>Sectors_I!O42</f>
        <v>32568430.775923979</v>
      </c>
      <c r="P42" s="163">
        <f>Sectors_I!P42</f>
        <v>79835516.23062402</v>
      </c>
      <c r="Q42" s="163">
        <f>Sectors_I!Q42</f>
        <v>4995965040.6025724</v>
      </c>
      <c r="R42" s="163">
        <f>Sectors_I!R42</f>
        <v>3244294245.9551392</v>
      </c>
      <c r="S42" s="163">
        <f>Sectors_I!S42</f>
        <v>8240259286.5577106</v>
      </c>
      <c r="T42" s="163">
        <f>Sectors_I!T42</f>
        <v>240904383.28260002</v>
      </c>
      <c r="U42" s="163">
        <f>Sectors_I!U42</f>
        <v>175953743.10498405</v>
      </c>
      <c r="V42" s="163">
        <f>Sectors_I!V42</f>
        <v>416858126.38768411</v>
      </c>
      <c r="W42" s="163">
        <f>Sectors_I!W42</f>
        <v>75334797.052400008</v>
      </c>
      <c r="X42" s="163">
        <f>Sectors_I!X42</f>
        <v>61139977.644987985</v>
      </c>
      <c r="Y42" s="163">
        <f>Sectors_I!Y42</f>
        <v>136474774.69738802</v>
      </c>
      <c r="Z42" s="163">
        <f>Sectors_I!Z42</f>
        <v>34839913.135499999</v>
      </c>
      <c r="AA42" s="163">
        <f>Sectors_I!AA42</f>
        <v>16594068.0886</v>
      </c>
      <c r="AB42" s="163">
        <f>Sectors_I!AB42</f>
        <v>51433981.224099994</v>
      </c>
    </row>
    <row r="43" spans="1:28" s="115" customFormat="1" x14ac:dyDescent="0.3">
      <c r="A43" s="111" t="s">
        <v>146</v>
      </c>
      <c r="B43" s="160">
        <f>Sectors_I!B43</f>
        <v>1195457768.2000003</v>
      </c>
      <c r="C43" s="160">
        <f>Sectors_I!C43</f>
        <v>519910073.50879723</v>
      </c>
      <c r="D43" s="160">
        <f>Sectors_I!D43</f>
        <v>1715367841.7088971</v>
      </c>
      <c r="E43" s="161">
        <f>Sectors_I!E43</f>
        <v>3772512.4213701603</v>
      </c>
      <c r="F43" s="161">
        <f>Sectors_I!F43</f>
        <v>1970797.2114947801</v>
      </c>
      <c r="G43" s="161">
        <f>Sectors_I!G43</f>
        <v>5743309.63286494</v>
      </c>
      <c r="H43" s="112">
        <f>Sectors_I!H43</f>
        <v>0.114437</v>
      </c>
      <c r="I43" s="113">
        <f>Sectors_I!I43</f>
        <v>7.0143942955784952E-2</v>
      </c>
      <c r="J43" s="112">
        <f>Sectors_I!J43</f>
        <v>0.10113900000000001</v>
      </c>
      <c r="K43" s="114">
        <f>Sectors_I!K43</f>
        <v>139.44</v>
      </c>
      <c r="L43" s="114">
        <f>Sectors_I!L43</f>
        <v>140.74676721913795</v>
      </c>
      <c r="M43" s="114">
        <f>Sectors_I!M43</f>
        <v>139.83199999999999</v>
      </c>
      <c r="N43" s="163">
        <f>Sectors_I!N43</f>
        <v>4515733.4997000005</v>
      </c>
      <c r="O43" s="163">
        <f>Sectors_I!O43</f>
        <v>6624789.0054300008</v>
      </c>
      <c r="P43" s="163">
        <f>Sectors_I!P43</f>
        <v>11140522.505130002</v>
      </c>
      <c r="Q43" s="163">
        <f>Sectors_I!Q43</f>
        <v>1144172446.2328002</v>
      </c>
      <c r="R43" s="163">
        <f>Sectors_I!R43</f>
        <v>500335828.3725875</v>
      </c>
      <c r="S43" s="163">
        <f>Sectors_I!S43</f>
        <v>1644508274.6055875</v>
      </c>
      <c r="T43" s="163">
        <f>Sectors_I!T43</f>
        <v>44225137.917899996</v>
      </c>
      <c r="U43" s="163">
        <f>Sectors_I!U43</f>
        <v>11388277.95107973</v>
      </c>
      <c r="V43" s="163">
        <f>Sectors_I!V43</f>
        <v>55613415.868879735</v>
      </c>
      <c r="W43" s="163">
        <f>Sectors_I!W43</f>
        <v>6837972.1861999994</v>
      </c>
      <c r="X43" s="163">
        <f>Sectors_I!X43</f>
        <v>6011395.3046300001</v>
      </c>
      <c r="Y43" s="163">
        <f>Sectors_I!Y43</f>
        <v>12849367.49083</v>
      </c>
      <c r="Z43" s="163">
        <f>Sectors_I!Z43</f>
        <v>222211.86309999999</v>
      </c>
      <c r="AA43" s="163">
        <f>Sectors_I!AA43</f>
        <v>2174571.8805</v>
      </c>
      <c r="AB43" s="163">
        <f>Sectors_I!AB43</f>
        <v>2396783.7436000002</v>
      </c>
    </row>
    <row r="44" spans="1:28" s="115" customFormat="1" x14ac:dyDescent="0.3">
      <c r="A44" s="111" t="s">
        <v>226</v>
      </c>
      <c r="B44" s="160">
        <f>Sectors_I!B44</f>
        <v>713653598.88076246</v>
      </c>
      <c r="C44" s="160">
        <f>Sectors_I!C44</f>
        <v>224899454.96317598</v>
      </c>
      <c r="D44" s="160">
        <f>Sectors_I!D44</f>
        <v>938553053.84403849</v>
      </c>
      <c r="E44" s="161">
        <f>Sectors_I!E44</f>
        <v>4710534.1085458798</v>
      </c>
      <c r="F44" s="161">
        <f>Sectors_I!F44</f>
        <v>1455057.5722678197</v>
      </c>
      <c r="G44" s="161">
        <f>Sectors_I!G44</f>
        <v>6165591.6808136897</v>
      </c>
      <c r="H44" s="112">
        <f>Sectors_I!H44</f>
        <v>0.13234599999999999</v>
      </c>
      <c r="I44" s="113">
        <f>Sectors_I!I44</f>
        <v>6.9084085897997818E-2</v>
      </c>
      <c r="J44" s="112">
        <f>Sectors_I!J44</f>
        <v>0.11647200000000001</v>
      </c>
      <c r="K44" s="114">
        <f>Sectors_I!K44</f>
        <v>110.703</v>
      </c>
      <c r="L44" s="114">
        <f>Sectors_I!L44</f>
        <v>165.08729241699706</v>
      </c>
      <c r="M44" s="114">
        <f>Sectors_I!M44</f>
        <v>123.53700000000001</v>
      </c>
      <c r="N44" s="163">
        <f>Sectors_I!N44</f>
        <v>4342351.9713000003</v>
      </c>
      <c r="O44" s="163">
        <f>Sectors_I!O44</f>
        <v>920537.21749999991</v>
      </c>
      <c r="P44" s="163">
        <f>Sectors_I!P44</f>
        <v>5262889.1888000006</v>
      </c>
      <c r="Q44" s="163">
        <f>Sectors_I!Q44</f>
        <v>678294573.90622211</v>
      </c>
      <c r="R44" s="163">
        <f>Sectors_I!R44</f>
        <v>206920002.04716596</v>
      </c>
      <c r="S44" s="163">
        <f>Sectors_I!S44</f>
        <v>885214575.95348811</v>
      </c>
      <c r="T44" s="163">
        <f>Sectors_I!T44</f>
        <v>28096854.47104042</v>
      </c>
      <c r="U44" s="163">
        <f>Sectors_I!U44</f>
        <v>16235550.069530003</v>
      </c>
      <c r="V44" s="163">
        <f>Sectors_I!V44</f>
        <v>44332404.540570423</v>
      </c>
      <c r="W44" s="163">
        <f>Sectors_I!W44</f>
        <v>7035871.4749999996</v>
      </c>
      <c r="X44" s="163">
        <f>Sectors_I!X44</f>
        <v>1743871.6319800001</v>
      </c>
      <c r="Y44" s="163">
        <f>Sectors_I!Y44</f>
        <v>8779743.1069799997</v>
      </c>
      <c r="Z44" s="163">
        <f>Sectors_I!Z44</f>
        <v>226299.02850000001</v>
      </c>
      <c r="AA44" s="163">
        <f>Sectors_I!AA44</f>
        <v>31.214500000000001</v>
      </c>
      <c r="AB44" s="163">
        <f>Sectors_I!AB44</f>
        <v>226330.24299999999</v>
      </c>
    </row>
    <row r="45" spans="1:28" x14ac:dyDescent="0.3">
      <c r="A45" s="102" t="s">
        <v>228</v>
      </c>
      <c r="B45" s="158">
        <f>Sectors_I!B45</f>
        <v>332631615.09759998</v>
      </c>
      <c r="C45" s="158">
        <f>Sectors_I!C45</f>
        <v>1142180.6780999999</v>
      </c>
      <c r="D45" s="158">
        <f>Sectors_I!D45</f>
        <v>333773795.77569997</v>
      </c>
      <c r="E45" s="159">
        <f>Sectors_I!E45</f>
        <v>1973461.6359999999</v>
      </c>
      <c r="F45" s="159">
        <f>Sectors_I!F45</f>
        <v>64390.350599999998</v>
      </c>
      <c r="G45" s="159">
        <f>Sectors_I!G45</f>
        <v>2037851.9867</v>
      </c>
      <c r="H45" s="109">
        <f>Sectors_I!H45</f>
        <v>0.197431</v>
      </c>
      <c r="I45" s="105">
        <f>Sectors_I!I45</f>
        <v>0.19390499999999999</v>
      </c>
      <c r="J45" s="109">
        <f>Sectors_I!J45</f>
        <v>0.19744100000000001</v>
      </c>
      <c r="K45" s="106">
        <f>Sectors_I!K45</f>
        <v>16.6175</v>
      </c>
      <c r="L45" s="106">
        <f>Sectors_I!L45</f>
        <v>126.607</v>
      </c>
      <c r="M45" s="106">
        <f>Sectors_I!M45</f>
        <v>16.989599999999999</v>
      </c>
      <c r="N45" s="162">
        <f>Sectors_I!N45</f>
        <v>4132531.4503000001</v>
      </c>
      <c r="O45" s="162">
        <f>Sectors_I!O45</f>
        <v>61786.411030000003</v>
      </c>
      <c r="P45" s="162">
        <f>Sectors_I!P45</f>
        <v>4194317.8613299998</v>
      </c>
      <c r="Q45" s="162">
        <f>Sectors_I!Q45</f>
        <v>319741238.20359993</v>
      </c>
      <c r="R45" s="162">
        <f>Sectors_I!R45</f>
        <v>1039845.47647</v>
      </c>
      <c r="S45" s="162">
        <f>Sectors_I!S45</f>
        <v>320781083.68006992</v>
      </c>
      <c r="T45" s="162">
        <f>Sectors_I!T45</f>
        <v>7177315.6442</v>
      </c>
      <c r="U45" s="162">
        <f>Sectors_I!U45</f>
        <v>15640.992099999999</v>
      </c>
      <c r="V45" s="162">
        <f>Sectors_I!V45</f>
        <v>7192956.6363000004</v>
      </c>
      <c r="W45" s="162">
        <f>Sectors_I!W45</f>
        <v>5713061.2497999994</v>
      </c>
      <c r="X45" s="162">
        <f>Sectors_I!X45</f>
        <v>86694.209529999993</v>
      </c>
      <c r="Y45" s="162">
        <f>Sectors_I!Y45</f>
        <v>5799755.45933</v>
      </c>
      <c r="Z45" s="162">
        <f>Sectors_I!Z45</f>
        <v>0</v>
      </c>
      <c r="AA45" s="162">
        <f>Sectors_I!AA45</f>
        <v>0</v>
      </c>
      <c r="AB45" s="162">
        <f>Sectors_I!AB45</f>
        <v>0</v>
      </c>
    </row>
    <row r="46" spans="1:28" x14ac:dyDescent="0.3">
      <c r="A46" s="102" t="s">
        <v>227</v>
      </c>
      <c r="B46" s="158">
        <f>Sectors_I!B46</f>
        <v>6418758.9653000003</v>
      </c>
      <c r="C46" s="158">
        <f>Sectors_I!C46</f>
        <v>32921.443700000003</v>
      </c>
      <c r="D46" s="158">
        <f>Sectors_I!D46</f>
        <v>6451680.409</v>
      </c>
      <c r="E46" s="159">
        <f>Sectors_I!E46</f>
        <v>94879.954921169992</v>
      </c>
      <c r="F46" s="159">
        <f>Sectors_I!F46</f>
        <v>84.887</v>
      </c>
      <c r="G46" s="159">
        <f>Sectors_I!G46</f>
        <v>94964.841921169995</v>
      </c>
      <c r="H46" s="109">
        <f>Sectors_I!H46</f>
        <v>5.3268099999999999E-2</v>
      </c>
      <c r="I46" s="105">
        <f>Sectors_I!I46</f>
        <v>7.0000000000000007E-2</v>
      </c>
      <c r="J46" s="109">
        <f>Sectors_I!J46</f>
        <v>5.3250899999999997E-2</v>
      </c>
      <c r="K46" s="106">
        <f>Sectors_I!K46</f>
        <v>60.131900000000002</v>
      </c>
      <c r="L46" s="106">
        <f>Sectors_I!L46</f>
        <v>121.733</v>
      </c>
      <c r="M46" s="106">
        <f>Sectors_I!M46</f>
        <v>60.456099999999999</v>
      </c>
      <c r="N46" s="162">
        <f>Sectors_I!N46</f>
        <v>14416.66</v>
      </c>
      <c r="O46" s="162">
        <f>Sectors_I!O46</f>
        <v>0</v>
      </c>
      <c r="P46" s="162">
        <f>Sectors_I!P46</f>
        <v>14416.66</v>
      </c>
      <c r="Q46" s="162">
        <f>Sectors_I!Q46</f>
        <v>6362284.0053000003</v>
      </c>
      <c r="R46" s="162">
        <f>Sectors_I!R46</f>
        <v>32921.443700000003</v>
      </c>
      <c r="S46" s="162">
        <f>Sectors_I!S46</f>
        <v>6395205.449</v>
      </c>
      <c r="T46" s="162">
        <f>Sectors_I!T46</f>
        <v>42058.3</v>
      </c>
      <c r="U46" s="162">
        <f>Sectors_I!U46</f>
        <v>0</v>
      </c>
      <c r="V46" s="162">
        <f>Sectors_I!V46</f>
        <v>42058.3</v>
      </c>
      <c r="W46" s="162">
        <f>Sectors_I!W46</f>
        <v>14416.66</v>
      </c>
      <c r="X46" s="162">
        <f>Sectors_I!X46</f>
        <v>0</v>
      </c>
      <c r="Y46" s="162">
        <f>Sectors_I!Y46</f>
        <v>14416.66</v>
      </c>
      <c r="Z46" s="162">
        <f>Sectors_I!Z46</f>
        <v>0</v>
      </c>
      <c r="AA46" s="162">
        <f>Sectors_I!AA46</f>
        <v>0</v>
      </c>
      <c r="AB46" s="162">
        <f>Sectors_I!AB46</f>
        <v>0</v>
      </c>
    </row>
    <row r="47" spans="1:28" x14ac:dyDescent="0.3">
      <c r="A47" s="103" t="s">
        <v>277</v>
      </c>
      <c r="B47" s="158">
        <f>Sectors_I!B47</f>
        <v>32570951979.844616</v>
      </c>
      <c r="C47" s="158">
        <f>Sectors_I!C47</f>
        <v>25740120815.018959</v>
      </c>
      <c r="D47" s="158">
        <f>Sectors_I!D47</f>
        <v>58311072794.863487</v>
      </c>
      <c r="E47" s="159">
        <f>Sectors_I!E47</f>
        <v>730698666.92104733</v>
      </c>
      <c r="F47" s="159">
        <f>Sectors_I!F47</f>
        <v>292236989.73904103</v>
      </c>
      <c r="G47" s="159">
        <f>Sectors_I!G47</f>
        <v>1022935656.6601883</v>
      </c>
      <c r="H47" s="109">
        <f>Sectors_I!H47</f>
        <v>0.14524200000000001</v>
      </c>
      <c r="I47" s="105">
        <f>Sectors_I!I47</f>
        <v>8.9949039438156062E-2</v>
      </c>
      <c r="J47" s="109">
        <f>Sectors_I!J47</f>
        <v>0.11902600000000001</v>
      </c>
      <c r="K47" s="106">
        <f>Sectors_I!K47</f>
        <v>79.971199999999996</v>
      </c>
      <c r="L47" s="106">
        <f>Sectors_I!L47</f>
        <v>97.019456371510302</v>
      </c>
      <c r="M47" s="106">
        <f>Sectors_I!M47</f>
        <v>87.467699999999994</v>
      </c>
      <c r="N47" s="162">
        <f>Sectors_I!N47</f>
        <v>490709855.30933118</v>
      </c>
      <c r="O47" s="162">
        <f>Sectors_I!O47</f>
        <v>515746066.60532731</v>
      </c>
      <c r="P47" s="162">
        <f>Sectors_I!P47</f>
        <v>1006455921.9145585</v>
      </c>
      <c r="Q47" s="162">
        <f>Sectors_I!Q47</f>
        <v>30240754351.773182</v>
      </c>
      <c r="R47" s="162">
        <f>Sectors_I!R47</f>
        <v>23486501021.429661</v>
      </c>
      <c r="S47" s="162">
        <f>Sectors_I!S47</f>
        <v>53727255373.202866</v>
      </c>
      <c r="T47" s="162">
        <f>Sectors_I!T47</f>
        <v>1487172968.8801122</v>
      </c>
      <c r="U47" s="162">
        <f>Sectors_I!U47</f>
        <v>1512844770.2705646</v>
      </c>
      <c r="V47" s="162">
        <f>Sectors_I!V47</f>
        <v>3000017739.1506763</v>
      </c>
      <c r="W47" s="162">
        <f>Sectors_I!W47</f>
        <v>775241452.27992129</v>
      </c>
      <c r="X47" s="162">
        <f>Sectors_I!X47</f>
        <v>682760202.87622523</v>
      </c>
      <c r="Y47" s="162">
        <f>Sectors_I!Y47</f>
        <v>1458001655.1560471</v>
      </c>
      <c r="Z47" s="162">
        <f>Sectors_I!Z47</f>
        <v>67783206.911400005</v>
      </c>
      <c r="AA47" s="162">
        <f>Sectors_I!AA47</f>
        <v>58014820.442508012</v>
      </c>
      <c r="AB47" s="162">
        <f>Sectors_I!AB47</f>
        <v>125798027.353908</v>
      </c>
    </row>
    <row r="48" spans="1:28" x14ac:dyDescent="0.3">
      <c r="A48" s="104" t="s">
        <v>230</v>
      </c>
      <c r="B48" s="158">
        <f>Sectors_I!B48</f>
        <v>6420369340.0307312</v>
      </c>
      <c r="C48" s="158">
        <f>Sectors_I!C48</f>
        <v>13553319680.722672</v>
      </c>
      <c r="D48" s="158">
        <f>Sectors_I!D48</f>
        <v>19973689020.753506</v>
      </c>
      <c r="E48" s="159">
        <f>Sectors_I!E48</f>
        <v>92243657.43502748</v>
      </c>
      <c r="F48" s="159">
        <f>Sectors_I!F48</f>
        <v>128857373.92192943</v>
      </c>
      <c r="G48" s="159">
        <f>Sectors_I!G48</f>
        <v>221101031.35685688</v>
      </c>
      <c r="H48" s="109">
        <f>Sectors_I!H48</f>
        <v>0.122</v>
      </c>
      <c r="I48" s="105">
        <f>Sectors_I!I48</f>
        <v>9.8043123593423237E-2</v>
      </c>
      <c r="J48" s="109">
        <f>Sectors_I!J48</f>
        <v>0.10569000000000001</v>
      </c>
      <c r="K48" s="106">
        <f>Sectors_I!K48</f>
        <v>59.883099999999999</v>
      </c>
      <c r="L48" s="106">
        <f>Sectors_I!L48</f>
        <v>82.626105454057338</v>
      </c>
      <c r="M48" s="106">
        <f>Sectors_I!M48</f>
        <v>75.342100000000002</v>
      </c>
      <c r="N48" s="162">
        <f>Sectors_I!N48</f>
        <v>60276381.600199997</v>
      </c>
      <c r="O48" s="162">
        <f>Sectors_I!O48</f>
        <v>208351213.22888899</v>
      </c>
      <c r="P48" s="162">
        <f>Sectors_I!P48</f>
        <v>268627594.82908905</v>
      </c>
      <c r="Q48" s="162">
        <f>Sectors_I!Q48</f>
        <v>5942848313.6828899</v>
      </c>
      <c r="R48" s="162">
        <f>Sectors_I!R48</f>
        <v>12360921480.865566</v>
      </c>
      <c r="S48" s="162">
        <f>Sectors_I!S48</f>
        <v>18303769794.548561</v>
      </c>
      <c r="T48" s="162">
        <f>Sectors_I!T48</f>
        <v>339914469.14715093</v>
      </c>
      <c r="U48" s="162">
        <f>Sectors_I!U48</f>
        <v>952781974.56595409</v>
      </c>
      <c r="V48" s="162">
        <f>Sectors_I!V48</f>
        <v>1292696443.713105</v>
      </c>
      <c r="W48" s="162">
        <f>Sectors_I!W48</f>
        <v>137606557.2006906</v>
      </c>
      <c r="X48" s="162">
        <f>Sectors_I!X48</f>
        <v>210892119.96824938</v>
      </c>
      <c r="Y48" s="162">
        <f>Sectors_I!Y48</f>
        <v>348498677.16894001</v>
      </c>
      <c r="Z48" s="162">
        <f>Sectors_I!Z48</f>
        <v>0</v>
      </c>
      <c r="AA48" s="162">
        <f>Sectors_I!AA48</f>
        <v>28724105.322899997</v>
      </c>
      <c r="AB48" s="162">
        <f>Sectors_I!AB48</f>
        <v>28724105.322899997</v>
      </c>
    </row>
    <row r="49" spans="1:28" x14ac:dyDescent="0.3">
      <c r="A49" s="104" t="s">
        <v>231</v>
      </c>
      <c r="B49" s="158">
        <f>Sectors_I!B49</f>
        <v>3582738355.0572309</v>
      </c>
      <c r="C49" s="158">
        <f>Sectors_I!C49</f>
        <v>5876164042.3826828</v>
      </c>
      <c r="D49" s="158">
        <f>Sectors_I!D49</f>
        <v>9458902397.4400196</v>
      </c>
      <c r="E49" s="159">
        <f>Sectors_I!E49</f>
        <v>73546435.434946269</v>
      </c>
      <c r="F49" s="159">
        <f>Sectors_I!F49</f>
        <v>107173711.40632057</v>
      </c>
      <c r="G49" s="159">
        <f>Sectors_I!G49</f>
        <v>180720146.84126687</v>
      </c>
      <c r="H49" s="109">
        <f>Sectors_I!H49</f>
        <v>0.12753400000000001</v>
      </c>
      <c r="I49" s="105">
        <f>Sectors_I!I49</f>
        <v>7.9537510596217789E-2</v>
      </c>
      <c r="J49" s="109">
        <f>Sectors_I!J49</f>
        <v>9.7486000000000003E-2</v>
      </c>
      <c r="K49" s="106">
        <f>Sectors_I!K49</f>
        <v>71.908500000000004</v>
      </c>
      <c r="L49" s="106">
        <f>Sectors_I!L49</f>
        <v>90.052100310929262</v>
      </c>
      <c r="M49" s="106">
        <f>Sectors_I!M49</f>
        <v>83.209400000000002</v>
      </c>
      <c r="N49" s="162">
        <f>Sectors_I!N49</f>
        <v>99182526.620265916</v>
      </c>
      <c r="O49" s="162">
        <f>Sectors_I!O49</f>
        <v>236951998.02750829</v>
      </c>
      <c r="P49" s="162">
        <f>Sectors_I!P49</f>
        <v>336134524.64777422</v>
      </c>
      <c r="Q49" s="162">
        <f>Sectors_I!Q49</f>
        <v>3289481694.2807398</v>
      </c>
      <c r="R49" s="162">
        <f>Sectors_I!R49</f>
        <v>5239875566.0261841</v>
      </c>
      <c r="S49" s="162">
        <f>Sectors_I!S49</f>
        <v>8529357260.3070297</v>
      </c>
      <c r="T49" s="162">
        <f>Sectors_I!T49</f>
        <v>140608970.83400002</v>
      </c>
      <c r="U49" s="162">
        <f>Sectors_I!U49</f>
        <v>276845994.32392228</v>
      </c>
      <c r="V49" s="162">
        <f>Sectors_I!V49</f>
        <v>417454965.15792233</v>
      </c>
      <c r="W49" s="162">
        <f>Sectors_I!W49</f>
        <v>148610196.6663909</v>
      </c>
      <c r="X49" s="162">
        <f>Sectors_I!X49</f>
        <v>352960258.31616873</v>
      </c>
      <c r="Y49" s="162">
        <f>Sectors_I!Y49</f>
        <v>501570454.98255962</v>
      </c>
      <c r="Z49" s="162">
        <f>Sectors_I!Z49</f>
        <v>4037493.2761000004</v>
      </c>
      <c r="AA49" s="162">
        <f>Sectors_I!AA49</f>
        <v>6482223.7164080003</v>
      </c>
      <c r="AB49" s="162">
        <f>Sectors_I!AB49</f>
        <v>10519716.992508</v>
      </c>
    </row>
    <row r="50" spans="1:28" x14ac:dyDescent="0.3">
      <c r="A50" s="104" t="s">
        <v>232</v>
      </c>
      <c r="B50" s="158">
        <f>Sectors_I!B50</f>
        <v>6399001141.899909</v>
      </c>
      <c r="C50" s="158">
        <f>Sectors_I!C50</f>
        <v>1325478290.2192302</v>
      </c>
      <c r="D50" s="158">
        <f>Sectors_I!D50</f>
        <v>7724479432.1191387</v>
      </c>
      <c r="E50" s="159">
        <f>Sectors_I!E50</f>
        <v>173719124.877938</v>
      </c>
      <c r="F50" s="159">
        <f>Sectors_I!F50</f>
        <v>17835553.377877396</v>
      </c>
      <c r="G50" s="159">
        <f>Sectors_I!G50</f>
        <v>191554678.25581545</v>
      </c>
      <c r="H50" s="109">
        <f>Sectors_I!H50</f>
        <v>0.161631</v>
      </c>
      <c r="I50" s="105">
        <f>Sectors_I!I50</f>
        <v>7.8917937264806587E-2</v>
      </c>
      <c r="J50" s="109">
        <f>Sectors_I!J50</f>
        <v>0.14760000000000001</v>
      </c>
      <c r="K50" s="106">
        <f>Sectors_I!K50</f>
        <v>60.191600000000001</v>
      </c>
      <c r="L50" s="106">
        <f>Sectors_I!L50</f>
        <v>100.90341739028004</v>
      </c>
      <c r="M50" s="106">
        <f>Sectors_I!M50</f>
        <v>67.198999999999998</v>
      </c>
      <c r="N50" s="162">
        <f>Sectors_I!N50</f>
        <v>128074031.35450001</v>
      </c>
      <c r="O50" s="162">
        <f>Sectors_I!O50</f>
        <v>20738928.842299998</v>
      </c>
      <c r="P50" s="162">
        <f>Sectors_I!P50</f>
        <v>148812960.19679999</v>
      </c>
      <c r="Q50" s="162">
        <f>Sectors_I!Q50</f>
        <v>5932638349.6317091</v>
      </c>
      <c r="R50" s="162">
        <f>Sectors_I!R50</f>
        <v>1220870178.1477301</v>
      </c>
      <c r="S50" s="162">
        <f>Sectors_I!S50</f>
        <v>7153508527.7796383</v>
      </c>
      <c r="T50" s="162">
        <f>Sectors_I!T50</f>
        <v>295335222.62059999</v>
      </c>
      <c r="U50" s="162">
        <f>Sectors_I!U50</f>
        <v>70969372.488600001</v>
      </c>
      <c r="V50" s="162">
        <f>Sectors_I!V50</f>
        <v>366304595.10910004</v>
      </c>
      <c r="W50" s="162">
        <f>Sectors_I!W50</f>
        <v>169165078.83180001</v>
      </c>
      <c r="X50" s="162">
        <f>Sectors_I!X50</f>
        <v>32790507.646400001</v>
      </c>
      <c r="Y50" s="162">
        <f>Sectors_I!Y50</f>
        <v>201955586.4781</v>
      </c>
      <c r="Z50" s="162">
        <f>Sectors_I!Z50</f>
        <v>1862490.8158</v>
      </c>
      <c r="AA50" s="162">
        <f>Sectors_I!AA50</f>
        <v>848231.93650000007</v>
      </c>
      <c r="AB50" s="162">
        <f>Sectors_I!AB50</f>
        <v>2710722.7522999998</v>
      </c>
    </row>
    <row r="51" spans="1:28" x14ac:dyDescent="0.3">
      <c r="A51" s="104" t="s">
        <v>233</v>
      </c>
      <c r="B51" s="158">
        <f>Sectors_I!B51</f>
        <v>16168843142.856936</v>
      </c>
      <c r="C51" s="158">
        <f>Sectors_I!C51</f>
        <v>4985158801.6946764</v>
      </c>
      <c r="D51" s="158">
        <f>Sectors_I!D51</f>
        <v>21154001944.551712</v>
      </c>
      <c r="E51" s="159">
        <f>Sectors_I!E51</f>
        <v>391189449.17283553</v>
      </c>
      <c r="F51" s="159">
        <f>Sectors_I!F51</f>
        <v>38370351.032413773</v>
      </c>
      <c r="G51" s="159">
        <f>Sectors_I!G51</f>
        <v>429559800.20524931</v>
      </c>
      <c r="H51" s="109">
        <f>Sectors_I!H51</f>
        <v>0.148781</v>
      </c>
      <c r="I51" s="105">
        <f>Sectors_I!I51</f>
        <v>7.108160573983259E-2</v>
      </c>
      <c r="J51" s="109">
        <f>Sectors_I!J51</f>
        <v>0.13075100000000001</v>
      </c>
      <c r="K51" s="106">
        <f>Sectors_I!K51</f>
        <v>97.353999999999999</v>
      </c>
      <c r="L51" s="106">
        <f>Sectors_I!L51</f>
        <v>143.75554801254347</v>
      </c>
      <c r="M51" s="106">
        <f>Sectors_I!M51</f>
        <v>108.131</v>
      </c>
      <c r="N51" s="162">
        <f>Sectors_I!N51</f>
        <v>203176915.71446523</v>
      </c>
      <c r="O51" s="162">
        <f>Sectors_I!O51</f>
        <v>49703926.506529987</v>
      </c>
      <c r="P51" s="162">
        <f>Sectors_I!P51</f>
        <v>252880842.22099522</v>
      </c>
      <c r="Q51" s="162">
        <f>Sectors_I!Q51</f>
        <v>15075785994.158035</v>
      </c>
      <c r="R51" s="162">
        <f>Sectors_I!R51</f>
        <v>4664833796.390481</v>
      </c>
      <c r="S51" s="162">
        <f>Sectors_I!S51</f>
        <v>19740619790.548515</v>
      </c>
      <c r="T51" s="162">
        <f>Sectors_I!T51</f>
        <v>711314306.30836117</v>
      </c>
      <c r="U51" s="162">
        <f>Sectors_I!U51</f>
        <v>212247428.90208787</v>
      </c>
      <c r="V51" s="162">
        <f>Sectors_I!V51</f>
        <v>923561735.2104491</v>
      </c>
      <c r="W51" s="162">
        <f>Sectors_I!W51</f>
        <v>319859619.57103992</v>
      </c>
      <c r="X51" s="162">
        <f>Sectors_I!X51</f>
        <v>86117316.935307264</v>
      </c>
      <c r="Y51" s="162">
        <f>Sectors_I!Y51</f>
        <v>405976936.5064472</v>
      </c>
      <c r="Z51" s="162">
        <f>Sectors_I!Z51</f>
        <v>61883222.819499999</v>
      </c>
      <c r="AA51" s="162">
        <f>Sectors_I!AA51</f>
        <v>21960259.466800001</v>
      </c>
      <c r="AB51" s="162">
        <f>Sectors_I!AB51</f>
        <v>83843482.286300018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2hnb2dpY2hhc2h2aWxpPC9Vc2VyTmFtZT48RGF0ZVRpbWU+My8xOC8yMDIyIDk6NDg6NDMgQU08L0RhdGVUaW1lPjxMYWJlbFN0cmluZz5UaGlzIGl0ZW0gaGFzIG5vIGNsYXNzaWZpY2F0aW9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F1C9FA9D-944A-4CE2-9387-591728EE552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0F6660E-9898-4BF3-8A86-B3C3C8947F1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BS</vt:lpstr>
      <vt:lpstr>BS-E</vt:lpstr>
      <vt:lpstr>IS</vt:lpstr>
      <vt:lpstr>IS-E</vt:lpstr>
      <vt:lpstr>RC-D</vt:lpstr>
      <vt:lpstr>RC-D-E</vt:lpstr>
      <vt:lpstr>Sectors_I</vt:lpstr>
      <vt:lpstr>Sectors_I-E</vt:lpstr>
      <vt:lpstr>'RC-D'!Print_Area</vt:lpstr>
      <vt:lpstr>'RC-D-E'!Print_Area</vt:lpstr>
      <vt:lpstr>Sectors_I!Print_Area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Khvicha Gogichashvili</dc:creator>
  <cp:lastModifiedBy>Tinatin Kachlishvili</cp:lastModifiedBy>
  <cp:lastPrinted>2019-02-14T08:17:15Z</cp:lastPrinted>
  <dcterms:created xsi:type="dcterms:W3CDTF">2009-07-14T01:33:30Z</dcterms:created>
  <dcterms:modified xsi:type="dcterms:W3CDTF">2024-08-29T08:41:11Z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ab3a3765-3674-4866-8fa1-b844816e5512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YiSZA/+naU2N4UcnvRmdv93tWQmOTiVU</vt:lpwstr>
  </property>
  <property fmtid="{D5CDD505-2E9C-101B-9397-08002B2CF9AE}" pid="5" name="bjClsUserRVM">
    <vt:lpwstr>[]</vt:lpwstr>
  </property>
  <property fmtid="{D5CDD505-2E9C-101B-9397-08002B2CF9AE}" pid="6" name="bjLabelHistoryID">
    <vt:lpwstr>{F1C9FA9D-944A-4CE2-9387-591728EE5527}</vt:lpwstr>
  </property>
</Properties>
</file>