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bg-file01\nbg-shares\FSA\FSA-Shares\9. Supervision\_Analysis\Consolidated\05-2024\"/>
    </mc:Choice>
  </mc:AlternateContent>
  <bookViews>
    <workbookView xWindow="15" yWindow="345" windowWidth="19125" windowHeight="10770" tabRatio="932"/>
  </bookViews>
  <sheets>
    <sheet name="BS" sheetId="14" r:id="rId1"/>
    <sheet name="BS-E" sheetId="15" r:id="rId2"/>
    <sheet name="IS" sheetId="16" r:id="rId3"/>
    <sheet name="IS-E" sheetId="17" r:id="rId4"/>
    <sheet name="RC-D" sheetId="45" r:id="rId5"/>
    <sheet name="RC-D-E" sheetId="46" r:id="rId6"/>
    <sheet name="Sectors_I" sheetId="43" r:id="rId7"/>
    <sheet name="Sectors_I-E" sheetId="44" r:id="rId8"/>
  </sheets>
  <externalReferences>
    <externalReference r:id="rId9"/>
    <externalReference r:id="rId10"/>
  </externalReferences>
  <definedNames>
    <definedName name="_Key1" localSheetId="7" hidden="1">#REF!</definedName>
    <definedName name="_Key1" hidden="1">#REF!</definedName>
    <definedName name="_Order1" hidden="1">255</definedName>
    <definedName name="_Order2" hidden="1">255</definedName>
    <definedName name="_Parse_In" localSheetId="7" hidden="1">#REF!</definedName>
    <definedName name="_Parse_In" hidden="1">#REF!</definedName>
    <definedName name="_Sort" localSheetId="7" hidden="1">#REF!</definedName>
    <definedName name="_Sort" hidden="1">#REF!</definedName>
    <definedName name="a" localSheetId="7" hidden="1">#REF!</definedName>
    <definedName name="a" hidden="1">#REF!</definedName>
    <definedName name="aaaaaaaaa" localSheetId="7" hidden="1">#REF!</definedName>
    <definedName name="aaaaaaaaa" hidden="1">#REF!</definedName>
    <definedName name="acctype">[1]Validation!$C$8:$C$16</definedName>
    <definedName name="ana" localSheetId="7" hidden="1">#REF!</definedName>
    <definedName name="ana" hidden="1">#REF!</definedName>
    <definedName name="AS2DocOpenMode" hidden="1">"AS2DocumentEdit"</definedName>
    <definedName name="AS2ReportLS" hidden="1">1</definedName>
    <definedName name="AS2StaticLS" localSheetId="7" hidden="1">#REF!</definedName>
    <definedName name="AS2StaticLS" hidden="1">#REF!</definedName>
    <definedName name="AS2SyncStepLS" hidden="1">0</definedName>
    <definedName name="AS2TickmarkLS" localSheetId="7" hidden="1">#REF!</definedName>
    <definedName name="AS2TickmarkLS" hidden="1">#REF!</definedName>
    <definedName name="AS2VersionLS" hidden="1">300</definedName>
    <definedName name="BA_Demand_Deposits_Res_Ind" localSheetId="7">#REF!</definedName>
    <definedName name="BA_Demand_Deposits_Res_Ind">#REF!</definedName>
    <definedName name="BALACC" localSheetId="7">#REF!</definedName>
    <definedName name="BALACC">#REF!</definedName>
    <definedName name="BG_Del" hidden="1">15</definedName>
    <definedName name="BG_Ins" hidden="1">4</definedName>
    <definedName name="BG_Mod" hidden="1">6</definedName>
    <definedName name="call">[1]Validation!$E$8:$E$9</definedName>
    <definedName name="convert">[1]Validation!$F$8:$F$10</definedName>
    <definedName name="Countries">[1]Countries!$A$3:$A$500</definedName>
    <definedName name="currencies">'[1]Currency Codes'!$A$3:$A$166</definedName>
    <definedName name="dependency">[1]Validation!$B$8:$B$11</definedName>
    <definedName name="dfgh" localSheetId="7" hidden="1">#REF!</definedName>
    <definedName name="dfgh" hidden="1">#REF!</definedName>
    <definedName name="fintype">[1]Validation!$C$8:$C$12</definedName>
    <definedName name="jgjhg" localSheetId="7" hidden="1">#REF!</definedName>
    <definedName name="jgjhg" hidden="1">#REF!</definedName>
    <definedName name="jgjhg1" localSheetId="7" hidden="1">#REF!</definedName>
    <definedName name="jgjhg1" hidden="1">#REF!</definedName>
    <definedName name="L_FORMULAS_GEO">[2]ListSheet!$W$2:$W$15</definedName>
    <definedName name="LDtype">[1]Validation!$A$8:$A$13</definedName>
    <definedName name="NDtype">[1]Validation!$A$3:$A$4</definedName>
    <definedName name="ÓÓÓÓÓÓÓÓ" localSheetId="7" hidden="1">#REF!</definedName>
    <definedName name="ÓÓÓÓÓÓÓÓ" hidden="1">#REF!</definedName>
    <definedName name="ÓÓÓÓÓÓÓÓÓÓÓÓÓÓÓ" localSheetId="7" hidden="1">#REF!</definedName>
    <definedName name="ÓÓÓÓÓÓÓÓÓÓÓÓÓÓÓ" hidden="1">#REF!</definedName>
    <definedName name="_xlnm.Print_Area" localSheetId="4">'RC-D'!$A$1:$Q$23</definedName>
    <definedName name="_xlnm.Print_Area" localSheetId="5">'RC-D-E'!$A$1:$Q$23</definedName>
    <definedName name="_xlnm.Print_Area" localSheetId="6">Sectors_I!$A$1:$AB$51</definedName>
    <definedName name="Q" localSheetId="7" hidden="1">#REF!</definedName>
    <definedName name="Q" hidden="1">#REF!</definedName>
    <definedName name="sdsss" localSheetId="7" hidden="1">#REF!</definedName>
    <definedName name="sdsss" hidden="1">#REF!</definedName>
    <definedName name="ss" localSheetId="7" hidden="1">#REF!</definedName>
    <definedName name="ss" hidden="1">#REF!</definedName>
    <definedName name="sub">[1]Validation!$D$8:$D$9</definedName>
    <definedName name="TextRefCopyRangeCount" hidden="1">3</definedName>
    <definedName name="wrn.Aging._.and._.Trend._.Analysis." hidden="1">{#N/A,#N/A,FALSE,"Aging Summary";#N/A,#N/A,FALSE,"Ratio Analysis";#N/A,#N/A,FALSE,"Test 120 Day Accts";#N/A,#N/A,FALSE,"Tickmarks"}</definedName>
    <definedName name="აა" localSheetId="7" hidden="1">#REF!</definedName>
    <definedName name="აა" hidden="1">#REF!</definedName>
    <definedName name="ს" localSheetId="7" hidden="1">#REF!</definedName>
    <definedName name="ს" hidden="1">#REF!</definedName>
    <definedName name="სსს" localSheetId="7" hidden="1">#REF!</definedName>
    <definedName name="სსს" hidden="1">#REF!</definedName>
  </definedNames>
  <calcPr calcId="162913"/>
</workbook>
</file>

<file path=xl/calcChain.xml><?xml version="1.0" encoding="utf-8"?>
<calcChain xmlns="http://schemas.openxmlformats.org/spreadsheetml/2006/main">
  <c r="N46" i="17" l="1"/>
  <c r="M46" i="17"/>
  <c r="L46" i="17"/>
  <c r="K46" i="17"/>
  <c r="J46" i="17"/>
  <c r="I46" i="17"/>
  <c r="H46" i="17"/>
  <c r="G46" i="17"/>
  <c r="F46" i="17"/>
  <c r="E46" i="17"/>
  <c r="D46" i="17"/>
  <c r="C46" i="17"/>
  <c r="B46" i="17"/>
  <c r="B46" i="16"/>
  <c r="F23" i="16"/>
  <c r="F23" i="17" s="1"/>
  <c r="E23" i="16"/>
  <c r="E23" i="17" s="1"/>
  <c r="D23" i="16"/>
  <c r="D23" i="17" s="1"/>
  <c r="C23" i="16"/>
  <c r="C23" i="17" s="1"/>
  <c r="B23" i="15"/>
  <c r="B23" i="17" s="1"/>
  <c r="B22" i="15"/>
  <c r="B21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C30" i="15"/>
  <c r="D30" i="15"/>
  <c r="E30" i="15"/>
  <c r="F30" i="15"/>
  <c r="G30" i="15"/>
  <c r="H30" i="15"/>
  <c r="I30" i="15"/>
  <c r="J30" i="15"/>
  <c r="K30" i="15"/>
  <c r="L30" i="15"/>
  <c r="N30" i="15"/>
  <c r="C31" i="15"/>
  <c r="D31" i="15"/>
  <c r="E31" i="15"/>
  <c r="F31" i="15"/>
  <c r="G31" i="15"/>
  <c r="H31" i="15"/>
  <c r="I31" i="15"/>
  <c r="J31" i="15"/>
  <c r="K31" i="15"/>
  <c r="L31" i="15"/>
  <c r="N31" i="15"/>
  <c r="C32" i="15"/>
  <c r="D32" i="15"/>
  <c r="E32" i="15"/>
  <c r="F32" i="15"/>
  <c r="G32" i="15"/>
  <c r="H32" i="15"/>
  <c r="I32" i="15"/>
  <c r="J32" i="15"/>
  <c r="K32" i="15"/>
  <c r="L32" i="15"/>
  <c r="N32" i="15"/>
  <c r="C33" i="15"/>
  <c r="D33" i="15"/>
  <c r="E33" i="15"/>
  <c r="F33" i="15"/>
  <c r="G33" i="15"/>
  <c r="H33" i="15"/>
  <c r="I33" i="15"/>
  <c r="J33" i="15"/>
  <c r="K33" i="15"/>
  <c r="L33" i="15"/>
  <c r="N33" i="15"/>
  <c r="C34" i="15"/>
  <c r="D34" i="15"/>
  <c r="E34" i="15"/>
  <c r="F34" i="15"/>
  <c r="G34" i="15"/>
  <c r="H34" i="15"/>
  <c r="I34" i="15"/>
  <c r="J34" i="15"/>
  <c r="K34" i="15"/>
  <c r="L34" i="15"/>
  <c r="N34" i="15"/>
  <c r="C35" i="15"/>
  <c r="D35" i="15"/>
  <c r="E35" i="15"/>
  <c r="F35" i="15"/>
  <c r="G35" i="15"/>
  <c r="H35" i="15"/>
  <c r="I35" i="15"/>
  <c r="J35" i="15"/>
  <c r="K35" i="15"/>
  <c r="L35" i="15"/>
  <c r="N35" i="15"/>
  <c r="C36" i="15"/>
  <c r="D36" i="15"/>
  <c r="E36" i="15"/>
  <c r="F36" i="15"/>
  <c r="G36" i="15"/>
  <c r="H36" i="15"/>
  <c r="I36" i="15"/>
  <c r="J36" i="15"/>
  <c r="K36" i="15"/>
  <c r="L36" i="15"/>
  <c r="N36" i="15"/>
  <c r="C37" i="15"/>
  <c r="D37" i="15"/>
  <c r="E37" i="15"/>
  <c r="F37" i="15"/>
  <c r="G37" i="15"/>
  <c r="H37" i="15"/>
  <c r="I37" i="15"/>
  <c r="J37" i="15"/>
  <c r="K37" i="15"/>
  <c r="L37" i="15"/>
  <c r="N37" i="15"/>
  <c r="C38" i="15"/>
  <c r="D38" i="15"/>
  <c r="E38" i="15"/>
  <c r="F38" i="15"/>
  <c r="G38" i="15"/>
  <c r="H38" i="15"/>
  <c r="I38" i="15"/>
  <c r="J38" i="15"/>
  <c r="K38" i="15"/>
  <c r="L38" i="15"/>
  <c r="N38" i="15"/>
  <c r="C39" i="15"/>
  <c r="D39" i="15"/>
  <c r="E39" i="15"/>
  <c r="F39" i="15"/>
  <c r="G39" i="15"/>
  <c r="H39" i="15"/>
  <c r="I39" i="15"/>
  <c r="J39" i="15"/>
  <c r="K39" i="15"/>
  <c r="L39" i="15"/>
  <c r="N39" i="15"/>
  <c r="C40" i="15"/>
  <c r="D40" i="15"/>
  <c r="E40" i="15"/>
  <c r="F40" i="15"/>
  <c r="G40" i="15"/>
  <c r="H40" i="15"/>
  <c r="I40" i="15"/>
  <c r="J40" i="15"/>
  <c r="K40" i="15"/>
  <c r="L40" i="15"/>
  <c r="N40" i="15"/>
  <c r="C41" i="15"/>
  <c r="D41" i="15"/>
  <c r="E41" i="15"/>
  <c r="F41" i="15"/>
  <c r="G41" i="15"/>
  <c r="H41" i="15"/>
  <c r="I41" i="15"/>
  <c r="J41" i="15"/>
  <c r="K41" i="15"/>
  <c r="L41" i="15"/>
  <c r="N41" i="15"/>
  <c r="C42" i="15"/>
  <c r="D42" i="15"/>
  <c r="E42" i="15"/>
  <c r="F42" i="15"/>
  <c r="G42" i="15"/>
  <c r="H42" i="15"/>
  <c r="I42" i="15"/>
  <c r="J42" i="15"/>
  <c r="K42" i="15"/>
  <c r="L42" i="15"/>
  <c r="N42" i="15"/>
  <c r="C43" i="15"/>
  <c r="D43" i="15"/>
  <c r="E43" i="15"/>
  <c r="F43" i="15"/>
  <c r="G43" i="15"/>
  <c r="H43" i="15"/>
  <c r="I43" i="15"/>
  <c r="J43" i="15"/>
  <c r="K43" i="15"/>
  <c r="L43" i="15"/>
  <c r="N43" i="15"/>
  <c r="C44" i="15"/>
  <c r="D44" i="15"/>
  <c r="E44" i="15"/>
  <c r="F44" i="15"/>
  <c r="G44" i="15"/>
  <c r="H44" i="15"/>
  <c r="I44" i="15"/>
  <c r="J44" i="15"/>
  <c r="K44" i="15"/>
  <c r="L44" i="15"/>
  <c r="N44" i="15"/>
  <c r="C45" i="15"/>
  <c r="D45" i="15"/>
  <c r="E45" i="15"/>
  <c r="F45" i="15"/>
  <c r="G45" i="15"/>
  <c r="H45" i="15"/>
  <c r="I45" i="15"/>
  <c r="J45" i="15"/>
  <c r="K45" i="15"/>
  <c r="L45" i="15"/>
  <c r="N45" i="15"/>
  <c r="C46" i="15"/>
  <c r="D46" i="15"/>
  <c r="E46" i="15"/>
  <c r="F46" i="15"/>
  <c r="G46" i="15"/>
  <c r="H46" i="15"/>
  <c r="I46" i="15"/>
  <c r="J46" i="15"/>
  <c r="K46" i="15"/>
  <c r="L46" i="15"/>
  <c r="N46" i="15"/>
  <c r="T46" i="15"/>
  <c r="S46" i="15"/>
  <c r="R46" i="15"/>
  <c r="Q46" i="15"/>
  <c r="P46" i="15"/>
  <c r="O46" i="15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J23" i="14"/>
  <c r="J23" i="15" s="1"/>
  <c r="I23" i="14"/>
  <c r="I23" i="15" s="1"/>
  <c r="H23" i="14"/>
  <c r="H23" i="15" s="1"/>
  <c r="G23" i="14"/>
  <c r="G23" i="15" s="1"/>
  <c r="F23" i="14"/>
  <c r="F23" i="15" s="1"/>
  <c r="E23" i="14"/>
  <c r="E23" i="15" s="1"/>
  <c r="D23" i="14"/>
  <c r="D23" i="15" s="1"/>
  <c r="C23" i="14"/>
  <c r="C23" i="15" s="1"/>
  <c r="B23" i="14"/>
  <c r="B23" i="16" s="1"/>
  <c r="J22" i="14"/>
  <c r="J22" i="15" s="1"/>
  <c r="I22" i="14"/>
  <c r="I22" i="15" s="1"/>
  <c r="H22" i="14"/>
  <c r="H22" i="15" s="1"/>
  <c r="G22" i="14"/>
  <c r="G22" i="15" s="1"/>
  <c r="F22" i="14"/>
  <c r="F22" i="15" s="1"/>
  <c r="E22" i="14"/>
  <c r="E22" i="15" s="1"/>
  <c r="D22" i="14"/>
  <c r="D22" i="15" s="1"/>
  <c r="C22" i="14"/>
  <c r="C22" i="15" s="1"/>
  <c r="B22" i="14"/>
  <c r="B22" i="16" s="1"/>
  <c r="B24" i="14"/>
  <c r="N45" i="17" l="1"/>
  <c r="M45" i="17"/>
  <c r="L45" i="17"/>
  <c r="K45" i="17"/>
  <c r="J45" i="17"/>
  <c r="I45" i="17"/>
  <c r="H45" i="17"/>
  <c r="G45" i="17"/>
  <c r="F45" i="17"/>
  <c r="E45" i="17"/>
  <c r="D45" i="17"/>
  <c r="C45" i="17"/>
  <c r="B45" i="17"/>
  <c r="B22" i="17"/>
  <c r="T45" i="15"/>
  <c r="S45" i="15"/>
  <c r="R45" i="15"/>
  <c r="Q45" i="15"/>
  <c r="P45" i="15"/>
  <c r="O45" i="15"/>
  <c r="F22" i="16" l="1"/>
  <c r="F22" i="17" s="1"/>
  <c r="E22" i="16"/>
  <c r="E22" i="17" s="1"/>
  <c r="D22" i="16"/>
  <c r="D22" i="17" s="1"/>
  <c r="C22" i="16"/>
  <c r="C22" i="17" s="1"/>
  <c r="B45" i="16"/>
  <c r="B53" i="43" l="1"/>
  <c r="B7" i="15" l="1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AB7" i="44" l="1"/>
  <c r="AA7" i="44"/>
  <c r="Z7" i="44"/>
  <c r="Y7" i="44"/>
  <c r="X7" i="44"/>
  <c r="W7" i="44"/>
  <c r="V7" i="44"/>
  <c r="U7" i="44"/>
  <c r="T7" i="44"/>
  <c r="S7" i="44"/>
  <c r="R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29" i="15" l="1"/>
  <c r="P29" i="15"/>
  <c r="Q29" i="15"/>
  <c r="R29" i="15"/>
  <c r="S29" i="15"/>
  <c r="T29" i="15"/>
  <c r="O30" i="15"/>
  <c r="P30" i="15"/>
  <c r="Q30" i="15"/>
  <c r="R30" i="15"/>
  <c r="S30" i="15"/>
  <c r="T30" i="15"/>
  <c r="O31" i="15"/>
  <c r="P31" i="15"/>
  <c r="Q31" i="15"/>
  <c r="R31" i="15"/>
  <c r="S31" i="15"/>
  <c r="T31" i="15"/>
  <c r="O32" i="15"/>
  <c r="P32" i="15"/>
  <c r="Q32" i="15"/>
  <c r="R32" i="15"/>
  <c r="S32" i="15"/>
  <c r="T32" i="15"/>
  <c r="O33" i="15"/>
  <c r="P33" i="15"/>
  <c r="Q33" i="15"/>
  <c r="R33" i="15"/>
  <c r="S33" i="15"/>
  <c r="T33" i="15"/>
  <c r="O34" i="15"/>
  <c r="P34" i="15"/>
  <c r="Q34" i="15"/>
  <c r="R34" i="15"/>
  <c r="S34" i="15"/>
  <c r="T34" i="15"/>
  <c r="O35" i="15"/>
  <c r="P35" i="15"/>
  <c r="Q35" i="15"/>
  <c r="R35" i="15"/>
  <c r="S35" i="15"/>
  <c r="T35" i="15"/>
  <c r="O36" i="15"/>
  <c r="P36" i="15"/>
  <c r="Q36" i="15"/>
  <c r="R36" i="15"/>
  <c r="S36" i="15"/>
  <c r="T36" i="15"/>
  <c r="O37" i="15"/>
  <c r="P37" i="15"/>
  <c r="Q37" i="15"/>
  <c r="R37" i="15"/>
  <c r="S37" i="15"/>
  <c r="T37" i="15"/>
  <c r="O38" i="15"/>
  <c r="P38" i="15"/>
  <c r="Q38" i="15"/>
  <c r="R38" i="15"/>
  <c r="S38" i="15"/>
  <c r="T38" i="15"/>
  <c r="O39" i="15"/>
  <c r="P39" i="15"/>
  <c r="Q39" i="15"/>
  <c r="R39" i="15"/>
  <c r="S39" i="15"/>
  <c r="T39" i="15"/>
  <c r="O40" i="15"/>
  <c r="P40" i="15"/>
  <c r="Q40" i="15"/>
  <c r="R40" i="15"/>
  <c r="S40" i="15"/>
  <c r="T40" i="15"/>
  <c r="O41" i="15"/>
  <c r="P41" i="15"/>
  <c r="Q41" i="15"/>
  <c r="R41" i="15"/>
  <c r="S41" i="15"/>
  <c r="T41" i="15"/>
  <c r="O42" i="15"/>
  <c r="P42" i="15"/>
  <c r="Q42" i="15"/>
  <c r="R42" i="15"/>
  <c r="S42" i="15"/>
  <c r="T42" i="15"/>
  <c r="O43" i="15"/>
  <c r="P43" i="15"/>
  <c r="Q43" i="15"/>
  <c r="R43" i="15"/>
  <c r="S43" i="15"/>
  <c r="T43" i="15"/>
  <c r="O44" i="15"/>
  <c r="P44" i="15"/>
  <c r="Q44" i="15"/>
  <c r="R44" i="15"/>
  <c r="S44" i="15"/>
  <c r="T44" i="15"/>
  <c r="Q24" i="45" l="1"/>
  <c r="A3" i="44" l="1"/>
  <c r="AB51" i="44"/>
  <c r="AA51" i="44"/>
  <c r="Z51" i="44"/>
  <c r="Y51" i="44"/>
  <c r="X51" i="44"/>
  <c r="W51" i="44"/>
  <c r="V51" i="44"/>
  <c r="U51" i="44"/>
  <c r="T51" i="44"/>
  <c r="S51" i="44"/>
  <c r="R51" i="44"/>
  <c r="Q51" i="44"/>
  <c r="P51" i="44"/>
  <c r="O51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AB50" i="44"/>
  <c r="AA50" i="44"/>
  <c r="Z50" i="44"/>
  <c r="Y50" i="44"/>
  <c r="X50" i="44"/>
  <c r="W50" i="44"/>
  <c r="V50" i="44"/>
  <c r="U50" i="44"/>
  <c r="T50" i="44"/>
  <c r="S50" i="44"/>
  <c r="R50" i="44"/>
  <c r="Q50" i="44"/>
  <c r="P50" i="44"/>
  <c r="O50" i="44"/>
  <c r="N50" i="44"/>
  <c r="M50" i="44"/>
  <c r="L50" i="44"/>
  <c r="K50" i="44"/>
  <c r="J50" i="44"/>
  <c r="I50" i="44"/>
  <c r="H50" i="44"/>
  <c r="G50" i="44"/>
  <c r="F50" i="44"/>
  <c r="E50" i="44"/>
  <c r="D50" i="44"/>
  <c r="C50" i="44"/>
  <c r="B50" i="44"/>
  <c r="AB49" i="44"/>
  <c r="AA49" i="44"/>
  <c r="Z49" i="44"/>
  <c r="Y49" i="44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B49" i="44"/>
  <c r="AB48" i="44"/>
  <c r="AA48" i="44"/>
  <c r="Z48" i="44"/>
  <c r="Y48" i="44"/>
  <c r="X48" i="44"/>
  <c r="W48" i="44"/>
  <c r="V48" i="44"/>
  <c r="U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D48" i="44"/>
  <c r="C48" i="44"/>
  <c r="B48" i="44"/>
  <c r="AB47" i="44"/>
  <c r="AA47" i="44"/>
  <c r="Z47" i="44"/>
  <c r="Y47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B47" i="44"/>
  <c r="AB46" i="44"/>
  <c r="AA46" i="44"/>
  <c r="Z46" i="44"/>
  <c r="Y46" i="44"/>
  <c r="X46" i="44"/>
  <c r="W46" i="44"/>
  <c r="V46" i="44"/>
  <c r="U46" i="44"/>
  <c r="T46" i="44"/>
  <c r="S46" i="44"/>
  <c r="R46" i="44"/>
  <c r="Q46" i="44"/>
  <c r="P46" i="44"/>
  <c r="O46" i="44"/>
  <c r="N46" i="44"/>
  <c r="M46" i="44"/>
  <c r="L46" i="44"/>
  <c r="K46" i="44"/>
  <c r="J46" i="44"/>
  <c r="I46" i="44"/>
  <c r="H46" i="44"/>
  <c r="G46" i="44"/>
  <c r="F46" i="44"/>
  <c r="E46" i="44"/>
  <c r="D46" i="44"/>
  <c r="C46" i="44"/>
  <c r="B46" i="44"/>
  <c r="AB45" i="44"/>
  <c r="AA45" i="44"/>
  <c r="Z45" i="44"/>
  <c r="Y45" i="44"/>
  <c r="X45" i="44"/>
  <c r="W45" i="44"/>
  <c r="V45" i="44"/>
  <c r="U45" i="44"/>
  <c r="T45" i="44"/>
  <c r="S45" i="44"/>
  <c r="R45" i="44"/>
  <c r="Q45" i="44"/>
  <c r="P45" i="44"/>
  <c r="O45" i="44"/>
  <c r="N45" i="44"/>
  <c r="M45" i="44"/>
  <c r="L45" i="44"/>
  <c r="K45" i="44"/>
  <c r="J45" i="44"/>
  <c r="I45" i="44"/>
  <c r="H45" i="44"/>
  <c r="G45" i="44"/>
  <c r="F45" i="44"/>
  <c r="E45" i="44"/>
  <c r="D45" i="44"/>
  <c r="C45" i="44"/>
  <c r="B45" i="44"/>
  <c r="AB44" i="44"/>
  <c r="AA44" i="44"/>
  <c r="Z44" i="44"/>
  <c r="Y44" i="44"/>
  <c r="X44" i="44"/>
  <c r="W44" i="44"/>
  <c r="V44" i="44"/>
  <c r="U44" i="44"/>
  <c r="T44" i="44"/>
  <c r="S44" i="44"/>
  <c r="R44" i="44"/>
  <c r="Q44" i="44"/>
  <c r="P44" i="44"/>
  <c r="O44" i="44"/>
  <c r="N44" i="44"/>
  <c r="M44" i="44"/>
  <c r="L44" i="44"/>
  <c r="K44" i="44"/>
  <c r="J44" i="44"/>
  <c r="I44" i="44"/>
  <c r="H44" i="44"/>
  <c r="G44" i="44"/>
  <c r="F44" i="44"/>
  <c r="E44" i="44"/>
  <c r="D44" i="44"/>
  <c r="C44" i="44"/>
  <c r="B44" i="44"/>
  <c r="AB43" i="44"/>
  <c r="AA43" i="44"/>
  <c r="Z43" i="44"/>
  <c r="Y43" i="44"/>
  <c r="X43" i="44"/>
  <c r="W43" i="44"/>
  <c r="V43" i="44"/>
  <c r="U43" i="44"/>
  <c r="T43" i="44"/>
  <c r="S43" i="44"/>
  <c r="R43" i="44"/>
  <c r="Q43" i="44"/>
  <c r="P43" i="44"/>
  <c r="O43" i="44"/>
  <c r="N43" i="44"/>
  <c r="M43" i="44"/>
  <c r="L43" i="44"/>
  <c r="K43" i="44"/>
  <c r="J43" i="44"/>
  <c r="I43" i="44"/>
  <c r="H43" i="44"/>
  <c r="G43" i="44"/>
  <c r="F43" i="44"/>
  <c r="E43" i="44"/>
  <c r="D43" i="44"/>
  <c r="C43" i="44"/>
  <c r="B43" i="44"/>
  <c r="AB42" i="44"/>
  <c r="AA42" i="44"/>
  <c r="Z42" i="44"/>
  <c r="Y42" i="44"/>
  <c r="X42" i="44"/>
  <c r="W42" i="44"/>
  <c r="V42" i="44"/>
  <c r="U42" i="44"/>
  <c r="T42" i="44"/>
  <c r="S42" i="44"/>
  <c r="R42" i="44"/>
  <c r="Q42" i="44"/>
  <c r="P42" i="44"/>
  <c r="O42" i="44"/>
  <c r="N42" i="44"/>
  <c r="M42" i="44"/>
  <c r="L42" i="44"/>
  <c r="K42" i="44"/>
  <c r="J42" i="44"/>
  <c r="I42" i="44"/>
  <c r="H42" i="44"/>
  <c r="G42" i="44"/>
  <c r="F42" i="44"/>
  <c r="E42" i="44"/>
  <c r="D42" i="44"/>
  <c r="C42" i="44"/>
  <c r="B42" i="44"/>
  <c r="AB41" i="44"/>
  <c r="AA41" i="44"/>
  <c r="Z41" i="44"/>
  <c r="Y41" i="44"/>
  <c r="X41" i="44"/>
  <c r="W41" i="44"/>
  <c r="V41" i="44"/>
  <c r="U41" i="44"/>
  <c r="T41" i="44"/>
  <c r="S41" i="44"/>
  <c r="R41" i="44"/>
  <c r="Q41" i="44"/>
  <c r="P41" i="44"/>
  <c r="O41" i="44"/>
  <c r="N41" i="44"/>
  <c r="M41" i="44"/>
  <c r="L41" i="44"/>
  <c r="K41" i="44"/>
  <c r="J41" i="44"/>
  <c r="I41" i="44"/>
  <c r="H41" i="44"/>
  <c r="G41" i="44"/>
  <c r="F41" i="44"/>
  <c r="E41" i="44"/>
  <c r="D41" i="44"/>
  <c r="C41" i="44"/>
  <c r="B41" i="44"/>
  <c r="AB40" i="44"/>
  <c r="AA40" i="44"/>
  <c r="Z40" i="44"/>
  <c r="Y40" i="44"/>
  <c r="X40" i="44"/>
  <c r="W40" i="44"/>
  <c r="V40" i="44"/>
  <c r="U40" i="44"/>
  <c r="T40" i="44"/>
  <c r="S40" i="44"/>
  <c r="R40" i="44"/>
  <c r="Q40" i="44"/>
  <c r="P40" i="44"/>
  <c r="O40" i="44"/>
  <c r="N40" i="44"/>
  <c r="M40" i="44"/>
  <c r="L40" i="44"/>
  <c r="K40" i="44"/>
  <c r="J40" i="44"/>
  <c r="I40" i="44"/>
  <c r="H40" i="44"/>
  <c r="G40" i="44"/>
  <c r="F40" i="44"/>
  <c r="E40" i="44"/>
  <c r="D40" i="44"/>
  <c r="C40" i="44"/>
  <c r="B40" i="44"/>
  <c r="AB39" i="44"/>
  <c r="AA39" i="44"/>
  <c r="Z39" i="44"/>
  <c r="Y39" i="44"/>
  <c r="X39" i="44"/>
  <c r="W39" i="44"/>
  <c r="V39" i="44"/>
  <c r="U39" i="44"/>
  <c r="T39" i="44"/>
  <c r="S39" i="44"/>
  <c r="R39" i="44"/>
  <c r="Q39" i="44"/>
  <c r="P39" i="44"/>
  <c r="O39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D38" i="44"/>
  <c r="C38" i="44"/>
  <c r="B38" i="44"/>
  <c r="AB37" i="44"/>
  <c r="AA37" i="44"/>
  <c r="Z37" i="44"/>
  <c r="Y37" i="44"/>
  <c r="X37" i="44"/>
  <c r="W37" i="44"/>
  <c r="V37" i="44"/>
  <c r="U37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AB36" i="44"/>
  <c r="AA36" i="44"/>
  <c r="Z36" i="44"/>
  <c r="Y36" i="44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B36" i="44"/>
  <c r="AB35" i="44"/>
  <c r="AA35" i="44"/>
  <c r="Z35" i="44"/>
  <c r="Y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AB34" i="44"/>
  <c r="AA34" i="44"/>
  <c r="Z34" i="44"/>
  <c r="Y34" i="44"/>
  <c r="X34" i="44"/>
  <c r="W34" i="44"/>
  <c r="V34" i="44"/>
  <c r="U34" i="44"/>
  <c r="T34" i="44"/>
  <c r="S34" i="44"/>
  <c r="R34" i="44"/>
  <c r="Q34" i="44"/>
  <c r="P34" i="44"/>
  <c r="O34" i="44"/>
  <c r="N34" i="44"/>
  <c r="M34" i="44"/>
  <c r="L34" i="44"/>
  <c r="K34" i="44"/>
  <c r="J34" i="44"/>
  <c r="I34" i="44"/>
  <c r="H34" i="44"/>
  <c r="G34" i="44"/>
  <c r="F34" i="44"/>
  <c r="E34" i="44"/>
  <c r="D34" i="44"/>
  <c r="C34" i="44"/>
  <c r="B34" i="44"/>
  <c r="AB33" i="44"/>
  <c r="AA33" i="44"/>
  <c r="Z33" i="44"/>
  <c r="Y33" i="44"/>
  <c r="X33" i="44"/>
  <c r="W33" i="44"/>
  <c r="V33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D33" i="44"/>
  <c r="C33" i="44"/>
  <c r="B33" i="44"/>
  <c r="AB32" i="44"/>
  <c r="AA32" i="44"/>
  <c r="Z32" i="44"/>
  <c r="Y32" i="44"/>
  <c r="X32" i="44"/>
  <c r="W32" i="44"/>
  <c r="V32" i="44"/>
  <c r="U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AB31" i="44"/>
  <c r="AA31" i="44"/>
  <c r="Z31" i="44"/>
  <c r="Y31" i="44"/>
  <c r="X31" i="44"/>
  <c r="W31" i="44"/>
  <c r="V31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AB30" i="44"/>
  <c r="AA30" i="44"/>
  <c r="Z30" i="44"/>
  <c r="Y30" i="44"/>
  <c r="X30" i="44"/>
  <c r="W30" i="44"/>
  <c r="V30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B30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9" i="44"/>
  <c r="C29" i="44"/>
  <c r="B29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AB27" i="44"/>
  <c r="AA27" i="44"/>
  <c r="Z27" i="44"/>
  <c r="Y27" i="44"/>
  <c r="X27" i="44"/>
  <c r="W27" i="44"/>
  <c r="V27" i="44"/>
  <c r="U27" i="44"/>
  <c r="T27" i="44"/>
  <c r="S27" i="44"/>
  <c r="R27" i="44"/>
  <c r="Q27" i="44"/>
  <c r="P27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AB26" i="44"/>
  <c r="AA26" i="44"/>
  <c r="Z26" i="44"/>
  <c r="Y26" i="44"/>
  <c r="X26" i="44"/>
  <c r="W26" i="44"/>
  <c r="V26" i="44"/>
  <c r="U26" i="44"/>
  <c r="T26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AB25" i="44"/>
  <c r="AA25" i="44"/>
  <c r="Z25" i="44"/>
  <c r="Y25" i="44"/>
  <c r="X25" i="44"/>
  <c r="W25" i="44"/>
  <c r="V25" i="44"/>
  <c r="U25" i="44"/>
  <c r="T25" i="44"/>
  <c r="S25" i="44"/>
  <c r="R25" i="44"/>
  <c r="Q25" i="44"/>
  <c r="P25" i="44"/>
  <c r="O25" i="44"/>
  <c r="N25" i="44"/>
  <c r="M25" i="44"/>
  <c r="L25" i="44"/>
  <c r="K25" i="44"/>
  <c r="J25" i="44"/>
  <c r="I25" i="44"/>
  <c r="H25" i="44"/>
  <c r="G25" i="44"/>
  <c r="F25" i="44"/>
  <c r="E25" i="44"/>
  <c r="D25" i="44"/>
  <c r="C25" i="44"/>
  <c r="B25" i="44"/>
  <c r="AB24" i="44"/>
  <c r="AA24" i="44"/>
  <c r="Z24" i="44"/>
  <c r="Y24" i="44"/>
  <c r="X24" i="44"/>
  <c r="W24" i="44"/>
  <c r="V24" i="44"/>
  <c r="U24" i="44"/>
  <c r="T24" i="44"/>
  <c r="S24" i="44"/>
  <c r="R24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AB23" i="44"/>
  <c r="AA23" i="44"/>
  <c r="Z23" i="44"/>
  <c r="Y23" i="44"/>
  <c r="X23" i="44"/>
  <c r="W23" i="44"/>
  <c r="V23" i="44"/>
  <c r="U23" i="44"/>
  <c r="T23" i="44"/>
  <c r="S23" i="44"/>
  <c r="R23" i="44"/>
  <c r="Q23" i="44"/>
  <c r="P23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AB22" i="44"/>
  <c r="AA22" i="44"/>
  <c r="Z22" i="44"/>
  <c r="Y22" i="44"/>
  <c r="X22" i="44"/>
  <c r="W22" i="44"/>
  <c r="V22" i="44"/>
  <c r="U22" i="44"/>
  <c r="T22" i="44"/>
  <c r="S22" i="44"/>
  <c r="R22" i="44"/>
  <c r="Q22" i="44"/>
  <c r="P22" i="44"/>
  <c r="O22" i="44"/>
  <c r="N22" i="44"/>
  <c r="M22" i="44"/>
  <c r="L22" i="44"/>
  <c r="K22" i="44"/>
  <c r="J22" i="44"/>
  <c r="I22" i="44"/>
  <c r="H22" i="44"/>
  <c r="G22" i="44"/>
  <c r="F22" i="44"/>
  <c r="E22" i="44"/>
  <c r="D22" i="44"/>
  <c r="C22" i="44"/>
  <c r="B22" i="44"/>
  <c r="AB21" i="44"/>
  <c r="AA21" i="44"/>
  <c r="Z21" i="44"/>
  <c r="Y21" i="44"/>
  <c r="X21" i="44"/>
  <c r="W21" i="44"/>
  <c r="V21" i="44"/>
  <c r="U21" i="44"/>
  <c r="T21" i="44"/>
  <c r="S21" i="44"/>
  <c r="R21" i="44"/>
  <c r="Q21" i="44"/>
  <c r="P21" i="44"/>
  <c r="O21" i="44"/>
  <c r="N21" i="44"/>
  <c r="M21" i="44"/>
  <c r="L21" i="44"/>
  <c r="K21" i="44"/>
  <c r="J21" i="44"/>
  <c r="I21" i="44"/>
  <c r="H21" i="44"/>
  <c r="G21" i="44"/>
  <c r="F21" i="44"/>
  <c r="E21" i="44"/>
  <c r="D21" i="44"/>
  <c r="C21" i="44"/>
  <c r="B21" i="44"/>
  <c r="AB20" i="44"/>
  <c r="AA20" i="44"/>
  <c r="Z20" i="44"/>
  <c r="Y20" i="44"/>
  <c r="X20" i="44"/>
  <c r="W20" i="44"/>
  <c r="V20" i="44"/>
  <c r="U20" i="44"/>
  <c r="T20" i="44"/>
  <c r="S20" i="44"/>
  <c r="R20" i="44"/>
  <c r="Q20" i="44"/>
  <c r="P20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AB19" i="44"/>
  <c r="AA19" i="44"/>
  <c r="Z19" i="44"/>
  <c r="Y19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AB18" i="44"/>
  <c r="AA18" i="44"/>
  <c r="Z18" i="44"/>
  <c r="Y18" i="44"/>
  <c r="X18" i="44"/>
  <c r="W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AB17" i="44"/>
  <c r="AA17" i="44"/>
  <c r="Z17" i="44"/>
  <c r="Y17" i="44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B17" i="44"/>
  <c r="AB16" i="44"/>
  <c r="AA16" i="44"/>
  <c r="Z16" i="44"/>
  <c r="Y16" i="44"/>
  <c r="X16" i="44"/>
  <c r="W16" i="44"/>
  <c r="V16" i="44"/>
  <c r="U16" i="44"/>
  <c r="T16" i="44"/>
  <c r="S16" i="44"/>
  <c r="R16" i="44"/>
  <c r="Q16" i="44"/>
  <c r="P16" i="44"/>
  <c r="O16" i="44"/>
  <c r="N16" i="44"/>
  <c r="M16" i="44"/>
  <c r="L16" i="44"/>
  <c r="K16" i="44"/>
  <c r="J16" i="44"/>
  <c r="I16" i="44"/>
  <c r="H16" i="44"/>
  <c r="G16" i="44"/>
  <c r="F16" i="44"/>
  <c r="E16" i="44"/>
  <c r="D16" i="44"/>
  <c r="C16" i="44"/>
  <c r="B16" i="44"/>
  <c r="AB15" i="44"/>
  <c r="AA15" i="44"/>
  <c r="Z15" i="44"/>
  <c r="Y15" i="44"/>
  <c r="X15" i="44"/>
  <c r="W15" i="44"/>
  <c r="V15" i="44"/>
  <c r="U15" i="44"/>
  <c r="T15" i="44"/>
  <c r="S15" i="44"/>
  <c r="R15" i="44"/>
  <c r="Q15" i="44"/>
  <c r="P15" i="44"/>
  <c r="O15" i="44"/>
  <c r="N15" i="44"/>
  <c r="M15" i="44"/>
  <c r="L15" i="44"/>
  <c r="K15" i="44"/>
  <c r="J15" i="44"/>
  <c r="I15" i="44"/>
  <c r="H15" i="44"/>
  <c r="G15" i="44"/>
  <c r="F15" i="44"/>
  <c r="E15" i="44"/>
  <c r="D15" i="44"/>
  <c r="C15" i="44"/>
  <c r="B15" i="44"/>
  <c r="AB14" i="44"/>
  <c r="AA14" i="44"/>
  <c r="Z14" i="44"/>
  <c r="Y14" i="44"/>
  <c r="X14" i="44"/>
  <c r="W14" i="44"/>
  <c r="V14" i="44"/>
  <c r="U14" i="44"/>
  <c r="T14" i="44"/>
  <c r="S14" i="44"/>
  <c r="R14" i="44"/>
  <c r="Q14" i="44"/>
  <c r="P14" i="44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B14" i="44"/>
  <c r="AB13" i="44"/>
  <c r="AA13" i="44"/>
  <c r="Z13" i="44"/>
  <c r="Y13" i="44"/>
  <c r="X13" i="44"/>
  <c r="W13" i="44"/>
  <c r="V13" i="44"/>
  <c r="U13" i="44"/>
  <c r="T13" i="44"/>
  <c r="S13" i="44"/>
  <c r="R13" i="44"/>
  <c r="Q13" i="44"/>
  <c r="P13" i="44"/>
  <c r="O13" i="44"/>
  <c r="N13" i="44"/>
  <c r="M13" i="44"/>
  <c r="L13" i="44"/>
  <c r="K13" i="44"/>
  <c r="J13" i="44"/>
  <c r="I13" i="44"/>
  <c r="H13" i="44"/>
  <c r="G13" i="44"/>
  <c r="F13" i="44"/>
  <c r="E13" i="44"/>
  <c r="D13" i="44"/>
  <c r="C13" i="44"/>
  <c r="B13" i="44"/>
  <c r="AB12" i="44"/>
  <c r="AA12" i="44"/>
  <c r="Z12" i="44"/>
  <c r="Y12" i="44"/>
  <c r="X12" i="44"/>
  <c r="W12" i="44"/>
  <c r="V12" i="44"/>
  <c r="U12" i="44"/>
  <c r="T12" i="44"/>
  <c r="S12" i="44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AB11" i="44"/>
  <c r="AA11" i="44"/>
  <c r="Z11" i="44"/>
  <c r="Y11" i="44"/>
  <c r="X11" i="44"/>
  <c r="W11" i="44"/>
  <c r="V11" i="44"/>
  <c r="U11" i="44"/>
  <c r="T11" i="44"/>
  <c r="S11" i="44"/>
  <c r="R11" i="44"/>
  <c r="Q11" i="44"/>
  <c r="P11" i="44"/>
  <c r="O11" i="44"/>
  <c r="N11" i="44"/>
  <c r="M11" i="44"/>
  <c r="L11" i="44"/>
  <c r="K11" i="44"/>
  <c r="J11" i="44"/>
  <c r="I11" i="44"/>
  <c r="H11" i="44"/>
  <c r="G11" i="44"/>
  <c r="F11" i="44"/>
  <c r="E11" i="44"/>
  <c r="D11" i="44"/>
  <c r="C11" i="44"/>
  <c r="B11" i="44"/>
  <c r="AB10" i="44"/>
  <c r="AA10" i="44"/>
  <c r="Z10" i="44"/>
  <c r="Y10" i="44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AB9" i="44"/>
  <c r="AA9" i="44"/>
  <c r="Z9" i="44"/>
  <c r="Y9" i="44"/>
  <c r="X9" i="44"/>
  <c r="W9" i="44"/>
  <c r="V9" i="44"/>
  <c r="U9" i="44"/>
  <c r="T9" i="44"/>
  <c r="S9" i="44"/>
  <c r="R9" i="44"/>
  <c r="Q9" i="44"/>
  <c r="P9" i="44"/>
  <c r="O9" i="44"/>
  <c r="N9" i="44"/>
  <c r="M9" i="44"/>
  <c r="L9" i="44"/>
  <c r="K9" i="44"/>
  <c r="J9" i="44"/>
  <c r="I9" i="44"/>
  <c r="H9" i="44"/>
  <c r="G9" i="44"/>
  <c r="F9" i="44"/>
  <c r="E9" i="44"/>
  <c r="D9" i="44"/>
  <c r="C9" i="44"/>
  <c r="B9" i="44"/>
  <c r="AB8" i="44"/>
  <c r="AA8" i="44"/>
  <c r="Z8" i="44"/>
  <c r="Y8" i="44"/>
  <c r="X8" i="44"/>
  <c r="W8" i="44"/>
  <c r="V8" i="44"/>
  <c r="U8" i="44"/>
  <c r="T8" i="44"/>
  <c r="S8" i="44"/>
  <c r="R8" i="44"/>
  <c r="Q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B8" i="44"/>
  <c r="B2" i="46" l="1"/>
  <c r="B3" i="45"/>
  <c r="Q23" i="46"/>
  <c r="P23" i="46"/>
  <c r="O23" i="46"/>
  <c r="N23" i="46"/>
  <c r="M23" i="46"/>
  <c r="L23" i="46"/>
  <c r="K23" i="46"/>
  <c r="J23" i="46"/>
  <c r="I23" i="46"/>
  <c r="H23" i="46"/>
  <c r="G23" i="46"/>
  <c r="F23" i="46"/>
  <c r="E23" i="46"/>
  <c r="D23" i="46"/>
  <c r="C23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C22" i="46"/>
  <c r="Q21" i="46"/>
  <c r="P21" i="46"/>
  <c r="O21" i="46"/>
  <c r="N21" i="46"/>
  <c r="M21" i="46"/>
  <c r="L21" i="46"/>
  <c r="K21" i="46"/>
  <c r="J21" i="46"/>
  <c r="I21" i="46"/>
  <c r="H21" i="46"/>
  <c r="G21" i="46"/>
  <c r="F21" i="46"/>
  <c r="E21" i="46"/>
  <c r="D21" i="46"/>
  <c r="C21" i="46"/>
  <c r="Q20" i="46"/>
  <c r="P20" i="46"/>
  <c r="O20" i="46"/>
  <c r="N20" i="46"/>
  <c r="M20" i="46"/>
  <c r="L20" i="46"/>
  <c r="K20" i="46"/>
  <c r="J20" i="46"/>
  <c r="I20" i="46"/>
  <c r="H20" i="46"/>
  <c r="G20" i="46"/>
  <c r="F20" i="46"/>
  <c r="E20" i="46"/>
  <c r="D20" i="46"/>
  <c r="C20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D18" i="46"/>
  <c r="C18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Q16" i="46"/>
  <c r="P16" i="46"/>
  <c r="O16" i="46"/>
  <c r="N16" i="46"/>
  <c r="M16" i="46"/>
  <c r="L16" i="46"/>
  <c r="K16" i="46"/>
  <c r="J16" i="46"/>
  <c r="I16" i="46"/>
  <c r="H16" i="46"/>
  <c r="G16" i="46"/>
  <c r="F16" i="46"/>
  <c r="E16" i="46"/>
  <c r="D16" i="46"/>
  <c r="C16" i="46"/>
  <c r="Q14" i="46"/>
  <c r="P14" i="46"/>
  <c r="O14" i="46"/>
  <c r="N14" i="46"/>
  <c r="M14" i="46"/>
  <c r="L14" i="46"/>
  <c r="K14" i="46"/>
  <c r="J14" i="46"/>
  <c r="I14" i="46"/>
  <c r="H14" i="46"/>
  <c r="G14" i="46"/>
  <c r="F14" i="46"/>
  <c r="E14" i="46"/>
  <c r="D14" i="46"/>
  <c r="C14" i="46"/>
  <c r="Q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D13" i="46"/>
  <c r="C13" i="46"/>
  <c r="Q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D12" i="46"/>
  <c r="C12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D11" i="46"/>
  <c r="C11" i="46"/>
  <c r="Q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D10" i="46"/>
  <c r="C10" i="46"/>
  <c r="Q9" i="46"/>
  <c r="P9" i="46"/>
  <c r="O9" i="46"/>
  <c r="N9" i="46"/>
  <c r="M9" i="46"/>
  <c r="L9" i="46"/>
  <c r="K9" i="46"/>
  <c r="J9" i="46"/>
  <c r="I9" i="46"/>
  <c r="H9" i="46"/>
  <c r="G9" i="46"/>
  <c r="F9" i="46"/>
  <c r="E9" i="46"/>
  <c r="D9" i="46"/>
  <c r="C9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D7" i="46"/>
  <c r="C7" i="46"/>
  <c r="N44" i="17" l="1"/>
  <c r="M44" i="17"/>
  <c r="L44" i="17"/>
  <c r="K44" i="17"/>
  <c r="J44" i="17"/>
  <c r="I44" i="17"/>
  <c r="H44" i="17"/>
  <c r="G44" i="17"/>
  <c r="F44" i="17"/>
  <c r="E44" i="17"/>
  <c r="D44" i="17"/>
  <c r="C44" i="17"/>
  <c r="B44" i="17"/>
  <c r="F21" i="16" l="1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F8" i="16"/>
  <c r="E8" i="16"/>
  <c r="F7" i="16"/>
  <c r="E7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C7" i="14"/>
  <c r="D24" i="16" l="1"/>
  <c r="F24" i="16"/>
  <c r="C24" i="16"/>
  <c r="E24" i="16"/>
  <c r="A3" i="43"/>
  <c r="F21" i="17" l="1"/>
  <c r="E21" i="17"/>
  <c r="D21" i="17"/>
  <c r="C21" i="17"/>
  <c r="B21" i="17"/>
  <c r="J21" i="14"/>
  <c r="J21" i="15" s="1"/>
  <c r="I21" i="14"/>
  <c r="I21" i="15" s="1"/>
  <c r="H21" i="14"/>
  <c r="H21" i="15" s="1"/>
  <c r="G21" i="14"/>
  <c r="G21" i="15" s="1"/>
  <c r="F21" i="14"/>
  <c r="F21" i="15" s="1"/>
  <c r="E21" i="14"/>
  <c r="E21" i="15" s="1"/>
  <c r="D21" i="14"/>
  <c r="D21" i="15" s="1"/>
  <c r="C21" i="14"/>
  <c r="C21" i="15" s="1"/>
  <c r="B21" i="14"/>
  <c r="B21" i="16" s="1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B7" i="17" l="1"/>
  <c r="B10" i="17"/>
  <c r="B11" i="17"/>
  <c r="B13" i="17"/>
  <c r="B14" i="17"/>
  <c r="B15" i="17"/>
  <c r="B18" i="17"/>
  <c r="B19" i="17"/>
  <c r="I8" i="14"/>
  <c r="I9" i="14"/>
  <c r="I9" i="15" s="1"/>
  <c r="I10" i="14"/>
  <c r="I10" i="15" s="1"/>
  <c r="I11" i="14"/>
  <c r="I11" i="15" s="1"/>
  <c r="I12" i="14"/>
  <c r="I12" i="15" s="1"/>
  <c r="I13" i="14"/>
  <c r="I13" i="15" s="1"/>
  <c r="I14" i="14"/>
  <c r="I14" i="15" s="1"/>
  <c r="I15" i="14"/>
  <c r="I15" i="15" s="1"/>
  <c r="I16" i="14"/>
  <c r="I16" i="15" s="1"/>
  <c r="I17" i="14"/>
  <c r="I17" i="15" s="1"/>
  <c r="I18" i="14"/>
  <c r="I18" i="15" s="1"/>
  <c r="I19" i="14"/>
  <c r="I19" i="15" s="1"/>
  <c r="I20" i="14"/>
  <c r="I20" i="15" s="1"/>
  <c r="I7" i="14"/>
  <c r="B20" i="14"/>
  <c r="B20" i="16" s="1"/>
  <c r="B19" i="14"/>
  <c r="B19" i="16" s="1"/>
  <c r="B18" i="14"/>
  <c r="B18" i="16" s="1"/>
  <c r="B17" i="14"/>
  <c r="B17" i="16" s="1"/>
  <c r="B16" i="14"/>
  <c r="B16" i="16" s="1"/>
  <c r="B15" i="14"/>
  <c r="B15" i="16" s="1"/>
  <c r="B14" i="14"/>
  <c r="B14" i="16" s="1"/>
  <c r="B13" i="14"/>
  <c r="B13" i="16" s="1"/>
  <c r="B12" i="14"/>
  <c r="B12" i="16" s="1"/>
  <c r="B11" i="14"/>
  <c r="B11" i="16" s="1"/>
  <c r="B10" i="14"/>
  <c r="B10" i="16" s="1"/>
  <c r="B9" i="14"/>
  <c r="B9" i="16" s="1"/>
  <c r="B8" i="14"/>
  <c r="B8" i="16" s="1"/>
  <c r="B7" i="14"/>
  <c r="B7" i="16" s="1"/>
  <c r="C7" i="15"/>
  <c r="D7" i="14"/>
  <c r="E7" i="14"/>
  <c r="F7" i="14"/>
  <c r="G7" i="14"/>
  <c r="H7" i="14"/>
  <c r="J7" i="14"/>
  <c r="C8" i="14"/>
  <c r="D8" i="14"/>
  <c r="D8" i="15" s="1"/>
  <c r="E8" i="14"/>
  <c r="E8" i="15" s="1"/>
  <c r="F8" i="14"/>
  <c r="F8" i="15" s="1"/>
  <c r="G8" i="14"/>
  <c r="G8" i="15" s="1"/>
  <c r="H8" i="14"/>
  <c r="J8" i="14"/>
  <c r="C9" i="14"/>
  <c r="C9" i="15" s="1"/>
  <c r="D9" i="14"/>
  <c r="D9" i="15" s="1"/>
  <c r="E9" i="14"/>
  <c r="E9" i="15" s="1"/>
  <c r="F9" i="14"/>
  <c r="F9" i="15" s="1"/>
  <c r="G9" i="14"/>
  <c r="G9" i="15" s="1"/>
  <c r="H9" i="14"/>
  <c r="H9" i="15" s="1"/>
  <c r="J9" i="14"/>
  <c r="J9" i="15" s="1"/>
  <c r="C10" i="14"/>
  <c r="C10" i="15" s="1"/>
  <c r="D10" i="14"/>
  <c r="D10" i="15" s="1"/>
  <c r="E10" i="14"/>
  <c r="E10" i="15" s="1"/>
  <c r="F10" i="14"/>
  <c r="F10" i="15" s="1"/>
  <c r="G10" i="14"/>
  <c r="G10" i="15" s="1"/>
  <c r="H10" i="14"/>
  <c r="H10" i="15" s="1"/>
  <c r="J10" i="14"/>
  <c r="J10" i="15" s="1"/>
  <c r="C11" i="14"/>
  <c r="C11" i="15" s="1"/>
  <c r="D11" i="14"/>
  <c r="D11" i="15" s="1"/>
  <c r="E11" i="14"/>
  <c r="E11" i="15" s="1"/>
  <c r="F11" i="14"/>
  <c r="F11" i="15" s="1"/>
  <c r="G11" i="14"/>
  <c r="G11" i="15" s="1"/>
  <c r="H11" i="14"/>
  <c r="H11" i="15" s="1"/>
  <c r="J11" i="14"/>
  <c r="J11" i="15" s="1"/>
  <c r="C12" i="14"/>
  <c r="C12" i="15" s="1"/>
  <c r="D12" i="14"/>
  <c r="D12" i="15" s="1"/>
  <c r="E12" i="14"/>
  <c r="E12" i="15" s="1"/>
  <c r="F12" i="14"/>
  <c r="F12" i="15" s="1"/>
  <c r="G12" i="14"/>
  <c r="G12" i="15" s="1"/>
  <c r="H12" i="14"/>
  <c r="H12" i="15" s="1"/>
  <c r="J12" i="14"/>
  <c r="J12" i="15" s="1"/>
  <c r="C13" i="14"/>
  <c r="C13" i="15" s="1"/>
  <c r="D13" i="14"/>
  <c r="D13" i="15" s="1"/>
  <c r="E13" i="14"/>
  <c r="E13" i="15" s="1"/>
  <c r="F13" i="14"/>
  <c r="F13" i="15" s="1"/>
  <c r="G13" i="14"/>
  <c r="G13" i="15" s="1"/>
  <c r="H13" i="14"/>
  <c r="H13" i="15" s="1"/>
  <c r="J13" i="14"/>
  <c r="J13" i="15" s="1"/>
  <c r="C14" i="14"/>
  <c r="C14" i="15" s="1"/>
  <c r="D14" i="14"/>
  <c r="D14" i="15" s="1"/>
  <c r="E14" i="14"/>
  <c r="E14" i="15" s="1"/>
  <c r="F14" i="14"/>
  <c r="F14" i="15" s="1"/>
  <c r="G14" i="14"/>
  <c r="G14" i="15" s="1"/>
  <c r="H14" i="14"/>
  <c r="H14" i="15" s="1"/>
  <c r="J14" i="14"/>
  <c r="J14" i="15" s="1"/>
  <c r="C15" i="14"/>
  <c r="C15" i="15" s="1"/>
  <c r="D15" i="14"/>
  <c r="D15" i="15" s="1"/>
  <c r="E15" i="14"/>
  <c r="E15" i="15" s="1"/>
  <c r="F15" i="14"/>
  <c r="F15" i="15" s="1"/>
  <c r="G15" i="14"/>
  <c r="G15" i="15" s="1"/>
  <c r="H15" i="14"/>
  <c r="H15" i="15" s="1"/>
  <c r="J15" i="14"/>
  <c r="J15" i="15" s="1"/>
  <c r="C16" i="14"/>
  <c r="C16" i="15" s="1"/>
  <c r="D16" i="14"/>
  <c r="D16" i="15" s="1"/>
  <c r="E16" i="14"/>
  <c r="E16" i="15" s="1"/>
  <c r="F16" i="14"/>
  <c r="F16" i="15" s="1"/>
  <c r="G16" i="14"/>
  <c r="G16" i="15" s="1"/>
  <c r="H16" i="14"/>
  <c r="H16" i="15" s="1"/>
  <c r="J16" i="14"/>
  <c r="J16" i="15" s="1"/>
  <c r="C17" i="14"/>
  <c r="C17" i="15" s="1"/>
  <c r="D17" i="14"/>
  <c r="D17" i="15" s="1"/>
  <c r="E17" i="14"/>
  <c r="E17" i="15" s="1"/>
  <c r="F17" i="14"/>
  <c r="F17" i="15" s="1"/>
  <c r="G17" i="14"/>
  <c r="G17" i="15" s="1"/>
  <c r="H17" i="14"/>
  <c r="H17" i="15" s="1"/>
  <c r="J17" i="14"/>
  <c r="J17" i="15" s="1"/>
  <c r="C18" i="14"/>
  <c r="C18" i="15" s="1"/>
  <c r="D18" i="14"/>
  <c r="D18" i="15" s="1"/>
  <c r="E18" i="14"/>
  <c r="E18" i="15" s="1"/>
  <c r="F18" i="14"/>
  <c r="F18" i="15" s="1"/>
  <c r="G18" i="14"/>
  <c r="G18" i="15" s="1"/>
  <c r="H18" i="14"/>
  <c r="H18" i="15" s="1"/>
  <c r="J18" i="14"/>
  <c r="J18" i="15" s="1"/>
  <c r="C19" i="14"/>
  <c r="C19" i="15" s="1"/>
  <c r="D19" i="14"/>
  <c r="D19" i="15" s="1"/>
  <c r="E19" i="14"/>
  <c r="E19" i="15" s="1"/>
  <c r="F19" i="14"/>
  <c r="F19" i="15" s="1"/>
  <c r="G19" i="14"/>
  <c r="G19" i="15" s="1"/>
  <c r="H19" i="14"/>
  <c r="H19" i="15" s="1"/>
  <c r="J19" i="14"/>
  <c r="J19" i="15" s="1"/>
  <c r="C20" i="14"/>
  <c r="C20" i="15" s="1"/>
  <c r="D20" i="14"/>
  <c r="D20" i="15" s="1"/>
  <c r="E20" i="14"/>
  <c r="E20" i="15" s="1"/>
  <c r="F20" i="14"/>
  <c r="F20" i="15" s="1"/>
  <c r="G20" i="14"/>
  <c r="G20" i="15" s="1"/>
  <c r="H20" i="14"/>
  <c r="H20" i="15" s="1"/>
  <c r="J20" i="14"/>
  <c r="J20" i="15" s="1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F10" i="17"/>
  <c r="D11" i="17"/>
  <c r="E11" i="17"/>
  <c r="F11" i="17"/>
  <c r="C12" i="17"/>
  <c r="D12" i="17"/>
  <c r="E12" i="17"/>
  <c r="F12" i="17"/>
  <c r="C13" i="17"/>
  <c r="D13" i="17"/>
  <c r="E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D19" i="17"/>
  <c r="E19" i="17"/>
  <c r="F19" i="17"/>
  <c r="C20" i="17"/>
  <c r="D20" i="17"/>
  <c r="E20" i="17"/>
  <c r="F20" i="17"/>
  <c r="J8" i="15"/>
  <c r="B20" i="17"/>
  <c r="B17" i="17"/>
  <c r="B16" i="17"/>
  <c r="B12" i="17"/>
  <c r="B9" i="17"/>
  <c r="B8" i="17"/>
  <c r="R28" i="14"/>
  <c r="B3" i="16"/>
  <c r="N27" i="16" s="1"/>
  <c r="B3" i="15"/>
  <c r="R28" i="15" s="1"/>
  <c r="N27" i="17" s="1"/>
  <c r="B24" i="16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C19" i="17"/>
  <c r="F13" i="17"/>
  <c r="C11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D24" i="17" l="1"/>
  <c r="F24" i="17"/>
  <c r="C8" i="15"/>
  <c r="C24" i="15" s="1"/>
  <c r="C24" i="14"/>
  <c r="F7" i="15"/>
  <c r="F24" i="15" s="1"/>
  <c r="F24" i="14"/>
  <c r="J7" i="15"/>
  <c r="J24" i="15" s="1"/>
  <c r="J24" i="14"/>
  <c r="E7" i="15"/>
  <c r="E24" i="15" s="1"/>
  <c r="E24" i="14"/>
  <c r="H7" i="15"/>
  <c r="H24" i="14"/>
  <c r="D7" i="15"/>
  <c r="D24" i="15" s="1"/>
  <c r="D24" i="14"/>
  <c r="I7" i="15"/>
  <c r="I24" i="14"/>
  <c r="G7" i="15"/>
  <c r="G24" i="15" s="1"/>
  <c r="G24" i="14"/>
  <c r="B3" i="17"/>
  <c r="C7" i="17"/>
  <c r="C24" i="17" s="1"/>
  <c r="E10" i="17"/>
  <c r="E24" i="17" s="1"/>
  <c r="H8" i="15"/>
  <c r="I8" i="15"/>
  <c r="I24" i="15" l="1"/>
  <c r="H24" i="15"/>
</calcChain>
</file>

<file path=xl/sharedStrings.xml><?xml version="1.0" encoding="utf-8"?>
<sst xmlns="http://schemas.openxmlformats.org/spreadsheetml/2006/main" count="409" uniqueCount="284">
  <si>
    <t>N</t>
  </si>
  <si>
    <t>Assets</t>
  </si>
  <si>
    <t>Liabilities</t>
  </si>
  <si>
    <t>Capital</t>
  </si>
  <si>
    <t>Profit</t>
  </si>
  <si>
    <t>Total Assets</t>
  </si>
  <si>
    <t>Loan Portfolio</t>
  </si>
  <si>
    <t>Total Liabilities</t>
  </si>
  <si>
    <t>Deposits of Individuals</t>
  </si>
  <si>
    <t>Loan Loss Reserves</t>
  </si>
  <si>
    <t>Shareholders' Equity</t>
  </si>
  <si>
    <t>Share Capital</t>
  </si>
  <si>
    <t>Regulatory Capital</t>
  </si>
  <si>
    <t>Total</t>
  </si>
  <si>
    <t>Provisions for Possible Losses</t>
  </si>
  <si>
    <t>Net Interest Income</t>
  </si>
  <si>
    <t>Net Fee and Commission Income</t>
  </si>
  <si>
    <t>Total Interest Income</t>
  </si>
  <si>
    <t>Interest Income from Loans</t>
  </si>
  <si>
    <t>Total Interest Expenses</t>
  </si>
  <si>
    <t>Interest Expenses on Deposits</t>
  </si>
  <si>
    <t>Gain (Loss) on Foreign Exchange Trade</t>
  </si>
  <si>
    <t>GEL</t>
  </si>
  <si>
    <t>FX</t>
  </si>
  <si>
    <t>Deposits' Structure of Banking Sector</t>
  </si>
  <si>
    <t>Deposits of Legal Entities</t>
  </si>
  <si>
    <t>Total Deposits</t>
  </si>
  <si>
    <t>წილი საბანკო სექტორში</t>
  </si>
  <si>
    <t>ბანკის დასახელება</t>
  </si>
  <si>
    <t>აქტივები</t>
  </si>
  <si>
    <t>საკრედიტო დაბანდება</t>
  </si>
  <si>
    <t>მთლიანი ვალდებულებები</t>
  </si>
  <si>
    <t>დეპოზიტები</t>
  </si>
  <si>
    <t>არასაბანკო იურიდიული და ფიზიკური პირების დეპოზიტები</t>
  </si>
  <si>
    <t>მ.შ. იურიდიულ პირთა დეპოზიტები</t>
  </si>
  <si>
    <t>მ.შ. ფიზიკურ პირთა დეპოზიტები</t>
  </si>
  <si>
    <t>სააქციო კაპიტალი</t>
  </si>
  <si>
    <t>ათას ლარებში</t>
  </si>
  <si>
    <t>ვალდებულებები</t>
  </si>
  <si>
    <t>კაპიტალი</t>
  </si>
  <si>
    <t>მოგება</t>
  </si>
  <si>
    <t>მთლიანი აქტივები</t>
  </si>
  <si>
    <t>ფულადი სახსრები</t>
  </si>
  <si>
    <t>სესხების შესაძლო დანაკარგების რეზერვი</t>
  </si>
  <si>
    <t>სულ დეპოზიტები</t>
  </si>
  <si>
    <t>ნასესხები სახსრები</t>
  </si>
  <si>
    <t>მ.შ.საწესდებო კაპიტალი</t>
  </si>
  <si>
    <t>საზედამხედველო კაპიტალი</t>
  </si>
  <si>
    <t>Market Share</t>
  </si>
  <si>
    <t>Name of The Bank</t>
  </si>
  <si>
    <t>Non Banking Deposits</t>
  </si>
  <si>
    <t>Total Banking Sector</t>
  </si>
  <si>
    <t>Cash Equivalents</t>
  </si>
  <si>
    <t>Borrowed Funds</t>
  </si>
  <si>
    <t>Thausands GEL</t>
  </si>
  <si>
    <t>წმინდა საპროცენტო შემოსავალი</t>
  </si>
  <si>
    <t>წმინდა საკომისიო შემოსავალი</t>
  </si>
  <si>
    <t>წმინდა მოგება</t>
  </si>
  <si>
    <t>მთლიანი აქტივების მოცულობა</t>
  </si>
  <si>
    <t>საპროცენტო შემოსავლები</t>
  </si>
  <si>
    <t>არასაპროცენტო შემოსავლები</t>
  </si>
  <si>
    <t>დანახარჯები აქტივების შესაძლო დანაკარგების მიხედვით</t>
  </si>
  <si>
    <t>მთლიანი საპროცენტო შემოსავალი</t>
  </si>
  <si>
    <t>მ.შ. საპროცენტო შემოსავლები სესხებიდან</t>
  </si>
  <si>
    <t>მთლიანი საპროცენტო ხარჯი</t>
  </si>
  <si>
    <t>მ.შ. დეპოზიტებზე გადახდილი პროცენტები</t>
  </si>
  <si>
    <t>წმინდა არასაპროცენტო შემოსავალი</t>
  </si>
  <si>
    <t>NET Interest Income</t>
  </si>
  <si>
    <t>Interest Income</t>
  </si>
  <si>
    <t>Non Interest Income</t>
  </si>
  <si>
    <t>NET Income</t>
  </si>
  <si>
    <t>Net Non-Interest Income</t>
  </si>
  <si>
    <t>სულ</t>
  </si>
  <si>
    <t>ლარი</t>
  </si>
  <si>
    <t>სებ–ის დეპოზიტები</t>
  </si>
  <si>
    <t>კომერციული ბანკების დეპოზიტები</t>
  </si>
  <si>
    <t>იურიდიული პირების დეპოზიტები</t>
  </si>
  <si>
    <t>რეზიდენტი იურიდიული პირების დეპოზიტები</t>
  </si>
  <si>
    <t>არარეზიდენტი იურიდიული პირების დეპოზიტები</t>
  </si>
  <si>
    <t>ფიზიკური პირების დეპოზიტები</t>
  </si>
  <si>
    <t>რეზიდენტი ფიზიკური პირების დეპოზიტები</t>
  </si>
  <si>
    <t>არარეზიდენტი ფიზიკური პირების დეპოზიტები</t>
  </si>
  <si>
    <t>ცხრილი N 1 – კომერციული ბანკების ფინანსური მონაცემები საბალანსო უწყისის მიხედვით</t>
  </si>
  <si>
    <t xml:space="preserve">ცხრილი N 2 – კომერციული ბანკების ფინანსური მონაცემები მოგება–ზარალის უწყისის მიხედვით </t>
  </si>
  <si>
    <t>Balance Sheet Financial Data of Commercial Banks Operating in Georgia</t>
  </si>
  <si>
    <t>ვადიანი დეპოზიტები</t>
  </si>
  <si>
    <t>მოგება აქტივებზე ROA, გაწლიურებული</t>
  </si>
  <si>
    <t>მოგება კაპიტალზე ROE, გაწლიურებული</t>
  </si>
  <si>
    <t>Return on Assets - ROA, Annualized</t>
  </si>
  <si>
    <t>Return on Equity - ROE, Annualized</t>
  </si>
  <si>
    <t>კონსოლიდირებული</t>
  </si>
  <si>
    <t>Income Statement Financial Data of Commercial Banks Operating in Georgia</t>
  </si>
  <si>
    <t>სახელმწიფო ორგანიზაციები</t>
  </si>
  <si>
    <t xml:space="preserve">საფინანსო ინსტიტუტები </t>
  </si>
  <si>
    <t>უძრავი ქონების დეველოპმენტი</t>
  </si>
  <si>
    <t>უძრავი ქონების მენეჯმენტი</t>
  </si>
  <si>
    <t>სამშენებლო კომპანიები (არა დეველოპერები)</t>
  </si>
  <si>
    <t>სამშენებლო მასალების მოპოვება, წარმოება და ვაჭრობა</t>
  </si>
  <si>
    <t>სამომხმარებლო საქონლის წარმოება</t>
  </si>
  <si>
    <t>ვაჭრობა (სხვა)</t>
  </si>
  <si>
    <t>წარმოება (სხვა)</t>
  </si>
  <si>
    <t>სასტუმროები და ტურიზმი</t>
  </si>
  <si>
    <t>რესტორნები, ბარები, კაფეები და სწრაფი კვების ობიექტები</t>
  </si>
  <si>
    <t>მძიმე მრეწველობა</t>
  </si>
  <si>
    <t>ენერგეტიკა</t>
  </si>
  <si>
    <t>ავტომობილების დილერები</t>
  </si>
  <si>
    <t>ჯანდაცვა</t>
  </si>
  <si>
    <t>ფარმაცევტიკა</t>
  </si>
  <si>
    <t>ტელეკომუნიკაცია</t>
  </si>
  <si>
    <t>სერვისი</t>
  </si>
  <si>
    <t>სოფლის მეურნეობის სექტორი</t>
  </si>
  <si>
    <t>საცალო პროდუქტები</t>
  </si>
  <si>
    <t>მომენტალური განვადება</t>
  </si>
  <si>
    <t>ოვერდრაფტები</t>
  </si>
  <si>
    <t>საკრედიტო ბარათები</t>
  </si>
  <si>
    <t>იპოთეკური სესხები</t>
  </si>
  <si>
    <t>Table N 7 - Credit portfolio by sectors</t>
  </si>
  <si>
    <t>State</t>
  </si>
  <si>
    <t>Financial Institutions</t>
  </si>
  <si>
    <t>Real Estate Management</t>
  </si>
  <si>
    <t>Construction Companies</t>
  </si>
  <si>
    <t>Production and Trade of Construction Materials</t>
  </si>
  <si>
    <t>Trade of Consumer Foods and Goods</t>
  </si>
  <si>
    <t>Production of Consumer Foods and Goods</t>
  </si>
  <si>
    <t>Production and Trade of Durable Goods</t>
  </si>
  <si>
    <t>Production and Trade of Clothes, Shoes and Textiles</t>
  </si>
  <si>
    <t>Trade (Other)</t>
  </si>
  <si>
    <t>Other Production</t>
  </si>
  <si>
    <t>Hotels, Tourism</t>
  </si>
  <si>
    <t>Restaurants</t>
  </si>
  <si>
    <t>Industry</t>
  </si>
  <si>
    <t>Energy</t>
  </si>
  <si>
    <t>Auto Dealers</t>
  </si>
  <si>
    <t>Health Care</t>
  </si>
  <si>
    <t>Pharmacy</t>
  </si>
  <si>
    <t>Telecommunication</t>
  </si>
  <si>
    <t>Service</t>
  </si>
  <si>
    <t>Agro</t>
  </si>
  <si>
    <t>Retail</t>
  </si>
  <si>
    <t>Car Loans</t>
  </si>
  <si>
    <t>Consumer Loans</t>
  </si>
  <si>
    <t>Momental Installments</t>
  </si>
  <si>
    <t>Payrolls (Overdrafts)</t>
  </si>
  <si>
    <t>Credit Cards</t>
  </si>
  <si>
    <t>Mortgages</t>
  </si>
  <si>
    <t>For Finished Property</t>
  </si>
  <si>
    <t>For in Progress Property</t>
  </si>
  <si>
    <t>საქართველოს ბანკი</t>
  </si>
  <si>
    <t>თი–ბი–სი ბანკი</t>
  </si>
  <si>
    <t>ლიბერთი ბანკი</t>
  </si>
  <si>
    <t>ვი–თი–ბი ბანკი</t>
  </si>
  <si>
    <t>პროკრედიტ ბანკი</t>
  </si>
  <si>
    <t>ბაზის ბანკი</t>
  </si>
  <si>
    <t>ქართუ ბანკი</t>
  </si>
  <si>
    <t>ტერა ბანკი</t>
  </si>
  <si>
    <t>კრედო ბანკი</t>
  </si>
  <si>
    <t>ხალიკ ბანკი</t>
  </si>
  <si>
    <t>ზირაათ ბანკი</t>
  </si>
  <si>
    <t>Bank of Georgia</t>
  </si>
  <si>
    <t>TBC Bank</t>
  </si>
  <si>
    <t>Liberty Bank</t>
  </si>
  <si>
    <t>VTB Bank Georgia</t>
  </si>
  <si>
    <t>ProCredit Bank</t>
  </si>
  <si>
    <t>Basis Bank</t>
  </si>
  <si>
    <t>Cartu Bank</t>
  </si>
  <si>
    <t>Tera bank</t>
  </si>
  <si>
    <t>Credo Bank</t>
  </si>
  <si>
    <t>HALYK Bank</t>
  </si>
  <si>
    <t>Pasha Bank</t>
  </si>
  <si>
    <t>Ziraat Bank</t>
  </si>
  <si>
    <t>Silk Bank</t>
  </si>
  <si>
    <t>სილქ ბანკი</t>
  </si>
  <si>
    <t xml:space="preserve">სახელმწიფო ინსტიტუტებისა და სახელმწიფო კონტროლს დაქვემდებარებულ ორგანიზაციებიდან მოზიდული უზრუნველყოფილი დეპოზიტები
</t>
  </si>
  <si>
    <t>Secured deposits of government institutions and government controlled entities</t>
  </si>
  <si>
    <t>პეისერა</t>
  </si>
  <si>
    <t>Paysera</t>
  </si>
  <si>
    <t>სხვა</t>
  </si>
  <si>
    <t>მოთხოვნამდე დეპოზიტები</t>
  </si>
  <si>
    <t>მიმდინარე დეპოზიტები</t>
  </si>
  <si>
    <t>სადეპოზიტო სერტიფიკატები (CD)</t>
  </si>
  <si>
    <t>ყველა სახის დეპოზიტები</t>
  </si>
  <si>
    <t>ფინანსური სექტორის დეპოზიტები</t>
  </si>
  <si>
    <t>რეზიდენტი კომერციული ბანკების დეპოზიტები</t>
  </si>
  <si>
    <t>არარეზიდენტი კომერციული ბანკების დეპოზიტები</t>
  </si>
  <si>
    <t>არასაბანკო ფინანსური ინსტიტუტების დეპოზიტები</t>
  </si>
  <si>
    <t>რეზიდენტი არასაბანკო ფინანსური ინსტიტუტების დეპოზიტები</t>
  </si>
  <si>
    <t>არარეზიდენტი არასაბანკო ფინანსური ინსტიტუტების დეპოზიტები</t>
  </si>
  <si>
    <t>სულ ფინანსური სექტორის დეპოზიტები</t>
  </si>
  <si>
    <t>არაფინანსური სექტორის დეპოზიტები</t>
  </si>
  <si>
    <t>სულ არასაბანკო იურიდიული და ფიზიკური პირების დეპოზიტები</t>
  </si>
  <si>
    <t>მოგება–ზარალი ვალუტის ყიდვა–გაყიდვის ოპერაციებიდან</t>
  </si>
  <si>
    <t>ცხრილი N5 – დეპოზიტების სტრუქტურა საბანკო სექტორში</t>
  </si>
  <si>
    <t>Other</t>
  </si>
  <si>
    <t>ფინანსური ინსტრუმენტის ამორტიზირებული ღირებულება</t>
  </si>
  <si>
    <t>ფინანსური ინსტრუმენტის მოსალოდნელი საკრედიტო ზარალი (BANK)</t>
  </si>
  <si>
    <t>სესხის ძირი თანხით შეწონილი საპროცენტო განაკვეთი</t>
  </si>
  <si>
    <t>სესხის ძირი თანხით შეწონილი საშუალო საკონტრაქტო ვადიანობა სტოკზე (თვე)</t>
  </si>
  <si>
    <t>91 და მეტი დღით ვადაგადაცილებული  ფინანსური ინსტრუმენტების ამორტიზებული ღირებულება</t>
  </si>
  <si>
    <t>1-ი დონის (BANK) საკრედიტო რისკი ფინანსური ინსტრუმენტების ამორტიზირებული ღირებულება</t>
  </si>
  <si>
    <t>მე-2 დონის (BANK) საკრედიტო რისკი ფინანსური ინსტრუმენტების ამორტიზირებული ღირებულება</t>
  </si>
  <si>
    <t>მე-3 დონის (BANK)  საკრედიტო რისკი ფინანსური ინსტრუმენტების ამორტიზირებული ღირებულება</t>
  </si>
  <si>
    <t>შეძენილი ან გამოშვებული, გაუფასურებული (POCI) (BANK)  ფინანსური ინსტრუმენტების ამორტიზირებული ღირებულება</t>
  </si>
  <si>
    <t>საბითუმო ლომბარდი</t>
  </si>
  <si>
    <t>სამომხმარებლო საქონლით ვაჭრობა</t>
  </si>
  <si>
    <t>ხანგრძლივი მოხმარების სამომხმარებლო საქონლის წარმოება და ვაჭრობა</t>
  </si>
  <si>
    <t>ფეხსაცმლის, ტანსაცმლისა და ტექსტილის წარმოება და ვაჭრობა</t>
  </si>
  <si>
    <t>ბენზინგასამართი სადგურები და ბენზინის იმპორტიორები</t>
  </si>
  <si>
    <t>მათ შორის: ექსპორტიორები</t>
  </si>
  <si>
    <t>სატრანსპორტო სესხები</t>
  </si>
  <si>
    <t>სამომხმარებლო სესხები</t>
  </si>
  <si>
    <t>სწრაფი სესხები (Pay Day Loans)</t>
  </si>
  <si>
    <t>იპოთეკური სესხები - დასრულებული უძრავი ქონების შეძენა</t>
  </si>
  <si>
    <t>იპოთეკური სესხები - მშენებლობა, მშენებლობის პროცესში მყოფი უძრავი ქონების შეძენა</t>
  </si>
  <si>
    <t>იპოთეკური სესხები - უძრავი ქონების რემონტისათვის</t>
  </si>
  <si>
    <t>საცალო ლომბარდული სესხები</t>
  </si>
  <si>
    <t>სტუდენტური სესხები</t>
  </si>
  <si>
    <t xml:space="preserve">კორპორატიული სეგმენტი </t>
  </si>
  <si>
    <t xml:space="preserve">მცირე და საშუალო სეგმენტი </t>
  </si>
  <si>
    <t>მიკრო სეგმენტი</t>
  </si>
  <si>
    <t xml:space="preserve">საცალო სეგმენტი </t>
  </si>
  <si>
    <t>სექტორები, საცალო პროდუქტები</t>
  </si>
  <si>
    <t>ცხრილი N6 - სასესხო პორტფელი სექტორების მიხედვით</t>
  </si>
  <si>
    <t>Sectors, retail products</t>
  </si>
  <si>
    <t>Oil Importers and Retailers</t>
  </si>
  <si>
    <t>i.a. Exporters</t>
  </si>
  <si>
    <t>Pay Day Loans</t>
  </si>
  <si>
    <t>For Housing Rennovations</t>
  </si>
  <si>
    <t>Student Loans</t>
  </si>
  <si>
    <t>Retail Pawn Shop Loans</t>
  </si>
  <si>
    <t>Wholesale Pawn Shop</t>
  </si>
  <si>
    <t>Corporate Segment</t>
  </si>
  <si>
    <t>SME Segment</t>
  </si>
  <si>
    <t>Micro Segment</t>
  </si>
  <si>
    <t>Retail Segment</t>
  </si>
  <si>
    <t>ECL (BANK)</t>
  </si>
  <si>
    <t>Amortised Cost</t>
  </si>
  <si>
    <t>Interest rate weighted by loan principal</t>
  </si>
  <si>
    <t>Average contract maturity on stock weighted by loan principal (month)</t>
  </si>
  <si>
    <t>Amortised cost of financial instruments overdue by 91 days and more</t>
  </si>
  <si>
    <t>Amortised cost of Stage 1 (BANK) financial instruments</t>
  </si>
  <si>
    <t>Amortised cost of Stage 2 (BANK) financial isntruments</t>
  </si>
  <si>
    <t>Amortised cost of Stage 3 (BANK) financial instruments</t>
  </si>
  <si>
    <t>Amortised cost of purchased or originated, credit-impaired (POCI) (BANK) financial instruments</t>
  </si>
  <si>
    <t>Real Estate Development</t>
  </si>
  <si>
    <t>წმინდა საკომისიო შემოსავალი მომსახურების მიხედვით</t>
  </si>
  <si>
    <t>მოგება გადასახადის გადახდამდე</t>
  </si>
  <si>
    <t>Net Fee and Commission Income from Services</t>
  </si>
  <si>
    <t>Net Income Before Taxes</t>
  </si>
  <si>
    <t>პაშაბანკი</t>
  </si>
  <si>
    <t>იშ ბანკ</t>
  </si>
  <si>
    <t>IS Bank</t>
  </si>
  <si>
    <t>უცხ. ვალუტა</t>
  </si>
  <si>
    <t>Current (Accounts) Deposits</t>
  </si>
  <si>
    <t>Demand Deposits</t>
  </si>
  <si>
    <t>Time Deposits</t>
  </si>
  <si>
    <t>Certificates of Deposit (CD)</t>
  </si>
  <si>
    <t>All Deposits</t>
  </si>
  <si>
    <t>Financial Sector Deposits</t>
  </si>
  <si>
    <t>NBG Deposits</t>
  </si>
  <si>
    <t>Commercial Banks Deposits</t>
  </si>
  <si>
    <t>Resident banks</t>
  </si>
  <si>
    <t>Non-resident banks</t>
  </si>
  <si>
    <t>Nonbank Financial Institutions Deposits</t>
  </si>
  <si>
    <t>Resident nonbank financial institutes</t>
  </si>
  <si>
    <t>Non-resident nonbank financial institutes</t>
  </si>
  <si>
    <t>Total Financial Sector Deposits</t>
  </si>
  <si>
    <t>Non-financial Sector Deposits</t>
  </si>
  <si>
    <t>Resident legal entitites</t>
  </si>
  <si>
    <t>Non-resident legal entities</t>
  </si>
  <si>
    <t>Resident individuals</t>
  </si>
  <si>
    <t>Non-resident individuals</t>
  </si>
  <si>
    <t>Total Non-financial Sector Deposits</t>
  </si>
  <si>
    <t>ათასი ლარი</t>
  </si>
  <si>
    <t>Consolidated</t>
  </si>
  <si>
    <t>Interbank Financial Instruments</t>
  </si>
  <si>
    <t>ბანკთაშორისი ფინანსური ინსტრუმენტები</t>
  </si>
  <si>
    <t>საკრედიტო პორტფელი (ბანკთაშორისი სესხების გარდა)</t>
  </si>
  <si>
    <t>Credit Portfolio (w/o Interbank financial instruments)</t>
  </si>
  <si>
    <t>Deposits of non-bank financial institutions</t>
  </si>
  <si>
    <t/>
  </si>
  <si>
    <t>პეივბანკი</t>
  </si>
  <si>
    <t>PaveBank</t>
  </si>
  <si>
    <t>ჰეშბანკი</t>
  </si>
  <si>
    <t>HashBank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</si>
</sst>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$_-;\-* #,##0.00_$_-;_-* &quot;-&quot;??_$_-;_-@_-"/>
    <numFmt numFmtId="165" formatCode="_(* #,##0_);_(* \(#,##0\);_(* &quot;-&quot;??_);_(@_)"/>
    <numFmt numFmtId="166" formatCode="#,##0,"/>
    <numFmt numFmtId="167" formatCode="dd\/mm\/yyyy\ \მ\დ\გ\ო\მ\ა\რ\ე\ო\ბ\ი\თ"/>
    <numFmt numFmtId="168" formatCode="&quot;as on &quot;\ mmmm\ dd\,\ yyyy"/>
    <numFmt numFmtId="169" formatCode="&quot;as of &quot;\ mmmm\ dd\,\ yyyy"/>
    <numFmt numFmtId="170" formatCode="_(* #,##0.0_);_(* \(#,##0.0\);_(* &quot;-&quot;??_);_(@_)"/>
  </numFmts>
  <fonts count="21" x14ac:knownFonts="1"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6">
    <xf numFmtId="0" fontId="0" fillId="0" borderId="0" xfId="0"/>
    <xf numFmtId="0" fontId="10" fillId="0" borderId="0" xfId="0" applyFont="1" applyFill="1"/>
    <xf numFmtId="0" fontId="10" fillId="0" borderId="0" xfId="0" applyFont="1"/>
    <xf numFmtId="3" fontId="10" fillId="0" borderId="0" xfId="0" applyNumberFormat="1" applyFont="1" applyBorder="1"/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2" fillId="0" borderId="0" xfId="0" applyFont="1" applyProtection="1"/>
    <xf numFmtId="16" fontId="12" fillId="0" borderId="0" xfId="0" applyNumberFormat="1" applyFont="1" applyProtection="1"/>
    <xf numFmtId="0" fontId="12" fillId="0" borderId="4" xfId="0" applyFont="1" applyBorder="1" applyAlignment="1" applyProtection="1">
      <alignment horizontal="center" vertical="center" textRotation="90" wrapText="1"/>
    </xf>
    <xf numFmtId="0" fontId="12" fillId="0" borderId="3" xfId="0" applyFont="1" applyBorder="1" applyAlignment="1" applyProtection="1">
      <alignment horizontal="center" vertical="center" textRotation="90" wrapText="1"/>
    </xf>
    <xf numFmtId="0" fontId="12" fillId="0" borderId="5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wrapText="1"/>
    </xf>
    <xf numFmtId="10" fontId="10" fillId="2" borderId="6" xfId="2" applyNumberFormat="1" applyFont="1" applyFill="1" applyBorder="1" applyAlignment="1" applyProtection="1">
      <alignment horizontal="left"/>
    </xf>
    <xf numFmtId="10" fontId="13" fillId="2" borderId="7" xfId="3" applyNumberFormat="1" applyFont="1" applyFill="1" applyBorder="1" applyAlignment="1" applyProtection="1">
      <alignment horizontal="right"/>
    </xf>
    <xf numFmtId="10" fontId="13" fillId="2" borderId="2" xfId="3" applyNumberFormat="1" applyFont="1" applyFill="1" applyBorder="1" applyAlignment="1" applyProtection="1">
      <alignment horizontal="right"/>
    </xf>
    <xf numFmtId="10" fontId="10" fillId="0" borderId="6" xfId="2" applyNumberFormat="1" applyFont="1" applyFill="1" applyBorder="1" applyAlignment="1" applyProtection="1">
      <alignment horizontal="left"/>
    </xf>
    <xf numFmtId="10" fontId="13" fillId="0" borderId="7" xfId="3" applyNumberFormat="1" applyFont="1" applyFill="1" applyBorder="1" applyAlignment="1" applyProtection="1">
      <alignment horizontal="right"/>
    </xf>
    <xf numFmtId="10" fontId="13" fillId="0" borderId="2" xfId="3" applyNumberFormat="1" applyFont="1" applyFill="1" applyBorder="1" applyAlignment="1" applyProtection="1">
      <alignment horizontal="right"/>
    </xf>
    <xf numFmtId="1" fontId="9" fillId="0" borderId="8" xfId="2" applyNumberFormat="1" applyFont="1" applyFill="1" applyBorder="1" applyAlignment="1" applyProtection="1">
      <alignment horizontal="center" vertical="center"/>
    </xf>
    <xf numFmtId="10" fontId="9" fillId="0" borderId="9" xfId="2" applyNumberFormat="1" applyFont="1" applyFill="1" applyBorder="1" applyAlignment="1" applyProtection="1">
      <alignment horizontal="left"/>
    </xf>
    <xf numFmtId="10" fontId="14" fillId="0" borderId="8" xfId="3" applyNumberFormat="1" applyFont="1" applyFill="1" applyBorder="1" applyAlignment="1" applyProtection="1">
      <alignment horizontal="right"/>
    </xf>
    <xf numFmtId="10" fontId="14" fillId="0" borderId="10" xfId="3" applyNumberFormat="1" applyFont="1" applyFill="1" applyBorder="1" applyAlignment="1" applyProtection="1">
      <alignment horizontal="right"/>
    </xf>
    <xf numFmtId="10" fontId="14" fillId="0" borderId="9" xfId="3" applyNumberFormat="1" applyFont="1" applyFill="1" applyBorder="1" applyAlignment="1" applyProtection="1">
      <alignment horizontal="right"/>
    </xf>
    <xf numFmtId="165" fontId="7" fillId="0" borderId="0" xfId="1" applyNumberFormat="1" applyFont="1" applyProtection="1"/>
    <xf numFmtId="166" fontId="10" fillId="2" borderId="7" xfId="0" applyNumberFormat="1" applyFont="1" applyFill="1" applyBorder="1" applyAlignment="1" applyProtection="1">
      <alignment horizontal="right"/>
    </xf>
    <xf numFmtId="166" fontId="10" fillId="2" borderId="2" xfId="0" applyNumberFormat="1" applyFont="1" applyFill="1" applyBorder="1" applyAlignment="1" applyProtection="1">
      <alignment horizontal="right"/>
    </xf>
    <xf numFmtId="166" fontId="10" fillId="2" borderId="6" xfId="0" applyNumberFormat="1" applyFont="1" applyFill="1" applyBorder="1" applyAlignment="1" applyProtection="1">
      <alignment horizontal="right"/>
    </xf>
    <xf numFmtId="166" fontId="10" fillId="0" borderId="7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 applyProtection="1">
      <alignment horizontal="right"/>
    </xf>
    <xf numFmtId="166" fontId="10" fillId="0" borderId="6" xfId="0" applyNumberFormat="1" applyFont="1" applyFill="1" applyBorder="1" applyAlignment="1" applyProtection="1">
      <alignment horizontal="right"/>
    </xf>
    <xf numFmtId="10" fontId="15" fillId="0" borderId="0" xfId="2" applyNumberFormat="1" applyFont="1" applyProtection="1"/>
    <xf numFmtId="10" fontId="10" fillId="2" borderId="7" xfId="2" applyNumberFormat="1" applyFont="1" applyFill="1" applyBorder="1" applyAlignment="1" applyProtection="1">
      <alignment horizontal="right"/>
    </xf>
    <xf numFmtId="10" fontId="10" fillId="2" borderId="2" xfId="2" applyNumberFormat="1" applyFont="1" applyFill="1" applyBorder="1" applyAlignment="1" applyProtection="1">
      <alignment horizontal="right"/>
    </xf>
    <xf numFmtId="10" fontId="10" fillId="2" borderId="6" xfId="2" applyNumberFormat="1" applyFont="1" applyFill="1" applyBorder="1" applyAlignment="1" applyProtection="1">
      <alignment horizontal="right"/>
    </xf>
    <xf numFmtId="10" fontId="10" fillId="0" borderId="7" xfId="2" applyNumberFormat="1" applyFont="1" applyFill="1" applyBorder="1" applyAlignment="1" applyProtection="1">
      <alignment horizontal="right"/>
    </xf>
    <xf numFmtId="10" fontId="10" fillId="0" borderId="2" xfId="2" applyNumberFormat="1" applyFont="1" applyFill="1" applyBorder="1" applyAlignment="1" applyProtection="1">
      <alignment horizontal="right"/>
    </xf>
    <xf numFmtId="10" fontId="10" fillId="0" borderId="6" xfId="2" applyNumberFormat="1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 textRotation="90" wrapText="1"/>
    </xf>
    <xf numFmtId="0" fontId="10" fillId="0" borderId="5" xfId="0" applyFont="1" applyBorder="1" applyAlignment="1" applyProtection="1">
      <alignment horizontal="center" vertical="center" textRotation="90" wrapText="1"/>
    </xf>
    <xf numFmtId="0" fontId="11" fillId="0" borderId="0" xfId="0" applyFont="1" applyProtection="1"/>
    <xf numFmtId="0" fontId="10" fillId="0" borderId="4" xfId="0" applyFont="1" applyBorder="1" applyAlignment="1" applyProtection="1">
      <alignment horizontal="center" vertical="center" textRotation="90" wrapText="1"/>
    </xf>
    <xf numFmtId="0" fontId="10" fillId="0" borderId="13" xfId="0" applyFont="1" applyBorder="1" applyAlignment="1" applyProtection="1">
      <alignment horizontal="center" vertical="center" textRotation="90" wrapText="1"/>
    </xf>
    <xf numFmtId="166" fontId="10" fillId="2" borderId="13" xfId="0" applyNumberFormat="1" applyFont="1" applyFill="1" applyBorder="1" applyAlignment="1" applyProtection="1">
      <alignment horizontal="right"/>
    </xf>
    <xf numFmtId="166" fontId="10" fillId="2" borderId="4" xfId="0" applyNumberFormat="1" applyFont="1" applyFill="1" applyBorder="1" applyAlignment="1" applyProtection="1">
      <alignment horizontal="right"/>
    </xf>
    <xf numFmtId="166" fontId="10" fillId="2" borderId="3" xfId="0" applyNumberFormat="1" applyFont="1" applyFill="1" applyBorder="1" applyAlignment="1" applyProtection="1">
      <alignment horizontal="right"/>
    </xf>
    <xf numFmtId="166" fontId="10" fillId="2" borderId="5" xfId="0" applyNumberFormat="1" applyFont="1" applyFill="1" applyBorder="1" applyAlignment="1" applyProtection="1">
      <alignment horizontal="right"/>
    </xf>
    <xf numFmtId="166" fontId="10" fillId="0" borderId="13" xfId="0" applyNumberFormat="1" applyFont="1" applyFill="1" applyBorder="1" applyAlignment="1" applyProtection="1">
      <alignment horizontal="right"/>
    </xf>
    <xf numFmtId="166" fontId="10" fillId="0" borderId="4" xfId="0" applyNumberFormat="1" applyFont="1" applyFill="1" applyBorder="1" applyAlignment="1" applyProtection="1">
      <alignment horizontal="right"/>
    </xf>
    <xf numFmtId="166" fontId="10" fillId="0" borderId="3" xfId="0" applyNumberFormat="1" applyFont="1" applyFill="1" applyBorder="1" applyAlignment="1" applyProtection="1">
      <alignment horizontal="right"/>
    </xf>
    <xf numFmtId="166" fontId="10" fillId="0" borderId="5" xfId="0" applyNumberFormat="1" applyFont="1" applyFill="1" applyBorder="1" applyAlignment="1" applyProtection="1">
      <alignment horizontal="right"/>
    </xf>
    <xf numFmtId="3" fontId="10" fillId="0" borderId="0" xfId="0" applyNumberFormat="1" applyFont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165" fontId="10" fillId="2" borderId="7" xfId="1" applyNumberFormat="1" applyFont="1" applyFill="1" applyBorder="1" applyAlignment="1" applyProtection="1">
      <alignment horizontal="center" vertical="center"/>
    </xf>
    <xf numFmtId="165" fontId="10" fillId="0" borderId="7" xfId="1" applyNumberFormat="1" applyFont="1" applyFill="1" applyBorder="1" applyAlignment="1" applyProtection="1">
      <alignment horizontal="center" vertical="center"/>
    </xf>
    <xf numFmtId="10" fontId="10" fillId="2" borderId="7" xfId="3" applyNumberFormat="1" applyFont="1" applyFill="1" applyBorder="1" applyAlignment="1" applyProtection="1">
      <alignment horizontal="right"/>
    </xf>
    <xf numFmtId="10" fontId="10" fillId="2" borderId="2" xfId="3" applyNumberFormat="1" applyFont="1" applyFill="1" applyBorder="1" applyAlignment="1" applyProtection="1">
      <alignment horizontal="right"/>
    </xf>
    <xf numFmtId="10" fontId="10" fillId="2" borderId="6" xfId="3" applyNumberFormat="1" applyFont="1" applyFill="1" applyBorder="1" applyAlignment="1" applyProtection="1">
      <alignment horizontal="right"/>
    </xf>
    <xf numFmtId="10" fontId="10" fillId="0" borderId="7" xfId="3" applyNumberFormat="1" applyFont="1" applyFill="1" applyBorder="1" applyAlignment="1" applyProtection="1">
      <alignment horizontal="right"/>
    </xf>
    <xf numFmtId="10" fontId="10" fillId="0" borderId="2" xfId="3" applyNumberFormat="1" applyFont="1" applyFill="1" applyBorder="1" applyAlignment="1" applyProtection="1">
      <alignment horizontal="right"/>
    </xf>
    <xf numFmtId="166" fontId="12" fillId="0" borderId="0" xfId="0" applyNumberFormat="1" applyFont="1" applyProtection="1"/>
    <xf numFmtId="0" fontId="12" fillId="0" borderId="0" xfId="0" applyFont="1" applyAlignment="1" applyProtection="1">
      <alignment horizontal="right"/>
    </xf>
    <xf numFmtId="15" fontId="12" fillId="0" borderId="0" xfId="0" applyNumberFormat="1" applyFont="1" applyProtection="1"/>
    <xf numFmtId="167" fontId="12" fillId="0" borderId="0" xfId="0" applyNumberFormat="1" applyFont="1" applyProtection="1"/>
    <xf numFmtId="168" fontId="12" fillId="0" borderId="0" xfId="0" applyNumberFormat="1" applyFont="1" applyProtection="1"/>
    <xf numFmtId="167" fontId="12" fillId="3" borderId="0" xfId="0" applyNumberFormat="1" applyFont="1" applyFill="1" applyProtection="1"/>
    <xf numFmtId="167" fontId="16" fillId="0" borderId="0" xfId="0" applyNumberFormat="1" applyFont="1" applyProtection="1"/>
    <xf numFmtId="166" fontId="10" fillId="0" borderId="25" xfId="0" applyNumberFormat="1" applyFont="1" applyFill="1" applyBorder="1" applyAlignment="1" applyProtection="1">
      <alignment horizontal="right"/>
    </xf>
    <xf numFmtId="166" fontId="10" fillId="2" borderId="25" xfId="0" applyNumberFormat="1" applyFont="1" applyFill="1" applyBorder="1" applyAlignment="1" applyProtection="1">
      <alignment horizontal="right"/>
    </xf>
    <xf numFmtId="10" fontId="12" fillId="0" borderId="2" xfId="2" applyNumberFormat="1" applyFont="1" applyBorder="1" applyProtection="1"/>
    <xf numFmtId="10" fontId="12" fillId="0" borderId="6" xfId="2" applyNumberFormat="1" applyFont="1" applyBorder="1" applyProtection="1"/>
    <xf numFmtId="10" fontId="12" fillId="2" borderId="2" xfId="2" applyNumberFormat="1" applyFont="1" applyFill="1" applyBorder="1" applyProtection="1"/>
    <xf numFmtId="10" fontId="12" fillId="2" borderId="6" xfId="2" applyNumberFormat="1" applyFont="1" applyFill="1" applyBorder="1" applyProtection="1"/>
    <xf numFmtId="0" fontId="16" fillId="0" borderId="0" xfId="0" applyFont="1" applyAlignment="1" applyProtection="1"/>
    <xf numFmtId="0" fontId="16" fillId="0" borderId="0" xfId="0" applyFont="1" applyAlignment="1" applyProtection="1">
      <alignment horizontal="left" indent="4"/>
    </xf>
    <xf numFmtId="169" fontId="16" fillId="0" borderId="0" xfId="0" applyNumberFormat="1" applyFont="1" applyProtection="1"/>
    <xf numFmtId="169" fontId="12" fillId="0" borderId="0" xfId="0" applyNumberFormat="1" applyFont="1" applyProtection="1"/>
    <xf numFmtId="0" fontId="12" fillId="0" borderId="0" xfId="0" applyFont="1" applyFill="1" applyProtection="1"/>
    <xf numFmtId="0" fontId="12" fillId="0" borderId="14" xfId="0" applyFont="1" applyBorder="1" applyAlignment="1" applyProtection="1"/>
    <xf numFmtId="0" fontId="12" fillId="0" borderId="15" xfId="0" applyFont="1" applyBorder="1" applyAlignment="1" applyProtection="1"/>
    <xf numFmtId="0" fontId="12" fillId="0" borderId="16" xfId="0" applyFont="1" applyBorder="1" applyAlignment="1" applyProtection="1"/>
    <xf numFmtId="0" fontId="12" fillId="0" borderId="20" xfId="0" applyFont="1" applyBorder="1" applyAlignment="1" applyProtection="1">
      <alignment horizontal="center" vertical="center" textRotation="90" wrapText="1"/>
    </xf>
    <xf numFmtId="0" fontId="12" fillId="0" borderId="28" xfId="0" applyFont="1" applyBorder="1" applyAlignment="1" applyProtection="1">
      <alignment horizontal="center" vertical="center" textRotation="90" wrapText="1"/>
    </xf>
    <xf numFmtId="0" fontId="12" fillId="0" borderId="18" xfId="0" applyFont="1" applyBorder="1" applyAlignment="1" applyProtection="1">
      <alignment horizontal="center" vertical="center" textRotation="90" wrapText="1"/>
    </xf>
    <xf numFmtId="166" fontId="10" fillId="4" borderId="2" xfId="0" applyNumberFormat="1" applyFont="1" applyFill="1" applyBorder="1" applyAlignment="1" applyProtection="1">
      <alignment horizontal="right"/>
    </xf>
    <xf numFmtId="14" fontId="12" fillId="0" borderId="0" xfId="0" applyNumberFormat="1" applyFont="1" applyProtection="1"/>
    <xf numFmtId="3" fontId="12" fillId="0" borderId="0" xfId="0" applyNumberFormat="1" applyFont="1" applyProtection="1"/>
    <xf numFmtId="0" fontId="10" fillId="0" borderId="22" xfId="0" applyFont="1" applyBorder="1" applyAlignment="1" applyProtection="1"/>
    <xf numFmtId="0" fontId="17" fillId="0" borderId="0" xfId="0" applyFont="1"/>
    <xf numFmtId="0" fontId="10" fillId="0" borderId="0" xfId="20" applyFont="1"/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 applyProtection="1">
      <alignment horizontal="left" indent="1"/>
    </xf>
    <xf numFmtId="0" fontId="10" fillId="0" borderId="3" xfId="0" applyFont="1" applyFill="1" applyBorder="1" applyAlignment="1" applyProtection="1">
      <alignment horizontal="left" indent="2"/>
    </xf>
    <xf numFmtId="0" fontId="10" fillId="0" borderId="3" xfId="0" applyFont="1" applyFill="1" applyBorder="1" applyAlignment="1" applyProtection="1">
      <alignment horizontal="left" indent="2"/>
      <protection locked="0"/>
    </xf>
    <xf numFmtId="0" fontId="10" fillId="0" borderId="3" xfId="0" applyFont="1" applyFill="1" applyBorder="1" applyAlignment="1">
      <alignment horizontal="left" wrapText="1" indent="2"/>
    </xf>
    <xf numFmtId="0" fontId="9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Alignment="1">
      <alignment horizontal="left" indent="2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/>
    </xf>
    <xf numFmtId="0" fontId="10" fillId="0" borderId="0" xfId="20" applyFont="1" applyProtection="1"/>
    <xf numFmtId="0" fontId="12" fillId="0" borderId="3" xfId="21" applyFont="1" applyFill="1" applyBorder="1"/>
    <xf numFmtId="0" fontId="15" fillId="0" borderId="3" xfId="21" applyFont="1" applyFill="1" applyBorder="1"/>
    <xf numFmtId="0" fontId="12" fillId="0" borderId="3" xfId="21" applyFont="1" applyFill="1" applyBorder="1" applyAlignment="1">
      <alignment horizontal="left" indent="2"/>
    </xf>
    <xf numFmtId="10" fontId="17" fillId="0" borderId="3" xfId="22" applyNumberFormat="1" applyFont="1" applyBorder="1"/>
    <xf numFmtId="170" fontId="17" fillId="0" borderId="3" xfId="23" applyNumberFormat="1" applyFont="1" applyBorder="1"/>
    <xf numFmtId="0" fontId="12" fillId="0" borderId="0" xfId="21" applyFont="1"/>
    <xf numFmtId="0" fontId="17" fillId="0" borderId="3" xfId="21" applyNumberFormat="1" applyFont="1" applyFill="1" applyBorder="1" applyAlignment="1">
      <alignment horizontal="center" vertical="center" wrapText="1"/>
    </xf>
    <xf numFmtId="10" fontId="12" fillId="0" borderId="3" xfId="21" applyNumberFormat="1" applyFont="1" applyBorder="1"/>
    <xf numFmtId="0" fontId="15" fillId="0" borderId="0" xfId="0" applyFont="1" applyAlignment="1">
      <alignment horizontal="left" vertical="center"/>
    </xf>
    <xf numFmtId="0" fontId="12" fillId="0" borderId="3" xfId="21" applyFont="1" applyFill="1" applyBorder="1" applyAlignment="1">
      <alignment horizontal="left" indent="1"/>
    </xf>
    <xf numFmtId="10" fontId="12" fillId="0" borderId="3" xfId="21" applyNumberFormat="1" applyFont="1" applyFill="1" applyBorder="1"/>
    <xf numFmtId="10" fontId="17" fillId="0" borderId="3" xfId="22" applyNumberFormat="1" applyFont="1" applyFill="1" applyBorder="1"/>
    <xf numFmtId="170" fontId="17" fillId="0" borderId="3" xfId="23" applyNumberFormat="1" applyFont="1" applyFill="1" applyBorder="1"/>
    <xf numFmtId="0" fontId="12" fillId="0" borderId="0" xfId="21" applyFont="1" applyFill="1"/>
    <xf numFmtId="1" fontId="9" fillId="6" borderId="8" xfId="2" applyNumberFormat="1" applyFont="1" applyFill="1" applyBorder="1" applyAlignment="1" applyProtection="1">
      <alignment horizontal="center" vertical="center"/>
    </xf>
    <xf numFmtId="10" fontId="9" fillId="6" borderId="9" xfId="2" applyNumberFormat="1" applyFont="1" applyFill="1" applyBorder="1" applyAlignment="1" applyProtection="1">
      <alignment horizontal="left"/>
    </xf>
    <xf numFmtId="166" fontId="9" fillId="6" borderId="8" xfId="0" applyNumberFormat="1" applyFont="1" applyFill="1" applyBorder="1" applyAlignment="1" applyProtection="1">
      <alignment horizontal="right"/>
    </xf>
    <xf numFmtId="166" fontId="9" fillId="6" borderId="10" xfId="0" applyNumberFormat="1" applyFont="1" applyFill="1" applyBorder="1" applyAlignment="1" applyProtection="1">
      <alignment horizontal="right"/>
    </xf>
    <xf numFmtId="166" fontId="9" fillId="6" borderId="9" xfId="0" applyNumberFormat="1" applyFont="1" applyFill="1" applyBorder="1" applyAlignment="1" applyProtection="1">
      <alignment horizontal="right"/>
    </xf>
    <xf numFmtId="10" fontId="15" fillId="6" borderId="11" xfId="2" applyNumberFormat="1" applyFont="1" applyFill="1" applyBorder="1" applyProtection="1"/>
    <xf numFmtId="10" fontId="15" fillId="6" borderId="12" xfId="2" applyNumberFormat="1" applyFont="1" applyFill="1" applyBorder="1" applyProtection="1"/>
    <xf numFmtId="165" fontId="10" fillId="6" borderId="7" xfId="1" applyNumberFormat="1" applyFont="1" applyFill="1" applyBorder="1" applyAlignment="1" applyProtection="1">
      <alignment horizontal="center" vertical="center"/>
    </xf>
    <xf numFmtId="10" fontId="9" fillId="6" borderId="6" xfId="2" applyNumberFormat="1" applyFont="1" applyFill="1" applyBorder="1" applyAlignment="1" applyProtection="1">
      <alignment horizontal="left"/>
    </xf>
    <xf numFmtId="166" fontId="9" fillId="6" borderId="7" xfId="0" applyNumberFormat="1" applyFont="1" applyFill="1" applyBorder="1" applyAlignment="1" applyProtection="1">
      <alignment horizontal="right"/>
    </xf>
    <xf numFmtId="166" fontId="9" fillId="6" borderId="2" xfId="0" applyNumberFormat="1" applyFont="1" applyFill="1" applyBorder="1" applyAlignment="1" applyProtection="1">
      <alignment horizontal="right"/>
    </xf>
    <xf numFmtId="166" fontId="9" fillId="6" borderId="6" xfId="0" applyNumberFormat="1" applyFont="1" applyFill="1" applyBorder="1" applyAlignment="1" applyProtection="1">
      <alignment horizontal="right"/>
    </xf>
    <xf numFmtId="166" fontId="9" fillId="6" borderId="26" xfId="0" applyNumberFormat="1" applyFont="1" applyFill="1" applyBorder="1" applyAlignment="1" applyProtection="1">
      <alignment horizontal="right"/>
    </xf>
    <xf numFmtId="10" fontId="15" fillId="6" borderId="1" xfId="2" applyNumberFormat="1" applyFont="1" applyFill="1" applyBorder="1" applyProtection="1"/>
    <xf numFmtId="10" fontId="15" fillId="6" borderId="27" xfId="2" applyNumberFormat="1" applyFont="1" applyFill="1" applyBorder="1" applyProtection="1"/>
    <xf numFmtId="1" fontId="9" fillId="0" borderId="0" xfId="2" applyNumberFormat="1" applyFont="1" applyFill="1" applyBorder="1" applyAlignment="1" applyProtection="1">
      <alignment horizontal="center" vertical="center"/>
    </xf>
    <xf numFmtId="10" fontId="9" fillId="0" borderId="0" xfId="2" applyNumberFormat="1" applyFont="1" applyFill="1" applyBorder="1" applyAlignment="1" applyProtection="1">
      <alignment horizontal="left"/>
    </xf>
    <xf numFmtId="10" fontId="14" fillId="0" borderId="0" xfId="3" applyNumberFormat="1" applyFont="1" applyFill="1" applyBorder="1" applyAlignment="1" applyProtection="1">
      <alignment horizontal="right"/>
    </xf>
    <xf numFmtId="165" fontId="9" fillId="5" borderId="7" xfId="1" applyNumberFormat="1" applyFont="1" applyFill="1" applyBorder="1" applyAlignment="1" applyProtection="1">
      <alignment horizontal="center" vertical="center"/>
    </xf>
    <xf numFmtId="10" fontId="9" fillId="5" borderId="6" xfId="2" applyNumberFormat="1" applyFont="1" applyFill="1" applyBorder="1" applyAlignment="1" applyProtection="1">
      <alignment horizontal="left"/>
    </xf>
    <xf numFmtId="166" fontId="9" fillId="5" borderId="24" xfId="0" applyNumberFormat="1" applyFont="1" applyFill="1" applyBorder="1" applyAlignment="1" applyProtection="1">
      <alignment horizontal="right"/>
    </xf>
    <xf numFmtId="165" fontId="9" fillId="6" borderId="7" xfId="1" applyNumberFormat="1" applyFont="1" applyFill="1" applyBorder="1" applyAlignment="1" applyProtection="1">
      <alignment horizontal="center" vertical="center"/>
    </xf>
    <xf numFmtId="166" fontId="9" fillId="6" borderId="13" xfId="0" applyNumberFormat="1" applyFont="1" applyFill="1" applyBorder="1" applyAlignment="1" applyProtection="1">
      <alignment horizontal="right"/>
    </xf>
    <xf numFmtId="166" fontId="9" fillId="6" borderId="4" xfId="0" applyNumberFormat="1" applyFont="1" applyFill="1" applyBorder="1" applyAlignment="1" applyProtection="1">
      <alignment horizontal="right"/>
    </xf>
    <xf numFmtId="166" fontId="9" fillId="6" borderId="3" xfId="0" applyNumberFormat="1" applyFont="1" applyFill="1" applyBorder="1" applyAlignment="1" applyProtection="1">
      <alignment horizontal="right"/>
    </xf>
    <xf numFmtId="166" fontId="9" fillId="6" borderId="5" xfId="0" applyNumberFormat="1" applyFont="1" applyFill="1" applyBorder="1" applyAlignment="1" applyProtection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38" fontId="18" fillId="6" borderId="13" xfId="0" applyNumberFormat="1" applyFont="1" applyFill="1" applyBorder="1" applyAlignment="1" applyProtection="1">
      <alignment horizontal="center"/>
      <protection locked="0"/>
    </xf>
    <xf numFmtId="38" fontId="1" fillId="6" borderId="32" xfId="0" applyNumberFormat="1" applyFont="1" applyFill="1" applyBorder="1" applyAlignment="1" applyProtection="1">
      <protection locked="0"/>
    </xf>
    <xf numFmtId="166" fontId="10" fillId="0" borderId="3" xfId="1" applyNumberFormat="1" applyFont="1" applyFill="1" applyBorder="1" applyAlignment="1" applyProtection="1">
      <alignment horizontal="right"/>
      <protection locked="0"/>
    </xf>
    <xf numFmtId="166" fontId="9" fillId="7" borderId="3" xfId="1" applyNumberFormat="1" applyFont="1" applyFill="1" applyBorder="1" applyAlignment="1">
      <alignment horizontal="right"/>
    </xf>
    <xf numFmtId="166" fontId="10" fillId="7" borderId="3" xfId="1" applyNumberFormat="1" applyFont="1" applyFill="1" applyBorder="1" applyAlignment="1">
      <alignment horizontal="right"/>
    </xf>
    <xf numFmtId="166" fontId="1" fillId="6" borderId="32" xfId="1" applyNumberFormat="1" applyFont="1" applyFill="1" applyBorder="1" applyAlignment="1" applyProtection="1">
      <alignment horizontal="right"/>
      <protection locked="0"/>
    </xf>
    <xf numFmtId="166" fontId="18" fillId="6" borderId="13" xfId="1" applyNumberFormat="1" applyFont="1" applyFill="1" applyBorder="1" applyAlignment="1" applyProtection="1">
      <alignment horizontal="right"/>
      <protection locked="0"/>
    </xf>
    <xf numFmtId="166" fontId="10" fillId="7" borderId="3" xfId="1" applyNumberFormat="1" applyFont="1" applyFill="1" applyBorder="1" applyAlignment="1" applyProtection="1">
      <alignment horizontal="right"/>
      <protection locked="0"/>
    </xf>
    <xf numFmtId="166" fontId="10" fillId="7" borderId="3" xfId="1" applyNumberFormat="1" applyFont="1" applyFill="1" applyBorder="1" applyAlignment="1" applyProtection="1">
      <alignment horizontal="right"/>
    </xf>
    <xf numFmtId="0" fontId="10" fillId="0" borderId="36" xfId="0" applyFont="1" applyFill="1" applyBorder="1" applyAlignment="1" applyProtection="1">
      <alignment horizontal="left" indent="1"/>
    </xf>
    <xf numFmtId="0" fontId="10" fillId="0" borderId="37" xfId="0" applyFont="1" applyFill="1" applyBorder="1" applyAlignment="1" applyProtection="1">
      <alignment horizontal="left" indent="1"/>
    </xf>
    <xf numFmtId="0" fontId="9" fillId="2" borderId="3" xfId="0" applyFont="1" applyFill="1" applyBorder="1" applyAlignment="1">
      <alignment horizontal="left"/>
    </xf>
    <xf numFmtId="166" fontId="9" fillId="2" borderId="3" xfId="1" applyNumberFormat="1" applyFont="1" applyFill="1" applyBorder="1" applyAlignment="1">
      <alignment horizontal="right"/>
    </xf>
    <xf numFmtId="166" fontId="12" fillId="0" borderId="28" xfId="21" applyNumberFormat="1" applyFont="1" applyBorder="1"/>
    <xf numFmtId="166" fontId="12" fillId="0" borderId="3" xfId="21" applyNumberFormat="1" applyFont="1" applyBorder="1"/>
    <xf numFmtId="166" fontId="12" fillId="0" borderId="28" xfId="21" applyNumberFormat="1" applyFont="1" applyFill="1" applyBorder="1"/>
    <xf numFmtId="166" fontId="12" fillId="0" borderId="3" xfId="21" applyNumberFormat="1" applyFont="1" applyFill="1" applyBorder="1"/>
    <xf numFmtId="166" fontId="17" fillId="0" borderId="3" xfId="23" applyNumberFormat="1" applyFont="1" applyBorder="1"/>
    <xf numFmtId="166" fontId="17" fillId="0" borderId="3" xfId="23" applyNumberFormat="1" applyFont="1" applyFill="1" applyBorder="1"/>
    <xf numFmtId="0" fontId="12" fillId="0" borderId="29" xfId="0" applyFont="1" applyBorder="1" applyAlignment="1" applyProtection="1"/>
    <xf numFmtId="4" fontId="6" fillId="0" borderId="0" xfId="1" applyNumberFormat="1" applyBorder="1"/>
    <xf numFmtId="164" fontId="6" fillId="0" borderId="0" xfId="1"/>
    <xf numFmtId="0" fontId="12" fillId="0" borderId="29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 vertical="center" textRotation="90" wrapText="1"/>
    </xf>
    <xf numFmtId="0" fontId="10" fillId="0" borderId="5" xfId="0" applyFont="1" applyBorder="1" applyAlignment="1" applyProtection="1">
      <alignment horizontal="center" vertical="center" textRotation="90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textRotation="90" wrapText="1"/>
    </xf>
    <xf numFmtId="0" fontId="12" fillId="0" borderId="13" xfId="0" applyFont="1" applyBorder="1" applyAlignment="1" applyProtection="1">
      <alignment horizontal="center" vertical="center" textRotation="90" wrapText="1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 vertical="center" textRotation="90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0" fillId="0" borderId="33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left" vertical="center" indent="1"/>
    </xf>
    <xf numFmtId="0" fontId="10" fillId="0" borderId="36" xfId="0" applyFont="1" applyFill="1" applyBorder="1" applyAlignment="1" applyProtection="1">
      <alignment horizontal="left" vertical="center" indent="1"/>
    </xf>
    <xf numFmtId="0" fontId="12" fillId="0" borderId="3" xfId="21" applyFont="1" applyBorder="1" applyAlignment="1">
      <alignment horizontal="center" vertical="center" wrapText="1"/>
    </xf>
    <xf numFmtId="0" fontId="15" fillId="0" borderId="3" xfId="21" applyFont="1" applyFill="1" applyBorder="1" applyAlignment="1">
      <alignment horizontal="center" vertical="center"/>
    </xf>
    <xf numFmtId="0" fontId="12" fillId="0" borderId="3" xfId="21" applyFont="1" applyFill="1" applyBorder="1" applyAlignment="1">
      <alignment horizontal="center" vertical="center" wrapText="1"/>
    </xf>
  </cellXfs>
  <cellStyles count="24">
    <cellStyle name="Comma" xfId="1" builtinId="3"/>
    <cellStyle name="Comma 2" xfId="5"/>
    <cellStyle name="Comma 2 2" xfId="9"/>
    <cellStyle name="Comma 3" xfId="10"/>
    <cellStyle name="Comma 3 2" xfId="16"/>
    <cellStyle name="Comma 4" xfId="13"/>
    <cellStyle name="Comma 5" xfId="15"/>
    <cellStyle name="Comma 6" xfId="23"/>
    <cellStyle name="Normal" xfId="0" builtinId="0"/>
    <cellStyle name="Normal 10" xfId="7"/>
    <cellStyle name="Normal 11" xfId="18"/>
    <cellStyle name="Normal 2" xfId="4"/>
    <cellStyle name="Normal 2 2" xfId="6"/>
    <cellStyle name="Normal 3" xfId="12"/>
    <cellStyle name="Normal 4" xfId="14"/>
    <cellStyle name="Normal 4 2" xfId="11"/>
    <cellStyle name="Normal 4 2 2" xfId="17"/>
    <cellStyle name="Normal 5" xfId="21"/>
    <cellStyle name="Normal_RC-D 2" xfId="20"/>
    <cellStyle name="Percent" xfId="2" builtinId="5"/>
    <cellStyle name="Percent 2" xfId="8"/>
    <cellStyle name="Percent 2 2" xfId="3"/>
    <cellStyle name="Percent 2 3" xfId="19"/>
    <cellStyle name="Percent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pnadzem\AppData\Local\Microsoft\Windows\INetCache\Content.Outlook\TRKG25IM\FINAL%20Forms\FINREP%20Supplemental%20Form%20-%2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LD-A"/>
      <sheetName val="LD-D"/>
      <sheetName val="LD-AD"/>
      <sheetName val="Validation"/>
      <sheetName val="RCS"/>
      <sheetName val="CI"/>
      <sheetName val="Countries"/>
      <sheetName val="Currency Codes"/>
      <sheetName val="Rating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0</v>
          </cell>
        </row>
        <row r="4">
          <cell r="A4">
            <v>1</v>
          </cell>
        </row>
        <row r="8">
          <cell r="A8">
            <v>1</v>
          </cell>
          <cell r="B8">
            <v>0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</row>
        <row r="9">
          <cell r="A9">
            <v>2</v>
          </cell>
          <cell r="B9">
            <v>1</v>
          </cell>
          <cell r="C9">
            <v>2</v>
          </cell>
          <cell r="D9">
            <v>0</v>
          </cell>
          <cell r="E9">
            <v>0</v>
          </cell>
          <cell r="F9">
            <v>1</v>
          </cell>
        </row>
        <row r="10">
          <cell r="A10">
            <v>3</v>
          </cell>
          <cell r="B10">
            <v>2</v>
          </cell>
          <cell r="C10">
            <v>3</v>
          </cell>
          <cell r="F10">
            <v>2</v>
          </cell>
        </row>
        <row r="11">
          <cell r="A11">
            <v>4</v>
          </cell>
          <cell r="B11">
            <v>3</v>
          </cell>
          <cell r="C11">
            <v>4</v>
          </cell>
        </row>
        <row r="12">
          <cell r="A12">
            <v>5</v>
          </cell>
          <cell r="C12">
            <v>5</v>
          </cell>
        </row>
        <row r="13">
          <cell r="A13">
            <v>6</v>
          </cell>
          <cell r="C13">
            <v>6</v>
          </cell>
        </row>
        <row r="14">
          <cell r="C14">
            <v>7</v>
          </cell>
        </row>
        <row r="15">
          <cell r="C15">
            <v>8</v>
          </cell>
        </row>
        <row r="16">
          <cell r="C16">
            <v>9</v>
          </cell>
        </row>
      </sheetData>
      <sheetData sheetId="5" refreshError="1"/>
      <sheetData sheetId="6" refreshError="1"/>
      <sheetData sheetId="7">
        <row r="3">
          <cell r="A3" t="str">
            <v>AF</v>
          </cell>
        </row>
        <row r="4">
          <cell r="A4" t="str">
            <v>AX</v>
          </cell>
        </row>
        <row r="5">
          <cell r="A5" t="str">
            <v>AL</v>
          </cell>
        </row>
        <row r="6">
          <cell r="A6" t="str">
            <v>DZ</v>
          </cell>
        </row>
        <row r="7">
          <cell r="A7" t="str">
            <v>AS</v>
          </cell>
        </row>
        <row r="8">
          <cell r="A8" t="str">
            <v>AD</v>
          </cell>
        </row>
        <row r="9">
          <cell r="A9" t="str">
            <v>AO</v>
          </cell>
        </row>
        <row r="10">
          <cell r="A10" t="str">
            <v>AI</v>
          </cell>
        </row>
        <row r="11">
          <cell r="A11" t="str">
            <v>AQ</v>
          </cell>
        </row>
        <row r="12">
          <cell r="A12" t="str">
            <v>AG</v>
          </cell>
        </row>
        <row r="13">
          <cell r="A13" t="str">
            <v>AR</v>
          </cell>
        </row>
        <row r="14">
          <cell r="A14" t="str">
            <v>AM</v>
          </cell>
        </row>
        <row r="15">
          <cell r="A15" t="str">
            <v>AW</v>
          </cell>
        </row>
        <row r="16">
          <cell r="A16" t="str">
            <v>AC</v>
          </cell>
        </row>
        <row r="17">
          <cell r="A17" t="str">
            <v>AU</v>
          </cell>
        </row>
        <row r="18">
          <cell r="A18" t="str">
            <v>AT</v>
          </cell>
        </row>
        <row r="19">
          <cell r="A19" t="str">
            <v>AZ</v>
          </cell>
        </row>
        <row r="20">
          <cell r="A20" t="str">
            <v>BS</v>
          </cell>
        </row>
        <row r="21">
          <cell r="A21" t="str">
            <v>BH</v>
          </cell>
        </row>
        <row r="22">
          <cell r="A22" t="str">
            <v>BD</v>
          </cell>
        </row>
        <row r="23">
          <cell r="A23" t="str">
            <v>BB</v>
          </cell>
        </row>
        <row r="24">
          <cell r="A24" t="str">
            <v>BY</v>
          </cell>
        </row>
        <row r="25">
          <cell r="A25" t="str">
            <v>BE</v>
          </cell>
        </row>
        <row r="26">
          <cell r="A26" t="str">
            <v>BZ</v>
          </cell>
        </row>
        <row r="27">
          <cell r="A27" t="str">
            <v>BJ</v>
          </cell>
        </row>
        <row r="28">
          <cell r="A28" t="str">
            <v>BM</v>
          </cell>
        </row>
        <row r="29">
          <cell r="A29" t="str">
            <v>BT</v>
          </cell>
        </row>
        <row r="30">
          <cell r="A30" t="str">
            <v>BO</v>
          </cell>
        </row>
        <row r="31">
          <cell r="A31" t="str">
            <v>BA</v>
          </cell>
        </row>
        <row r="32">
          <cell r="A32" t="str">
            <v>BW</v>
          </cell>
        </row>
        <row r="33">
          <cell r="A33" t="str">
            <v>BV</v>
          </cell>
        </row>
        <row r="34">
          <cell r="A34" t="str">
            <v>BR</v>
          </cell>
        </row>
        <row r="35">
          <cell r="A35" t="str">
            <v>IO</v>
          </cell>
        </row>
        <row r="36">
          <cell r="A36" t="str">
            <v>VG</v>
          </cell>
        </row>
        <row r="37">
          <cell r="A37" t="str">
            <v>BN</v>
          </cell>
        </row>
        <row r="38">
          <cell r="A38" t="str">
            <v>BG</v>
          </cell>
        </row>
        <row r="39">
          <cell r="A39" t="str">
            <v>BF</v>
          </cell>
        </row>
        <row r="40">
          <cell r="A40" t="str">
            <v>BI</v>
          </cell>
        </row>
        <row r="41">
          <cell r="A41" t="str">
            <v>KH</v>
          </cell>
        </row>
        <row r="42">
          <cell r="A42" t="str">
            <v>CM</v>
          </cell>
        </row>
        <row r="43">
          <cell r="A43" t="str">
            <v>CA</v>
          </cell>
        </row>
        <row r="44">
          <cell r="A44" t="str">
            <v>CV</v>
          </cell>
        </row>
        <row r="45">
          <cell r="A45" t="str">
            <v>KY</v>
          </cell>
        </row>
        <row r="46">
          <cell r="A46" t="str">
            <v>CF</v>
          </cell>
        </row>
        <row r="47">
          <cell r="A47" t="str">
            <v>TD</v>
          </cell>
        </row>
        <row r="48">
          <cell r="A48" t="str">
            <v>CL</v>
          </cell>
        </row>
        <row r="49">
          <cell r="A49" t="str">
            <v>CN</v>
          </cell>
        </row>
        <row r="50">
          <cell r="A50" t="str">
            <v>CX</v>
          </cell>
        </row>
        <row r="51">
          <cell r="A51" t="str">
            <v>CC</v>
          </cell>
        </row>
        <row r="52">
          <cell r="A52" t="str">
            <v>CO</v>
          </cell>
        </row>
        <row r="53">
          <cell r="A53" t="str">
            <v>KM</v>
          </cell>
        </row>
        <row r="54">
          <cell r="A54" t="str">
            <v>CG</v>
          </cell>
        </row>
        <row r="55">
          <cell r="A55" t="str">
            <v>CD</v>
          </cell>
        </row>
        <row r="56">
          <cell r="A56" t="str">
            <v>CK</v>
          </cell>
        </row>
        <row r="57">
          <cell r="A57" t="str">
            <v>CR</v>
          </cell>
        </row>
        <row r="58">
          <cell r="A58" t="str">
            <v>CI</v>
          </cell>
        </row>
        <row r="59">
          <cell r="A59" t="str">
            <v>HR</v>
          </cell>
        </row>
        <row r="60">
          <cell r="A60" t="str">
            <v>CU</v>
          </cell>
        </row>
        <row r="61">
          <cell r="A61" t="str">
            <v>CY</v>
          </cell>
        </row>
        <row r="62">
          <cell r="A62" t="str">
            <v>CZ</v>
          </cell>
        </row>
        <row r="63">
          <cell r="A63" t="str">
            <v>CS</v>
          </cell>
        </row>
        <row r="64">
          <cell r="A64" t="str">
            <v>DK</v>
          </cell>
        </row>
        <row r="65">
          <cell r="A65" t="str">
            <v>DJ</v>
          </cell>
        </row>
        <row r="66">
          <cell r="A66" t="str">
            <v>DM</v>
          </cell>
        </row>
        <row r="67">
          <cell r="A67" t="str">
            <v>DO</v>
          </cell>
        </row>
        <row r="68">
          <cell r="A68" t="str">
            <v>TP</v>
          </cell>
        </row>
        <row r="69">
          <cell r="A69" t="str">
            <v>EC</v>
          </cell>
        </row>
        <row r="70">
          <cell r="A70" t="str">
            <v>EG</v>
          </cell>
        </row>
        <row r="71">
          <cell r="A71" t="str">
            <v>SV</v>
          </cell>
        </row>
        <row r="72">
          <cell r="A72" t="str">
            <v>GQ</v>
          </cell>
        </row>
        <row r="73">
          <cell r="A73" t="str">
            <v>ER</v>
          </cell>
        </row>
        <row r="74">
          <cell r="A74" t="str">
            <v>EE</v>
          </cell>
        </row>
        <row r="75">
          <cell r="A75" t="str">
            <v>ET</v>
          </cell>
        </row>
        <row r="76">
          <cell r="A76" t="str">
            <v>EU</v>
          </cell>
        </row>
        <row r="77">
          <cell r="A77" t="str">
            <v>MK</v>
          </cell>
        </row>
        <row r="78">
          <cell r="A78" t="str">
            <v>FK</v>
          </cell>
        </row>
        <row r="79">
          <cell r="A79" t="str">
            <v>FO</v>
          </cell>
        </row>
        <row r="80">
          <cell r="A80" t="str">
            <v>FJ</v>
          </cell>
        </row>
        <row r="81">
          <cell r="A81" t="str">
            <v>FI</v>
          </cell>
        </row>
        <row r="82">
          <cell r="A82" t="str">
            <v>FR</v>
          </cell>
        </row>
        <row r="83">
          <cell r="A83" t="str">
            <v>FX</v>
          </cell>
        </row>
        <row r="84">
          <cell r="A84" t="str">
            <v>GF</v>
          </cell>
        </row>
        <row r="85">
          <cell r="A85" t="str">
            <v>PF</v>
          </cell>
        </row>
        <row r="86">
          <cell r="A86" t="str">
            <v>TF</v>
          </cell>
        </row>
        <row r="87">
          <cell r="A87" t="str">
            <v>GA</v>
          </cell>
        </row>
        <row r="88">
          <cell r="A88" t="str">
            <v>GM</v>
          </cell>
        </row>
        <row r="89">
          <cell r="A89" t="str">
            <v>GE</v>
          </cell>
        </row>
        <row r="90">
          <cell r="A90" t="str">
            <v>DE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GB</v>
          </cell>
        </row>
        <row r="94">
          <cell r="A94" t="str">
            <v>GR</v>
          </cell>
        </row>
        <row r="95">
          <cell r="A95" t="str">
            <v>GL</v>
          </cell>
        </row>
        <row r="96">
          <cell r="A96" t="str">
            <v>GD</v>
          </cell>
        </row>
        <row r="97">
          <cell r="A97" t="str">
            <v>GP</v>
          </cell>
        </row>
        <row r="98">
          <cell r="A98" t="str">
            <v>GU</v>
          </cell>
        </row>
        <row r="99">
          <cell r="A99" t="str">
            <v>GT</v>
          </cell>
        </row>
        <row r="100">
          <cell r="A100" t="str">
            <v>GG</v>
          </cell>
        </row>
        <row r="101">
          <cell r="A101" t="str">
            <v>GN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HT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HK</v>
          </cell>
        </row>
        <row r="108">
          <cell r="A108" t="str">
            <v>HU</v>
          </cell>
        </row>
        <row r="109">
          <cell r="A109" t="str">
            <v>IS</v>
          </cell>
        </row>
        <row r="110">
          <cell r="A110" t="str">
            <v>IN</v>
          </cell>
        </row>
        <row r="111">
          <cell r="A111" t="str">
            <v>ID</v>
          </cell>
        </row>
        <row r="112">
          <cell r="A112" t="str">
            <v>IR</v>
          </cell>
        </row>
        <row r="113">
          <cell r="A113" t="str">
            <v>IQ</v>
          </cell>
        </row>
        <row r="114">
          <cell r="A114" t="str">
            <v>IE</v>
          </cell>
        </row>
        <row r="115">
          <cell r="A115" t="str">
            <v>IM</v>
          </cell>
        </row>
        <row r="116">
          <cell r="A116" t="str">
            <v>IL</v>
          </cell>
        </row>
        <row r="117">
          <cell r="A117" t="str">
            <v>IT</v>
          </cell>
        </row>
        <row r="118">
          <cell r="A118" t="str">
            <v>JM</v>
          </cell>
        </row>
        <row r="119">
          <cell r="A119" t="str">
            <v>JP</v>
          </cell>
        </row>
        <row r="120">
          <cell r="A120" t="str">
            <v>JE</v>
          </cell>
        </row>
        <row r="121">
          <cell r="A121" t="str">
            <v>JO</v>
          </cell>
        </row>
        <row r="122">
          <cell r="A122" t="str">
            <v>KZ</v>
          </cell>
        </row>
        <row r="123">
          <cell r="A123" t="str">
            <v>KE</v>
          </cell>
        </row>
        <row r="124">
          <cell r="A124" t="str">
            <v>KI</v>
          </cell>
        </row>
        <row r="125">
          <cell r="A125" t="str">
            <v>KP</v>
          </cell>
        </row>
        <row r="126">
          <cell r="A126" t="str">
            <v>KR</v>
          </cell>
        </row>
        <row r="127">
          <cell r="A127" t="str">
            <v>XK</v>
          </cell>
        </row>
        <row r="128">
          <cell r="A128" t="str">
            <v>KW</v>
          </cell>
        </row>
        <row r="129">
          <cell r="A129" t="str">
            <v>KG</v>
          </cell>
        </row>
        <row r="130">
          <cell r="A130" t="str">
            <v>LA</v>
          </cell>
        </row>
        <row r="131">
          <cell r="A131" t="str">
            <v>LV</v>
          </cell>
        </row>
        <row r="132">
          <cell r="A132" t="str">
            <v>LB</v>
          </cell>
        </row>
        <row r="133">
          <cell r="A133" t="str">
            <v>LS</v>
          </cell>
        </row>
        <row r="134">
          <cell r="A134" t="str">
            <v>LR</v>
          </cell>
        </row>
        <row r="135">
          <cell r="A135" t="str">
            <v>LY</v>
          </cell>
        </row>
        <row r="136">
          <cell r="A136" t="str">
            <v>LI</v>
          </cell>
        </row>
        <row r="137">
          <cell r="A137" t="str">
            <v>LT</v>
          </cell>
        </row>
        <row r="138">
          <cell r="A138" t="str">
            <v>LU</v>
          </cell>
        </row>
        <row r="139">
          <cell r="A139" t="str">
            <v>MO</v>
          </cell>
        </row>
        <row r="140">
          <cell r="A140" t="str">
            <v>MG</v>
          </cell>
        </row>
        <row r="141">
          <cell r="A141" t="str">
            <v>MW</v>
          </cell>
        </row>
        <row r="142">
          <cell r="A142" t="str">
            <v>MY</v>
          </cell>
        </row>
        <row r="143">
          <cell r="A143" t="str">
            <v>MV</v>
          </cell>
        </row>
        <row r="144">
          <cell r="A144" t="str">
            <v>ML</v>
          </cell>
        </row>
        <row r="145">
          <cell r="A145" t="str">
            <v>MT</v>
          </cell>
        </row>
        <row r="146">
          <cell r="A146" t="str">
            <v>MH</v>
          </cell>
        </row>
        <row r="147">
          <cell r="A147" t="str">
            <v>MQ</v>
          </cell>
        </row>
        <row r="148">
          <cell r="A148" t="str">
            <v>MR</v>
          </cell>
        </row>
        <row r="149">
          <cell r="A149" t="str">
            <v>MU</v>
          </cell>
        </row>
        <row r="150">
          <cell r="A150" t="str">
            <v>YT</v>
          </cell>
        </row>
        <row r="151">
          <cell r="A151" t="str">
            <v>MX</v>
          </cell>
        </row>
        <row r="152">
          <cell r="A152" t="str">
            <v>FM</v>
          </cell>
        </row>
        <row r="153">
          <cell r="A153" t="str">
            <v>MD</v>
          </cell>
        </row>
        <row r="154">
          <cell r="A154" t="str">
            <v>MC</v>
          </cell>
        </row>
        <row r="155">
          <cell r="A155" t="str">
            <v>MN</v>
          </cell>
        </row>
        <row r="156">
          <cell r="A156" t="str">
            <v>ME</v>
          </cell>
        </row>
        <row r="157">
          <cell r="A157" t="str">
            <v>MS</v>
          </cell>
        </row>
        <row r="158">
          <cell r="A158" t="str">
            <v>MA</v>
          </cell>
        </row>
        <row r="159">
          <cell r="A159" t="str">
            <v>MZ</v>
          </cell>
        </row>
        <row r="160">
          <cell r="A160" t="str">
            <v>MM</v>
          </cell>
        </row>
        <row r="161">
          <cell r="A161" t="str">
            <v>NA</v>
          </cell>
        </row>
        <row r="162">
          <cell r="A162" t="str">
            <v>NR</v>
          </cell>
        </row>
        <row r="163">
          <cell r="A163" t="str">
            <v>NP</v>
          </cell>
        </row>
        <row r="164">
          <cell r="A164" t="str">
            <v>NL</v>
          </cell>
        </row>
        <row r="165">
          <cell r="A165" t="str">
            <v>AN</v>
          </cell>
        </row>
        <row r="166">
          <cell r="A166" t="str">
            <v>NT</v>
          </cell>
        </row>
        <row r="167">
          <cell r="A167" t="str">
            <v>NC</v>
          </cell>
        </row>
        <row r="168">
          <cell r="A168" t="str">
            <v>NZ</v>
          </cell>
        </row>
        <row r="169">
          <cell r="A169" t="str">
            <v>NI</v>
          </cell>
        </row>
        <row r="170">
          <cell r="A170" t="str">
            <v>NE</v>
          </cell>
        </row>
        <row r="171">
          <cell r="A171" t="str">
            <v>NG</v>
          </cell>
        </row>
        <row r="172">
          <cell r="A172" t="str">
            <v>NU</v>
          </cell>
        </row>
        <row r="173">
          <cell r="A173" t="str">
            <v>NF</v>
          </cell>
        </row>
        <row r="174">
          <cell r="A174" t="str">
            <v>MP</v>
          </cell>
        </row>
        <row r="175">
          <cell r="A175" t="str">
            <v>NO</v>
          </cell>
        </row>
        <row r="176">
          <cell r="A176" t="str">
            <v>OM</v>
          </cell>
        </row>
        <row r="177">
          <cell r="A177" t="str">
            <v>PK</v>
          </cell>
        </row>
        <row r="178">
          <cell r="A178" t="str">
            <v>PW</v>
          </cell>
        </row>
        <row r="179">
          <cell r="A179" t="str">
            <v>PS</v>
          </cell>
        </row>
        <row r="180">
          <cell r="A180" t="str">
            <v>PA</v>
          </cell>
        </row>
        <row r="181">
          <cell r="A181" t="str">
            <v>PG</v>
          </cell>
        </row>
        <row r="182">
          <cell r="A182" t="str">
            <v>PY</v>
          </cell>
        </row>
        <row r="183">
          <cell r="A183" t="str">
            <v>PE</v>
          </cell>
        </row>
        <row r="184">
          <cell r="A184" t="str">
            <v>PH</v>
          </cell>
        </row>
        <row r="185">
          <cell r="A185" t="str">
            <v>PN</v>
          </cell>
        </row>
        <row r="186">
          <cell r="A186" t="str">
            <v>PL</v>
          </cell>
        </row>
        <row r="187">
          <cell r="A187" t="str">
            <v>PT</v>
          </cell>
        </row>
        <row r="188">
          <cell r="A188" t="str">
            <v>PR</v>
          </cell>
        </row>
        <row r="189">
          <cell r="A189" t="str">
            <v>QA</v>
          </cell>
        </row>
        <row r="190">
          <cell r="A190" t="str">
            <v>RE</v>
          </cell>
        </row>
        <row r="191">
          <cell r="A191" t="str">
            <v>RO</v>
          </cell>
        </row>
        <row r="192">
          <cell r="A192" t="str">
            <v>RU</v>
          </cell>
        </row>
        <row r="193">
          <cell r="A193" t="str">
            <v>RW</v>
          </cell>
        </row>
        <row r="194">
          <cell r="A194" t="str">
            <v>GS</v>
          </cell>
        </row>
        <row r="195">
          <cell r="A195" t="str">
            <v>KN</v>
          </cell>
        </row>
        <row r="196">
          <cell r="A196" t="str">
            <v>LC</v>
          </cell>
        </row>
        <row r="197">
          <cell r="A197" t="str">
            <v>MF</v>
          </cell>
        </row>
        <row r="198">
          <cell r="A198" t="str">
            <v>VC</v>
          </cell>
        </row>
        <row r="199">
          <cell r="A199" t="str">
            <v>WS</v>
          </cell>
        </row>
        <row r="200">
          <cell r="A200" t="str">
            <v>SM</v>
          </cell>
        </row>
        <row r="201">
          <cell r="A201" t="str">
            <v>ST</v>
          </cell>
        </row>
        <row r="202">
          <cell r="A202" t="str">
            <v>SA</v>
          </cell>
        </row>
        <row r="203">
          <cell r="A203" t="str">
            <v>SN</v>
          </cell>
        </row>
        <row r="204">
          <cell r="A204" t="str">
            <v>RS</v>
          </cell>
        </row>
        <row r="205">
          <cell r="A205" t="str">
            <v>YU</v>
          </cell>
        </row>
        <row r="206">
          <cell r="A206" t="str">
            <v>SC</v>
          </cell>
        </row>
        <row r="207">
          <cell r="A207" t="str">
            <v>SL</v>
          </cell>
        </row>
        <row r="208">
          <cell r="A208" t="str">
            <v>SG</v>
          </cell>
        </row>
        <row r="209">
          <cell r="A209" t="str">
            <v>SK</v>
          </cell>
        </row>
        <row r="210">
          <cell r="A210" t="str">
            <v>SI</v>
          </cell>
        </row>
        <row r="211">
          <cell r="A211" t="str">
            <v>SB</v>
          </cell>
        </row>
        <row r="212">
          <cell r="A212" t="str">
            <v>SO</v>
          </cell>
        </row>
        <row r="213">
          <cell r="A213" t="str">
            <v>ZA</v>
          </cell>
        </row>
        <row r="214">
          <cell r="A214" t="str">
            <v>SS</v>
          </cell>
        </row>
        <row r="215">
          <cell r="A215" t="str">
            <v>ES</v>
          </cell>
        </row>
        <row r="216">
          <cell r="A216" t="str">
            <v>LK</v>
          </cell>
        </row>
        <row r="217">
          <cell r="A217" t="str">
            <v>SH</v>
          </cell>
        </row>
        <row r="218">
          <cell r="A218" t="str">
            <v>PM</v>
          </cell>
        </row>
        <row r="219">
          <cell r="A219" t="str">
            <v>SD</v>
          </cell>
        </row>
        <row r="220">
          <cell r="A220" t="str">
            <v>SR</v>
          </cell>
        </row>
        <row r="221">
          <cell r="A221" t="str">
            <v>SJ</v>
          </cell>
        </row>
        <row r="222">
          <cell r="A222" t="str">
            <v>SZ</v>
          </cell>
        </row>
        <row r="223">
          <cell r="A223" t="str">
            <v>SE</v>
          </cell>
        </row>
        <row r="224">
          <cell r="A224" t="str">
            <v>CH</v>
          </cell>
        </row>
        <row r="225">
          <cell r="A225" t="str">
            <v>SY</v>
          </cell>
        </row>
        <row r="226">
          <cell r="A226" t="str">
            <v>TW</v>
          </cell>
        </row>
        <row r="227">
          <cell r="A227" t="str">
            <v>TJ</v>
          </cell>
        </row>
        <row r="228">
          <cell r="A228" t="str">
            <v>TZ</v>
          </cell>
        </row>
        <row r="229">
          <cell r="A229" t="str">
            <v>TH</v>
          </cell>
        </row>
        <row r="230">
          <cell r="A230" t="str">
            <v>TG</v>
          </cell>
        </row>
        <row r="231">
          <cell r="A231" t="str">
            <v>TK</v>
          </cell>
        </row>
        <row r="232">
          <cell r="A232" t="str">
            <v>TO</v>
          </cell>
        </row>
        <row r="233">
          <cell r="A233" t="str">
            <v>TT</v>
          </cell>
        </row>
        <row r="234">
          <cell r="A234" t="str">
            <v>TN</v>
          </cell>
        </row>
        <row r="235">
          <cell r="A235" t="str">
            <v>TR</v>
          </cell>
        </row>
        <row r="236">
          <cell r="A236" t="str">
            <v>TM</v>
          </cell>
        </row>
        <row r="237">
          <cell r="A237" t="str">
            <v>TC</v>
          </cell>
        </row>
        <row r="238">
          <cell r="A238" t="str">
            <v>TV</v>
          </cell>
        </row>
        <row r="239">
          <cell r="A239" t="str">
            <v>UG</v>
          </cell>
        </row>
        <row r="240">
          <cell r="A240" t="str">
            <v>UA</v>
          </cell>
        </row>
        <row r="241">
          <cell r="A241" t="str">
            <v>AE</v>
          </cell>
        </row>
        <row r="242">
          <cell r="A242" t="str">
            <v>UK</v>
          </cell>
        </row>
        <row r="243">
          <cell r="A243" t="str">
            <v>US</v>
          </cell>
        </row>
        <row r="244">
          <cell r="A244" t="str">
            <v>UY</v>
          </cell>
        </row>
        <row r="245">
          <cell r="A245" t="str">
            <v>UM</v>
          </cell>
        </row>
        <row r="246">
          <cell r="A246" t="str">
            <v>SU</v>
          </cell>
        </row>
        <row r="247">
          <cell r="A247" t="str">
            <v>UZ</v>
          </cell>
        </row>
        <row r="248">
          <cell r="A248" t="str">
            <v>VU</v>
          </cell>
        </row>
        <row r="249">
          <cell r="A249" t="str">
            <v>VA</v>
          </cell>
        </row>
        <row r="250">
          <cell r="A250" t="str">
            <v>VE</v>
          </cell>
        </row>
        <row r="251">
          <cell r="A251" t="str">
            <v>VN</v>
          </cell>
        </row>
        <row r="252">
          <cell r="A252" t="str">
            <v>VI</v>
          </cell>
        </row>
        <row r="253">
          <cell r="A253" t="str">
            <v>WF</v>
          </cell>
        </row>
        <row r="254">
          <cell r="A254" t="str">
            <v>EH</v>
          </cell>
        </row>
        <row r="255">
          <cell r="A255" t="str">
            <v>YE</v>
          </cell>
        </row>
        <row r="256">
          <cell r="A256" t="str">
            <v>ZR</v>
          </cell>
        </row>
        <row r="257">
          <cell r="A257" t="str">
            <v>ZM</v>
          </cell>
        </row>
        <row r="258">
          <cell r="A258" t="str">
            <v>ZW</v>
          </cell>
        </row>
        <row r="259">
          <cell r="A259" t="str">
            <v>IFI</v>
          </cell>
        </row>
        <row r="260">
          <cell r="A260" t="str">
            <v>BL</v>
          </cell>
        </row>
        <row r="261">
          <cell r="A261" t="str">
            <v>TL</v>
          </cell>
        </row>
        <row r="262">
          <cell r="A262" t="str">
            <v>OT</v>
          </cell>
        </row>
      </sheetData>
      <sheetData sheetId="8"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AUD</v>
          </cell>
        </row>
        <row r="11">
          <cell r="A11" t="str">
            <v>AWG</v>
          </cell>
        </row>
        <row r="12">
          <cell r="A12" t="str">
            <v>AZN</v>
          </cell>
        </row>
        <row r="13">
          <cell r="A13" t="str">
            <v>BAM</v>
          </cell>
        </row>
        <row r="14">
          <cell r="A14" t="str">
            <v>BBD</v>
          </cell>
        </row>
        <row r="15">
          <cell r="A15" t="str">
            <v>BDT</v>
          </cell>
        </row>
        <row r="16">
          <cell r="A16" t="str">
            <v>BGN</v>
          </cell>
        </row>
        <row r="17">
          <cell r="A17" t="str">
            <v>BHD</v>
          </cell>
        </row>
        <row r="18">
          <cell r="A18" t="str">
            <v>BIF</v>
          </cell>
        </row>
        <row r="19">
          <cell r="A19" t="str">
            <v>BMD</v>
          </cell>
        </row>
        <row r="20">
          <cell r="A20" t="str">
            <v>BND</v>
          </cell>
        </row>
        <row r="21">
          <cell r="A21" t="str">
            <v>BOB</v>
          </cell>
        </row>
        <row r="22">
          <cell r="A22" t="str">
            <v>BRL</v>
          </cell>
        </row>
        <row r="23">
          <cell r="A23" t="str">
            <v>BSD</v>
          </cell>
        </row>
        <row r="24">
          <cell r="A24" t="str">
            <v>BTN</v>
          </cell>
        </row>
        <row r="25">
          <cell r="A25" t="str">
            <v>BWP</v>
          </cell>
        </row>
        <row r="26">
          <cell r="A26" t="str">
            <v>BYR</v>
          </cell>
        </row>
        <row r="27">
          <cell r="A27" t="str">
            <v>BZD</v>
          </cell>
        </row>
        <row r="28">
          <cell r="A28" t="str">
            <v>CAD</v>
          </cell>
        </row>
        <row r="29">
          <cell r="A29" t="str">
            <v>CDF</v>
          </cell>
        </row>
        <row r="30">
          <cell r="A30" t="str">
            <v>CHF</v>
          </cell>
        </row>
        <row r="31">
          <cell r="A31" t="str">
            <v>CLP</v>
          </cell>
        </row>
        <row r="32">
          <cell r="A32" t="str">
            <v>CNY</v>
          </cell>
        </row>
        <row r="33">
          <cell r="A33" t="str">
            <v>COP</v>
          </cell>
        </row>
        <row r="34">
          <cell r="A34" t="str">
            <v>CRC</v>
          </cell>
        </row>
        <row r="35">
          <cell r="A35" t="str">
            <v>CUC</v>
          </cell>
        </row>
        <row r="36">
          <cell r="A36" t="str">
            <v>CUP</v>
          </cell>
        </row>
        <row r="37">
          <cell r="A37" t="str">
            <v>CVE</v>
          </cell>
        </row>
        <row r="38">
          <cell r="A38" t="str">
            <v>CZK</v>
          </cell>
        </row>
        <row r="39">
          <cell r="A39" t="str">
            <v>DJF</v>
          </cell>
        </row>
        <row r="40">
          <cell r="A40" t="str">
            <v>DKK</v>
          </cell>
        </row>
        <row r="41">
          <cell r="A41" t="str">
            <v>DOP</v>
          </cell>
        </row>
        <row r="42">
          <cell r="A42" t="str">
            <v>DZD</v>
          </cell>
        </row>
        <row r="43">
          <cell r="A43" t="str">
            <v>EGP</v>
          </cell>
        </row>
        <row r="44">
          <cell r="A44" t="str">
            <v>ERN</v>
          </cell>
        </row>
        <row r="45">
          <cell r="A45" t="str">
            <v>ETB</v>
          </cell>
        </row>
        <row r="46">
          <cell r="A46" t="str">
            <v>EUR</v>
          </cell>
        </row>
        <row r="47">
          <cell r="A47" t="str">
            <v>FJD</v>
          </cell>
        </row>
        <row r="48">
          <cell r="A48" t="str">
            <v>FKP</v>
          </cell>
        </row>
        <row r="49">
          <cell r="A49" t="str">
            <v>GBP</v>
          </cell>
        </row>
        <row r="50">
          <cell r="A50" t="str">
            <v>GEL</v>
          </cell>
        </row>
        <row r="51">
          <cell r="A51" t="str">
            <v>GGP</v>
          </cell>
        </row>
        <row r="52">
          <cell r="A52" t="str">
            <v>GHS</v>
          </cell>
        </row>
        <row r="53">
          <cell r="A53" t="str">
            <v>GIP</v>
          </cell>
        </row>
        <row r="54">
          <cell r="A54" t="str">
            <v>GMD</v>
          </cell>
        </row>
        <row r="55">
          <cell r="A55" t="str">
            <v>GNF</v>
          </cell>
        </row>
        <row r="56">
          <cell r="A56" t="str">
            <v>GTQ</v>
          </cell>
        </row>
        <row r="57">
          <cell r="A57" t="str">
            <v>GYD</v>
          </cell>
        </row>
        <row r="58">
          <cell r="A58" t="str">
            <v>HKD</v>
          </cell>
        </row>
        <row r="59">
          <cell r="A59" t="str">
            <v>HNL</v>
          </cell>
        </row>
        <row r="60">
          <cell r="A60" t="str">
            <v>HRK</v>
          </cell>
        </row>
        <row r="61">
          <cell r="A61" t="str">
            <v>HTG</v>
          </cell>
        </row>
        <row r="62">
          <cell r="A62" t="str">
            <v>HUF</v>
          </cell>
        </row>
        <row r="63">
          <cell r="A63" t="str">
            <v>IDR</v>
          </cell>
        </row>
        <row r="64">
          <cell r="A64" t="str">
            <v>ILS</v>
          </cell>
        </row>
        <row r="65">
          <cell r="A65" t="str">
            <v>IMP</v>
          </cell>
        </row>
        <row r="66">
          <cell r="A66" t="str">
            <v>INR</v>
          </cell>
        </row>
        <row r="67">
          <cell r="A67" t="str">
            <v>IQD</v>
          </cell>
        </row>
        <row r="68">
          <cell r="A68" t="str">
            <v>IRR</v>
          </cell>
        </row>
        <row r="69">
          <cell r="A69" t="str">
            <v>ISK</v>
          </cell>
        </row>
        <row r="70">
          <cell r="A70" t="str">
            <v>JEP</v>
          </cell>
        </row>
        <row r="71">
          <cell r="A71" t="str">
            <v>JMD</v>
          </cell>
        </row>
        <row r="72">
          <cell r="A72" t="str">
            <v>JOD</v>
          </cell>
        </row>
        <row r="73">
          <cell r="A73" t="str">
            <v>JPY</v>
          </cell>
        </row>
        <row r="74">
          <cell r="A74" t="str">
            <v>KES</v>
          </cell>
        </row>
        <row r="75">
          <cell r="A75" t="str">
            <v>KGS</v>
          </cell>
        </row>
        <row r="76">
          <cell r="A76" t="str">
            <v>KHR</v>
          </cell>
        </row>
        <row r="77">
          <cell r="A77" t="str">
            <v>KMF</v>
          </cell>
        </row>
        <row r="78">
          <cell r="A78" t="str">
            <v>KPW</v>
          </cell>
        </row>
        <row r="79">
          <cell r="A79" t="str">
            <v>KRW</v>
          </cell>
        </row>
        <row r="80">
          <cell r="A80" t="str">
            <v>KWD</v>
          </cell>
        </row>
        <row r="81">
          <cell r="A81" t="str">
            <v>KYD</v>
          </cell>
        </row>
        <row r="82">
          <cell r="A82" t="str">
            <v>KZT</v>
          </cell>
        </row>
        <row r="83">
          <cell r="A83" t="str">
            <v>LAK</v>
          </cell>
        </row>
        <row r="84">
          <cell r="A84" t="str">
            <v>LBP</v>
          </cell>
        </row>
        <row r="85">
          <cell r="A85" t="str">
            <v>LKR</v>
          </cell>
        </row>
        <row r="86">
          <cell r="A86" t="str">
            <v>LRD</v>
          </cell>
        </row>
        <row r="87">
          <cell r="A87" t="str">
            <v>LSL</v>
          </cell>
        </row>
        <row r="88">
          <cell r="A88" t="str">
            <v>LTL</v>
          </cell>
        </row>
        <row r="89">
          <cell r="A89" t="str">
            <v>LVL</v>
          </cell>
        </row>
        <row r="90">
          <cell r="A90" t="str">
            <v>LYD</v>
          </cell>
        </row>
        <row r="91">
          <cell r="A91" t="str">
            <v>MAD</v>
          </cell>
        </row>
        <row r="92">
          <cell r="A92" t="str">
            <v>MDL</v>
          </cell>
        </row>
        <row r="93">
          <cell r="A93" t="str">
            <v>MGA</v>
          </cell>
        </row>
        <row r="94">
          <cell r="A94" t="str">
            <v>MKD</v>
          </cell>
        </row>
        <row r="95">
          <cell r="A95" t="str">
            <v>MMK</v>
          </cell>
        </row>
        <row r="96">
          <cell r="A96" t="str">
            <v>MNT</v>
          </cell>
        </row>
        <row r="97">
          <cell r="A97" t="str">
            <v>MOP</v>
          </cell>
        </row>
        <row r="98">
          <cell r="A98" t="str">
            <v>MRO</v>
          </cell>
        </row>
        <row r="99">
          <cell r="A99" t="str">
            <v>MUR</v>
          </cell>
        </row>
        <row r="100">
          <cell r="A100" t="str">
            <v>MVR</v>
          </cell>
        </row>
        <row r="101">
          <cell r="A101" t="str">
            <v>MWK</v>
          </cell>
        </row>
        <row r="102">
          <cell r="A102" t="str">
            <v>MXN</v>
          </cell>
        </row>
        <row r="103">
          <cell r="A103" t="str">
            <v>MYR</v>
          </cell>
        </row>
        <row r="104">
          <cell r="A104" t="str">
            <v>MZN</v>
          </cell>
        </row>
        <row r="105">
          <cell r="A105" t="str">
            <v>NAD</v>
          </cell>
        </row>
        <row r="106">
          <cell r="A106" t="str">
            <v>NGN</v>
          </cell>
        </row>
        <row r="107">
          <cell r="A107" t="str">
            <v>NIO</v>
          </cell>
        </row>
        <row r="108">
          <cell r="A108" t="str">
            <v>NOK</v>
          </cell>
        </row>
        <row r="109">
          <cell r="A109" t="str">
            <v>NPR</v>
          </cell>
        </row>
        <row r="110">
          <cell r="A110" t="str">
            <v>NZD</v>
          </cell>
        </row>
        <row r="111">
          <cell r="A111" t="str">
            <v>OMR</v>
          </cell>
        </row>
        <row r="112">
          <cell r="A112" t="str">
            <v>PAB</v>
          </cell>
        </row>
        <row r="113">
          <cell r="A113" t="str">
            <v>PEN</v>
          </cell>
        </row>
        <row r="114">
          <cell r="A114" t="str">
            <v>PGK</v>
          </cell>
        </row>
        <row r="115">
          <cell r="A115" t="str">
            <v>PHP</v>
          </cell>
        </row>
        <row r="116">
          <cell r="A116" t="str">
            <v>PKR</v>
          </cell>
        </row>
        <row r="117">
          <cell r="A117" t="str">
            <v>PLN</v>
          </cell>
        </row>
        <row r="118">
          <cell r="A118" t="str">
            <v>PYG</v>
          </cell>
        </row>
        <row r="119">
          <cell r="A119" t="str">
            <v>QAR</v>
          </cell>
        </row>
        <row r="120">
          <cell r="A120" t="str">
            <v>RON</v>
          </cell>
        </row>
        <row r="121">
          <cell r="A121" t="str">
            <v>RSD</v>
          </cell>
        </row>
        <row r="122">
          <cell r="A122" t="str">
            <v>RUB</v>
          </cell>
        </row>
        <row r="123">
          <cell r="A123" t="str">
            <v>RWF</v>
          </cell>
        </row>
        <row r="124">
          <cell r="A124" t="str">
            <v>SAR</v>
          </cell>
        </row>
        <row r="125">
          <cell r="A125" t="str">
            <v>SBD</v>
          </cell>
        </row>
        <row r="126">
          <cell r="A126" t="str">
            <v>SCR</v>
          </cell>
        </row>
        <row r="127">
          <cell r="A127" t="str">
            <v>SDG</v>
          </cell>
        </row>
        <row r="128">
          <cell r="A128" t="str">
            <v>SEK</v>
          </cell>
        </row>
        <row r="129">
          <cell r="A129" t="str">
            <v>SGD</v>
          </cell>
        </row>
        <row r="130">
          <cell r="A130" t="str">
            <v>SHP</v>
          </cell>
        </row>
        <row r="131">
          <cell r="A131" t="str">
            <v>SLL</v>
          </cell>
        </row>
        <row r="132">
          <cell r="A132" t="str">
            <v>SOS</v>
          </cell>
        </row>
        <row r="133">
          <cell r="A133" t="str">
            <v>SPL*</v>
          </cell>
        </row>
        <row r="134">
          <cell r="A134" t="str">
            <v>SRD</v>
          </cell>
        </row>
        <row r="135">
          <cell r="A135" t="str">
            <v>STD</v>
          </cell>
        </row>
        <row r="136">
          <cell r="A136" t="str">
            <v>SVC</v>
          </cell>
        </row>
        <row r="137">
          <cell r="A137" t="str">
            <v>SYP</v>
          </cell>
        </row>
        <row r="138">
          <cell r="A138" t="str">
            <v>SZL</v>
          </cell>
        </row>
        <row r="139">
          <cell r="A139" t="str">
            <v>THB</v>
          </cell>
        </row>
        <row r="140">
          <cell r="A140" t="str">
            <v>TJS</v>
          </cell>
        </row>
        <row r="141">
          <cell r="A141" t="str">
            <v>TMT</v>
          </cell>
        </row>
        <row r="142">
          <cell r="A142" t="str">
            <v>TND</v>
          </cell>
        </row>
        <row r="143">
          <cell r="A143" t="str">
            <v>TOP</v>
          </cell>
        </row>
        <row r="144">
          <cell r="A144" t="str">
            <v>TRY</v>
          </cell>
        </row>
        <row r="145">
          <cell r="A145" t="str">
            <v>TTD</v>
          </cell>
        </row>
        <row r="146">
          <cell r="A146" t="str">
            <v>TVD</v>
          </cell>
        </row>
        <row r="147">
          <cell r="A147" t="str">
            <v>TWD</v>
          </cell>
        </row>
        <row r="148">
          <cell r="A148" t="str">
            <v>TZS</v>
          </cell>
        </row>
        <row r="149">
          <cell r="A149" t="str">
            <v>UAH</v>
          </cell>
        </row>
        <row r="150">
          <cell r="A150" t="str">
            <v>UGX</v>
          </cell>
        </row>
        <row r="151">
          <cell r="A151" t="str">
            <v>USD</v>
          </cell>
        </row>
        <row r="152">
          <cell r="A152" t="str">
            <v>UYU</v>
          </cell>
        </row>
        <row r="153">
          <cell r="A153" t="str">
            <v>UZS</v>
          </cell>
        </row>
        <row r="154">
          <cell r="A154" t="str">
            <v>VEF</v>
          </cell>
        </row>
        <row r="155">
          <cell r="A155" t="str">
            <v>VND</v>
          </cell>
        </row>
        <row r="156">
          <cell r="A156" t="str">
            <v>VUV</v>
          </cell>
        </row>
        <row r="157">
          <cell r="A157" t="str">
            <v>WST</v>
          </cell>
        </row>
        <row r="158">
          <cell r="A158" t="str">
            <v>XAF</v>
          </cell>
        </row>
        <row r="159">
          <cell r="A159" t="str">
            <v>XCD</v>
          </cell>
        </row>
        <row r="160">
          <cell r="A160" t="str">
            <v>XDR</v>
          </cell>
        </row>
        <row r="161">
          <cell r="A161" t="str">
            <v>XOF</v>
          </cell>
        </row>
        <row r="162">
          <cell r="A162" t="str">
            <v>XPF</v>
          </cell>
        </row>
        <row r="163">
          <cell r="A163" t="str">
            <v>YER</v>
          </cell>
        </row>
        <row r="164">
          <cell r="A164" t="str">
            <v>ZAR</v>
          </cell>
        </row>
        <row r="165">
          <cell r="A165" t="str">
            <v>ZMK</v>
          </cell>
        </row>
        <row r="166">
          <cell r="A166" t="str">
            <v>ZWD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2:U59"/>
  <sheetViews>
    <sheetView tabSelected="1" view="pageBreakPreview" topLeftCell="A2" zoomScale="95" zoomScaleNormal="100" zoomScaleSheetLayoutView="95" workbookViewId="0">
      <selection activeCell="B3" sqref="B3"/>
    </sheetView>
  </sheetViews>
  <sheetFormatPr defaultColWidth="9.140625" defaultRowHeight="12.75" x14ac:dyDescent="0.2"/>
  <cols>
    <col min="1" max="1" width="4.42578125" style="7" customWidth="1"/>
    <col min="2" max="2" width="42.28515625" style="7" bestFit="1" customWidth="1"/>
    <col min="3" max="3" width="17.28515625" style="7" bestFit="1" customWidth="1"/>
    <col min="4" max="4" width="10.42578125" style="7" bestFit="1" customWidth="1"/>
    <col min="5" max="5" width="10.28515625" style="7" bestFit="1" customWidth="1"/>
    <col min="6" max="6" width="9.7109375" style="7" bestFit="1" customWidth="1"/>
    <col min="7" max="7" width="10.5703125" style="7" bestFit="1" customWidth="1"/>
    <col min="8" max="8" width="10.28515625" style="7" bestFit="1" customWidth="1"/>
    <col min="9" max="9" width="10.5703125" style="7" bestFit="1" customWidth="1"/>
    <col min="10" max="11" width="10.28515625" style="7" bestFit="1" customWidth="1"/>
    <col min="12" max="12" width="11.140625" style="7" customWidth="1"/>
    <col min="13" max="13" width="9.85546875" style="7" bestFit="1" customWidth="1"/>
    <col min="14" max="15" width="10.42578125" style="7" bestFit="1" customWidth="1"/>
    <col min="16" max="16" width="9.85546875" style="7" bestFit="1" customWidth="1"/>
    <col min="17" max="17" width="10.42578125" style="7" bestFit="1" customWidth="1"/>
    <col min="18" max="18" width="11" style="7" customWidth="1"/>
    <col min="19" max="19" width="12.140625" style="7" bestFit="1" customWidth="1"/>
    <col min="20" max="16384" width="9.140625" style="7"/>
  </cols>
  <sheetData>
    <row r="2" spans="1:10" x14ac:dyDescent="0.2">
      <c r="A2" s="7" t="s">
        <v>82</v>
      </c>
    </row>
    <row r="3" spans="1:10" x14ac:dyDescent="0.2">
      <c r="B3" s="68">
        <v>45443</v>
      </c>
    </row>
    <row r="4" spans="1:10" ht="13.5" thickBot="1" x14ac:dyDescent="0.25"/>
    <row r="5" spans="1:10" x14ac:dyDescent="0.2">
      <c r="A5" s="173" t="s">
        <v>0</v>
      </c>
      <c r="B5" s="171" t="s">
        <v>28</v>
      </c>
      <c r="C5" s="175" t="s">
        <v>27</v>
      </c>
      <c r="D5" s="176"/>
      <c r="E5" s="176"/>
      <c r="F5" s="176"/>
      <c r="G5" s="176"/>
      <c r="H5" s="176"/>
      <c r="I5" s="176"/>
      <c r="J5" s="177"/>
    </row>
    <row r="6" spans="1:10" s="12" customFormat="1" ht="117.75" customHeight="1" x14ac:dyDescent="0.2">
      <c r="A6" s="174"/>
      <c r="B6" s="172"/>
      <c r="C6" s="9" t="s">
        <v>29</v>
      </c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35</v>
      </c>
      <c r="J6" s="11" t="s">
        <v>36</v>
      </c>
    </row>
    <row r="7" spans="1:10" x14ac:dyDescent="0.2">
      <c r="A7" s="57">
        <f t="shared" ref="A7:A23" si="0">A30</f>
        <v>1</v>
      </c>
      <c r="B7" s="16" t="str">
        <f t="shared" ref="B7:B23" si="1">B30</f>
        <v>საქართველოს ბანკი</v>
      </c>
      <c r="C7" s="61">
        <f t="shared" ref="C7:C23" si="2">C30/C$29</f>
        <v>0.39052327051002572</v>
      </c>
      <c r="D7" s="62">
        <f t="shared" ref="D7:D21" si="3">E30/E$29</f>
        <v>0.37322698948535804</v>
      </c>
      <c r="E7" s="62">
        <f t="shared" ref="E7:E21" si="4">G30/G$29</f>
        <v>0.39553065844032426</v>
      </c>
      <c r="F7" s="62">
        <f t="shared" ref="F7:F21" si="5">H30/H$29</f>
        <v>0.39865731310722463</v>
      </c>
      <c r="G7" s="62">
        <f t="shared" ref="G7:G21" si="6">J30/J$29</f>
        <v>0.40623473812649546</v>
      </c>
      <c r="H7" s="62">
        <f t="shared" ref="H7:H21" si="7">K30/K$29</f>
        <v>0.32217710773924108</v>
      </c>
      <c r="I7" s="62">
        <f t="shared" ref="I7:I21" si="8">L30/L$29</f>
        <v>0.46205394144308137</v>
      </c>
      <c r="J7" s="60">
        <f t="shared" ref="J7:J23" si="9">O30/O$29</f>
        <v>0.36152420418552295</v>
      </c>
    </row>
    <row r="8" spans="1:10" x14ac:dyDescent="0.2">
      <c r="A8" s="56">
        <f t="shared" si="0"/>
        <v>2</v>
      </c>
      <c r="B8" s="13" t="str">
        <f t="shared" si="1"/>
        <v>თი–ბი–სი ბანკი</v>
      </c>
      <c r="C8" s="58">
        <f t="shared" si="2"/>
        <v>0.38590653242132478</v>
      </c>
      <c r="D8" s="59">
        <f t="shared" si="3"/>
        <v>0.39363915155781004</v>
      </c>
      <c r="E8" s="59">
        <f t="shared" si="4"/>
        <v>0.38897468048151274</v>
      </c>
      <c r="F8" s="59">
        <f t="shared" si="5"/>
        <v>0.39587940451935794</v>
      </c>
      <c r="G8" s="59">
        <f t="shared" si="6"/>
        <v>0.3807701438999555</v>
      </c>
      <c r="H8" s="59">
        <f t="shared" si="7"/>
        <v>0.42996179735333911</v>
      </c>
      <c r="I8" s="59">
        <f t="shared" si="8"/>
        <v>0.34810399696072469</v>
      </c>
      <c r="J8" s="60">
        <f t="shared" si="9"/>
        <v>0.36813810087638571</v>
      </c>
    </row>
    <row r="9" spans="1:10" x14ac:dyDescent="0.2">
      <c r="A9" s="57">
        <f t="shared" si="0"/>
        <v>3</v>
      </c>
      <c r="B9" s="16" t="str">
        <f t="shared" si="1"/>
        <v>ლიბერთი ბანკი</v>
      </c>
      <c r="C9" s="61">
        <f t="shared" si="2"/>
        <v>5.3126988290893878E-2</v>
      </c>
      <c r="D9" s="62">
        <f t="shared" si="3"/>
        <v>5.6731867582497618E-2</v>
      </c>
      <c r="E9" s="62">
        <f t="shared" si="4"/>
        <v>5.4932413074693882E-2</v>
      </c>
      <c r="F9" s="62">
        <f t="shared" si="5"/>
        <v>5.7316505587382646E-2</v>
      </c>
      <c r="G9" s="62">
        <f t="shared" si="6"/>
        <v>6.204207126936187E-2</v>
      </c>
      <c r="H9" s="62">
        <f t="shared" si="7"/>
        <v>5.929673914921179E-2</v>
      </c>
      <c r="I9" s="62">
        <f t="shared" si="8"/>
        <v>6.3865133031634269E-2</v>
      </c>
      <c r="J9" s="60">
        <f t="shared" si="9"/>
        <v>4.267131089096287E-2</v>
      </c>
    </row>
    <row r="10" spans="1:10" x14ac:dyDescent="0.2">
      <c r="A10" s="56">
        <f t="shared" si="0"/>
        <v>4</v>
      </c>
      <c r="B10" s="13" t="str">
        <f t="shared" si="1"/>
        <v>ბაზის ბანკი</v>
      </c>
      <c r="C10" s="58">
        <f t="shared" si="2"/>
        <v>4.1834026703037347E-2</v>
      </c>
      <c r="D10" s="59">
        <f t="shared" si="3"/>
        <v>4.4793875604655913E-2</v>
      </c>
      <c r="E10" s="59">
        <f t="shared" si="4"/>
        <v>4.1472511574850227E-2</v>
      </c>
      <c r="F10" s="59">
        <f t="shared" si="5"/>
        <v>4.283505912658489E-2</v>
      </c>
      <c r="G10" s="59">
        <f t="shared" si="6"/>
        <v>4.7756700205451474E-2</v>
      </c>
      <c r="H10" s="59">
        <f t="shared" si="7"/>
        <v>5.7359251257348781E-2</v>
      </c>
      <c r="I10" s="59">
        <f t="shared" si="8"/>
        <v>4.1380042345191451E-2</v>
      </c>
      <c r="J10" s="60">
        <f t="shared" si="9"/>
        <v>4.3927653448497528E-2</v>
      </c>
    </row>
    <row r="11" spans="1:10" x14ac:dyDescent="0.2">
      <c r="A11" s="57">
        <f t="shared" si="0"/>
        <v>5</v>
      </c>
      <c r="B11" s="16" t="str">
        <f t="shared" si="1"/>
        <v>კრედო ბანკი</v>
      </c>
      <c r="C11" s="61">
        <f t="shared" si="2"/>
        <v>3.1049414406749597E-2</v>
      </c>
      <c r="D11" s="62">
        <f t="shared" si="3"/>
        <v>3.8239478216700901E-2</v>
      </c>
      <c r="E11" s="62">
        <f t="shared" si="4"/>
        <v>3.1973761478003147E-2</v>
      </c>
      <c r="F11" s="62">
        <f t="shared" si="5"/>
        <v>1.8492467279858531E-2</v>
      </c>
      <c r="G11" s="62">
        <f t="shared" si="6"/>
        <v>1.9732310444340456E-2</v>
      </c>
      <c r="H11" s="62">
        <f t="shared" si="7"/>
        <v>1.3312293548584099E-2</v>
      </c>
      <c r="I11" s="62">
        <f t="shared" si="8"/>
        <v>2.3995578713374061E-2</v>
      </c>
      <c r="J11" s="60">
        <f t="shared" si="9"/>
        <v>2.5696283777489413E-2</v>
      </c>
    </row>
    <row r="12" spans="1:10" x14ac:dyDescent="0.2">
      <c r="A12" s="56">
        <f t="shared" si="0"/>
        <v>6</v>
      </c>
      <c r="B12" s="13" t="str">
        <f t="shared" si="1"/>
        <v>პროკრედიტ ბანკი</v>
      </c>
      <c r="C12" s="58">
        <f t="shared" si="2"/>
        <v>2.201631519979538E-2</v>
      </c>
      <c r="D12" s="59">
        <f t="shared" si="3"/>
        <v>2.2655525067354368E-2</v>
      </c>
      <c r="E12" s="59">
        <f t="shared" si="4"/>
        <v>2.1527750991792743E-2</v>
      </c>
      <c r="F12" s="59">
        <f t="shared" si="5"/>
        <v>2.066688458338364E-2</v>
      </c>
      <c r="G12" s="59">
        <f t="shared" si="6"/>
        <v>2.2126364704193179E-2</v>
      </c>
      <c r="H12" s="59">
        <f t="shared" si="7"/>
        <v>2.7789652759320896E-2</v>
      </c>
      <c r="I12" s="59">
        <f t="shared" si="8"/>
        <v>1.8365608828335399E-2</v>
      </c>
      <c r="J12" s="60">
        <f t="shared" si="9"/>
        <v>2.4845715651674968E-2</v>
      </c>
    </row>
    <row r="13" spans="1:10" x14ac:dyDescent="0.2">
      <c r="A13" s="57">
        <f t="shared" si="0"/>
        <v>7</v>
      </c>
      <c r="B13" s="16" t="str">
        <f t="shared" si="1"/>
        <v>ტერა ბანკი</v>
      </c>
      <c r="C13" s="61">
        <f t="shared" si="2"/>
        <v>2.1443930228056629E-2</v>
      </c>
      <c r="D13" s="62">
        <f t="shared" si="3"/>
        <v>2.4300345432183831E-2</v>
      </c>
      <c r="E13" s="62">
        <f t="shared" si="4"/>
        <v>2.1526908212472617E-2</v>
      </c>
      <c r="F13" s="62">
        <f t="shared" si="5"/>
        <v>2.1993455922136192E-2</v>
      </c>
      <c r="G13" s="62">
        <f t="shared" si="6"/>
        <v>2.1228640017569082E-2</v>
      </c>
      <c r="H13" s="62">
        <f t="shared" si="7"/>
        <v>2.7154433566832902E-2</v>
      </c>
      <c r="I13" s="62">
        <f t="shared" si="8"/>
        <v>1.7293565076548598E-2</v>
      </c>
      <c r="J13" s="60">
        <f t="shared" si="9"/>
        <v>2.0963383544320379E-2</v>
      </c>
    </row>
    <row r="14" spans="1:10" x14ac:dyDescent="0.2">
      <c r="A14" s="56">
        <f t="shared" si="0"/>
        <v>8</v>
      </c>
      <c r="B14" s="13" t="str">
        <f t="shared" si="1"/>
        <v>ქართუ ბანკი</v>
      </c>
      <c r="C14" s="58">
        <f t="shared" si="2"/>
        <v>2.0797715026578237E-2</v>
      </c>
      <c r="D14" s="59">
        <f t="shared" si="3"/>
        <v>1.5793764305162675E-2</v>
      </c>
      <c r="E14" s="59">
        <f t="shared" si="4"/>
        <v>1.8565793719830668E-2</v>
      </c>
      <c r="F14" s="59">
        <f t="shared" si="5"/>
        <v>2.2782991247974799E-2</v>
      </c>
      <c r="G14" s="59">
        <f t="shared" si="6"/>
        <v>2.5248909697801414E-2</v>
      </c>
      <c r="H14" s="59">
        <f t="shared" si="7"/>
        <v>3.8140077868511271E-2</v>
      </c>
      <c r="I14" s="59">
        <f t="shared" si="8"/>
        <v>1.6688416928804236E-2</v>
      </c>
      <c r="J14" s="60">
        <f t="shared" si="9"/>
        <v>3.3723343296256245E-2</v>
      </c>
    </row>
    <row r="15" spans="1:10" x14ac:dyDescent="0.2">
      <c r="A15" s="57">
        <f t="shared" si="0"/>
        <v>9</v>
      </c>
      <c r="B15" s="16" t="str">
        <f t="shared" si="1"/>
        <v>ხალიკ ბანკი</v>
      </c>
      <c r="C15" s="61">
        <f t="shared" si="2"/>
        <v>1.0454139903208969E-2</v>
      </c>
      <c r="D15" s="62">
        <f t="shared" si="3"/>
        <v>1.2427896152195467E-2</v>
      </c>
      <c r="E15" s="62">
        <f t="shared" si="4"/>
        <v>8.9293495081384511E-3</v>
      </c>
      <c r="F15" s="62">
        <f t="shared" si="5"/>
        <v>4.7552266255217251E-3</v>
      </c>
      <c r="G15" s="62">
        <f t="shared" si="6"/>
        <v>3.5057165825019281E-3</v>
      </c>
      <c r="H15" s="62">
        <f t="shared" si="7"/>
        <v>5.1620336451059607E-3</v>
      </c>
      <c r="I15" s="62">
        <f t="shared" si="8"/>
        <v>2.4058247767457723E-3</v>
      </c>
      <c r="J15" s="60">
        <f t="shared" si="9"/>
        <v>1.9284591654052025E-2</v>
      </c>
    </row>
    <row r="16" spans="1:10" x14ac:dyDescent="0.2">
      <c r="A16" s="56">
        <f t="shared" si="0"/>
        <v>10</v>
      </c>
      <c r="B16" s="13" t="str">
        <f t="shared" si="1"/>
        <v>პაშაბანკი</v>
      </c>
      <c r="C16" s="58">
        <f t="shared" si="2"/>
        <v>6.7708514034268991E-3</v>
      </c>
      <c r="D16" s="59">
        <f t="shared" si="3"/>
        <v>5.6015701834693978E-3</v>
      </c>
      <c r="E16" s="59">
        <f t="shared" si="4"/>
        <v>6.3481195481183998E-3</v>
      </c>
      <c r="F16" s="59">
        <f t="shared" si="5"/>
        <v>7.3354415824045992E-3</v>
      </c>
      <c r="G16" s="59">
        <f t="shared" si="6"/>
        <v>4.4372572491111267E-3</v>
      </c>
      <c r="H16" s="59">
        <f t="shared" si="7"/>
        <v>7.9669100915699398E-3</v>
      </c>
      <c r="I16" s="59">
        <f t="shared" si="8"/>
        <v>2.0933604637451606E-3</v>
      </c>
      <c r="J16" s="60">
        <f t="shared" si="9"/>
        <v>9.2189998575007009E-3</v>
      </c>
    </row>
    <row r="17" spans="1:20" x14ac:dyDescent="0.2">
      <c r="A17" s="57">
        <f t="shared" si="0"/>
        <v>11</v>
      </c>
      <c r="B17" s="16" t="str">
        <f t="shared" si="1"/>
        <v>ვი–თი–ბი ბანკი</v>
      </c>
      <c r="C17" s="61">
        <f t="shared" si="2"/>
        <v>5.404346806171325E-3</v>
      </c>
      <c r="D17" s="62">
        <f t="shared" si="3"/>
        <v>3.6633624098394309E-3</v>
      </c>
      <c r="E17" s="62">
        <f t="shared" si="4"/>
        <v>1.8935815553567934E-3</v>
      </c>
      <c r="F17" s="62">
        <f t="shared" si="5"/>
        <v>3.060542111905981E-4</v>
      </c>
      <c r="G17" s="62">
        <f t="shared" si="6"/>
        <v>3.4058196530963952E-4</v>
      </c>
      <c r="H17" s="62">
        <f t="shared" si="7"/>
        <v>6.4693719127209169E-4</v>
      </c>
      <c r="I17" s="62">
        <f t="shared" si="8"/>
        <v>1.3714410290126722E-4</v>
      </c>
      <c r="J17" s="60">
        <f t="shared" si="9"/>
        <v>2.5736087659462423E-2</v>
      </c>
    </row>
    <row r="18" spans="1:20" x14ac:dyDescent="0.2">
      <c r="A18" s="56">
        <f t="shared" si="0"/>
        <v>12</v>
      </c>
      <c r="B18" s="13" t="str">
        <f t="shared" si="1"/>
        <v>იშ ბანკ</v>
      </c>
      <c r="C18" s="58">
        <f t="shared" si="2"/>
        <v>5.3299267356259027E-3</v>
      </c>
      <c r="D18" s="59">
        <f t="shared" si="3"/>
        <v>4.9366933717675211E-3</v>
      </c>
      <c r="E18" s="59">
        <f t="shared" si="4"/>
        <v>4.3182931544489822E-3</v>
      </c>
      <c r="F18" s="59">
        <f t="shared" si="5"/>
        <v>4.138049634870712E-3</v>
      </c>
      <c r="G18" s="59">
        <f t="shared" si="6"/>
        <v>1.7699446671971463E-3</v>
      </c>
      <c r="H18" s="59">
        <f t="shared" si="7"/>
        <v>3.032123406258407E-3</v>
      </c>
      <c r="I18" s="59">
        <f t="shared" si="8"/>
        <v>9.3178385618036884E-4</v>
      </c>
      <c r="J18" s="60">
        <f t="shared" si="9"/>
        <v>1.1188555933326256E-2</v>
      </c>
    </row>
    <row r="19" spans="1:20" ht="12" customHeight="1" x14ac:dyDescent="0.2">
      <c r="A19" s="57">
        <f t="shared" si="0"/>
        <v>13</v>
      </c>
      <c r="B19" s="16" t="str">
        <f t="shared" si="1"/>
        <v>ზირაათ ბანკი</v>
      </c>
      <c r="C19" s="61">
        <f t="shared" si="2"/>
        <v>2.6316805560105197E-3</v>
      </c>
      <c r="D19" s="62">
        <f t="shared" si="3"/>
        <v>2.596191777261191E-3</v>
      </c>
      <c r="E19" s="62">
        <f t="shared" si="4"/>
        <v>2.0045427121234438E-3</v>
      </c>
      <c r="F19" s="62">
        <f t="shared" si="5"/>
        <v>2.293720513291261E-3</v>
      </c>
      <c r="G19" s="62">
        <f t="shared" si="6"/>
        <v>1.9998838415413549E-3</v>
      </c>
      <c r="H19" s="62">
        <f t="shared" si="7"/>
        <v>3.4365312826269657E-3</v>
      </c>
      <c r="I19" s="62">
        <f t="shared" si="8"/>
        <v>1.0458655657612787E-3</v>
      </c>
      <c r="J19" s="60">
        <f t="shared" si="9"/>
        <v>6.2635964511193682E-3</v>
      </c>
    </row>
    <row r="20" spans="1:20" x14ac:dyDescent="0.2">
      <c r="A20" s="56">
        <f t="shared" si="0"/>
        <v>14</v>
      </c>
      <c r="B20" s="13" t="str">
        <f t="shared" si="1"/>
        <v>სილქ ბანკი</v>
      </c>
      <c r="C20" s="58">
        <f t="shared" si="2"/>
        <v>2.2039936601294225E-3</v>
      </c>
      <c r="D20" s="59">
        <f t="shared" si="3"/>
        <v>1.3932888537436052E-3</v>
      </c>
      <c r="E20" s="59">
        <f t="shared" si="4"/>
        <v>1.7626358322509171E-3</v>
      </c>
      <c r="F20" s="59">
        <f t="shared" si="5"/>
        <v>2.2719297884365732E-3</v>
      </c>
      <c r="G20" s="59">
        <f t="shared" si="6"/>
        <v>2.4947048518703884E-3</v>
      </c>
      <c r="H20" s="59">
        <f t="shared" si="7"/>
        <v>3.8054182900880964E-3</v>
      </c>
      <c r="I20" s="59">
        <f t="shared" si="8"/>
        <v>1.6243141501507499E-3</v>
      </c>
      <c r="J20" s="60">
        <f t="shared" si="9"/>
        <v>4.7600099024876635E-3</v>
      </c>
    </row>
    <row r="21" spans="1:20" x14ac:dyDescent="0.2">
      <c r="A21" s="57">
        <f t="shared" si="0"/>
        <v>15</v>
      </c>
      <c r="B21" s="16" t="str">
        <f t="shared" si="1"/>
        <v>პეისერა</v>
      </c>
      <c r="C21" s="61">
        <f t="shared" si="2"/>
        <v>2.841587451363141E-4</v>
      </c>
      <c r="D21" s="62">
        <f t="shared" si="3"/>
        <v>0</v>
      </c>
      <c r="E21" s="62">
        <f t="shared" si="4"/>
        <v>2.2912334846682416E-4</v>
      </c>
      <c r="F21" s="62">
        <f t="shared" si="5"/>
        <v>2.7549627038120681E-4</v>
      </c>
      <c r="G21" s="62">
        <f t="shared" si="6"/>
        <v>3.1203247730006846E-4</v>
      </c>
      <c r="H21" s="62">
        <f t="shared" si="7"/>
        <v>7.5869285068859199E-4</v>
      </c>
      <c r="I21" s="62">
        <f t="shared" si="8"/>
        <v>1.5423756821365412E-5</v>
      </c>
      <c r="J21" s="60">
        <f t="shared" si="9"/>
        <v>6.0288283721322735E-4</v>
      </c>
    </row>
    <row r="22" spans="1:20" x14ac:dyDescent="0.2">
      <c r="A22" s="56">
        <f t="shared" si="0"/>
        <v>16</v>
      </c>
      <c r="B22" s="13" t="str">
        <f t="shared" si="1"/>
        <v>ჰეშბანკი</v>
      </c>
      <c r="C22" s="58">
        <f t="shared" si="2"/>
        <v>1.5776506977192308E-4</v>
      </c>
      <c r="D22" s="59">
        <f t="shared" ref="D22:D23" si="10">E45/E$29</f>
        <v>0</v>
      </c>
      <c r="E22" s="59">
        <f t="shared" ref="E22:E23" si="11">G45/G$29</f>
        <v>5.4839267111036075E-6</v>
      </c>
      <c r="F22" s="59">
        <f t="shared" ref="F22:F23" si="12">H45/H$29</f>
        <v>0</v>
      </c>
      <c r="G22" s="59">
        <f t="shared" ref="G22:G23" si="13">J45/J$29</f>
        <v>0</v>
      </c>
      <c r="H22" s="59">
        <f t="shared" ref="H22:H23" si="14">K45/K$29</f>
        <v>0</v>
      </c>
      <c r="I22" s="59">
        <f t="shared" ref="I22:I23" si="15">L45/L$29</f>
        <v>0</v>
      </c>
      <c r="J22" s="60">
        <f t="shared" si="9"/>
        <v>1.0396641759896671E-3</v>
      </c>
    </row>
    <row r="23" spans="1:20" ht="13.5" thickBot="1" x14ac:dyDescent="0.25">
      <c r="A23" s="57">
        <f t="shared" si="0"/>
        <v>17</v>
      </c>
      <c r="B23" s="16" t="str">
        <f t="shared" si="1"/>
        <v>პეივბანკი</v>
      </c>
      <c r="C23" s="61">
        <f t="shared" si="2"/>
        <v>6.4944334057256379E-5</v>
      </c>
      <c r="D23" s="62">
        <f t="shared" si="10"/>
        <v>0</v>
      </c>
      <c r="E23" s="62">
        <f t="shared" si="11"/>
        <v>4.3924409052325301E-6</v>
      </c>
      <c r="F23" s="62">
        <f t="shared" si="12"/>
        <v>0</v>
      </c>
      <c r="G23" s="62">
        <f t="shared" si="13"/>
        <v>0</v>
      </c>
      <c r="H23" s="62">
        <f t="shared" si="14"/>
        <v>0</v>
      </c>
      <c r="I23" s="62">
        <f t="shared" si="15"/>
        <v>0</v>
      </c>
      <c r="J23" s="60">
        <f t="shared" si="9"/>
        <v>4.1561585773847176E-4</v>
      </c>
    </row>
    <row r="24" spans="1:20" ht="13.5" thickBot="1" x14ac:dyDescent="0.25">
      <c r="A24" s="19"/>
      <c r="B24" s="20" t="str">
        <f>B29</f>
        <v>კონსოლიდირებული</v>
      </c>
      <c r="C24" s="21">
        <f t="shared" ref="C24:J24" si="16">SUM(C7:C23)</f>
        <v>1.0000000000000002</v>
      </c>
      <c r="D24" s="22">
        <f t="shared" si="16"/>
        <v>0.99999999999999989</v>
      </c>
      <c r="E24" s="22">
        <f t="shared" si="16"/>
        <v>1.0000000000000004</v>
      </c>
      <c r="F24" s="22">
        <f t="shared" si="16"/>
        <v>1</v>
      </c>
      <c r="G24" s="22">
        <f t="shared" si="16"/>
        <v>1.0000000000000004</v>
      </c>
      <c r="H24" s="22">
        <f t="shared" si="16"/>
        <v>0.99999999999999978</v>
      </c>
      <c r="I24" s="22">
        <f t="shared" si="16"/>
        <v>0.99999999999999989</v>
      </c>
      <c r="J24" s="23">
        <f t="shared" si="16"/>
        <v>1</v>
      </c>
    </row>
    <row r="25" spans="1:20" x14ac:dyDescent="0.2">
      <c r="A25" s="132"/>
      <c r="B25" s="133"/>
      <c r="C25" s="134"/>
      <c r="D25" s="134"/>
      <c r="E25" s="134"/>
      <c r="F25" s="134"/>
      <c r="G25" s="134"/>
      <c r="H25" s="134"/>
      <c r="I25" s="134"/>
      <c r="J25" s="134"/>
    </row>
    <row r="26" spans="1:20" ht="13.5" thickBot="1" x14ac:dyDescent="0.25">
      <c r="R26" s="64" t="s">
        <v>37</v>
      </c>
      <c r="S26" s="24"/>
    </row>
    <row r="27" spans="1:20" ht="13.5" thickBot="1" x14ac:dyDescent="0.25">
      <c r="A27" s="173" t="s">
        <v>0</v>
      </c>
      <c r="B27" s="171" t="s">
        <v>28</v>
      </c>
      <c r="C27" s="175" t="s">
        <v>29</v>
      </c>
      <c r="D27" s="176"/>
      <c r="E27" s="176"/>
      <c r="F27" s="177"/>
      <c r="G27" s="165" t="s">
        <v>38</v>
      </c>
      <c r="H27" s="169"/>
      <c r="I27" s="169"/>
      <c r="J27" s="169"/>
      <c r="K27" s="169"/>
      <c r="L27" s="169"/>
      <c r="M27" s="169"/>
      <c r="N27" s="170"/>
      <c r="O27" s="168" t="s">
        <v>39</v>
      </c>
      <c r="P27" s="169"/>
      <c r="Q27" s="170"/>
      <c r="R27" s="168" t="s">
        <v>40</v>
      </c>
      <c r="S27" s="169"/>
      <c r="T27" s="170"/>
    </row>
    <row r="28" spans="1:20" ht="150.75" customHeight="1" thickBot="1" x14ac:dyDescent="0.25">
      <c r="A28" s="174"/>
      <c r="B28" s="172"/>
      <c r="C28" s="9" t="s">
        <v>41</v>
      </c>
      <c r="D28" s="10" t="s">
        <v>42</v>
      </c>
      <c r="E28" s="10" t="s">
        <v>30</v>
      </c>
      <c r="F28" s="11" t="s">
        <v>43</v>
      </c>
      <c r="G28" s="84" t="s">
        <v>31</v>
      </c>
      <c r="H28" s="85" t="s">
        <v>44</v>
      </c>
      <c r="I28" s="85" t="s">
        <v>184</v>
      </c>
      <c r="J28" s="85" t="s">
        <v>33</v>
      </c>
      <c r="K28" s="85" t="s">
        <v>34</v>
      </c>
      <c r="L28" s="85" t="s">
        <v>35</v>
      </c>
      <c r="M28" s="85" t="s">
        <v>172</v>
      </c>
      <c r="N28" s="86" t="s">
        <v>45</v>
      </c>
      <c r="O28" s="84" t="s">
        <v>36</v>
      </c>
      <c r="P28" s="85" t="s">
        <v>46</v>
      </c>
      <c r="Q28" s="86" t="s">
        <v>47</v>
      </c>
      <c r="R28" s="84" t="str">
        <f>YEAR($B$3)&amp;" წლის "&amp;MONTH($B$3)&amp;" თვის წმინდა მოგება"</f>
        <v>2024 წლის 5 თვის წმინდა მოგება</v>
      </c>
      <c r="S28" s="85" t="s">
        <v>86</v>
      </c>
      <c r="T28" s="86" t="s">
        <v>87</v>
      </c>
    </row>
    <row r="29" spans="1:20" ht="13.5" thickBot="1" x14ac:dyDescent="0.25">
      <c r="A29" s="117"/>
      <c r="B29" s="118" t="s">
        <v>90</v>
      </c>
      <c r="C29" s="119">
        <v>85627746449.709763</v>
      </c>
      <c r="D29" s="120">
        <v>11701945859.971622</v>
      </c>
      <c r="E29" s="120">
        <v>57553823416.476929</v>
      </c>
      <c r="F29" s="121">
        <v>-1024427315.8141239</v>
      </c>
      <c r="G29" s="119">
        <v>73019217997.429337</v>
      </c>
      <c r="H29" s="120">
        <v>55209037563.208893</v>
      </c>
      <c r="I29" s="120">
        <v>4418300973.1862974</v>
      </c>
      <c r="J29" s="120">
        <v>48744554001.580086</v>
      </c>
      <c r="K29" s="120">
        <v>19451985710.166531</v>
      </c>
      <c r="L29" s="120">
        <v>29292568291.413425</v>
      </c>
      <c r="M29" s="120">
        <v>1402404221.3699999</v>
      </c>
      <c r="N29" s="121">
        <v>16026606288.955627</v>
      </c>
      <c r="O29" s="119">
        <v>12608528458.260817</v>
      </c>
      <c r="P29" s="120">
        <v>1179864809.27</v>
      </c>
      <c r="Q29" s="120">
        <v>16055690428.568129</v>
      </c>
      <c r="R29" s="120">
        <v>1215168073.1935458</v>
      </c>
      <c r="S29" s="122">
        <v>3.5939625501702439E-2</v>
      </c>
      <c r="T29" s="123">
        <v>0.2370363105693844</v>
      </c>
    </row>
    <row r="30" spans="1:20" x14ac:dyDescent="0.2">
      <c r="A30" s="57">
        <v>1</v>
      </c>
      <c r="B30" s="16" t="s">
        <v>147</v>
      </c>
      <c r="C30" s="28">
        <v>33439627589.943901</v>
      </c>
      <c r="D30" s="29">
        <v>3216229143.6542997</v>
      </c>
      <c r="E30" s="29">
        <v>21480640247.103588</v>
      </c>
      <c r="F30" s="30">
        <v>-298482497.05930001</v>
      </c>
      <c r="G30" s="28">
        <v>28881339373.320801</v>
      </c>
      <c r="H30" s="29">
        <v>22009486574.184692</v>
      </c>
      <c r="I30" s="29">
        <v>1515276871.5599999</v>
      </c>
      <c r="J30" s="29">
        <v>19801731129.924702</v>
      </c>
      <c r="K30" s="29">
        <v>6266984495.8865004</v>
      </c>
      <c r="L30" s="29">
        <v>13534746634.0382</v>
      </c>
      <c r="M30" s="87">
        <v>0</v>
      </c>
      <c r="N30" s="30">
        <v>6192814439.3200006</v>
      </c>
      <c r="O30" s="28">
        <v>4558288216.8232603</v>
      </c>
      <c r="P30" s="29">
        <v>27993660.18</v>
      </c>
      <c r="Q30" s="30">
        <v>5987285830.5044603</v>
      </c>
      <c r="R30" s="28">
        <v>619822746.59959805</v>
      </c>
      <c r="S30" s="72">
        <v>4.7784505367690494E-2</v>
      </c>
      <c r="T30" s="73">
        <v>0.3362895657045063</v>
      </c>
    </row>
    <row r="31" spans="1:20" x14ac:dyDescent="0.2">
      <c r="A31" s="56">
        <v>2</v>
      </c>
      <c r="B31" s="13" t="s">
        <v>148</v>
      </c>
      <c r="C31" s="25">
        <v>33044306711.4599</v>
      </c>
      <c r="D31" s="26">
        <v>4891105126.9300003</v>
      </c>
      <c r="E31" s="26">
        <v>22655438218.57</v>
      </c>
      <c r="F31" s="27">
        <v>-320597183.76999998</v>
      </c>
      <c r="G31" s="25">
        <v>28402626989.560001</v>
      </c>
      <c r="H31" s="26">
        <v>21856120914.610001</v>
      </c>
      <c r="I31" s="26">
        <v>2334472404.12921</v>
      </c>
      <c r="J31" s="26">
        <v>18560470841.520802</v>
      </c>
      <c r="K31" s="26">
        <v>8363610738.0346699</v>
      </c>
      <c r="L31" s="26">
        <v>10196860103.486</v>
      </c>
      <c r="M31" s="87">
        <v>0</v>
      </c>
      <c r="N31" s="27">
        <v>5747128309.2299995</v>
      </c>
      <c r="O31" s="25">
        <v>4641679721.4700003</v>
      </c>
      <c r="P31" s="26">
        <v>21015908</v>
      </c>
      <c r="Q31" s="27">
        <v>6344666655.6479998</v>
      </c>
      <c r="R31" s="25">
        <v>447366827.12</v>
      </c>
      <c r="S31" s="74">
        <v>3.4080764828303425E-2</v>
      </c>
      <c r="T31" s="75">
        <v>0.23511129793838298</v>
      </c>
    </row>
    <row r="32" spans="1:20" x14ac:dyDescent="0.2">
      <c r="A32" s="57">
        <v>3</v>
      </c>
      <c r="B32" s="16" t="s">
        <v>149</v>
      </c>
      <c r="C32" s="28">
        <v>4549144283.0093603</v>
      </c>
      <c r="D32" s="29">
        <v>672086800.74000001</v>
      </c>
      <c r="E32" s="29">
        <v>3265135888.9300199</v>
      </c>
      <c r="F32" s="30">
        <v>-144285798.36397001</v>
      </c>
      <c r="G32" s="28">
        <v>4011121845.42591</v>
      </c>
      <c r="H32" s="29">
        <v>3164389109.9656811</v>
      </c>
      <c r="I32" s="29">
        <v>73159024.576388001</v>
      </c>
      <c r="J32" s="29">
        <v>3024213093.3592901</v>
      </c>
      <c r="K32" s="29">
        <v>1153439322.5899401</v>
      </c>
      <c r="L32" s="29">
        <v>1870773770.7693501</v>
      </c>
      <c r="M32" s="87">
        <v>0</v>
      </c>
      <c r="N32" s="30">
        <v>768422912.09300399</v>
      </c>
      <c r="O32" s="28">
        <v>538022437.72000003</v>
      </c>
      <c r="P32" s="29">
        <v>44490459.259999998</v>
      </c>
      <c r="Q32" s="30">
        <v>519390283.72026902</v>
      </c>
      <c r="R32" s="28">
        <v>43027045.386062004</v>
      </c>
      <c r="S32" s="72">
        <v>2.4083378392183091E-2</v>
      </c>
      <c r="T32" s="73">
        <v>0.19993973052549355</v>
      </c>
    </row>
    <row r="33" spans="1:21" x14ac:dyDescent="0.2">
      <c r="A33" s="56">
        <v>4</v>
      </c>
      <c r="B33" s="13" t="s">
        <v>152</v>
      </c>
      <c r="C33" s="25">
        <v>3582153431.4980698</v>
      </c>
      <c r="D33" s="26">
        <v>483275369.3915</v>
      </c>
      <c r="E33" s="26">
        <v>2578058806.6900001</v>
      </c>
      <c r="F33" s="27">
        <v>-33586304.909999996</v>
      </c>
      <c r="G33" s="25">
        <v>3028290363.5848999</v>
      </c>
      <c r="H33" s="26">
        <v>2364882388.3418989</v>
      </c>
      <c r="I33" s="26">
        <v>0</v>
      </c>
      <c r="J33" s="26">
        <v>2327879052.1019001</v>
      </c>
      <c r="K33" s="26">
        <v>1115751335.8038001</v>
      </c>
      <c r="L33" s="26">
        <v>1212127716.2981</v>
      </c>
      <c r="M33" s="87">
        <v>0</v>
      </c>
      <c r="N33" s="27">
        <v>619210727.67299998</v>
      </c>
      <c r="O33" s="25">
        <v>553863068.61000001</v>
      </c>
      <c r="P33" s="26">
        <v>18212575</v>
      </c>
      <c r="Q33" s="27">
        <v>635485262.08000004</v>
      </c>
      <c r="R33" s="25">
        <v>31656839.829999998</v>
      </c>
      <c r="S33" s="74">
        <v>2.1680025554783881E-2</v>
      </c>
      <c r="T33" s="75">
        <v>0.142025421420899</v>
      </c>
    </row>
    <row r="34" spans="1:21" x14ac:dyDescent="0.2">
      <c r="A34" s="57">
        <v>5</v>
      </c>
      <c r="B34" s="16" t="s">
        <v>155</v>
      </c>
      <c r="C34" s="28">
        <v>2658691384.23312</v>
      </c>
      <c r="D34" s="29">
        <v>363077962.13691497</v>
      </c>
      <c r="E34" s="29">
        <v>2200828176.8222198</v>
      </c>
      <c r="F34" s="30">
        <v>-63697374.84601</v>
      </c>
      <c r="G34" s="28">
        <v>2334699059.5601201</v>
      </c>
      <c r="H34" s="29">
        <v>1020951320.6901209</v>
      </c>
      <c r="I34" s="29">
        <v>40708833.689999998</v>
      </c>
      <c r="J34" s="29">
        <v>961842672.03009605</v>
      </c>
      <c r="K34" s="29">
        <v>258950543.8766</v>
      </c>
      <c r="L34" s="29">
        <v>702892128.15349603</v>
      </c>
      <c r="M34" s="87">
        <v>0</v>
      </c>
      <c r="N34" s="30">
        <v>1247047118.6700001</v>
      </c>
      <c r="O34" s="28">
        <v>323992325.28002101</v>
      </c>
      <c r="P34" s="29">
        <v>5236850</v>
      </c>
      <c r="Q34" s="30">
        <v>387379512.230021</v>
      </c>
      <c r="R34" s="28">
        <v>15211637.140021</v>
      </c>
      <c r="S34" s="72">
        <v>1.4471742633376649E-2</v>
      </c>
      <c r="T34" s="73">
        <v>0.11620383757152555</v>
      </c>
    </row>
    <row r="35" spans="1:21" x14ac:dyDescent="0.2">
      <c r="A35" s="56">
        <v>6</v>
      </c>
      <c r="B35" s="13" t="s">
        <v>151</v>
      </c>
      <c r="C35" s="25">
        <v>1885207455.6849699</v>
      </c>
      <c r="D35" s="26">
        <v>418834282.83529001</v>
      </c>
      <c r="E35" s="26">
        <v>1303912089.1340799</v>
      </c>
      <c r="F35" s="27">
        <v>-29528134.527185999</v>
      </c>
      <c r="G35" s="25">
        <v>1571939542.6640899</v>
      </c>
      <c r="H35" s="26">
        <v>1140998807.2785301</v>
      </c>
      <c r="I35" s="26">
        <v>62459028.116499998</v>
      </c>
      <c r="J35" s="26">
        <v>1078539779.1822</v>
      </c>
      <c r="K35" s="26">
        <v>540563928.36479998</v>
      </c>
      <c r="L35" s="26">
        <v>537975850.81739998</v>
      </c>
      <c r="M35" s="87">
        <v>0</v>
      </c>
      <c r="N35" s="27">
        <v>417845696.28022403</v>
      </c>
      <c r="O35" s="25">
        <v>313267912.86000001</v>
      </c>
      <c r="P35" s="26">
        <v>184600374.83000001</v>
      </c>
      <c r="Q35" s="27">
        <v>314657986.47380602</v>
      </c>
      <c r="R35" s="25">
        <v>15330349.290074</v>
      </c>
      <c r="S35" s="74">
        <v>2.0160478268424164E-2</v>
      </c>
      <c r="T35" s="75">
        <v>0.12004534036610946</v>
      </c>
    </row>
    <row r="36" spans="1:21" x14ac:dyDescent="0.2">
      <c r="A36" s="57">
        <v>7</v>
      </c>
      <c r="B36" s="16" t="s">
        <v>154</v>
      </c>
      <c r="C36" s="28">
        <v>1836195420.4533</v>
      </c>
      <c r="D36" s="29">
        <v>223517307.49000001</v>
      </c>
      <c r="E36" s="29">
        <v>1398577789.9633</v>
      </c>
      <c r="F36" s="30">
        <v>-32510383.726986002</v>
      </c>
      <c r="G36" s="28">
        <v>1571878003.5771899</v>
      </c>
      <c r="H36" s="29">
        <v>1214237534.149996</v>
      </c>
      <c r="I36" s="29">
        <v>163075635.43610001</v>
      </c>
      <c r="J36" s="29">
        <v>1034780589.7165</v>
      </c>
      <c r="K36" s="29">
        <v>528207653.70969999</v>
      </c>
      <c r="L36" s="29">
        <v>506572936.00680202</v>
      </c>
      <c r="M36" s="87">
        <v>0</v>
      </c>
      <c r="N36" s="30">
        <v>335531853.27999997</v>
      </c>
      <c r="O36" s="28">
        <v>264317418</v>
      </c>
      <c r="P36" s="29">
        <v>121372000</v>
      </c>
      <c r="Q36" s="30">
        <v>317670098.22000003</v>
      </c>
      <c r="R36" s="28">
        <v>12595909.295862</v>
      </c>
      <c r="S36" s="72">
        <v>1.759207182098364E-2</v>
      </c>
      <c r="T36" s="73">
        <v>0.11727556504558803</v>
      </c>
    </row>
    <row r="37" spans="1:21" x14ac:dyDescent="0.2">
      <c r="A37" s="56">
        <v>8</v>
      </c>
      <c r="B37" s="13" t="s">
        <v>153</v>
      </c>
      <c r="C37" s="25">
        <v>1780861469.02916</v>
      </c>
      <c r="D37" s="26">
        <v>724731659.32108402</v>
      </c>
      <c r="E37" s="26">
        <v>908991521.90078902</v>
      </c>
      <c r="F37" s="27">
        <v>-50762559.804870002</v>
      </c>
      <c r="G37" s="25">
        <v>1355659738.92362</v>
      </c>
      <c r="H37" s="26">
        <v>1257827019.6117001</v>
      </c>
      <c r="I37" s="26">
        <v>27070334.672832001</v>
      </c>
      <c r="J37" s="26">
        <v>1230746842.2455001</v>
      </c>
      <c r="K37" s="26">
        <v>741900249.68291998</v>
      </c>
      <c r="L37" s="26">
        <v>488846592.56257802</v>
      </c>
      <c r="M37" s="87">
        <v>0</v>
      </c>
      <c r="N37" s="27">
        <v>85247552.4639</v>
      </c>
      <c r="O37" s="25">
        <v>425201733.65854597</v>
      </c>
      <c r="P37" s="26">
        <v>114430000</v>
      </c>
      <c r="Q37" s="27">
        <v>487253512.748546</v>
      </c>
      <c r="R37" s="25">
        <v>14100174.280540001</v>
      </c>
      <c r="S37" s="74">
        <v>1.7832509435743434E-2</v>
      </c>
      <c r="T37" s="75">
        <v>8.1409046807163279E-2</v>
      </c>
    </row>
    <row r="38" spans="1:21" x14ac:dyDescent="0.2">
      <c r="A38" s="57">
        <v>9</v>
      </c>
      <c r="B38" s="16" t="s">
        <v>156</v>
      </c>
      <c r="C38" s="28">
        <v>895164440.98177099</v>
      </c>
      <c r="D38" s="29">
        <v>140103556.61000001</v>
      </c>
      <c r="E38" s="29">
        <v>715272940.58177102</v>
      </c>
      <c r="F38" s="30">
        <v>-19058677.920000002</v>
      </c>
      <c r="G38" s="28">
        <v>652014118.30999994</v>
      </c>
      <c r="H38" s="29">
        <v>262531485.38999999</v>
      </c>
      <c r="I38" s="29">
        <v>50770059.140000001</v>
      </c>
      <c r="J38" s="29">
        <v>170884591.27000001</v>
      </c>
      <c r="K38" s="29">
        <v>100411804.7</v>
      </c>
      <c r="L38" s="29">
        <v>70472786.569999993</v>
      </c>
      <c r="M38" s="87">
        <v>0</v>
      </c>
      <c r="N38" s="30">
        <v>370020395.22999996</v>
      </c>
      <c r="O38" s="28">
        <v>243150322.676054</v>
      </c>
      <c r="P38" s="29">
        <v>76000000</v>
      </c>
      <c r="Q38" s="30">
        <v>258593493.346742</v>
      </c>
      <c r="R38" s="28">
        <v>8341040.8160539996</v>
      </c>
      <c r="S38" s="72">
        <v>2.2654213093724982E-2</v>
      </c>
      <c r="T38" s="73">
        <v>8.3625664912756484E-2</v>
      </c>
    </row>
    <row r="39" spans="1:21" x14ac:dyDescent="0.2">
      <c r="A39" s="56">
        <v>10</v>
      </c>
      <c r="B39" s="13" t="s">
        <v>248</v>
      </c>
      <c r="C39" s="25">
        <v>579772747.22130001</v>
      </c>
      <c r="D39" s="26">
        <v>168087356.9278</v>
      </c>
      <c r="E39" s="26">
        <v>322391781.19440001</v>
      </c>
      <c r="F39" s="27">
        <v>-9775676.3717999998</v>
      </c>
      <c r="G39" s="25">
        <v>463534725.15780002</v>
      </c>
      <c r="H39" s="26">
        <v>404982669.86570001</v>
      </c>
      <c r="I39" s="26">
        <v>113109815.3311</v>
      </c>
      <c r="J39" s="26">
        <v>216292125.59819999</v>
      </c>
      <c r="K39" s="26">
        <v>154972221.2554</v>
      </c>
      <c r="L39" s="26">
        <v>61319904.342799999</v>
      </c>
      <c r="M39" s="87">
        <v>0</v>
      </c>
      <c r="N39" s="27">
        <v>48824387.207400002</v>
      </c>
      <c r="O39" s="25">
        <v>116238022.06</v>
      </c>
      <c r="P39" s="26">
        <v>136800000</v>
      </c>
      <c r="Q39" s="27">
        <v>130771070.4427</v>
      </c>
      <c r="R39" s="25">
        <v>3925113.3655420002</v>
      </c>
      <c r="S39" s="74">
        <v>1.7565054506689638E-2</v>
      </c>
      <c r="T39" s="75">
        <v>8.2681238846142202E-2</v>
      </c>
    </row>
    <row r="40" spans="1:21" x14ac:dyDescent="0.2">
      <c r="A40" s="57">
        <v>11</v>
      </c>
      <c r="B40" s="16" t="s">
        <v>150</v>
      </c>
      <c r="C40" s="28">
        <v>462762038.04513699</v>
      </c>
      <c r="D40" s="29">
        <v>161862210.88030002</v>
      </c>
      <c r="E40" s="29">
        <v>210840513.24645799</v>
      </c>
      <c r="F40" s="30">
        <v>-15198868.686813001</v>
      </c>
      <c r="G40" s="28">
        <v>138267844.386509</v>
      </c>
      <c r="H40" s="29">
        <v>16896958.441999998</v>
      </c>
      <c r="I40" s="29">
        <v>0</v>
      </c>
      <c r="J40" s="29">
        <v>16601516</v>
      </c>
      <c r="K40" s="29">
        <v>12584213</v>
      </c>
      <c r="L40" s="29">
        <v>4017303</v>
      </c>
      <c r="M40" s="87">
        <v>0</v>
      </c>
      <c r="N40" s="30">
        <v>103299279.1337</v>
      </c>
      <c r="O40" s="28">
        <v>324494193.65862697</v>
      </c>
      <c r="P40" s="29">
        <v>209008277</v>
      </c>
      <c r="Q40" s="30">
        <v>380641471.99430698</v>
      </c>
      <c r="R40" s="28">
        <v>-508746.23690900003</v>
      </c>
      <c r="S40" s="72">
        <v>-2.6816049635363009E-3</v>
      </c>
      <c r="T40" s="73">
        <v>-3.7643719134314198E-3</v>
      </c>
    </row>
    <row r="41" spans="1:21" x14ac:dyDescent="0.2">
      <c r="A41" s="56">
        <v>12</v>
      </c>
      <c r="B41" s="13" t="s">
        <v>249</v>
      </c>
      <c r="C41" s="25">
        <v>456389615.11370403</v>
      </c>
      <c r="D41" s="26">
        <v>86380943.532839</v>
      </c>
      <c r="E41" s="26">
        <v>284125578.57999998</v>
      </c>
      <c r="F41" s="27">
        <v>-2282256.166406</v>
      </c>
      <c r="G41" s="25">
        <v>315318389.22151703</v>
      </c>
      <c r="H41" s="26">
        <v>228457737.72999999</v>
      </c>
      <c r="I41" s="26">
        <v>25793712.670000002</v>
      </c>
      <c r="J41" s="26">
        <v>86275163.409999996</v>
      </c>
      <c r="K41" s="26">
        <v>58980821.170000002</v>
      </c>
      <c r="L41" s="26">
        <v>27294342.239999998</v>
      </c>
      <c r="M41" s="87">
        <v>0</v>
      </c>
      <c r="N41" s="27">
        <v>77425874.870000005</v>
      </c>
      <c r="O41" s="25">
        <v>141071225.892187</v>
      </c>
      <c r="P41" s="26">
        <v>69161600</v>
      </c>
      <c r="Q41" s="27">
        <v>140923932.04762799</v>
      </c>
      <c r="R41" s="25">
        <v>7024160.9926850004</v>
      </c>
      <c r="S41" s="74">
        <v>3.617837532236811E-2</v>
      </c>
      <c r="T41" s="75">
        <v>0.12249895800402066</v>
      </c>
    </row>
    <row r="42" spans="1:21" x14ac:dyDescent="0.2">
      <c r="A42" s="57">
        <v>13</v>
      </c>
      <c r="B42" s="16" t="s">
        <v>157</v>
      </c>
      <c r="C42" s="28">
        <v>225344875.3867</v>
      </c>
      <c r="D42" s="29">
        <v>66327518.388899997</v>
      </c>
      <c r="E42" s="29">
        <v>149420763.1038</v>
      </c>
      <c r="F42" s="30">
        <v>-2991477.6565</v>
      </c>
      <c r="G42" s="28">
        <v>146370141.28169999</v>
      </c>
      <c r="H42" s="29">
        <v>126634101.97780001</v>
      </c>
      <c r="I42" s="29">
        <v>8577471.7034000009</v>
      </c>
      <c r="J42" s="29">
        <v>97483445.910899997</v>
      </c>
      <c r="K42" s="29">
        <v>66847357.402199998</v>
      </c>
      <c r="L42" s="29">
        <v>30636088.508699998</v>
      </c>
      <c r="M42" s="87">
        <v>0</v>
      </c>
      <c r="N42" s="30">
        <v>13787743.5044</v>
      </c>
      <c r="O42" s="28">
        <v>78974734.105000004</v>
      </c>
      <c r="P42" s="29">
        <v>50000000</v>
      </c>
      <c r="Q42" s="30">
        <v>78157609.055000007</v>
      </c>
      <c r="R42" s="28">
        <v>1925966.4745</v>
      </c>
      <c r="S42" s="72">
        <v>2.1464726269223976E-2</v>
      </c>
      <c r="T42" s="73">
        <v>5.9216406694897972E-2</v>
      </c>
    </row>
    <row r="43" spans="1:21" x14ac:dyDescent="0.2">
      <c r="A43" s="56">
        <v>14</v>
      </c>
      <c r="B43" s="13" t="s">
        <v>171</v>
      </c>
      <c r="C43" s="25">
        <v>188723010.30633</v>
      </c>
      <c r="D43" s="26">
        <v>54560467.655284002</v>
      </c>
      <c r="E43" s="26">
        <v>80189100.656505004</v>
      </c>
      <c r="F43" s="27">
        <v>-1670122.004283</v>
      </c>
      <c r="G43" s="25">
        <v>128706290.08521</v>
      </c>
      <c r="H43" s="26">
        <v>125431057.03076801</v>
      </c>
      <c r="I43" s="26">
        <v>3827782.1607679999</v>
      </c>
      <c r="J43" s="26">
        <v>121603275.37</v>
      </c>
      <c r="K43" s="26">
        <v>74022942.200000003</v>
      </c>
      <c r="L43" s="26">
        <v>47580333.170000002</v>
      </c>
      <c r="M43" s="87">
        <v>0</v>
      </c>
      <c r="N43" s="27">
        <v>0</v>
      </c>
      <c r="O43" s="25">
        <v>60016720.317119002</v>
      </c>
      <c r="P43" s="26">
        <v>76211100</v>
      </c>
      <c r="Q43" s="27">
        <v>55065205.926648997</v>
      </c>
      <c r="R43" s="25">
        <v>-2755298.6904830001</v>
      </c>
      <c r="S43" s="74">
        <v>-3.7521379323785201E-2</v>
      </c>
      <c r="T43" s="75">
        <v>-0.11235740326638019</v>
      </c>
    </row>
    <row r="44" spans="1:21" x14ac:dyDescent="0.2">
      <c r="A44" s="57">
        <v>15</v>
      </c>
      <c r="B44" s="16" t="s">
        <v>174</v>
      </c>
      <c r="C44" s="28">
        <v>24331872.98</v>
      </c>
      <c r="D44" s="29">
        <v>23620586.890000001</v>
      </c>
      <c r="E44" s="29">
        <v>0</v>
      </c>
      <c r="F44" s="30">
        <v>0</v>
      </c>
      <c r="G44" s="28">
        <v>16730407.73</v>
      </c>
      <c r="H44" s="29">
        <v>15209883.939999999</v>
      </c>
      <c r="I44" s="29">
        <v>0</v>
      </c>
      <c r="J44" s="29">
        <v>15209883.939999999</v>
      </c>
      <c r="K44" s="29">
        <v>14758082.49</v>
      </c>
      <c r="L44" s="29">
        <v>451801.45</v>
      </c>
      <c r="M44" s="87">
        <v>0</v>
      </c>
      <c r="N44" s="30">
        <v>0</v>
      </c>
      <c r="O44" s="28">
        <v>7601465.4100000001</v>
      </c>
      <c r="P44" s="29">
        <v>3700005</v>
      </c>
      <c r="Q44" s="30">
        <v>7401465.4100000001</v>
      </c>
      <c r="R44" s="28">
        <v>-368118.15</v>
      </c>
      <c r="S44" s="72">
        <v>-5.7726542203152958E-2</v>
      </c>
      <c r="T44" s="73">
        <v>-0.11483294474821551</v>
      </c>
      <c r="U44" s="77"/>
    </row>
    <row r="45" spans="1:21" x14ac:dyDescent="0.2">
      <c r="A45" s="56">
        <v>16</v>
      </c>
      <c r="B45" s="13" t="s">
        <v>282</v>
      </c>
      <c r="C45" s="25">
        <v>13509067.393051</v>
      </c>
      <c r="D45" s="26">
        <v>2808233.7874059998</v>
      </c>
      <c r="E45" s="26">
        <v>0</v>
      </c>
      <c r="F45" s="27">
        <v>0</v>
      </c>
      <c r="G45" s="25">
        <v>400432.04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87">
        <v>0</v>
      </c>
      <c r="N45" s="27">
        <v>0</v>
      </c>
      <c r="O45" s="25">
        <v>13108635.35</v>
      </c>
      <c r="P45" s="26">
        <v>16632000</v>
      </c>
      <c r="Q45" s="27">
        <v>5306734.3499999996</v>
      </c>
      <c r="R45" s="25">
        <v>-1388485.17</v>
      </c>
      <c r="S45" s="74">
        <v>-0.30585330121649112</v>
      </c>
      <c r="T45" s="75">
        <v>-0.31179944576721869</v>
      </c>
    </row>
    <row r="46" spans="1:21" x14ac:dyDescent="0.2">
      <c r="A46" s="57">
        <v>17</v>
      </c>
      <c r="B46" s="16" t="s">
        <v>280</v>
      </c>
      <c r="C46" s="28">
        <v>5561036.9699999997</v>
      </c>
      <c r="D46" s="29">
        <v>5337332.8</v>
      </c>
      <c r="E46" s="29">
        <v>0</v>
      </c>
      <c r="F46" s="30">
        <v>0</v>
      </c>
      <c r="G46" s="28">
        <v>320732.59999999998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87">
        <v>0</v>
      </c>
      <c r="N46" s="30">
        <v>0</v>
      </c>
      <c r="O46" s="28">
        <v>5240304.37</v>
      </c>
      <c r="P46" s="29">
        <v>5000000</v>
      </c>
      <c r="Q46" s="30">
        <v>5040304.37</v>
      </c>
      <c r="R46" s="28">
        <v>-139089.15</v>
      </c>
      <c r="S46" s="72">
        <v>-6.0126363363138709E-2</v>
      </c>
      <c r="T46" s="73">
        <v>-6.3074697655772519E-2</v>
      </c>
      <c r="U46" s="77"/>
    </row>
    <row r="47" spans="1:21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21" x14ac:dyDescent="0.2">
      <c r="K48" s="88"/>
      <c r="L48" s="89"/>
    </row>
    <row r="49" spans="3:12" x14ac:dyDescent="0.2">
      <c r="C49" s="63"/>
      <c r="K49" s="88"/>
      <c r="L49" s="89"/>
    </row>
    <row r="50" spans="3:12" x14ac:dyDescent="0.2">
      <c r="K50" s="88"/>
      <c r="L50" s="89"/>
    </row>
    <row r="51" spans="3:12" x14ac:dyDescent="0.2">
      <c r="K51" s="88"/>
      <c r="L51" s="89"/>
    </row>
    <row r="52" spans="3:12" x14ac:dyDescent="0.2">
      <c r="K52" s="88"/>
      <c r="L52" s="89"/>
    </row>
    <row r="53" spans="3:12" x14ac:dyDescent="0.2">
      <c r="K53" s="88"/>
      <c r="L53" s="89"/>
    </row>
    <row r="54" spans="3:12" x14ac:dyDescent="0.2">
      <c r="K54" s="88"/>
      <c r="L54" s="89"/>
    </row>
    <row r="55" spans="3:12" x14ac:dyDescent="0.2">
      <c r="K55" s="88"/>
      <c r="L55" s="89"/>
    </row>
    <row r="56" spans="3:12" x14ac:dyDescent="0.2">
      <c r="K56" s="88"/>
      <c r="L56" s="89"/>
    </row>
    <row r="57" spans="3:12" x14ac:dyDescent="0.2">
      <c r="K57" s="88"/>
      <c r="L57" s="89"/>
    </row>
    <row r="58" spans="3:12" x14ac:dyDescent="0.2">
      <c r="K58" s="88"/>
      <c r="L58" s="89"/>
    </row>
    <row r="59" spans="3:12" x14ac:dyDescent="0.2">
      <c r="K59" s="88"/>
      <c r="L59" s="89"/>
    </row>
  </sheetData>
  <mergeCells count="9">
    <mergeCell ref="R27:T27"/>
    <mergeCell ref="O27:Q27"/>
    <mergeCell ref="B5:B6"/>
    <mergeCell ref="A5:A6"/>
    <mergeCell ref="A27:A28"/>
    <mergeCell ref="B27:B28"/>
    <mergeCell ref="C5:J5"/>
    <mergeCell ref="C27:F27"/>
    <mergeCell ref="H27:N27"/>
  </mergeCells>
  <pageMargins left="0" right="0" top="0.25" bottom="0.25" header="0.05" footer="0.05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Z48"/>
  <sheetViews>
    <sheetView view="pageBreakPreview" zoomScale="115" zoomScaleNormal="100" zoomScaleSheetLayoutView="115" workbookViewId="0">
      <selection activeCell="B3" sqref="B3"/>
    </sheetView>
  </sheetViews>
  <sheetFormatPr defaultColWidth="9.140625" defaultRowHeight="12.75" x14ac:dyDescent="0.2"/>
  <cols>
    <col min="1" max="1" width="5.85546875" style="7" customWidth="1"/>
    <col min="2" max="2" width="33.7109375" style="7" bestFit="1" customWidth="1"/>
    <col min="3" max="3" width="12.28515625" style="7" bestFit="1" customWidth="1"/>
    <col min="4" max="5" width="12.7109375" style="7" bestFit="1" customWidth="1"/>
    <col min="6" max="6" width="11.85546875" style="7" bestFit="1" customWidth="1"/>
    <col min="7" max="8" width="13.42578125" style="7" bestFit="1" customWidth="1"/>
    <col min="9" max="9" width="13" style="7" bestFit="1" customWidth="1"/>
    <col min="10" max="10" width="12.5703125" style="7" bestFit="1" customWidth="1"/>
    <col min="11" max="11" width="12.28515625" style="7" bestFit="1" customWidth="1"/>
    <col min="12" max="12" width="12.5703125" style="7" bestFit="1" customWidth="1"/>
    <col min="13" max="13" width="11.5703125" style="7" bestFit="1" customWidth="1"/>
    <col min="14" max="14" width="10.85546875" style="7" bestFit="1" customWidth="1"/>
    <col min="15" max="15" width="12.5703125" style="7" bestFit="1" customWidth="1"/>
    <col min="16" max="16" width="14" style="7" bestFit="1" customWidth="1"/>
    <col min="17" max="17" width="8.7109375" style="7" bestFit="1" customWidth="1"/>
    <col min="18" max="18" width="9.42578125" style="7" bestFit="1" customWidth="1"/>
    <col min="19" max="19" width="8.85546875" style="7" bestFit="1" customWidth="1"/>
    <col min="20" max="20" width="8" style="7" bestFit="1" customWidth="1"/>
    <col min="21" max="21" width="9.28515625" style="7" bestFit="1" customWidth="1"/>
    <col min="22" max="22" width="12.28515625" style="7" bestFit="1" customWidth="1"/>
    <col min="23" max="23" width="6.7109375" style="7" bestFit="1" customWidth="1"/>
    <col min="24" max="24" width="7.28515625" style="7" bestFit="1" customWidth="1"/>
    <col min="25" max="26" width="12.140625" style="7" bestFit="1" customWidth="1"/>
    <col min="27" max="16384" width="9.140625" style="7"/>
  </cols>
  <sheetData>
    <row r="1" spans="1:10" x14ac:dyDescent="0.2">
      <c r="C1" s="65"/>
    </row>
    <row r="2" spans="1:10" x14ac:dyDescent="0.2">
      <c r="A2" s="7" t="s">
        <v>84</v>
      </c>
    </row>
    <row r="3" spans="1:10" x14ac:dyDescent="0.2">
      <c r="B3" s="79">
        <f>BS!B3</f>
        <v>45443</v>
      </c>
    </row>
    <row r="4" spans="1:10" ht="13.5" thickBot="1" x14ac:dyDescent="0.25"/>
    <row r="5" spans="1:10" x14ac:dyDescent="0.2">
      <c r="A5" s="173" t="s">
        <v>0</v>
      </c>
      <c r="B5" s="171" t="s">
        <v>49</v>
      </c>
      <c r="C5" s="175" t="s">
        <v>48</v>
      </c>
      <c r="D5" s="176"/>
      <c r="E5" s="176"/>
      <c r="F5" s="176"/>
      <c r="G5" s="176"/>
      <c r="H5" s="176"/>
      <c r="I5" s="176"/>
      <c r="J5" s="177"/>
    </row>
    <row r="6" spans="1:10" s="12" customFormat="1" ht="57" x14ac:dyDescent="0.2">
      <c r="A6" s="174"/>
      <c r="B6" s="172"/>
      <c r="C6" s="9" t="s">
        <v>1</v>
      </c>
      <c r="D6" s="10" t="s">
        <v>6</v>
      </c>
      <c r="E6" s="10" t="s">
        <v>7</v>
      </c>
      <c r="F6" s="10" t="s">
        <v>26</v>
      </c>
      <c r="G6" s="10" t="s">
        <v>50</v>
      </c>
      <c r="H6" s="10" t="s">
        <v>25</v>
      </c>
      <c r="I6" s="10" t="s">
        <v>8</v>
      </c>
      <c r="J6" s="9" t="s">
        <v>10</v>
      </c>
    </row>
    <row r="7" spans="1:10" x14ac:dyDescent="0.2">
      <c r="A7" s="56">
        <v>1</v>
      </c>
      <c r="B7" s="13" t="str">
        <f>B30</f>
        <v>Bank of Georgia</v>
      </c>
      <c r="C7" s="32">
        <f>BS!C7</f>
        <v>0.39052327051002572</v>
      </c>
      <c r="D7" s="33">
        <f>BS!D7</f>
        <v>0.37322698948535804</v>
      </c>
      <c r="E7" s="33">
        <f>BS!E7</f>
        <v>0.39553065844032426</v>
      </c>
      <c r="F7" s="33">
        <f>BS!F7</f>
        <v>0.39865731310722463</v>
      </c>
      <c r="G7" s="33">
        <f>BS!G7</f>
        <v>0.40623473812649546</v>
      </c>
      <c r="H7" s="33">
        <f>BS!H7</f>
        <v>0.32217710773924108</v>
      </c>
      <c r="I7" s="33">
        <f>BS!I7</f>
        <v>0.46205394144308137</v>
      </c>
      <c r="J7" s="34">
        <f>BS!J7</f>
        <v>0.36152420418552295</v>
      </c>
    </row>
    <row r="8" spans="1:10" x14ac:dyDescent="0.2">
      <c r="A8" s="57">
        <v>2</v>
      </c>
      <c r="B8" s="16" t="str">
        <f t="shared" ref="B8:B23" si="0">B31</f>
        <v>TBC Bank</v>
      </c>
      <c r="C8" s="35">
        <f>BS!C8</f>
        <v>0.38590653242132478</v>
      </c>
      <c r="D8" s="36">
        <f>BS!D8</f>
        <v>0.39363915155781004</v>
      </c>
      <c r="E8" s="36">
        <f>BS!E8</f>
        <v>0.38897468048151274</v>
      </c>
      <c r="F8" s="36">
        <f>BS!F8</f>
        <v>0.39587940451935794</v>
      </c>
      <c r="G8" s="36">
        <f>BS!G8</f>
        <v>0.3807701438999555</v>
      </c>
      <c r="H8" s="36">
        <f>BS!H8</f>
        <v>0.42996179735333911</v>
      </c>
      <c r="I8" s="36">
        <f>BS!I8</f>
        <v>0.34810399696072469</v>
      </c>
      <c r="J8" s="37">
        <f>BS!J8</f>
        <v>0.36813810087638571</v>
      </c>
    </row>
    <row r="9" spans="1:10" x14ac:dyDescent="0.2">
      <c r="A9" s="56">
        <v>3</v>
      </c>
      <c r="B9" s="13" t="str">
        <f t="shared" si="0"/>
        <v>Liberty Bank</v>
      </c>
      <c r="C9" s="32">
        <f>BS!C9</f>
        <v>5.3126988290893878E-2</v>
      </c>
      <c r="D9" s="33">
        <f>BS!D9</f>
        <v>5.6731867582497618E-2</v>
      </c>
      <c r="E9" s="33">
        <f>BS!E9</f>
        <v>5.4932413074693882E-2</v>
      </c>
      <c r="F9" s="33">
        <f>BS!F9</f>
        <v>5.7316505587382646E-2</v>
      </c>
      <c r="G9" s="33">
        <f>BS!G9</f>
        <v>6.204207126936187E-2</v>
      </c>
      <c r="H9" s="33">
        <f>BS!H9</f>
        <v>5.929673914921179E-2</v>
      </c>
      <c r="I9" s="33">
        <f>BS!I9</f>
        <v>6.3865133031634269E-2</v>
      </c>
      <c r="J9" s="34">
        <f>BS!J9</f>
        <v>4.267131089096287E-2</v>
      </c>
    </row>
    <row r="10" spans="1:10" x14ac:dyDescent="0.2">
      <c r="A10" s="57">
        <v>4</v>
      </c>
      <c r="B10" s="16" t="str">
        <f t="shared" si="0"/>
        <v>Basis Bank</v>
      </c>
      <c r="C10" s="35">
        <f>BS!C10</f>
        <v>4.1834026703037347E-2</v>
      </c>
      <c r="D10" s="36">
        <f>BS!D10</f>
        <v>4.4793875604655913E-2</v>
      </c>
      <c r="E10" s="36">
        <f>BS!E10</f>
        <v>4.1472511574850227E-2</v>
      </c>
      <c r="F10" s="36">
        <f>BS!F10</f>
        <v>4.283505912658489E-2</v>
      </c>
      <c r="G10" s="36">
        <f>BS!G10</f>
        <v>4.7756700205451474E-2</v>
      </c>
      <c r="H10" s="36">
        <f>BS!H10</f>
        <v>5.7359251257348781E-2</v>
      </c>
      <c r="I10" s="36">
        <f>BS!I10</f>
        <v>4.1380042345191451E-2</v>
      </c>
      <c r="J10" s="37">
        <f>BS!J10</f>
        <v>4.3927653448497528E-2</v>
      </c>
    </row>
    <row r="11" spans="1:10" x14ac:dyDescent="0.2">
      <c r="A11" s="56">
        <v>5</v>
      </c>
      <c r="B11" s="13" t="str">
        <f t="shared" si="0"/>
        <v>Credo Bank</v>
      </c>
      <c r="C11" s="32">
        <f>BS!C11</f>
        <v>3.1049414406749597E-2</v>
      </c>
      <c r="D11" s="33">
        <f>BS!D11</f>
        <v>3.8239478216700901E-2</v>
      </c>
      <c r="E11" s="33">
        <f>BS!E11</f>
        <v>3.1973761478003147E-2</v>
      </c>
      <c r="F11" s="33">
        <f>BS!F11</f>
        <v>1.8492467279858531E-2</v>
      </c>
      <c r="G11" s="33">
        <f>BS!G11</f>
        <v>1.9732310444340456E-2</v>
      </c>
      <c r="H11" s="33">
        <f>BS!H11</f>
        <v>1.3312293548584099E-2</v>
      </c>
      <c r="I11" s="33">
        <f>BS!I11</f>
        <v>2.3995578713374061E-2</v>
      </c>
      <c r="J11" s="34">
        <f>BS!J11</f>
        <v>2.5696283777489413E-2</v>
      </c>
    </row>
    <row r="12" spans="1:10" x14ac:dyDescent="0.2">
      <c r="A12" s="57">
        <v>6</v>
      </c>
      <c r="B12" s="16" t="str">
        <f t="shared" si="0"/>
        <v>ProCredit Bank</v>
      </c>
      <c r="C12" s="35">
        <f>BS!C12</f>
        <v>2.201631519979538E-2</v>
      </c>
      <c r="D12" s="36">
        <f>BS!D12</f>
        <v>2.2655525067354368E-2</v>
      </c>
      <c r="E12" s="36">
        <f>BS!E12</f>
        <v>2.1527750991792743E-2</v>
      </c>
      <c r="F12" s="36">
        <f>BS!F12</f>
        <v>2.066688458338364E-2</v>
      </c>
      <c r="G12" s="36">
        <f>BS!G12</f>
        <v>2.2126364704193179E-2</v>
      </c>
      <c r="H12" s="36">
        <f>BS!H12</f>
        <v>2.7789652759320896E-2</v>
      </c>
      <c r="I12" s="36">
        <f>BS!I12</f>
        <v>1.8365608828335399E-2</v>
      </c>
      <c r="J12" s="37">
        <f>BS!J12</f>
        <v>2.4845715651674968E-2</v>
      </c>
    </row>
    <row r="13" spans="1:10" x14ac:dyDescent="0.2">
      <c r="A13" s="56">
        <v>7</v>
      </c>
      <c r="B13" s="13" t="str">
        <f t="shared" si="0"/>
        <v>Tera bank</v>
      </c>
      <c r="C13" s="32">
        <f>BS!C13</f>
        <v>2.1443930228056629E-2</v>
      </c>
      <c r="D13" s="33">
        <f>BS!D13</f>
        <v>2.4300345432183831E-2</v>
      </c>
      <c r="E13" s="33">
        <f>BS!E13</f>
        <v>2.1526908212472617E-2</v>
      </c>
      <c r="F13" s="33">
        <f>BS!F13</f>
        <v>2.1993455922136192E-2</v>
      </c>
      <c r="G13" s="33">
        <f>BS!G13</f>
        <v>2.1228640017569082E-2</v>
      </c>
      <c r="H13" s="33">
        <f>BS!H13</f>
        <v>2.7154433566832902E-2</v>
      </c>
      <c r="I13" s="33">
        <f>BS!I13</f>
        <v>1.7293565076548598E-2</v>
      </c>
      <c r="J13" s="34">
        <f>BS!J13</f>
        <v>2.0963383544320379E-2</v>
      </c>
    </row>
    <row r="14" spans="1:10" x14ac:dyDescent="0.2">
      <c r="A14" s="57">
        <v>8</v>
      </c>
      <c r="B14" s="16" t="str">
        <f t="shared" si="0"/>
        <v>Cartu Bank</v>
      </c>
      <c r="C14" s="35">
        <f>BS!C14</f>
        <v>2.0797715026578237E-2</v>
      </c>
      <c r="D14" s="36">
        <f>BS!D14</f>
        <v>1.5793764305162675E-2</v>
      </c>
      <c r="E14" s="36">
        <f>BS!E14</f>
        <v>1.8565793719830668E-2</v>
      </c>
      <c r="F14" s="36">
        <f>BS!F14</f>
        <v>2.2782991247974799E-2</v>
      </c>
      <c r="G14" s="36">
        <f>BS!G14</f>
        <v>2.5248909697801414E-2</v>
      </c>
      <c r="H14" s="36">
        <f>BS!H14</f>
        <v>3.8140077868511271E-2</v>
      </c>
      <c r="I14" s="36">
        <f>BS!I14</f>
        <v>1.6688416928804236E-2</v>
      </c>
      <c r="J14" s="37">
        <f>BS!J14</f>
        <v>3.3723343296256245E-2</v>
      </c>
    </row>
    <row r="15" spans="1:10" x14ac:dyDescent="0.2">
      <c r="A15" s="56">
        <v>9</v>
      </c>
      <c r="B15" s="13" t="str">
        <f t="shared" si="0"/>
        <v>HALYK Bank</v>
      </c>
      <c r="C15" s="32">
        <f>BS!C15</f>
        <v>1.0454139903208969E-2</v>
      </c>
      <c r="D15" s="33">
        <f>BS!D15</f>
        <v>1.2427896152195467E-2</v>
      </c>
      <c r="E15" s="33">
        <f>BS!E15</f>
        <v>8.9293495081384511E-3</v>
      </c>
      <c r="F15" s="33">
        <f>BS!F15</f>
        <v>4.7552266255217251E-3</v>
      </c>
      <c r="G15" s="33">
        <f>BS!G15</f>
        <v>3.5057165825019281E-3</v>
      </c>
      <c r="H15" s="33">
        <f>BS!H15</f>
        <v>5.1620336451059607E-3</v>
      </c>
      <c r="I15" s="33">
        <f>BS!I15</f>
        <v>2.4058247767457723E-3</v>
      </c>
      <c r="J15" s="34">
        <f>BS!J15</f>
        <v>1.9284591654052025E-2</v>
      </c>
    </row>
    <row r="16" spans="1:10" x14ac:dyDescent="0.2">
      <c r="A16" s="57">
        <v>10</v>
      </c>
      <c r="B16" s="16" t="str">
        <f t="shared" si="0"/>
        <v>Pasha Bank</v>
      </c>
      <c r="C16" s="35">
        <f>BS!C16</f>
        <v>6.7708514034268991E-3</v>
      </c>
      <c r="D16" s="36">
        <f>BS!D16</f>
        <v>5.6015701834693978E-3</v>
      </c>
      <c r="E16" s="36">
        <f>BS!E16</f>
        <v>6.3481195481183998E-3</v>
      </c>
      <c r="F16" s="36">
        <f>BS!F16</f>
        <v>7.3354415824045992E-3</v>
      </c>
      <c r="G16" s="36">
        <f>BS!G16</f>
        <v>4.4372572491111267E-3</v>
      </c>
      <c r="H16" s="36">
        <f>BS!H16</f>
        <v>7.9669100915699398E-3</v>
      </c>
      <c r="I16" s="36">
        <f>BS!I16</f>
        <v>2.0933604637451606E-3</v>
      </c>
      <c r="J16" s="37">
        <f>BS!J16</f>
        <v>9.2189998575007009E-3</v>
      </c>
    </row>
    <row r="17" spans="1:26" x14ac:dyDescent="0.2">
      <c r="A17" s="56">
        <v>11</v>
      </c>
      <c r="B17" s="13" t="str">
        <f t="shared" si="0"/>
        <v>VTB Bank Georgia</v>
      </c>
      <c r="C17" s="32">
        <f>BS!C17</f>
        <v>5.404346806171325E-3</v>
      </c>
      <c r="D17" s="33">
        <f>BS!D17</f>
        <v>3.6633624098394309E-3</v>
      </c>
      <c r="E17" s="33">
        <f>BS!E17</f>
        <v>1.8935815553567934E-3</v>
      </c>
      <c r="F17" s="33">
        <f>BS!F17</f>
        <v>3.060542111905981E-4</v>
      </c>
      <c r="G17" s="33">
        <f>BS!G17</f>
        <v>3.4058196530963952E-4</v>
      </c>
      <c r="H17" s="33">
        <f>BS!H17</f>
        <v>6.4693719127209169E-4</v>
      </c>
      <c r="I17" s="33">
        <f>BS!I17</f>
        <v>1.3714410290126722E-4</v>
      </c>
      <c r="J17" s="34">
        <f>BS!J17</f>
        <v>2.5736087659462423E-2</v>
      </c>
    </row>
    <row r="18" spans="1:26" x14ac:dyDescent="0.2">
      <c r="A18" s="57">
        <v>12</v>
      </c>
      <c r="B18" s="16" t="str">
        <f t="shared" si="0"/>
        <v>IS Bank</v>
      </c>
      <c r="C18" s="35">
        <f>BS!C18</f>
        <v>5.3299267356259027E-3</v>
      </c>
      <c r="D18" s="36">
        <f>BS!D18</f>
        <v>4.9366933717675211E-3</v>
      </c>
      <c r="E18" s="36">
        <f>BS!E18</f>
        <v>4.3182931544489822E-3</v>
      </c>
      <c r="F18" s="36">
        <f>BS!F18</f>
        <v>4.138049634870712E-3</v>
      </c>
      <c r="G18" s="36">
        <f>BS!G18</f>
        <v>1.7699446671971463E-3</v>
      </c>
      <c r="H18" s="36">
        <f>BS!H18</f>
        <v>3.032123406258407E-3</v>
      </c>
      <c r="I18" s="36">
        <f>BS!I18</f>
        <v>9.3178385618036884E-4</v>
      </c>
      <c r="J18" s="37">
        <f>BS!J18</f>
        <v>1.1188555933326256E-2</v>
      </c>
    </row>
    <row r="19" spans="1:26" x14ac:dyDescent="0.2">
      <c r="A19" s="56">
        <v>13</v>
      </c>
      <c r="B19" s="13" t="str">
        <f t="shared" si="0"/>
        <v>Ziraat Bank</v>
      </c>
      <c r="C19" s="32">
        <f>BS!C19</f>
        <v>2.6316805560105197E-3</v>
      </c>
      <c r="D19" s="33">
        <f>BS!D19</f>
        <v>2.596191777261191E-3</v>
      </c>
      <c r="E19" s="33">
        <f>BS!E19</f>
        <v>2.0045427121234438E-3</v>
      </c>
      <c r="F19" s="33">
        <f>BS!F19</f>
        <v>2.293720513291261E-3</v>
      </c>
      <c r="G19" s="33">
        <f>BS!G19</f>
        <v>1.9998838415413549E-3</v>
      </c>
      <c r="H19" s="33">
        <f>BS!H19</f>
        <v>3.4365312826269657E-3</v>
      </c>
      <c r="I19" s="33">
        <f>BS!I19</f>
        <v>1.0458655657612787E-3</v>
      </c>
      <c r="J19" s="34">
        <f>BS!J19</f>
        <v>6.2635964511193682E-3</v>
      </c>
    </row>
    <row r="20" spans="1:26" x14ac:dyDescent="0.2">
      <c r="A20" s="57">
        <v>14</v>
      </c>
      <c r="B20" s="16" t="str">
        <f t="shared" si="0"/>
        <v>Silk Bank</v>
      </c>
      <c r="C20" s="35">
        <f>BS!C20</f>
        <v>2.2039936601294225E-3</v>
      </c>
      <c r="D20" s="36">
        <f>BS!D20</f>
        <v>1.3932888537436052E-3</v>
      </c>
      <c r="E20" s="36">
        <f>BS!E20</f>
        <v>1.7626358322509171E-3</v>
      </c>
      <c r="F20" s="36">
        <f>BS!F20</f>
        <v>2.2719297884365732E-3</v>
      </c>
      <c r="G20" s="36">
        <f>BS!G20</f>
        <v>2.4947048518703884E-3</v>
      </c>
      <c r="H20" s="36">
        <f>BS!H20</f>
        <v>3.8054182900880964E-3</v>
      </c>
      <c r="I20" s="36">
        <f>BS!I20</f>
        <v>1.6243141501507499E-3</v>
      </c>
      <c r="J20" s="37">
        <f>BS!J20</f>
        <v>4.7600099024876635E-3</v>
      </c>
    </row>
    <row r="21" spans="1:26" x14ac:dyDescent="0.2">
      <c r="A21" s="56">
        <v>15</v>
      </c>
      <c r="B21" s="13" t="str">
        <f t="shared" si="0"/>
        <v>Paysera</v>
      </c>
      <c r="C21" s="32">
        <f>BS!C21</f>
        <v>2.841587451363141E-4</v>
      </c>
      <c r="D21" s="33">
        <f>BS!D21</f>
        <v>0</v>
      </c>
      <c r="E21" s="33">
        <f>BS!E21</f>
        <v>2.2912334846682416E-4</v>
      </c>
      <c r="F21" s="33">
        <f>BS!F21</f>
        <v>2.7549627038120681E-4</v>
      </c>
      <c r="G21" s="33">
        <f>BS!G21</f>
        <v>3.1203247730006846E-4</v>
      </c>
      <c r="H21" s="33">
        <f>BS!H21</f>
        <v>7.5869285068859199E-4</v>
      </c>
      <c r="I21" s="33">
        <f>BS!I21</f>
        <v>1.5423756821365412E-5</v>
      </c>
      <c r="J21" s="34">
        <f>BS!J21</f>
        <v>6.0288283721322735E-4</v>
      </c>
    </row>
    <row r="22" spans="1:26" s="80" customFormat="1" x14ac:dyDescent="0.2">
      <c r="A22" s="57">
        <v>16</v>
      </c>
      <c r="B22" s="16" t="str">
        <f t="shared" si="0"/>
        <v>HashBank</v>
      </c>
      <c r="C22" s="35">
        <f>BS!C22</f>
        <v>1.5776506977192308E-4</v>
      </c>
      <c r="D22" s="36">
        <f>BS!D22</f>
        <v>0</v>
      </c>
      <c r="E22" s="36">
        <f>BS!E22</f>
        <v>5.4839267111036075E-6</v>
      </c>
      <c r="F22" s="36">
        <f>BS!F22</f>
        <v>0</v>
      </c>
      <c r="G22" s="36">
        <f>BS!G22</f>
        <v>0</v>
      </c>
      <c r="H22" s="36">
        <f>BS!H22</f>
        <v>0</v>
      </c>
      <c r="I22" s="36">
        <f>BS!I22</f>
        <v>0</v>
      </c>
      <c r="J22" s="37">
        <f>BS!J22</f>
        <v>1.0396641759896671E-3</v>
      </c>
    </row>
    <row r="23" spans="1:26" ht="13.5" thickBot="1" x14ac:dyDescent="0.25">
      <c r="A23" s="56">
        <v>17</v>
      </c>
      <c r="B23" s="13" t="str">
        <f t="shared" si="0"/>
        <v>PaveBank</v>
      </c>
      <c r="C23" s="32">
        <f>BS!C23</f>
        <v>6.4944334057256379E-5</v>
      </c>
      <c r="D23" s="33">
        <f>BS!D23</f>
        <v>0</v>
      </c>
      <c r="E23" s="33">
        <f>BS!E23</f>
        <v>4.3924409052325301E-6</v>
      </c>
      <c r="F23" s="33">
        <f>BS!F23</f>
        <v>0</v>
      </c>
      <c r="G23" s="33">
        <f>BS!G23</f>
        <v>0</v>
      </c>
      <c r="H23" s="33">
        <f>BS!H23</f>
        <v>0</v>
      </c>
      <c r="I23" s="33">
        <f>BS!I23</f>
        <v>0</v>
      </c>
      <c r="J23" s="34">
        <f>BS!J23</f>
        <v>4.1561585773847176E-4</v>
      </c>
    </row>
    <row r="24" spans="1:26" ht="13.5" thickBot="1" x14ac:dyDescent="0.25">
      <c r="A24" s="57"/>
      <c r="B24" s="20" t="s">
        <v>51</v>
      </c>
      <c r="C24" s="21">
        <f>SUM(C7:C23)</f>
        <v>1.0000000000000002</v>
      </c>
      <c r="D24" s="22">
        <f t="shared" ref="D24:J24" si="1">SUM(D7:D23)</f>
        <v>0.99999999999999989</v>
      </c>
      <c r="E24" s="22">
        <f t="shared" si="1"/>
        <v>1.0000000000000004</v>
      </c>
      <c r="F24" s="22">
        <f t="shared" si="1"/>
        <v>1</v>
      </c>
      <c r="G24" s="22">
        <f t="shared" si="1"/>
        <v>1.0000000000000004</v>
      </c>
      <c r="H24" s="22">
        <f t="shared" si="1"/>
        <v>0.99999999999999978</v>
      </c>
      <c r="I24" s="22">
        <f t="shared" si="1"/>
        <v>0.99999999999999989</v>
      </c>
      <c r="J24" s="23">
        <f t="shared" si="1"/>
        <v>1</v>
      </c>
    </row>
    <row r="25" spans="1:26" x14ac:dyDescent="0.2">
      <c r="A25" s="57"/>
      <c r="B25" s="16"/>
      <c r="P25" s="7" t="s">
        <v>54</v>
      </c>
      <c r="Y25" s="24"/>
      <c r="Z25" s="24"/>
    </row>
    <row r="26" spans="1:26" ht="13.5" thickBot="1" x14ac:dyDescent="0.25"/>
    <row r="27" spans="1:26" x14ac:dyDescent="0.2">
      <c r="A27" s="173" t="s">
        <v>0</v>
      </c>
      <c r="B27" s="171" t="s">
        <v>49</v>
      </c>
      <c r="C27" s="175" t="s">
        <v>1</v>
      </c>
      <c r="D27" s="176"/>
      <c r="E27" s="176"/>
      <c r="F27" s="177"/>
      <c r="G27" s="81" t="s">
        <v>2</v>
      </c>
      <c r="H27" s="82"/>
      <c r="I27" s="82"/>
      <c r="J27" s="82"/>
      <c r="K27" s="82"/>
      <c r="L27" s="82"/>
      <c r="M27" s="82"/>
      <c r="N27" s="83"/>
      <c r="O27" s="175" t="s">
        <v>3</v>
      </c>
      <c r="P27" s="176"/>
      <c r="Q27" s="177"/>
      <c r="R27" s="175" t="s">
        <v>4</v>
      </c>
      <c r="S27" s="176"/>
      <c r="T27" s="177"/>
    </row>
    <row r="28" spans="1:26" ht="106.5" x14ac:dyDescent="0.2">
      <c r="A28" s="174"/>
      <c r="B28" s="172"/>
      <c r="C28" s="9" t="s">
        <v>5</v>
      </c>
      <c r="D28" s="10" t="s">
        <v>52</v>
      </c>
      <c r="E28" s="10" t="s">
        <v>6</v>
      </c>
      <c r="F28" s="11" t="s">
        <v>9</v>
      </c>
      <c r="G28" s="9" t="s">
        <v>7</v>
      </c>
      <c r="H28" s="10" t="s">
        <v>26</v>
      </c>
      <c r="I28" s="10" t="s">
        <v>278</v>
      </c>
      <c r="J28" s="10" t="s">
        <v>50</v>
      </c>
      <c r="K28" s="10" t="s">
        <v>25</v>
      </c>
      <c r="L28" s="10" t="s">
        <v>8</v>
      </c>
      <c r="M28" s="10" t="s">
        <v>173</v>
      </c>
      <c r="N28" s="11" t="s">
        <v>53</v>
      </c>
      <c r="O28" s="9" t="s">
        <v>10</v>
      </c>
      <c r="P28" s="10" t="s">
        <v>11</v>
      </c>
      <c r="Q28" s="11" t="s">
        <v>12</v>
      </c>
      <c r="R28" s="9" t="str">
        <f>"NET Income of "&amp;MONTH($B$3)&amp;" months "&amp;YEAR($B$3)</f>
        <v>NET Income of 5 months 2024</v>
      </c>
      <c r="S28" s="10" t="s">
        <v>88</v>
      </c>
      <c r="T28" s="11" t="s">
        <v>89</v>
      </c>
    </row>
    <row r="29" spans="1:26" x14ac:dyDescent="0.2">
      <c r="A29" s="124"/>
      <c r="B29" s="125" t="s">
        <v>273</v>
      </c>
      <c r="C29" s="126">
        <f>BS!C29</f>
        <v>85627746449.709763</v>
      </c>
      <c r="D29" s="127">
        <f>BS!D29</f>
        <v>11701945859.971622</v>
      </c>
      <c r="E29" s="127">
        <f>BS!E29</f>
        <v>57553823416.476929</v>
      </c>
      <c r="F29" s="128">
        <f>BS!F29</f>
        <v>-1024427315.8141239</v>
      </c>
      <c r="G29" s="126">
        <f>BS!G29</f>
        <v>73019217997.429337</v>
      </c>
      <c r="H29" s="127">
        <f>BS!H29</f>
        <v>55209037563.208893</v>
      </c>
      <c r="I29" s="127">
        <f>BS!I29</f>
        <v>4418300973.1862974</v>
      </c>
      <c r="J29" s="127">
        <f>BS!J29</f>
        <v>48744554001.580086</v>
      </c>
      <c r="K29" s="127">
        <f>BS!K29</f>
        <v>19451985710.166531</v>
      </c>
      <c r="L29" s="127">
        <f>BS!L29</f>
        <v>29292568291.413425</v>
      </c>
      <c r="M29" s="127">
        <f>BS!M29</f>
        <v>1402404221.3699999</v>
      </c>
      <c r="N29" s="128">
        <f>BS!N29</f>
        <v>16026606288.955627</v>
      </c>
      <c r="O29" s="126">
        <f>BS!O29</f>
        <v>12608528458.260817</v>
      </c>
      <c r="P29" s="127">
        <f>BS!P29</f>
        <v>1179864809.27</v>
      </c>
      <c r="Q29" s="128">
        <f>BS!Q29</f>
        <v>16055690428.568129</v>
      </c>
      <c r="R29" s="129">
        <f>BS!R29</f>
        <v>1215168073.1935458</v>
      </c>
      <c r="S29" s="130">
        <f>BS!S29</f>
        <v>3.5939625501702439E-2</v>
      </c>
      <c r="T29" s="131">
        <f>BS!T29</f>
        <v>0.2370363105693844</v>
      </c>
    </row>
    <row r="30" spans="1:26" x14ac:dyDescent="0.2">
      <c r="A30" s="57">
        <v>1</v>
      </c>
      <c r="B30" s="16" t="s">
        <v>158</v>
      </c>
      <c r="C30" s="28">
        <f>BS!C30</f>
        <v>33439627589.943901</v>
      </c>
      <c r="D30" s="29">
        <f>BS!D30</f>
        <v>3216229143.6542997</v>
      </c>
      <c r="E30" s="29">
        <f>BS!E30</f>
        <v>21480640247.103588</v>
      </c>
      <c r="F30" s="30">
        <f>BS!F30</f>
        <v>-298482497.05930001</v>
      </c>
      <c r="G30" s="28">
        <f>BS!G30</f>
        <v>28881339373.320801</v>
      </c>
      <c r="H30" s="29">
        <f>BS!H30</f>
        <v>22009486574.184692</v>
      </c>
      <c r="I30" s="29">
        <f>BS!I30</f>
        <v>1515276871.5599999</v>
      </c>
      <c r="J30" s="29">
        <f>BS!J30</f>
        <v>19801731129.924702</v>
      </c>
      <c r="K30" s="29">
        <f>BS!K30</f>
        <v>6266984495.8865004</v>
      </c>
      <c r="L30" s="29">
        <f>BS!L30</f>
        <v>13534746634.0382</v>
      </c>
      <c r="M30" s="87"/>
      <c r="N30" s="30">
        <f>BS!N30</f>
        <v>6192814439.3200006</v>
      </c>
      <c r="O30" s="28">
        <f>BS!O30</f>
        <v>4558288216.8232603</v>
      </c>
      <c r="P30" s="29">
        <f>BS!P30</f>
        <v>27993660.18</v>
      </c>
      <c r="Q30" s="30">
        <f>BS!Q30</f>
        <v>5987285830.5044603</v>
      </c>
      <c r="R30" s="28">
        <f>BS!R30</f>
        <v>619822746.59959805</v>
      </c>
      <c r="S30" s="72">
        <f>BS!S30</f>
        <v>4.7784505367690494E-2</v>
      </c>
      <c r="T30" s="73">
        <f>BS!T30</f>
        <v>0.3362895657045063</v>
      </c>
    </row>
    <row r="31" spans="1:26" x14ac:dyDescent="0.2">
      <c r="A31" s="56">
        <v>2</v>
      </c>
      <c r="B31" s="13" t="s">
        <v>159</v>
      </c>
      <c r="C31" s="25">
        <f>BS!C31</f>
        <v>33044306711.4599</v>
      </c>
      <c r="D31" s="26">
        <f>BS!D31</f>
        <v>4891105126.9300003</v>
      </c>
      <c r="E31" s="26">
        <f>BS!E31</f>
        <v>22655438218.57</v>
      </c>
      <c r="F31" s="27">
        <f>BS!F31</f>
        <v>-320597183.76999998</v>
      </c>
      <c r="G31" s="25">
        <f>BS!G31</f>
        <v>28402626989.560001</v>
      </c>
      <c r="H31" s="26">
        <f>BS!H31</f>
        <v>21856120914.610001</v>
      </c>
      <c r="I31" s="26">
        <f>BS!I31</f>
        <v>2334472404.12921</v>
      </c>
      <c r="J31" s="26">
        <f>BS!J31</f>
        <v>18560470841.520802</v>
      </c>
      <c r="K31" s="26">
        <f>BS!K31</f>
        <v>8363610738.0346699</v>
      </c>
      <c r="L31" s="26">
        <f>BS!L31</f>
        <v>10196860103.486</v>
      </c>
      <c r="M31" s="87"/>
      <c r="N31" s="27">
        <f>BS!N31</f>
        <v>5747128309.2299995</v>
      </c>
      <c r="O31" s="25">
        <f>BS!O31</f>
        <v>4641679721.4700003</v>
      </c>
      <c r="P31" s="26">
        <f>BS!P31</f>
        <v>21015908</v>
      </c>
      <c r="Q31" s="27">
        <f>BS!Q31</f>
        <v>6344666655.6479998</v>
      </c>
      <c r="R31" s="25">
        <f>BS!R31</f>
        <v>447366827.12</v>
      </c>
      <c r="S31" s="74">
        <f>BS!S31</f>
        <v>3.4080764828303425E-2</v>
      </c>
      <c r="T31" s="75">
        <f>BS!T31</f>
        <v>0.23511129793838298</v>
      </c>
    </row>
    <row r="32" spans="1:26" x14ac:dyDescent="0.2">
      <c r="A32" s="57">
        <v>3</v>
      </c>
      <c r="B32" s="16" t="s">
        <v>160</v>
      </c>
      <c r="C32" s="28">
        <f>BS!C32</f>
        <v>4549144283.0093603</v>
      </c>
      <c r="D32" s="29">
        <f>BS!D32</f>
        <v>672086800.74000001</v>
      </c>
      <c r="E32" s="29">
        <f>BS!E32</f>
        <v>3265135888.9300199</v>
      </c>
      <c r="F32" s="30">
        <f>BS!F32</f>
        <v>-144285798.36397001</v>
      </c>
      <c r="G32" s="28">
        <f>BS!G32</f>
        <v>4011121845.42591</v>
      </c>
      <c r="H32" s="29">
        <f>BS!H32</f>
        <v>3164389109.9656811</v>
      </c>
      <c r="I32" s="29">
        <f>BS!I32</f>
        <v>73159024.576388001</v>
      </c>
      <c r="J32" s="29">
        <f>BS!J32</f>
        <v>3024213093.3592901</v>
      </c>
      <c r="K32" s="29">
        <f>BS!K32</f>
        <v>1153439322.5899401</v>
      </c>
      <c r="L32" s="29">
        <f>BS!L32</f>
        <v>1870773770.7693501</v>
      </c>
      <c r="M32" s="87"/>
      <c r="N32" s="30">
        <f>BS!N32</f>
        <v>768422912.09300399</v>
      </c>
      <c r="O32" s="28">
        <f>BS!O32</f>
        <v>538022437.72000003</v>
      </c>
      <c r="P32" s="29">
        <f>BS!P32</f>
        <v>44490459.259999998</v>
      </c>
      <c r="Q32" s="30">
        <f>BS!Q32</f>
        <v>519390283.72026902</v>
      </c>
      <c r="R32" s="28">
        <f>BS!R32</f>
        <v>43027045.386062004</v>
      </c>
      <c r="S32" s="72">
        <f>BS!S32</f>
        <v>2.4083378392183091E-2</v>
      </c>
      <c r="T32" s="73">
        <f>BS!T32</f>
        <v>0.19993973052549355</v>
      </c>
    </row>
    <row r="33" spans="1:21" x14ac:dyDescent="0.2">
      <c r="A33" s="56">
        <v>4</v>
      </c>
      <c r="B33" s="13" t="s">
        <v>163</v>
      </c>
      <c r="C33" s="25">
        <f>BS!C33</f>
        <v>3582153431.4980698</v>
      </c>
      <c r="D33" s="26">
        <f>BS!D33</f>
        <v>483275369.3915</v>
      </c>
      <c r="E33" s="26">
        <f>BS!E33</f>
        <v>2578058806.6900001</v>
      </c>
      <c r="F33" s="27">
        <f>BS!F33</f>
        <v>-33586304.909999996</v>
      </c>
      <c r="G33" s="25">
        <f>BS!G33</f>
        <v>3028290363.5848999</v>
      </c>
      <c r="H33" s="26">
        <f>BS!H33</f>
        <v>2364882388.3418989</v>
      </c>
      <c r="I33" s="26">
        <f>BS!I33</f>
        <v>0</v>
      </c>
      <c r="J33" s="26">
        <f>BS!J33</f>
        <v>2327879052.1019001</v>
      </c>
      <c r="K33" s="26">
        <f>BS!K33</f>
        <v>1115751335.8038001</v>
      </c>
      <c r="L33" s="26">
        <f>BS!L33</f>
        <v>1212127716.2981</v>
      </c>
      <c r="M33" s="87"/>
      <c r="N33" s="27">
        <f>BS!N33</f>
        <v>619210727.67299998</v>
      </c>
      <c r="O33" s="25">
        <f>BS!O33</f>
        <v>553863068.61000001</v>
      </c>
      <c r="P33" s="26">
        <f>BS!P33</f>
        <v>18212575</v>
      </c>
      <c r="Q33" s="27">
        <f>BS!Q33</f>
        <v>635485262.08000004</v>
      </c>
      <c r="R33" s="25">
        <f>BS!R33</f>
        <v>31656839.829999998</v>
      </c>
      <c r="S33" s="74">
        <f>BS!S33</f>
        <v>2.1680025554783881E-2</v>
      </c>
      <c r="T33" s="75">
        <f>BS!T33</f>
        <v>0.142025421420899</v>
      </c>
    </row>
    <row r="34" spans="1:21" x14ac:dyDescent="0.2">
      <c r="A34" s="57">
        <v>5</v>
      </c>
      <c r="B34" s="16" t="s">
        <v>166</v>
      </c>
      <c r="C34" s="28">
        <f>BS!C34</f>
        <v>2658691384.23312</v>
      </c>
      <c r="D34" s="29">
        <f>BS!D34</f>
        <v>363077962.13691497</v>
      </c>
      <c r="E34" s="29">
        <f>BS!E34</f>
        <v>2200828176.8222198</v>
      </c>
      <c r="F34" s="30">
        <f>BS!F34</f>
        <v>-63697374.84601</v>
      </c>
      <c r="G34" s="28">
        <f>BS!G34</f>
        <v>2334699059.5601201</v>
      </c>
      <c r="H34" s="29">
        <f>BS!H34</f>
        <v>1020951320.6901209</v>
      </c>
      <c r="I34" s="29">
        <f>BS!I34</f>
        <v>40708833.689999998</v>
      </c>
      <c r="J34" s="29">
        <f>BS!J34</f>
        <v>961842672.03009605</v>
      </c>
      <c r="K34" s="29">
        <f>BS!K34</f>
        <v>258950543.8766</v>
      </c>
      <c r="L34" s="29">
        <f>BS!L34</f>
        <v>702892128.15349603</v>
      </c>
      <c r="M34" s="87"/>
      <c r="N34" s="30">
        <f>BS!N34</f>
        <v>1247047118.6700001</v>
      </c>
      <c r="O34" s="28">
        <f>BS!O34</f>
        <v>323992325.28002101</v>
      </c>
      <c r="P34" s="29">
        <f>BS!P34</f>
        <v>5236850</v>
      </c>
      <c r="Q34" s="30">
        <f>BS!Q34</f>
        <v>387379512.230021</v>
      </c>
      <c r="R34" s="28">
        <f>BS!R34</f>
        <v>15211637.140021</v>
      </c>
      <c r="S34" s="72">
        <f>BS!S34</f>
        <v>1.4471742633376649E-2</v>
      </c>
      <c r="T34" s="73">
        <f>BS!T34</f>
        <v>0.11620383757152555</v>
      </c>
    </row>
    <row r="35" spans="1:21" x14ac:dyDescent="0.2">
      <c r="A35" s="56">
        <v>6</v>
      </c>
      <c r="B35" s="13" t="s">
        <v>162</v>
      </c>
      <c r="C35" s="25">
        <f>BS!C35</f>
        <v>1885207455.6849699</v>
      </c>
      <c r="D35" s="26">
        <f>BS!D35</f>
        <v>418834282.83529001</v>
      </c>
      <c r="E35" s="26">
        <f>BS!E35</f>
        <v>1303912089.1340799</v>
      </c>
      <c r="F35" s="27">
        <f>BS!F35</f>
        <v>-29528134.527185999</v>
      </c>
      <c r="G35" s="25">
        <f>BS!G35</f>
        <v>1571939542.6640899</v>
      </c>
      <c r="H35" s="26">
        <f>BS!H35</f>
        <v>1140998807.2785301</v>
      </c>
      <c r="I35" s="26">
        <f>BS!I35</f>
        <v>62459028.116499998</v>
      </c>
      <c r="J35" s="26">
        <f>BS!J35</f>
        <v>1078539779.1822</v>
      </c>
      <c r="K35" s="26">
        <f>BS!K35</f>
        <v>540563928.36479998</v>
      </c>
      <c r="L35" s="26">
        <f>BS!L35</f>
        <v>537975850.81739998</v>
      </c>
      <c r="M35" s="87"/>
      <c r="N35" s="27">
        <f>BS!N35</f>
        <v>417845696.28022403</v>
      </c>
      <c r="O35" s="25">
        <f>BS!O35</f>
        <v>313267912.86000001</v>
      </c>
      <c r="P35" s="26">
        <f>BS!P35</f>
        <v>184600374.83000001</v>
      </c>
      <c r="Q35" s="27">
        <f>BS!Q35</f>
        <v>314657986.47380602</v>
      </c>
      <c r="R35" s="25">
        <f>BS!R35</f>
        <v>15330349.290074</v>
      </c>
      <c r="S35" s="74">
        <f>BS!S35</f>
        <v>2.0160478268424164E-2</v>
      </c>
      <c r="T35" s="75">
        <f>BS!T35</f>
        <v>0.12004534036610946</v>
      </c>
    </row>
    <row r="36" spans="1:21" x14ac:dyDescent="0.2">
      <c r="A36" s="57">
        <v>7</v>
      </c>
      <c r="B36" s="16" t="s">
        <v>165</v>
      </c>
      <c r="C36" s="28">
        <f>BS!C36</f>
        <v>1836195420.4533</v>
      </c>
      <c r="D36" s="29">
        <f>BS!D36</f>
        <v>223517307.49000001</v>
      </c>
      <c r="E36" s="29">
        <f>BS!E36</f>
        <v>1398577789.9633</v>
      </c>
      <c r="F36" s="30">
        <f>BS!F36</f>
        <v>-32510383.726986002</v>
      </c>
      <c r="G36" s="28">
        <f>BS!G36</f>
        <v>1571878003.5771899</v>
      </c>
      <c r="H36" s="29">
        <f>BS!H36</f>
        <v>1214237534.149996</v>
      </c>
      <c r="I36" s="29">
        <f>BS!I36</f>
        <v>163075635.43610001</v>
      </c>
      <c r="J36" s="29">
        <f>BS!J36</f>
        <v>1034780589.7165</v>
      </c>
      <c r="K36" s="29">
        <f>BS!K36</f>
        <v>528207653.70969999</v>
      </c>
      <c r="L36" s="29">
        <f>BS!L36</f>
        <v>506572936.00680202</v>
      </c>
      <c r="M36" s="87"/>
      <c r="N36" s="30">
        <f>BS!N36</f>
        <v>335531853.27999997</v>
      </c>
      <c r="O36" s="28">
        <f>BS!O36</f>
        <v>264317418</v>
      </c>
      <c r="P36" s="29">
        <f>BS!P36</f>
        <v>121372000</v>
      </c>
      <c r="Q36" s="30">
        <f>BS!Q36</f>
        <v>317670098.22000003</v>
      </c>
      <c r="R36" s="28">
        <f>BS!R36</f>
        <v>12595909.295862</v>
      </c>
      <c r="S36" s="72">
        <f>BS!S36</f>
        <v>1.759207182098364E-2</v>
      </c>
      <c r="T36" s="73">
        <f>BS!T36</f>
        <v>0.11727556504558803</v>
      </c>
    </row>
    <row r="37" spans="1:21" x14ac:dyDescent="0.2">
      <c r="A37" s="56">
        <v>8</v>
      </c>
      <c r="B37" s="13" t="s">
        <v>164</v>
      </c>
      <c r="C37" s="25">
        <f>BS!C37</f>
        <v>1780861469.02916</v>
      </c>
      <c r="D37" s="26">
        <f>BS!D37</f>
        <v>724731659.32108402</v>
      </c>
      <c r="E37" s="26">
        <f>BS!E37</f>
        <v>908991521.90078902</v>
      </c>
      <c r="F37" s="27">
        <f>BS!F37</f>
        <v>-50762559.804870002</v>
      </c>
      <c r="G37" s="25">
        <f>BS!G37</f>
        <v>1355659738.92362</v>
      </c>
      <c r="H37" s="26">
        <f>BS!H37</f>
        <v>1257827019.6117001</v>
      </c>
      <c r="I37" s="26">
        <f>BS!I37</f>
        <v>27070334.672832001</v>
      </c>
      <c r="J37" s="26">
        <f>BS!J37</f>
        <v>1230746842.2455001</v>
      </c>
      <c r="K37" s="26">
        <f>BS!K37</f>
        <v>741900249.68291998</v>
      </c>
      <c r="L37" s="26">
        <f>BS!L37</f>
        <v>488846592.56257802</v>
      </c>
      <c r="M37" s="87"/>
      <c r="N37" s="27">
        <f>BS!N37</f>
        <v>85247552.4639</v>
      </c>
      <c r="O37" s="25">
        <f>BS!O37</f>
        <v>425201733.65854597</v>
      </c>
      <c r="P37" s="26">
        <f>BS!P37</f>
        <v>114430000</v>
      </c>
      <c r="Q37" s="27">
        <f>BS!Q37</f>
        <v>487253512.748546</v>
      </c>
      <c r="R37" s="25">
        <f>BS!R37</f>
        <v>14100174.280540001</v>
      </c>
      <c r="S37" s="74">
        <f>BS!S37</f>
        <v>1.7832509435743434E-2</v>
      </c>
      <c r="T37" s="75">
        <f>BS!T37</f>
        <v>8.1409046807163279E-2</v>
      </c>
    </row>
    <row r="38" spans="1:21" x14ac:dyDescent="0.2">
      <c r="A38" s="57">
        <v>9</v>
      </c>
      <c r="B38" s="16" t="s">
        <v>167</v>
      </c>
      <c r="C38" s="28">
        <f>BS!C38</f>
        <v>895164440.98177099</v>
      </c>
      <c r="D38" s="29">
        <f>BS!D38</f>
        <v>140103556.61000001</v>
      </c>
      <c r="E38" s="29">
        <f>BS!E38</f>
        <v>715272940.58177102</v>
      </c>
      <c r="F38" s="30">
        <f>BS!F38</f>
        <v>-19058677.920000002</v>
      </c>
      <c r="G38" s="28">
        <f>BS!G38</f>
        <v>652014118.30999994</v>
      </c>
      <c r="H38" s="29">
        <f>BS!H38</f>
        <v>262531485.38999999</v>
      </c>
      <c r="I38" s="29">
        <f>BS!I38</f>
        <v>50770059.140000001</v>
      </c>
      <c r="J38" s="29">
        <f>BS!J38</f>
        <v>170884591.27000001</v>
      </c>
      <c r="K38" s="29">
        <f>BS!K38</f>
        <v>100411804.7</v>
      </c>
      <c r="L38" s="29">
        <f>BS!L38</f>
        <v>70472786.569999993</v>
      </c>
      <c r="M38" s="87"/>
      <c r="N38" s="30">
        <f>BS!N38</f>
        <v>370020395.22999996</v>
      </c>
      <c r="O38" s="28">
        <f>BS!O38</f>
        <v>243150322.676054</v>
      </c>
      <c r="P38" s="29">
        <f>BS!P38</f>
        <v>76000000</v>
      </c>
      <c r="Q38" s="30">
        <f>BS!Q38</f>
        <v>258593493.346742</v>
      </c>
      <c r="R38" s="28">
        <f>BS!R38</f>
        <v>8341040.8160539996</v>
      </c>
      <c r="S38" s="72">
        <f>BS!S38</f>
        <v>2.2654213093724982E-2</v>
      </c>
      <c r="T38" s="73">
        <f>BS!T38</f>
        <v>8.3625664912756484E-2</v>
      </c>
    </row>
    <row r="39" spans="1:21" x14ac:dyDescent="0.2">
      <c r="A39" s="56">
        <v>10</v>
      </c>
      <c r="B39" s="13" t="s">
        <v>168</v>
      </c>
      <c r="C39" s="25">
        <f>BS!C39</f>
        <v>579772747.22130001</v>
      </c>
      <c r="D39" s="26">
        <f>BS!D39</f>
        <v>168087356.9278</v>
      </c>
      <c r="E39" s="26">
        <f>BS!E39</f>
        <v>322391781.19440001</v>
      </c>
      <c r="F39" s="27">
        <f>BS!F39</f>
        <v>-9775676.3717999998</v>
      </c>
      <c r="G39" s="25">
        <f>BS!G39</f>
        <v>463534725.15780002</v>
      </c>
      <c r="H39" s="26">
        <f>BS!H39</f>
        <v>404982669.86570001</v>
      </c>
      <c r="I39" s="26">
        <f>BS!I39</f>
        <v>113109815.3311</v>
      </c>
      <c r="J39" s="26">
        <f>BS!J39</f>
        <v>216292125.59819999</v>
      </c>
      <c r="K39" s="26">
        <f>BS!K39</f>
        <v>154972221.2554</v>
      </c>
      <c r="L39" s="26">
        <f>BS!L39</f>
        <v>61319904.342799999</v>
      </c>
      <c r="M39" s="87"/>
      <c r="N39" s="27">
        <f>BS!N39</f>
        <v>48824387.207400002</v>
      </c>
      <c r="O39" s="25">
        <f>BS!O39</f>
        <v>116238022.06</v>
      </c>
      <c r="P39" s="26">
        <f>BS!P39</f>
        <v>136800000</v>
      </c>
      <c r="Q39" s="27">
        <f>BS!Q39</f>
        <v>130771070.4427</v>
      </c>
      <c r="R39" s="25">
        <f>BS!R39</f>
        <v>3925113.3655420002</v>
      </c>
      <c r="S39" s="74">
        <f>BS!S39</f>
        <v>1.7565054506689638E-2</v>
      </c>
      <c r="T39" s="75">
        <f>BS!T39</f>
        <v>8.2681238846142202E-2</v>
      </c>
    </row>
    <row r="40" spans="1:21" x14ac:dyDescent="0.2">
      <c r="A40" s="57">
        <v>11</v>
      </c>
      <c r="B40" s="16" t="s">
        <v>161</v>
      </c>
      <c r="C40" s="28">
        <f>BS!C40</f>
        <v>462762038.04513699</v>
      </c>
      <c r="D40" s="29">
        <f>BS!D40</f>
        <v>161862210.88030002</v>
      </c>
      <c r="E40" s="29">
        <f>BS!E40</f>
        <v>210840513.24645799</v>
      </c>
      <c r="F40" s="30">
        <f>BS!F40</f>
        <v>-15198868.686813001</v>
      </c>
      <c r="G40" s="28">
        <f>BS!G40</f>
        <v>138267844.386509</v>
      </c>
      <c r="H40" s="29">
        <f>BS!H40</f>
        <v>16896958.441999998</v>
      </c>
      <c r="I40" s="29">
        <f>BS!I40</f>
        <v>0</v>
      </c>
      <c r="J40" s="29">
        <f>BS!J40</f>
        <v>16601516</v>
      </c>
      <c r="K40" s="29">
        <f>BS!K40</f>
        <v>12584213</v>
      </c>
      <c r="L40" s="29">
        <f>BS!L40</f>
        <v>4017303</v>
      </c>
      <c r="M40" s="87"/>
      <c r="N40" s="30">
        <f>BS!N40</f>
        <v>103299279.1337</v>
      </c>
      <c r="O40" s="28">
        <f>BS!O40</f>
        <v>324494193.65862697</v>
      </c>
      <c r="P40" s="29">
        <f>BS!P40</f>
        <v>209008277</v>
      </c>
      <c r="Q40" s="30">
        <f>BS!Q40</f>
        <v>380641471.99430698</v>
      </c>
      <c r="R40" s="28">
        <f>BS!R40</f>
        <v>-508746.23690900003</v>
      </c>
      <c r="S40" s="72">
        <f>BS!S40</f>
        <v>-2.6816049635363009E-3</v>
      </c>
      <c r="T40" s="73">
        <f>BS!T40</f>
        <v>-3.7643719134314198E-3</v>
      </c>
    </row>
    <row r="41" spans="1:21" x14ac:dyDescent="0.2">
      <c r="A41" s="56">
        <v>12</v>
      </c>
      <c r="B41" s="13" t="s">
        <v>250</v>
      </c>
      <c r="C41" s="25">
        <f>BS!C41</f>
        <v>456389615.11370403</v>
      </c>
      <c r="D41" s="26">
        <f>BS!D41</f>
        <v>86380943.532839</v>
      </c>
      <c r="E41" s="26">
        <f>BS!E41</f>
        <v>284125578.57999998</v>
      </c>
      <c r="F41" s="27">
        <f>BS!F41</f>
        <v>-2282256.166406</v>
      </c>
      <c r="G41" s="25">
        <f>BS!G41</f>
        <v>315318389.22151703</v>
      </c>
      <c r="H41" s="26">
        <f>BS!H41</f>
        <v>228457737.72999999</v>
      </c>
      <c r="I41" s="26">
        <f>BS!I41</f>
        <v>25793712.670000002</v>
      </c>
      <c r="J41" s="26">
        <f>BS!J41</f>
        <v>86275163.409999996</v>
      </c>
      <c r="K41" s="26">
        <f>BS!K41</f>
        <v>58980821.170000002</v>
      </c>
      <c r="L41" s="26">
        <f>BS!L41</f>
        <v>27294342.239999998</v>
      </c>
      <c r="M41" s="87"/>
      <c r="N41" s="27">
        <f>BS!N41</f>
        <v>77425874.870000005</v>
      </c>
      <c r="O41" s="25">
        <f>BS!O41</f>
        <v>141071225.892187</v>
      </c>
      <c r="P41" s="26">
        <f>BS!P41</f>
        <v>69161600</v>
      </c>
      <c r="Q41" s="27">
        <f>BS!Q41</f>
        <v>140923932.04762799</v>
      </c>
      <c r="R41" s="25">
        <f>BS!R41</f>
        <v>7024160.9926850004</v>
      </c>
      <c r="S41" s="74">
        <f>BS!S41</f>
        <v>3.617837532236811E-2</v>
      </c>
      <c r="T41" s="75">
        <f>BS!T41</f>
        <v>0.12249895800402066</v>
      </c>
    </row>
    <row r="42" spans="1:21" x14ac:dyDescent="0.2">
      <c r="A42" s="57">
        <v>13</v>
      </c>
      <c r="B42" s="16" t="s">
        <v>169</v>
      </c>
      <c r="C42" s="28">
        <f>BS!C42</f>
        <v>225344875.3867</v>
      </c>
      <c r="D42" s="29">
        <f>BS!D42</f>
        <v>66327518.388899997</v>
      </c>
      <c r="E42" s="29">
        <f>BS!E42</f>
        <v>149420763.1038</v>
      </c>
      <c r="F42" s="30">
        <f>BS!F42</f>
        <v>-2991477.6565</v>
      </c>
      <c r="G42" s="28">
        <f>BS!G42</f>
        <v>146370141.28169999</v>
      </c>
      <c r="H42" s="29">
        <f>BS!H42</f>
        <v>126634101.97780001</v>
      </c>
      <c r="I42" s="29">
        <f>BS!I42</f>
        <v>8577471.7034000009</v>
      </c>
      <c r="J42" s="29">
        <f>BS!J42</f>
        <v>97483445.910899997</v>
      </c>
      <c r="K42" s="29">
        <f>BS!K42</f>
        <v>66847357.402199998</v>
      </c>
      <c r="L42" s="29">
        <f>BS!L42</f>
        <v>30636088.508699998</v>
      </c>
      <c r="M42" s="87"/>
      <c r="N42" s="30">
        <f>BS!N42</f>
        <v>13787743.5044</v>
      </c>
      <c r="O42" s="28">
        <f>BS!O42</f>
        <v>78974734.105000004</v>
      </c>
      <c r="P42" s="29">
        <f>BS!P42</f>
        <v>50000000</v>
      </c>
      <c r="Q42" s="30">
        <f>BS!Q42</f>
        <v>78157609.055000007</v>
      </c>
      <c r="R42" s="28">
        <f>BS!R42</f>
        <v>1925966.4745</v>
      </c>
      <c r="S42" s="72">
        <f>BS!S42</f>
        <v>2.1464726269223976E-2</v>
      </c>
      <c r="T42" s="73">
        <f>BS!T42</f>
        <v>5.9216406694897972E-2</v>
      </c>
    </row>
    <row r="43" spans="1:21" x14ac:dyDescent="0.2">
      <c r="A43" s="56">
        <v>14</v>
      </c>
      <c r="B43" s="13" t="s">
        <v>170</v>
      </c>
      <c r="C43" s="25">
        <f>BS!C43</f>
        <v>188723010.30633</v>
      </c>
      <c r="D43" s="26">
        <f>BS!D43</f>
        <v>54560467.655284002</v>
      </c>
      <c r="E43" s="26">
        <f>BS!E43</f>
        <v>80189100.656505004</v>
      </c>
      <c r="F43" s="27">
        <f>BS!F43</f>
        <v>-1670122.004283</v>
      </c>
      <c r="G43" s="25">
        <f>BS!G43</f>
        <v>128706290.08521</v>
      </c>
      <c r="H43" s="26">
        <f>BS!H43</f>
        <v>125431057.03076801</v>
      </c>
      <c r="I43" s="26">
        <f>BS!I43</f>
        <v>3827782.1607679999</v>
      </c>
      <c r="J43" s="26">
        <f>BS!J43</f>
        <v>121603275.37</v>
      </c>
      <c r="K43" s="26">
        <f>BS!K43</f>
        <v>74022942.200000003</v>
      </c>
      <c r="L43" s="26">
        <f>BS!L43</f>
        <v>47580333.170000002</v>
      </c>
      <c r="M43" s="87"/>
      <c r="N43" s="27">
        <f>BS!N43</f>
        <v>0</v>
      </c>
      <c r="O43" s="25">
        <f>BS!O43</f>
        <v>60016720.317119002</v>
      </c>
      <c r="P43" s="26">
        <f>BS!P43</f>
        <v>76211100</v>
      </c>
      <c r="Q43" s="27">
        <f>BS!Q43</f>
        <v>55065205.926648997</v>
      </c>
      <c r="R43" s="25">
        <f>BS!R43</f>
        <v>-2755298.6904830001</v>
      </c>
      <c r="S43" s="74">
        <f>BS!S43</f>
        <v>-3.7521379323785201E-2</v>
      </c>
      <c r="T43" s="75">
        <f>BS!T43</f>
        <v>-0.11235740326638019</v>
      </c>
      <c r="U43" s="76"/>
    </row>
    <row r="44" spans="1:21" x14ac:dyDescent="0.2">
      <c r="A44" s="57">
        <v>15</v>
      </c>
      <c r="B44" s="16" t="s">
        <v>175</v>
      </c>
      <c r="C44" s="28">
        <f>BS!C44</f>
        <v>24331872.98</v>
      </c>
      <c r="D44" s="29">
        <f>BS!D44</f>
        <v>23620586.890000001</v>
      </c>
      <c r="E44" s="29">
        <f>BS!E44</f>
        <v>0</v>
      </c>
      <c r="F44" s="30">
        <f>BS!F44</f>
        <v>0</v>
      </c>
      <c r="G44" s="28">
        <f>BS!G44</f>
        <v>16730407.73</v>
      </c>
      <c r="H44" s="29">
        <f>BS!H44</f>
        <v>15209883.939999999</v>
      </c>
      <c r="I44" s="29">
        <f>BS!I44</f>
        <v>0</v>
      </c>
      <c r="J44" s="29">
        <f>BS!J44</f>
        <v>15209883.939999999</v>
      </c>
      <c r="K44" s="29">
        <f>BS!K44</f>
        <v>14758082.49</v>
      </c>
      <c r="L44" s="29">
        <f>BS!L44</f>
        <v>451801.45</v>
      </c>
      <c r="M44" s="87"/>
      <c r="N44" s="30">
        <f>BS!N44</f>
        <v>0</v>
      </c>
      <c r="O44" s="28">
        <f>BS!O44</f>
        <v>7601465.4100000001</v>
      </c>
      <c r="P44" s="29">
        <f>BS!P44</f>
        <v>3700005</v>
      </c>
      <c r="Q44" s="30">
        <f>BS!Q44</f>
        <v>7401465.4100000001</v>
      </c>
      <c r="R44" s="28">
        <f>BS!R44</f>
        <v>-368118.15</v>
      </c>
      <c r="S44" s="72">
        <f>BS!S44</f>
        <v>-5.7726542203152958E-2</v>
      </c>
      <c r="T44" s="73">
        <f>BS!T44</f>
        <v>-0.11483294474821551</v>
      </c>
      <c r="U44" s="77"/>
    </row>
    <row r="45" spans="1:21" x14ac:dyDescent="0.2">
      <c r="A45" s="57">
        <v>16</v>
      </c>
      <c r="B45" s="13" t="s">
        <v>283</v>
      </c>
      <c r="C45" s="25">
        <f>BS!C45</f>
        <v>13509067.393051</v>
      </c>
      <c r="D45" s="26">
        <f>BS!D45</f>
        <v>2808233.7874059998</v>
      </c>
      <c r="E45" s="26">
        <f>BS!E45</f>
        <v>0</v>
      </c>
      <c r="F45" s="27">
        <f>BS!F45</f>
        <v>0</v>
      </c>
      <c r="G45" s="25">
        <f>BS!G45</f>
        <v>400432.04</v>
      </c>
      <c r="H45" s="26">
        <f>BS!H45</f>
        <v>0</v>
      </c>
      <c r="I45" s="26">
        <f>BS!I45</f>
        <v>0</v>
      </c>
      <c r="J45" s="26">
        <f>BS!J45</f>
        <v>0</v>
      </c>
      <c r="K45" s="26">
        <f>BS!K45</f>
        <v>0</v>
      </c>
      <c r="L45" s="26">
        <f>BS!L45</f>
        <v>0</v>
      </c>
      <c r="M45" s="87"/>
      <c r="N45" s="27">
        <f>BS!N45</f>
        <v>0</v>
      </c>
      <c r="O45" s="25">
        <f>BS!O45</f>
        <v>13108635.35</v>
      </c>
      <c r="P45" s="26">
        <f>BS!P45</f>
        <v>16632000</v>
      </c>
      <c r="Q45" s="27">
        <f>BS!Q45</f>
        <v>5306734.3499999996</v>
      </c>
      <c r="R45" s="25">
        <f>BS!R45</f>
        <v>-1388485.17</v>
      </c>
      <c r="S45" s="74">
        <f>BS!S45</f>
        <v>-0.30585330121649112</v>
      </c>
      <c r="T45" s="75">
        <f>BS!T45</f>
        <v>-0.31179944576721869</v>
      </c>
    </row>
    <row r="46" spans="1:21" x14ac:dyDescent="0.2">
      <c r="A46" s="57">
        <v>17</v>
      </c>
      <c r="B46" s="16" t="s">
        <v>281</v>
      </c>
      <c r="C46" s="28">
        <f>BS!C46</f>
        <v>5561036.9699999997</v>
      </c>
      <c r="D46" s="29">
        <f>BS!D46</f>
        <v>5337332.8</v>
      </c>
      <c r="E46" s="29">
        <f>BS!E46</f>
        <v>0</v>
      </c>
      <c r="F46" s="30">
        <f>BS!F46</f>
        <v>0</v>
      </c>
      <c r="G46" s="28">
        <f>BS!G46</f>
        <v>320732.59999999998</v>
      </c>
      <c r="H46" s="29">
        <f>BS!H46</f>
        <v>0</v>
      </c>
      <c r="I46" s="29">
        <f>BS!I46</f>
        <v>0</v>
      </c>
      <c r="J46" s="29">
        <f>BS!J46</f>
        <v>0</v>
      </c>
      <c r="K46" s="29">
        <f>BS!K46</f>
        <v>0</v>
      </c>
      <c r="L46" s="29">
        <f>BS!L46</f>
        <v>0</v>
      </c>
      <c r="M46" s="87"/>
      <c r="N46" s="30">
        <f>BS!N46</f>
        <v>0</v>
      </c>
      <c r="O46" s="28">
        <f>BS!O46</f>
        <v>5240304.37</v>
      </c>
      <c r="P46" s="29">
        <f>BS!P46</f>
        <v>5000000</v>
      </c>
      <c r="Q46" s="30">
        <f>BS!Q46</f>
        <v>5040304.37</v>
      </c>
      <c r="R46" s="28">
        <f>BS!R46</f>
        <v>-139089.15</v>
      </c>
      <c r="S46" s="72">
        <f>BS!S46</f>
        <v>-6.0126363363138709E-2</v>
      </c>
      <c r="T46" s="73">
        <f>BS!T46</f>
        <v>-6.3074697655772519E-2</v>
      </c>
      <c r="U46" s="77"/>
    </row>
    <row r="47" spans="1:21" x14ac:dyDescent="0.2"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21" x14ac:dyDescent="0.2">
      <c r="Q48" s="31"/>
      <c r="R48" s="31"/>
    </row>
  </sheetData>
  <mergeCells count="8">
    <mergeCell ref="O27:Q27"/>
    <mergeCell ref="R27:T27"/>
    <mergeCell ref="B27:B28"/>
    <mergeCell ref="A27:A28"/>
    <mergeCell ref="B5:B6"/>
    <mergeCell ref="A5:A6"/>
    <mergeCell ref="C5:J5"/>
    <mergeCell ref="C27:F27"/>
  </mergeCells>
  <pageMargins left="0.7" right="0.2" top="0.25" bottom="0.25" header="0.05" footer="0.05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V46"/>
  <sheetViews>
    <sheetView view="pageBreakPreview" zoomScaleNormal="100" zoomScaleSheetLayoutView="100" workbookViewId="0">
      <selection activeCell="B3" sqref="B3"/>
    </sheetView>
  </sheetViews>
  <sheetFormatPr defaultColWidth="9.140625" defaultRowHeight="12.75" x14ac:dyDescent="0.2"/>
  <cols>
    <col min="1" max="1" width="4.5703125" style="7" customWidth="1"/>
    <col min="2" max="2" width="42.28515625" style="7" bestFit="1" customWidth="1"/>
    <col min="3" max="6" width="10.85546875" style="7" bestFit="1" customWidth="1"/>
    <col min="7" max="7" width="11.85546875" style="7" customWidth="1"/>
    <col min="8" max="8" width="9.7109375" style="7" bestFit="1" customWidth="1"/>
    <col min="9" max="9" width="9.42578125" style="7" bestFit="1" customWidth="1"/>
    <col min="10" max="10" width="10.28515625" style="7" bestFit="1" customWidth="1"/>
    <col min="11" max="11" width="8.7109375" style="7" bestFit="1" customWidth="1"/>
    <col min="12" max="12" width="9.28515625" style="7" bestFit="1" customWidth="1"/>
    <col min="13" max="13" width="12.28515625" style="7" bestFit="1" customWidth="1"/>
    <col min="14" max="14" width="12.5703125" style="7" customWidth="1"/>
    <col min="15" max="15" width="9.28515625" style="7" customWidth="1"/>
    <col min="16" max="16" width="8" style="7" bestFit="1" customWidth="1"/>
    <col min="17" max="17" width="9.28515625" style="7" bestFit="1" customWidth="1"/>
    <col min="18" max="18" width="12.28515625" style="7" bestFit="1" customWidth="1"/>
    <col min="19" max="19" width="6.7109375" style="7" bestFit="1" customWidth="1"/>
    <col min="20" max="20" width="7.28515625" style="7" bestFit="1" customWidth="1"/>
    <col min="21" max="22" width="12.140625" style="7" bestFit="1" customWidth="1"/>
    <col min="23" max="16384" width="9.140625" style="7"/>
  </cols>
  <sheetData>
    <row r="1" spans="1:6" x14ac:dyDescent="0.2">
      <c r="C1" s="8"/>
    </row>
    <row r="2" spans="1:6" x14ac:dyDescent="0.2">
      <c r="A2" s="7" t="s">
        <v>83</v>
      </c>
      <c r="C2" s="8"/>
    </row>
    <row r="3" spans="1:6" x14ac:dyDescent="0.2">
      <c r="A3" s="51"/>
      <c r="B3" s="66">
        <f>BS!B3</f>
        <v>45443</v>
      </c>
    </row>
    <row r="4" spans="1:6" ht="13.5" thickBot="1" x14ac:dyDescent="0.25"/>
    <row r="5" spans="1:6" ht="15.75" customHeight="1" x14ac:dyDescent="0.2">
      <c r="A5" s="180" t="s">
        <v>0</v>
      </c>
      <c r="B5" s="182" t="s">
        <v>28</v>
      </c>
      <c r="C5" s="82" t="s">
        <v>27</v>
      </c>
      <c r="D5" s="82"/>
      <c r="E5" s="82"/>
      <c r="F5" s="83"/>
    </row>
    <row r="6" spans="1:6" s="12" customFormat="1" ht="111" customHeight="1" x14ac:dyDescent="0.2">
      <c r="A6" s="181"/>
      <c r="B6" s="183"/>
      <c r="C6" s="10" t="s">
        <v>41</v>
      </c>
      <c r="D6" s="38" t="s">
        <v>55</v>
      </c>
      <c r="E6" s="38" t="s">
        <v>56</v>
      </c>
      <c r="F6" s="39" t="s">
        <v>57</v>
      </c>
    </row>
    <row r="7" spans="1:6" x14ac:dyDescent="0.2">
      <c r="A7" s="56">
        <v>1</v>
      </c>
      <c r="B7" s="13" t="str">
        <f>BS!B7</f>
        <v>საქართველოს ბანკი</v>
      </c>
      <c r="C7" s="14">
        <f>IFERROR(C30/C$29,0)</f>
        <v>0.39052327051002561</v>
      </c>
      <c r="D7" s="15">
        <f>IFERROR(H30/ABS(H$29),0)</f>
        <v>0.40595692222362839</v>
      </c>
      <c r="E7" s="15">
        <f>IFERROR(I30/ABS(I$29),0)</f>
        <v>0.51190965122721899</v>
      </c>
      <c r="F7" s="15">
        <f>IFERROR(N30/ABS(N$29),0)</f>
        <v>0.51007161912233578</v>
      </c>
    </row>
    <row r="8" spans="1:6" x14ac:dyDescent="0.2">
      <c r="A8" s="57">
        <v>2</v>
      </c>
      <c r="B8" s="16" t="str">
        <f>BS!B8</f>
        <v>თი–ბი–სი ბანკი</v>
      </c>
      <c r="C8" s="17">
        <f t="shared" ref="C8:C23" si="0">IFERROR(C31/C$29,0)</f>
        <v>0.38590653242132467</v>
      </c>
      <c r="D8" s="18">
        <f t="shared" ref="D8:D21" si="1">IFERROR(H31/ABS(H$29),0)</f>
        <v>0.33184172612279605</v>
      </c>
      <c r="E8" s="18">
        <f t="shared" ref="E8:E21" si="2">IFERROR(I31/ABS(I$29),0)</f>
        <v>0.35937750944516905</v>
      </c>
      <c r="F8" s="18">
        <f t="shared" ref="F8:F21" si="3">IFERROR(N31/ABS(N$29),0)</f>
        <v>0.36815222271622977</v>
      </c>
    </row>
    <row r="9" spans="1:6" x14ac:dyDescent="0.2">
      <c r="A9" s="56">
        <v>3</v>
      </c>
      <c r="B9" s="13" t="str">
        <f>BS!B9</f>
        <v>ლიბერთი ბანკი</v>
      </c>
      <c r="C9" s="14">
        <f t="shared" si="0"/>
        <v>5.3126988290893858E-2</v>
      </c>
      <c r="D9" s="15">
        <f t="shared" si="1"/>
        <v>7.48991001377559E-2</v>
      </c>
      <c r="E9" s="15">
        <f t="shared" si="2"/>
        <v>3.7261845617316533E-2</v>
      </c>
      <c r="F9" s="15">
        <f t="shared" si="3"/>
        <v>3.5408307982437486E-2</v>
      </c>
    </row>
    <row r="10" spans="1:6" x14ac:dyDescent="0.2">
      <c r="A10" s="57">
        <v>4</v>
      </c>
      <c r="B10" s="16" t="str">
        <f>BS!B10</f>
        <v>ბაზის ბანკი</v>
      </c>
      <c r="C10" s="17">
        <f t="shared" si="0"/>
        <v>4.1834026703037333E-2</v>
      </c>
      <c r="D10" s="18">
        <f t="shared" si="1"/>
        <v>3.7280339064737843E-2</v>
      </c>
      <c r="E10" s="18">
        <f t="shared" si="2"/>
        <v>1.3605330412785405E-2</v>
      </c>
      <c r="F10" s="18">
        <f t="shared" si="3"/>
        <v>2.6051408466323329E-2</v>
      </c>
    </row>
    <row r="11" spans="1:6" x14ac:dyDescent="0.2">
      <c r="A11" s="56">
        <v>5</v>
      </c>
      <c r="B11" s="13" t="str">
        <f>BS!B11</f>
        <v>კრედო ბანკი</v>
      </c>
      <c r="C11" s="14">
        <f t="shared" si="0"/>
        <v>3.1049414406749586E-2</v>
      </c>
      <c r="D11" s="15">
        <f t="shared" si="1"/>
        <v>6.6721924421346529E-2</v>
      </c>
      <c r="E11" s="15">
        <f t="shared" si="2"/>
        <v>5.2863017122721165E-2</v>
      </c>
      <c r="F11" s="15">
        <f t="shared" si="3"/>
        <v>1.251813430223182E-2</v>
      </c>
    </row>
    <row r="12" spans="1:6" x14ac:dyDescent="0.2">
      <c r="A12" s="57">
        <v>6</v>
      </c>
      <c r="B12" s="16" t="str">
        <f>BS!B12</f>
        <v>პროკრედიტ ბანკი</v>
      </c>
      <c r="C12" s="17">
        <f t="shared" si="0"/>
        <v>2.2016315199795373E-2</v>
      </c>
      <c r="D12" s="18">
        <f t="shared" si="1"/>
        <v>1.7990799670554228E-2</v>
      </c>
      <c r="E12" s="18">
        <f t="shared" si="2"/>
        <v>-5.3787562067096125E-5</v>
      </c>
      <c r="F12" s="18">
        <f t="shared" si="3"/>
        <v>1.2615826261617336E-2</v>
      </c>
    </row>
    <row r="13" spans="1:6" x14ac:dyDescent="0.2">
      <c r="A13" s="56">
        <v>7</v>
      </c>
      <c r="B13" s="13" t="str">
        <f>BS!B13</f>
        <v>ტერა ბანკი</v>
      </c>
      <c r="C13" s="14">
        <f t="shared" si="0"/>
        <v>2.1443930228056622E-2</v>
      </c>
      <c r="D13" s="15">
        <f t="shared" si="1"/>
        <v>1.7649167645758263E-2</v>
      </c>
      <c r="E13" s="15">
        <f t="shared" si="2"/>
        <v>7.838913909593067E-3</v>
      </c>
      <c r="F13" s="15">
        <f t="shared" si="3"/>
        <v>1.036556964729919E-2</v>
      </c>
    </row>
    <row r="14" spans="1:6" x14ac:dyDescent="0.2">
      <c r="A14" s="57">
        <v>8</v>
      </c>
      <c r="B14" s="16" t="str">
        <f>BS!B14</f>
        <v>ქართუ ბანკი</v>
      </c>
      <c r="C14" s="17">
        <f t="shared" si="0"/>
        <v>2.0797715026578231E-2</v>
      </c>
      <c r="D14" s="18">
        <f t="shared" si="1"/>
        <v>1.791779981827088E-2</v>
      </c>
      <c r="E14" s="18">
        <f t="shared" si="2"/>
        <v>5.9295977810478202E-3</v>
      </c>
      <c r="F14" s="18">
        <f t="shared" si="3"/>
        <v>1.1603476582036781E-2</v>
      </c>
    </row>
    <row r="15" spans="1:6" x14ac:dyDescent="0.2">
      <c r="A15" s="56">
        <v>9</v>
      </c>
      <c r="B15" s="13" t="str">
        <f>BS!B15</f>
        <v>ხალიკ ბანკი</v>
      </c>
      <c r="C15" s="14">
        <f t="shared" si="0"/>
        <v>1.0454139903208965E-2</v>
      </c>
      <c r="D15" s="15">
        <f t="shared" si="1"/>
        <v>1.0055662429549155E-2</v>
      </c>
      <c r="E15" s="15">
        <f t="shared" si="2"/>
        <v>1.6884243944780355E-3</v>
      </c>
      <c r="F15" s="15">
        <f t="shared" si="3"/>
        <v>6.8641046453213721E-3</v>
      </c>
    </row>
    <row r="16" spans="1:6" x14ac:dyDescent="0.2">
      <c r="A16" s="57">
        <v>10</v>
      </c>
      <c r="B16" s="16" t="str">
        <f>BS!B16</f>
        <v>პაშაბანკი</v>
      </c>
      <c r="C16" s="17">
        <f t="shared" si="0"/>
        <v>6.7708514034268965E-3</v>
      </c>
      <c r="D16" s="18">
        <f t="shared" si="1"/>
        <v>6.8530071708988848E-3</v>
      </c>
      <c r="E16" s="18">
        <f t="shared" si="2"/>
        <v>2.6354798117208646E-3</v>
      </c>
      <c r="F16" s="18">
        <f t="shared" si="3"/>
        <v>3.2300991542894546E-3</v>
      </c>
    </row>
    <row r="17" spans="1:22" x14ac:dyDescent="0.2">
      <c r="A17" s="56">
        <v>11</v>
      </c>
      <c r="B17" s="13" t="str">
        <f>BS!B17</f>
        <v>ვი–თი–ბი ბანკი</v>
      </c>
      <c r="C17" s="14">
        <f t="shared" si="0"/>
        <v>5.4043468061713233E-3</v>
      </c>
      <c r="D17" s="15">
        <f t="shared" si="1"/>
        <v>1.9446006005071222E-3</v>
      </c>
      <c r="E17" s="15">
        <f t="shared" si="2"/>
        <v>5.2279035348311618E-5</v>
      </c>
      <c r="F17" s="15">
        <f t="shared" si="3"/>
        <v>-4.186632681781888E-4</v>
      </c>
    </row>
    <row r="18" spans="1:22" x14ac:dyDescent="0.2">
      <c r="A18" s="57">
        <v>12</v>
      </c>
      <c r="B18" s="16" t="str">
        <f>BS!B18</f>
        <v>იშ ბანკ</v>
      </c>
      <c r="C18" s="17">
        <f t="shared" si="0"/>
        <v>5.3299267356259009E-3</v>
      </c>
      <c r="D18" s="18">
        <f t="shared" si="1"/>
        <v>5.8737240129274389E-3</v>
      </c>
      <c r="E18" s="18">
        <f t="shared" si="2"/>
        <v>4.7042523498177034E-3</v>
      </c>
      <c r="F18" s="18">
        <f t="shared" si="3"/>
        <v>5.7804028493153642E-3</v>
      </c>
    </row>
    <row r="19" spans="1:22" x14ac:dyDescent="0.2">
      <c r="A19" s="56">
        <v>13</v>
      </c>
      <c r="B19" s="13" t="str">
        <f>BS!B19</f>
        <v>ზირაათ ბანკი</v>
      </c>
      <c r="C19" s="14">
        <f t="shared" si="0"/>
        <v>2.6316805560105188E-3</v>
      </c>
      <c r="D19" s="15">
        <f t="shared" si="1"/>
        <v>3.3269924885490562E-3</v>
      </c>
      <c r="E19" s="15">
        <f t="shared" si="2"/>
        <v>2.1642679348074533E-3</v>
      </c>
      <c r="F19" s="15">
        <f t="shared" si="3"/>
        <v>1.5849383447331987E-3</v>
      </c>
    </row>
    <row r="20" spans="1:22" x14ac:dyDescent="0.2">
      <c r="A20" s="57">
        <v>14</v>
      </c>
      <c r="B20" s="16" t="str">
        <f>BS!B20</f>
        <v>სილქ ბანკი</v>
      </c>
      <c r="C20" s="17">
        <f t="shared" si="0"/>
        <v>2.2039936601294221E-3</v>
      </c>
      <c r="D20" s="18">
        <f t="shared" si="1"/>
        <v>1.361447832784106E-3</v>
      </c>
      <c r="E20" s="18">
        <f t="shared" si="2"/>
        <v>-2.872770407177578E-5</v>
      </c>
      <c r="F20" s="18">
        <f t="shared" si="3"/>
        <v>-2.2674218910655689E-3</v>
      </c>
    </row>
    <row r="21" spans="1:22" x14ac:dyDescent="0.2">
      <c r="A21" s="56">
        <v>15</v>
      </c>
      <c r="B21" s="13" t="str">
        <f>BS!B21</f>
        <v>პეისერა</v>
      </c>
      <c r="C21" s="14">
        <f t="shared" si="0"/>
        <v>2.8415874513631399E-4</v>
      </c>
      <c r="D21" s="15">
        <f t="shared" si="1"/>
        <v>1.0169254333053084E-4</v>
      </c>
      <c r="E21" s="15">
        <f t="shared" si="2"/>
        <v>5.4370293783790382E-5</v>
      </c>
      <c r="F21" s="15">
        <f t="shared" si="3"/>
        <v>-3.0293599553892311E-4</v>
      </c>
    </row>
    <row r="22" spans="1:22" x14ac:dyDescent="0.2">
      <c r="A22" s="57">
        <v>16</v>
      </c>
      <c r="B22" s="16" t="str">
        <f>BS!B22</f>
        <v>ჰეშბანკი</v>
      </c>
      <c r="C22" s="17">
        <f t="shared" si="0"/>
        <v>1.5776506977192303E-4</v>
      </c>
      <c r="D22" s="18">
        <f t="shared" ref="D22:D23" si="4">IFERROR(H45/ABS(H$29),0)</f>
        <v>1.3654826609533799E-4</v>
      </c>
      <c r="E22" s="18">
        <f t="shared" ref="E22:E23" si="5">IFERROR(I45/ABS(I$29),0)</f>
        <v>-2.424069669301098E-6</v>
      </c>
      <c r="F22" s="18">
        <f t="shared" ref="F22:F23" si="6">IFERROR(N45/ABS(N$29),0)</f>
        <v>-1.142628086295068E-3</v>
      </c>
    </row>
    <row r="23" spans="1:22" ht="13.5" thickBot="1" x14ac:dyDescent="0.25">
      <c r="A23" s="56">
        <v>17</v>
      </c>
      <c r="B23" s="13" t="str">
        <f>BS!B23</f>
        <v>პეივბანკი</v>
      </c>
      <c r="C23" s="14">
        <f t="shared" si="0"/>
        <v>6.4944334057256351E-5</v>
      </c>
      <c r="D23" s="15">
        <f t="shared" si="4"/>
        <v>8.8545550511856912E-5</v>
      </c>
      <c r="E23" s="15">
        <f t="shared" si="5"/>
        <v>0</v>
      </c>
      <c r="F23" s="15">
        <f t="shared" si="6"/>
        <v>-1.1446083308826962E-4</v>
      </c>
    </row>
    <row r="24" spans="1:22" ht="13.5" thickBot="1" x14ac:dyDescent="0.25">
      <c r="A24" s="19"/>
      <c r="B24" s="20" t="str">
        <f>BS!B24</f>
        <v>კონსოლიდირებული</v>
      </c>
      <c r="C24" s="21">
        <f>SUM(C7:C23)</f>
        <v>1</v>
      </c>
      <c r="D24" s="21">
        <f t="shared" ref="D24:F24" si="7">SUM(D7:D23)</f>
        <v>1.0000000000000018</v>
      </c>
      <c r="E24" s="21">
        <f t="shared" si="7"/>
        <v>0.99999999999999989</v>
      </c>
      <c r="F24" s="21">
        <f t="shared" si="7"/>
        <v>1.0000000000000047</v>
      </c>
    </row>
    <row r="25" spans="1:22" x14ac:dyDescent="0.2">
      <c r="A25" s="132"/>
      <c r="B25" s="133"/>
      <c r="C25" s="134"/>
      <c r="D25" s="134"/>
      <c r="E25" s="134"/>
      <c r="F25" s="134"/>
    </row>
    <row r="26" spans="1:22" ht="13.5" thickBot="1" x14ac:dyDescent="0.25">
      <c r="M26" s="7" t="s">
        <v>37</v>
      </c>
      <c r="U26" s="24"/>
      <c r="V26" s="24"/>
    </row>
    <row r="27" spans="1:22" ht="15.75" customHeight="1" x14ac:dyDescent="0.2">
      <c r="A27" s="180" t="s">
        <v>0</v>
      </c>
      <c r="B27" s="182" t="s">
        <v>28</v>
      </c>
      <c r="C27" s="184" t="s">
        <v>58</v>
      </c>
      <c r="D27" s="186" t="s">
        <v>59</v>
      </c>
      <c r="E27" s="187"/>
      <c r="F27" s="187"/>
      <c r="G27" s="187"/>
      <c r="H27" s="188"/>
      <c r="I27" s="191" t="s">
        <v>60</v>
      </c>
      <c r="J27" s="192"/>
      <c r="K27" s="193"/>
      <c r="L27" s="189" t="s">
        <v>61</v>
      </c>
      <c r="M27" s="189" t="s">
        <v>245</v>
      </c>
      <c r="N27" s="178" t="str">
        <f>YEAR($B$3)&amp;" წლის "&amp;MONTH($B$3)&amp;" თვის წმინდა მოგება"</f>
        <v>2024 წლის 5 თვის წმინდა მოგება</v>
      </c>
      <c r="O27" s="40"/>
    </row>
    <row r="28" spans="1:22" ht="121.5" customHeight="1" x14ac:dyDescent="0.2">
      <c r="A28" s="181"/>
      <c r="B28" s="183"/>
      <c r="C28" s="185"/>
      <c r="D28" s="41" t="s">
        <v>62</v>
      </c>
      <c r="E28" s="38" t="s">
        <v>63</v>
      </c>
      <c r="F28" s="38" t="s">
        <v>64</v>
      </c>
      <c r="G28" s="38" t="s">
        <v>65</v>
      </c>
      <c r="H28" s="39" t="s">
        <v>55</v>
      </c>
      <c r="I28" s="38" t="s">
        <v>244</v>
      </c>
      <c r="J28" s="38" t="s">
        <v>190</v>
      </c>
      <c r="K28" s="42" t="s">
        <v>66</v>
      </c>
      <c r="L28" s="190"/>
      <c r="M28" s="190"/>
      <c r="N28" s="179"/>
      <c r="O28" s="40"/>
    </row>
    <row r="29" spans="1:22" x14ac:dyDescent="0.2">
      <c r="A29" s="135"/>
      <c r="B29" s="136" t="str">
        <f>BS!B29</f>
        <v>კონსოლიდირებული</v>
      </c>
      <c r="C29" s="137">
        <v>85627746449.709793</v>
      </c>
      <c r="D29" s="137">
        <v>3321651704.3695102</v>
      </c>
      <c r="E29" s="137">
        <v>2762398040.0552502</v>
      </c>
      <c r="F29" s="137">
        <v>-1592751391.3097301</v>
      </c>
      <c r="G29" s="137">
        <v>-1055211877.116101</v>
      </c>
      <c r="H29" s="137">
        <v>1728900313.0597801</v>
      </c>
      <c r="I29" s="137">
        <v>292718484.532906</v>
      </c>
      <c r="J29" s="137">
        <v>281809275.75239998</v>
      </c>
      <c r="K29" s="137">
        <v>-175630341.28472701</v>
      </c>
      <c r="L29" s="137">
        <v>-135283065.580277</v>
      </c>
      <c r="M29" s="137">
        <v>1419623500.1947777</v>
      </c>
      <c r="N29" s="137">
        <v>1215168073.1935401</v>
      </c>
    </row>
    <row r="30" spans="1:22" x14ac:dyDescent="0.2">
      <c r="A30" s="57">
        <v>1</v>
      </c>
      <c r="B30" s="16" t="str">
        <f>BS!B30</f>
        <v>საქართველოს ბანკი</v>
      </c>
      <c r="C30" s="70">
        <v>33439627589.943901</v>
      </c>
      <c r="D30" s="28">
        <v>1265732009.2811899</v>
      </c>
      <c r="E30" s="29">
        <v>1043951724.6182899</v>
      </c>
      <c r="F30" s="29">
        <v>-563872959.35997403</v>
      </c>
      <c r="G30" s="29">
        <v>-381449741.20997405</v>
      </c>
      <c r="H30" s="30">
        <v>701859049.92121589</v>
      </c>
      <c r="I30" s="29">
        <v>149845417.32499999</v>
      </c>
      <c r="J30" s="29">
        <v>134100272.92</v>
      </c>
      <c r="K30" s="30">
        <v>42106201.954862997</v>
      </c>
      <c r="L30" s="29">
        <v>-21108107.076479003</v>
      </c>
      <c r="M30" s="29">
        <v>722857144.79959989</v>
      </c>
      <c r="N30" s="30">
        <v>619822746.59959805</v>
      </c>
    </row>
    <row r="31" spans="1:22" x14ac:dyDescent="0.2">
      <c r="A31" s="56">
        <v>2</v>
      </c>
      <c r="B31" s="13" t="str">
        <f>BS!B31</f>
        <v>თი–ბი–სი ბანკი</v>
      </c>
      <c r="C31" s="71">
        <v>33044306711.4599</v>
      </c>
      <c r="D31" s="25">
        <v>1199425918.28</v>
      </c>
      <c r="E31" s="26">
        <v>989205070.28999996</v>
      </c>
      <c r="F31" s="26">
        <v>-625704654.10000002</v>
      </c>
      <c r="G31" s="26">
        <v>-406079524.20999998</v>
      </c>
      <c r="H31" s="27">
        <v>573721264.17999995</v>
      </c>
      <c r="I31" s="26">
        <v>105196439.94</v>
      </c>
      <c r="J31" s="26">
        <v>124683098.79000001</v>
      </c>
      <c r="K31" s="27">
        <v>6696869</v>
      </c>
      <c r="L31" s="26">
        <v>-57859819.060000002</v>
      </c>
      <c r="M31" s="26">
        <v>522558314.11999995</v>
      </c>
      <c r="N31" s="27">
        <v>447366827.12</v>
      </c>
    </row>
    <row r="32" spans="1:22" x14ac:dyDescent="0.2">
      <c r="A32" s="57">
        <v>3</v>
      </c>
      <c r="B32" s="16" t="str">
        <f>BS!B32</f>
        <v>ლიბერთი ბანკი</v>
      </c>
      <c r="C32" s="70">
        <v>4549144283.0093603</v>
      </c>
      <c r="D32" s="28">
        <v>243942354.699</v>
      </c>
      <c r="E32" s="29">
        <v>212034785.579</v>
      </c>
      <c r="F32" s="29">
        <v>-114449277.022938</v>
      </c>
      <c r="G32" s="29">
        <v>-96938805.438304007</v>
      </c>
      <c r="H32" s="30">
        <v>129493077.676062</v>
      </c>
      <c r="I32" s="29">
        <v>10907230.98</v>
      </c>
      <c r="J32" s="29">
        <v>-7794544.75</v>
      </c>
      <c r="K32" s="30">
        <v>-66493965.369999997</v>
      </c>
      <c r="L32" s="29">
        <v>-12806803.229999999</v>
      </c>
      <c r="M32" s="29">
        <v>50192309.076062009</v>
      </c>
      <c r="N32" s="30">
        <v>43027045.386062004</v>
      </c>
    </row>
    <row r="33" spans="1:15" x14ac:dyDescent="0.2">
      <c r="A33" s="56">
        <v>4</v>
      </c>
      <c r="B33" s="13" t="str">
        <f>BS!B33</f>
        <v>ბაზის ბანკი</v>
      </c>
      <c r="C33" s="71">
        <v>3582153431.4980698</v>
      </c>
      <c r="D33" s="25">
        <v>145051137.24000001</v>
      </c>
      <c r="E33" s="26">
        <v>121372440.51000001</v>
      </c>
      <c r="F33" s="26">
        <v>-80597147.359999999</v>
      </c>
      <c r="G33" s="26">
        <v>-61567731.109999999</v>
      </c>
      <c r="H33" s="27">
        <v>64453989.88000001</v>
      </c>
      <c r="I33" s="26">
        <v>3982531.7</v>
      </c>
      <c r="J33" s="26">
        <v>5230746.6100000003</v>
      </c>
      <c r="K33" s="27">
        <v>-27907779.190000001</v>
      </c>
      <c r="L33" s="26">
        <v>-1426231.02</v>
      </c>
      <c r="M33" s="26">
        <v>35119979.670000009</v>
      </c>
      <c r="N33" s="27">
        <v>31656839.829999998</v>
      </c>
    </row>
    <row r="34" spans="1:15" x14ac:dyDescent="0.2">
      <c r="A34" s="57">
        <v>5</v>
      </c>
      <c r="B34" s="16" t="str">
        <f>BS!B34</f>
        <v>კრედო ბანკი</v>
      </c>
      <c r="C34" s="70">
        <v>2658691384.23312</v>
      </c>
      <c r="D34" s="28">
        <v>202919749.88001701</v>
      </c>
      <c r="E34" s="29">
        <v>184027537.62001601</v>
      </c>
      <c r="F34" s="29">
        <v>-87564193.859999999</v>
      </c>
      <c r="G34" s="29">
        <v>-27525666.98</v>
      </c>
      <c r="H34" s="30">
        <v>115355556.02001701</v>
      </c>
      <c r="I34" s="29">
        <v>15473982.26</v>
      </c>
      <c r="J34" s="29">
        <v>2849621.32</v>
      </c>
      <c r="K34" s="30">
        <v>-62061181.609999999</v>
      </c>
      <c r="L34" s="29">
        <v>-34294931.789996997</v>
      </c>
      <c r="M34" s="29">
        <v>18999442.620020017</v>
      </c>
      <c r="N34" s="30">
        <v>15211637.140021</v>
      </c>
    </row>
    <row r="35" spans="1:15" x14ac:dyDescent="0.2">
      <c r="A35" s="56">
        <v>6</v>
      </c>
      <c r="B35" s="13" t="str">
        <f>BS!B35</f>
        <v>პროკრედიტ ბანკი</v>
      </c>
      <c r="C35" s="71">
        <v>1885207455.6849699</v>
      </c>
      <c r="D35" s="25">
        <v>52872363.872616999</v>
      </c>
      <c r="E35" s="26">
        <v>42416184.830017</v>
      </c>
      <c r="F35" s="26">
        <v>-21768064.690000001</v>
      </c>
      <c r="G35" s="26">
        <v>-14000885.620000001</v>
      </c>
      <c r="H35" s="27">
        <v>31104299.182616998</v>
      </c>
      <c r="I35" s="26">
        <v>-15744.613654999999</v>
      </c>
      <c r="J35" s="26">
        <v>6158361.2599999998</v>
      </c>
      <c r="K35" s="27">
        <v>-14080045.152543001</v>
      </c>
      <c r="L35" s="26">
        <v>9580.8000000000029</v>
      </c>
      <c r="M35" s="26">
        <v>17033834.830073997</v>
      </c>
      <c r="N35" s="27">
        <v>15330349.290074</v>
      </c>
    </row>
    <row r="36" spans="1:15" x14ac:dyDescent="0.2">
      <c r="A36" s="57">
        <v>7</v>
      </c>
      <c r="B36" s="16" t="str">
        <f>BS!B36</f>
        <v>ტერა ბანკი</v>
      </c>
      <c r="C36" s="70">
        <v>1836195420.4533</v>
      </c>
      <c r="D36" s="28">
        <v>75577407.390000001</v>
      </c>
      <c r="E36" s="29">
        <v>65306041.944084004</v>
      </c>
      <c r="F36" s="29">
        <v>-45063755.922003999</v>
      </c>
      <c r="G36" s="29">
        <v>-31533767.93</v>
      </c>
      <c r="H36" s="30">
        <v>30513651.467996001</v>
      </c>
      <c r="I36" s="29">
        <v>2294595</v>
      </c>
      <c r="J36" s="29">
        <v>4245967</v>
      </c>
      <c r="K36" s="30">
        <v>-12337015.441640001</v>
      </c>
      <c r="L36" s="29">
        <v>-3144475.7304929998</v>
      </c>
      <c r="M36" s="29">
        <v>15032160.295863001</v>
      </c>
      <c r="N36" s="30">
        <v>12595909.295862</v>
      </c>
    </row>
    <row r="37" spans="1:15" x14ac:dyDescent="0.2">
      <c r="A37" s="56">
        <v>8</v>
      </c>
      <c r="B37" s="13" t="str">
        <f>BS!B37</f>
        <v>ქართუ ბანკი</v>
      </c>
      <c r="C37" s="71">
        <v>1780861469.02916</v>
      </c>
      <c r="D37" s="25">
        <v>45227244.640583999</v>
      </c>
      <c r="E37" s="26">
        <v>30112862.180268001</v>
      </c>
      <c r="F37" s="26">
        <v>-14249154.925433001</v>
      </c>
      <c r="G37" s="26">
        <v>-11608040.721900001</v>
      </c>
      <c r="H37" s="27">
        <v>30978089.715150997</v>
      </c>
      <c r="I37" s="26">
        <v>1735702.8763580001</v>
      </c>
      <c r="J37" s="26">
        <v>3684893.04</v>
      </c>
      <c r="K37" s="27">
        <v>-10796461.656714</v>
      </c>
      <c r="L37" s="26">
        <v>-2622685.1641219999</v>
      </c>
      <c r="M37" s="26">
        <v>17558942.894314997</v>
      </c>
      <c r="N37" s="27">
        <v>14100174.280540001</v>
      </c>
    </row>
    <row r="38" spans="1:15" x14ac:dyDescent="0.2">
      <c r="A38" s="57">
        <v>9</v>
      </c>
      <c r="B38" s="16" t="str">
        <f>BS!B38</f>
        <v>ხალიკ ბანკი</v>
      </c>
      <c r="C38" s="70">
        <v>895164440.98177099</v>
      </c>
      <c r="D38" s="28">
        <v>30792510.662471</v>
      </c>
      <c r="E38" s="29">
        <v>27593658.02</v>
      </c>
      <c r="F38" s="29">
        <v>-13407272.74</v>
      </c>
      <c r="G38" s="29">
        <v>-5169394.03</v>
      </c>
      <c r="H38" s="30">
        <v>17385237.922471002</v>
      </c>
      <c r="I38" s="29">
        <v>494233.03</v>
      </c>
      <c r="J38" s="29">
        <v>1592378.77</v>
      </c>
      <c r="K38" s="30">
        <v>-7705095.9000000004</v>
      </c>
      <c r="L38" s="29">
        <v>440323.333583</v>
      </c>
      <c r="M38" s="29">
        <v>10120465.356054001</v>
      </c>
      <c r="N38" s="30">
        <v>8341040.8160539996</v>
      </c>
    </row>
    <row r="39" spans="1:15" x14ac:dyDescent="0.2">
      <c r="A39" s="56">
        <v>10</v>
      </c>
      <c r="B39" s="13" t="str">
        <f>BS!B39</f>
        <v>პაშაბანკი</v>
      </c>
      <c r="C39" s="71">
        <v>579772747.22130001</v>
      </c>
      <c r="D39" s="25">
        <v>20857611.841968</v>
      </c>
      <c r="E39" s="26">
        <v>15547018.332168</v>
      </c>
      <c r="F39" s="26">
        <v>-9009445.5987999998</v>
      </c>
      <c r="G39" s="26">
        <v>-8050847.2016000003</v>
      </c>
      <c r="H39" s="27">
        <v>11848166.243168</v>
      </c>
      <c r="I39" s="26">
        <v>771453.65650399996</v>
      </c>
      <c r="J39" s="26">
        <v>5141087.54</v>
      </c>
      <c r="K39" s="27">
        <v>-7507393.8634959999</v>
      </c>
      <c r="L39" s="26">
        <v>-415659.01412999997</v>
      </c>
      <c r="M39" s="26">
        <v>3925113.3655420002</v>
      </c>
      <c r="N39" s="27">
        <v>3925113.3655420002</v>
      </c>
    </row>
    <row r="40" spans="1:15" x14ac:dyDescent="0.2">
      <c r="A40" s="57">
        <v>11</v>
      </c>
      <c r="B40" s="16" t="str">
        <f>BS!B40</f>
        <v>ვი–თი–ბი ბანკი</v>
      </c>
      <c r="C40" s="70">
        <v>462762038.04513699</v>
      </c>
      <c r="D40" s="28">
        <v>7297377.3669929998</v>
      </c>
      <c r="E40" s="29">
        <v>7304295.5081329998</v>
      </c>
      <c r="F40" s="29">
        <v>-3935356.78</v>
      </c>
      <c r="G40" s="29">
        <v>-498978</v>
      </c>
      <c r="H40" s="30">
        <v>3362020.586993</v>
      </c>
      <c r="I40" s="29">
        <v>15303.04</v>
      </c>
      <c r="J40" s="29">
        <v>6</v>
      </c>
      <c r="K40" s="30">
        <v>-3477226.3769979998</v>
      </c>
      <c r="L40" s="29">
        <v>-445303.44690400001</v>
      </c>
      <c r="M40" s="29">
        <v>-560509.23690899985</v>
      </c>
      <c r="N40" s="30">
        <v>-508746.23690900003</v>
      </c>
    </row>
    <row r="41" spans="1:15" x14ac:dyDescent="0.2">
      <c r="A41" s="56">
        <v>12</v>
      </c>
      <c r="B41" s="13" t="str">
        <f>BS!B41</f>
        <v>იშ ბანკ</v>
      </c>
      <c r="C41" s="71">
        <v>456389615.11370403</v>
      </c>
      <c r="D41" s="25">
        <v>17011032.363263998</v>
      </c>
      <c r="E41" s="26">
        <v>12723451.871873001</v>
      </c>
      <c r="F41" s="26">
        <v>-6855949.0784870004</v>
      </c>
      <c r="G41" s="26">
        <v>-5049224.536239</v>
      </c>
      <c r="H41" s="27">
        <v>10155083.284776997</v>
      </c>
      <c r="I41" s="26">
        <v>1377021.618699</v>
      </c>
      <c r="J41" s="26">
        <v>874304.89</v>
      </c>
      <c r="K41" s="27">
        <v>-1447281.614204</v>
      </c>
      <c r="L41" s="26">
        <v>-129530.94788800004</v>
      </c>
      <c r="M41" s="26">
        <v>8578270.7226849962</v>
      </c>
      <c r="N41" s="27">
        <v>7024160.9926850004</v>
      </c>
    </row>
    <row r="42" spans="1:15" x14ac:dyDescent="0.2">
      <c r="A42" s="57">
        <v>13</v>
      </c>
      <c r="B42" s="16" t="str">
        <f>BS!B42</f>
        <v>ზირაათ ბანკი</v>
      </c>
      <c r="C42" s="70">
        <v>225344875.3867</v>
      </c>
      <c r="D42" s="28">
        <v>7653624.9450000003</v>
      </c>
      <c r="E42" s="29">
        <v>6808213.0949999997</v>
      </c>
      <c r="F42" s="29">
        <v>-1901586.59</v>
      </c>
      <c r="G42" s="29">
        <v>-1574352.81</v>
      </c>
      <c r="H42" s="30">
        <v>5752038.3550000004</v>
      </c>
      <c r="I42" s="29">
        <v>633521.23</v>
      </c>
      <c r="J42" s="29">
        <v>596203.02</v>
      </c>
      <c r="K42" s="30">
        <v>-2359366.92</v>
      </c>
      <c r="L42" s="29">
        <v>-1466704.9605</v>
      </c>
      <c r="M42" s="29">
        <v>1925966.4745000005</v>
      </c>
      <c r="N42" s="30">
        <v>1925966.4745</v>
      </c>
    </row>
    <row r="43" spans="1:15" x14ac:dyDescent="0.2">
      <c r="A43" s="56">
        <v>14</v>
      </c>
      <c r="B43" s="13" t="str">
        <f>BS!B43</f>
        <v>სილქ ბანკი</v>
      </c>
      <c r="C43" s="71">
        <v>188723010.30633</v>
      </c>
      <c r="D43" s="25">
        <v>6720527.9664089996</v>
      </c>
      <c r="E43" s="26">
        <v>3994755.656409</v>
      </c>
      <c r="F43" s="26">
        <v>-4366720.3820939995</v>
      </c>
      <c r="G43" s="26">
        <v>-4161654.8180840001</v>
      </c>
      <c r="H43" s="27">
        <v>2353807.5843150001</v>
      </c>
      <c r="I43" s="26">
        <v>-8409.1299999999992</v>
      </c>
      <c r="J43" s="26">
        <v>287186.1324</v>
      </c>
      <c r="K43" s="27">
        <v>-5721343.9939970002</v>
      </c>
      <c r="L43" s="26">
        <v>6263.7666539999991</v>
      </c>
      <c r="M43" s="26">
        <v>-3361272.6430279999</v>
      </c>
      <c r="N43" s="27">
        <v>-2755298.6904830001</v>
      </c>
      <c r="O43" s="76"/>
    </row>
    <row r="44" spans="1:15" x14ac:dyDescent="0.2">
      <c r="A44" s="57">
        <v>15</v>
      </c>
      <c r="B44" s="16" t="str">
        <f>BS!B44</f>
        <v>პეისერა</v>
      </c>
      <c r="C44" s="70">
        <v>24331872.98</v>
      </c>
      <c r="D44" s="28">
        <v>181669.17</v>
      </c>
      <c r="E44" s="29">
        <v>0</v>
      </c>
      <c r="F44" s="29">
        <v>-5852.9</v>
      </c>
      <c r="G44" s="29">
        <v>-3262.5</v>
      </c>
      <c r="H44" s="30">
        <v>175816.27000000002</v>
      </c>
      <c r="I44" s="29">
        <v>15915.19</v>
      </c>
      <c r="J44" s="29">
        <v>161204.87</v>
      </c>
      <c r="K44" s="30">
        <v>-532478.42000000004</v>
      </c>
      <c r="L44" s="29">
        <v>0</v>
      </c>
      <c r="M44" s="29">
        <v>-356662.15</v>
      </c>
      <c r="N44" s="30">
        <v>-368118.15</v>
      </c>
      <c r="O44" s="77"/>
    </row>
    <row r="45" spans="1:15" x14ac:dyDescent="0.2">
      <c r="A45" s="56">
        <v>16</v>
      </c>
      <c r="B45" s="13" t="str">
        <f>BS!B45</f>
        <v>ჰეშბანკი</v>
      </c>
      <c r="C45" s="71">
        <v>13509067.393051</v>
      </c>
      <c r="D45" s="25">
        <v>236078.34</v>
      </c>
      <c r="E45" s="26">
        <v>0</v>
      </c>
      <c r="F45" s="26">
        <v>0</v>
      </c>
      <c r="G45" s="26">
        <v>0</v>
      </c>
      <c r="H45" s="27">
        <v>236078.34</v>
      </c>
      <c r="I45" s="26">
        <v>-709.57</v>
      </c>
      <c r="J45" s="26">
        <v>-1511.66</v>
      </c>
      <c r="K45" s="27">
        <v>-1714601.15</v>
      </c>
      <c r="L45" s="26">
        <v>-18982.04</v>
      </c>
      <c r="M45" s="26">
        <v>-1497504.8499999999</v>
      </c>
      <c r="N45" s="27">
        <v>-1388485.17</v>
      </c>
      <c r="O45" s="76"/>
    </row>
    <row r="46" spans="1:15" x14ac:dyDescent="0.2">
      <c r="A46" s="57">
        <v>17</v>
      </c>
      <c r="B46" s="16" t="str">
        <f>BS!B46</f>
        <v>პეივბანკი</v>
      </c>
      <c r="C46" s="70">
        <v>5561036.9699999997</v>
      </c>
      <c r="D46" s="28">
        <v>153086.43</v>
      </c>
      <c r="E46" s="29">
        <v>0</v>
      </c>
      <c r="F46" s="29">
        <v>0</v>
      </c>
      <c r="G46" s="29">
        <v>0</v>
      </c>
      <c r="H46" s="30">
        <v>153086.43</v>
      </c>
      <c r="I46" s="29">
        <v>0</v>
      </c>
      <c r="J46" s="29">
        <v>0</v>
      </c>
      <c r="K46" s="30">
        <v>-292175.58</v>
      </c>
      <c r="L46" s="29">
        <v>0</v>
      </c>
      <c r="M46" s="29">
        <v>-139089.15000000002</v>
      </c>
      <c r="N46" s="30">
        <v>-139089.15</v>
      </c>
      <c r="O46" s="77"/>
    </row>
  </sheetData>
  <mergeCells count="10">
    <mergeCell ref="N27:N28"/>
    <mergeCell ref="A5:A6"/>
    <mergeCell ref="B5:B6"/>
    <mergeCell ref="A27:A28"/>
    <mergeCell ref="B27:B28"/>
    <mergeCell ref="C27:C28"/>
    <mergeCell ref="D27:H27"/>
    <mergeCell ref="L27:L28"/>
    <mergeCell ref="M27:M28"/>
    <mergeCell ref="I27:K27"/>
  </mergeCells>
  <pageMargins left="0.7" right="0.2" top="0.25" bottom="0.2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V47"/>
  <sheetViews>
    <sheetView view="pageBreakPreview" topLeftCell="A2" zoomScaleNormal="85" zoomScaleSheetLayoutView="100" workbookViewId="0">
      <selection activeCell="B3" sqref="B3"/>
    </sheetView>
  </sheetViews>
  <sheetFormatPr defaultColWidth="9.140625" defaultRowHeight="12.75" x14ac:dyDescent="0.2"/>
  <cols>
    <col min="1" max="1" width="4.5703125" style="7" customWidth="1"/>
    <col min="2" max="2" width="30.42578125" style="7" bestFit="1" customWidth="1"/>
    <col min="3" max="6" width="10.85546875" style="7" bestFit="1" customWidth="1"/>
    <col min="7" max="7" width="11.85546875" style="7" bestFit="1" customWidth="1"/>
    <col min="8" max="8" width="9.7109375" style="7" bestFit="1" customWidth="1"/>
    <col min="9" max="9" width="9.42578125" style="7" bestFit="1" customWidth="1"/>
    <col min="10" max="10" width="9" style="7" bestFit="1" customWidth="1"/>
    <col min="11" max="11" width="8.7109375" style="7" bestFit="1" customWidth="1"/>
    <col min="12" max="12" width="9.28515625" style="7" bestFit="1" customWidth="1"/>
    <col min="13" max="13" width="12.28515625" style="7" bestFit="1" customWidth="1"/>
    <col min="14" max="14" width="12.5703125" style="7" customWidth="1"/>
    <col min="15" max="15" width="8.85546875" style="7" bestFit="1" customWidth="1"/>
    <col min="16" max="16" width="8" style="7" bestFit="1" customWidth="1"/>
    <col min="17" max="17" width="9.28515625" style="7" bestFit="1" customWidth="1"/>
    <col min="18" max="18" width="12.28515625" style="7" bestFit="1" customWidth="1"/>
    <col min="19" max="19" width="6.7109375" style="7" bestFit="1" customWidth="1"/>
    <col min="20" max="20" width="7.28515625" style="7" bestFit="1" customWidth="1"/>
    <col min="21" max="22" width="12.140625" style="7" bestFit="1" customWidth="1"/>
    <col min="23" max="16384" width="9.140625" style="7"/>
  </cols>
  <sheetData>
    <row r="1" spans="1:6" ht="9" hidden="1" customHeight="1" x14ac:dyDescent="0.2"/>
    <row r="2" spans="1:6" x14ac:dyDescent="0.2">
      <c r="A2" s="7" t="s">
        <v>91</v>
      </c>
    </row>
    <row r="3" spans="1:6" x14ac:dyDescent="0.2">
      <c r="B3" s="67">
        <f>'BS-E'!B3</f>
        <v>45443</v>
      </c>
    </row>
    <row r="4" spans="1:6" ht="13.5" thickBot="1" x14ac:dyDescent="0.25"/>
    <row r="5" spans="1:6" ht="15.75" customHeight="1" x14ac:dyDescent="0.2">
      <c r="A5" s="173" t="s">
        <v>0</v>
      </c>
      <c r="B5" s="171" t="s">
        <v>49</v>
      </c>
      <c r="C5" s="194" t="s">
        <v>48</v>
      </c>
      <c r="D5" s="195"/>
      <c r="E5" s="195"/>
      <c r="F5" s="196"/>
    </row>
    <row r="6" spans="1:6" s="12" customFormat="1" ht="180.75" customHeight="1" x14ac:dyDescent="0.2">
      <c r="A6" s="174"/>
      <c r="B6" s="172"/>
      <c r="C6" s="10" t="s">
        <v>5</v>
      </c>
      <c r="D6" s="38" t="s">
        <v>67</v>
      </c>
      <c r="E6" s="38" t="s">
        <v>16</v>
      </c>
      <c r="F6" s="39" t="s">
        <v>70</v>
      </c>
    </row>
    <row r="7" spans="1:6" x14ac:dyDescent="0.2">
      <c r="A7" s="56">
        <v>1</v>
      </c>
      <c r="B7" s="13" t="str">
        <f>'BS-E'!B7</f>
        <v>Bank of Georgia</v>
      </c>
      <c r="C7" s="32">
        <f>IS!C7</f>
        <v>0.39052327051002561</v>
      </c>
      <c r="D7" s="33">
        <f>IS!D7</f>
        <v>0.40595692222362839</v>
      </c>
      <c r="E7" s="33">
        <f>IS!E7</f>
        <v>0.51190965122721899</v>
      </c>
      <c r="F7" s="34">
        <f>IS!F7</f>
        <v>0.51007161912233578</v>
      </c>
    </row>
    <row r="8" spans="1:6" x14ac:dyDescent="0.2">
      <c r="A8" s="57">
        <v>2</v>
      </c>
      <c r="B8" s="16" t="str">
        <f>'BS-E'!B8</f>
        <v>TBC Bank</v>
      </c>
      <c r="C8" s="35">
        <f>IS!C8</f>
        <v>0.38590653242132467</v>
      </c>
      <c r="D8" s="36">
        <f>IS!D8</f>
        <v>0.33184172612279605</v>
      </c>
      <c r="E8" s="36">
        <f>IS!E8</f>
        <v>0.35937750944516905</v>
      </c>
      <c r="F8" s="37">
        <f>IS!F8</f>
        <v>0.36815222271622977</v>
      </c>
    </row>
    <row r="9" spans="1:6" x14ac:dyDescent="0.2">
      <c r="A9" s="56">
        <v>3</v>
      </c>
      <c r="B9" s="13" t="str">
        <f>'BS-E'!B9</f>
        <v>Liberty Bank</v>
      </c>
      <c r="C9" s="32">
        <f>IS!C9</f>
        <v>5.3126988290893858E-2</v>
      </c>
      <c r="D9" s="33">
        <f>IS!D9</f>
        <v>7.48991001377559E-2</v>
      </c>
      <c r="E9" s="33">
        <f>IS!E9</f>
        <v>3.7261845617316533E-2</v>
      </c>
      <c r="F9" s="34">
        <f>IS!F9</f>
        <v>3.5408307982437486E-2</v>
      </c>
    </row>
    <row r="10" spans="1:6" x14ac:dyDescent="0.2">
      <c r="A10" s="57">
        <v>4</v>
      </c>
      <c r="B10" s="16" t="str">
        <f>'BS-E'!B10</f>
        <v>Basis Bank</v>
      </c>
      <c r="C10" s="35">
        <f>IS!C10</f>
        <v>4.1834026703037333E-2</v>
      </c>
      <c r="D10" s="36">
        <f>IS!D10</f>
        <v>3.7280339064737843E-2</v>
      </c>
      <c r="E10" s="36">
        <f>IS!E10</f>
        <v>1.3605330412785405E-2</v>
      </c>
      <c r="F10" s="37">
        <f>IS!F10</f>
        <v>2.6051408466323329E-2</v>
      </c>
    </row>
    <row r="11" spans="1:6" x14ac:dyDescent="0.2">
      <c r="A11" s="56">
        <v>5</v>
      </c>
      <c r="B11" s="13" t="str">
        <f>'BS-E'!B11</f>
        <v>Credo Bank</v>
      </c>
      <c r="C11" s="32">
        <f>IS!C11</f>
        <v>3.1049414406749586E-2</v>
      </c>
      <c r="D11" s="33">
        <f>IS!D11</f>
        <v>6.6721924421346529E-2</v>
      </c>
      <c r="E11" s="33">
        <f>IS!E11</f>
        <v>5.2863017122721165E-2</v>
      </c>
      <c r="F11" s="34">
        <f>IS!F11</f>
        <v>1.251813430223182E-2</v>
      </c>
    </row>
    <row r="12" spans="1:6" x14ac:dyDescent="0.2">
      <c r="A12" s="57">
        <v>6</v>
      </c>
      <c r="B12" s="16" t="str">
        <f>'BS-E'!B12</f>
        <v>ProCredit Bank</v>
      </c>
      <c r="C12" s="35">
        <f>IS!C12</f>
        <v>2.2016315199795373E-2</v>
      </c>
      <c r="D12" s="36">
        <f>IS!D12</f>
        <v>1.7990799670554228E-2</v>
      </c>
      <c r="E12" s="36">
        <f>IS!E12</f>
        <v>-5.3787562067096125E-5</v>
      </c>
      <c r="F12" s="37">
        <f>IS!F12</f>
        <v>1.2615826261617336E-2</v>
      </c>
    </row>
    <row r="13" spans="1:6" x14ac:dyDescent="0.2">
      <c r="A13" s="56">
        <v>7</v>
      </c>
      <c r="B13" s="13" t="str">
        <f>'BS-E'!B13</f>
        <v>Tera bank</v>
      </c>
      <c r="C13" s="32">
        <f>IS!C13</f>
        <v>2.1443930228056622E-2</v>
      </c>
      <c r="D13" s="33">
        <f>IS!D13</f>
        <v>1.7649167645758263E-2</v>
      </c>
      <c r="E13" s="33">
        <f>IS!E13</f>
        <v>7.838913909593067E-3</v>
      </c>
      <c r="F13" s="34">
        <f>IS!F13</f>
        <v>1.036556964729919E-2</v>
      </c>
    </row>
    <row r="14" spans="1:6" x14ac:dyDescent="0.2">
      <c r="A14" s="57">
        <v>8</v>
      </c>
      <c r="B14" s="16" t="str">
        <f>'BS-E'!B14</f>
        <v>Cartu Bank</v>
      </c>
      <c r="C14" s="35">
        <f>IS!C14</f>
        <v>2.0797715026578231E-2</v>
      </c>
      <c r="D14" s="36">
        <f>IS!D14</f>
        <v>1.791779981827088E-2</v>
      </c>
      <c r="E14" s="36">
        <f>IS!E14</f>
        <v>5.9295977810478202E-3</v>
      </c>
      <c r="F14" s="37">
        <f>IS!F14</f>
        <v>1.1603476582036781E-2</v>
      </c>
    </row>
    <row r="15" spans="1:6" x14ac:dyDescent="0.2">
      <c r="A15" s="56">
        <v>9</v>
      </c>
      <c r="B15" s="13" t="str">
        <f>'BS-E'!B15</f>
        <v>HALYK Bank</v>
      </c>
      <c r="C15" s="32">
        <f>IS!C15</f>
        <v>1.0454139903208965E-2</v>
      </c>
      <c r="D15" s="33">
        <f>IS!D15</f>
        <v>1.0055662429549155E-2</v>
      </c>
      <c r="E15" s="33">
        <f>IS!E15</f>
        <v>1.6884243944780355E-3</v>
      </c>
      <c r="F15" s="34">
        <f>IS!F15</f>
        <v>6.8641046453213721E-3</v>
      </c>
    </row>
    <row r="16" spans="1:6" x14ac:dyDescent="0.2">
      <c r="A16" s="57">
        <v>10</v>
      </c>
      <c r="B16" s="16" t="str">
        <f>'BS-E'!B16</f>
        <v>Pasha Bank</v>
      </c>
      <c r="C16" s="35">
        <f>IS!C16</f>
        <v>6.7708514034268965E-3</v>
      </c>
      <c r="D16" s="36">
        <f>IS!D16</f>
        <v>6.8530071708988848E-3</v>
      </c>
      <c r="E16" s="36">
        <f>IS!E16</f>
        <v>2.6354798117208646E-3</v>
      </c>
      <c r="F16" s="37">
        <f>IS!F16</f>
        <v>3.2300991542894546E-3</v>
      </c>
    </row>
    <row r="17" spans="1:22" x14ac:dyDescent="0.2">
      <c r="A17" s="56">
        <v>11</v>
      </c>
      <c r="B17" s="13" t="str">
        <f>'BS-E'!B17</f>
        <v>VTB Bank Georgia</v>
      </c>
      <c r="C17" s="32">
        <f>IS!C17</f>
        <v>5.4043468061713233E-3</v>
      </c>
      <c r="D17" s="33">
        <f>IS!D17</f>
        <v>1.9446006005071222E-3</v>
      </c>
      <c r="E17" s="33">
        <f>IS!E17</f>
        <v>5.2279035348311618E-5</v>
      </c>
      <c r="F17" s="34">
        <f>IS!F17</f>
        <v>-4.186632681781888E-4</v>
      </c>
    </row>
    <row r="18" spans="1:22" x14ac:dyDescent="0.2">
      <c r="A18" s="57">
        <v>12</v>
      </c>
      <c r="B18" s="16" t="str">
        <f>'BS-E'!B18</f>
        <v>IS Bank</v>
      </c>
      <c r="C18" s="35">
        <f>IS!C18</f>
        <v>5.3299267356259009E-3</v>
      </c>
      <c r="D18" s="36">
        <f>IS!D18</f>
        <v>5.8737240129274389E-3</v>
      </c>
      <c r="E18" s="36">
        <f>IS!E18</f>
        <v>4.7042523498177034E-3</v>
      </c>
      <c r="F18" s="37">
        <f>IS!F18</f>
        <v>5.7804028493153642E-3</v>
      </c>
    </row>
    <row r="19" spans="1:22" x14ac:dyDescent="0.2">
      <c r="A19" s="56">
        <v>13</v>
      </c>
      <c r="B19" s="13" t="str">
        <f>'BS-E'!B19</f>
        <v>Ziraat Bank</v>
      </c>
      <c r="C19" s="32">
        <f>IS!C19</f>
        <v>2.6316805560105188E-3</v>
      </c>
      <c r="D19" s="33">
        <f>IS!D19</f>
        <v>3.3269924885490562E-3</v>
      </c>
      <c r="E19" s="33">
        <f>IS!E19</f>
        <v>2.1642679348074533E-3</v>
      </c>
      <c r="F19" s="34">
        <f>IS!F19</f>
        <v>1.5849383447331987E-3</v>
      </c>
    </row>
    <row r="20" spans="1:22" x14ac:dyDescent="0.2">
      <c r="A20" s="57">
        <v>14</v>
      </c>
      <c r="B20" s="16" t="str">
        <f>'BS-E'!B20</f>
        <v>Silk Bank</v>
      </c>
      <c r="C20" s="35">
        <f>IS!C20</f>
        <v>2.2039936601294221E-3</v>
      </c>
      <c r="D20" s="36">
        <f>IS!D20</f>
        <v>1.361447832784106E-3</v>
      </c>
      <c r="E20" s="36">
        <f>IS!E20</f>
        <v>-2.872770407177578E-5</v>
      </c>
      <c r="F20" s="37">
        <f>IS!F20</f>
        <v>-2.2674218910655689E-3</v>
      </c>
    </row>
    <row r="21" spans="1:22" x14ac:dyDescent="0.2">
      <c r="A21" s="56">
        <v>15</v>
      </c>
      <c r="B21" s="13" t="str">
        <f>'BS-E'!B21</f>
        <v>Paysera</v>
      </c>
      <c r="C21" s="32">
        <f>IS!C21</f>
        <v>2.8415874513631399E-4</v>
      </c>
      <c r="D21" s="33">
        <f>IS!D21</f>
        <v>1.0169254333053084E-4</v>
      </c>
      <c r="E21" s="33">
        <f>IS!E21</f>
        <v>5.4370293783790382E-5</v>
      </c>
      <c r="F21" s="34">
        <f>IS!F21</f>
        <v>-3.0293599553892311E-4</v>
      </c>
    </row>
    <row r="22" spans="1:22" x14ac:dyDescent="0.2">
      <c r="A22" s="57">
        <v>16</v>
      </c>
      <c r="B22" s="16" t="str">
        <f>'BS-E'!B22</f>
        <v>HashBank</v>
      </c>
      <c r="C22" s="35">
        <f>IS!C22</f>
        <v>1.5776506977192303E-4</v>
      </c>
      <c r="D22" s="36">
        <f>IS!D22</f>
        <v>1.3654826609533799E-4</v>
      </c>
      <c r="E22" s="36">
        <f>IS!E22</f>
        <v>-2.424069669301098E-6</v>
      </c>
      <c r="F22" s="37">
        <f>IS!F22</f>
        <v>-1.142628086295068E-3</v>
      </c>
    </row>
    <row r="23" spans="1:22" ht="13.5" thickBot="1" x14ac:dyDescent="0.25">
      <c r="A23" s="56">
        <v>17</v>
      </c>
      <c r="B23" s="13" t="str">
        <f>'BS-E'!B23</f>
        <v>PaveBank</v>
      </c>
      <c r="C23" s="32">
        <f>IS!C23</f>
        <v>6.4944334057256351E-5</v>
      </c>
      <c r="D23" s="33">
        <f>IS!D23</f>
        <v>8.8545550511856912E-5</v>
      </c>
      <c r="E23" s="33">
        <f>IS!E23</f>
        <v>0</v>
      </c>
      <c r="F23" s="34">
        <f>IS!F23</f>
        <v>-1.1446083308826962E-4</v>
      </c>
    </row>
    <row r="24" spans="1:22" ht="13.5" thickBot="1" x14ac:dyDescent="0.25">
      <c r="A24" s="19"/>
      <c r="B24" s="20" t="s">
        <v>51</v>
      </c>
      <c r="C24" s="21">
        <f>SUM(C7:C23)</f>
        <v>1</v>
      </c>
      <c r="D24" s="22">
        <f t="shared" ref="D24:F24" si="0">SUM(D7:D23)</f>
        <v>1.0000000000000018</v>
      </c>
      <c r="E24" s="22">
        <f t="shared" si="0"/>
        <v>0.99999999999999989</v>
      </c>
      <c r="F24" s="22">
        <f t="shared" si="0"/>
        <v>1.0000000000000047</v>
      </c>
    </row>
    <row r="25" spans="1:22" x14ac:dyDescent="0.2">
      <c r="A25" s="132"/>
      <c r="B25" s="133"/>
      <c r="C25" s="134"/>
      <c r="D25" s="134"/>
      <c r="E25" s="134"/>
      <c r="F25" s="134"/>
    </row>
    <row r="26" spans="1:22" ht="13.5" thickBot="1" x14ac:dyDescent="0.25">
      <c r="M26" s="7" t="s">
        <v>54</v>
      </c>
      <c r="U26" s="24"/>
      <c r="V26" s="24"/>
    </row>
    <row r="27" spans="1:22" ht="15.75" customHeight="1" x14ac:dyDescent="0.2">
      <c r="A27" s="173" t="s">
        <v>0</v>
      </c>
      <c r="B27" s="171" t="s">
        <v>49</v>
      </c>
      <c r="C27" s="184" t="s">
        <v>5</v>
      </c>
      <c r="D27" s="186" t="s">
        <v>68</v>
      </c>
      <c r="E27" s="187"/>
      <c r="F27" s="187"/>
      <c r="G27" s="187"/>
      <c r="H27" s="188"/>
      <c r="I27" s="90" t="s">
        <v>69</v>
      </c>
      <c r="J27" s="90"/>
      <c r="K27" s="90"/>
      <c r="L27" s="189" t="s">
        <v>14</v>
      </c>
      <c r="M27" s="189" t="s">
        <v>247</v>
      </c>
      <c r="N27" s="178" t="str">
        <f>'BS-E'!$R$28</f>
        <v>NET Income of 5 months 2024</v>
      </c>
      <c r="O27" s="40"/>
    </row>
    <row r="28" spans="1:22" ht="131.25" customHeight="1" x14ac:dyDescent="0.2">
      <c r="A28" s="174"/>
      <c r="B28" s="172"/>
      <c r="C28" s="185"/>
      <c r="D28" s="41" t="s">
        <v>17</v>
      </c>
      <c r="E28" s="38" t="s">
        <v>18</v>
      </c>
      <c r="F28" s="38" t="s">
        <v>19</v>
      </c>
      <c r="G28" s="38" t="s">
        <v>20</v>
      </c>
      <c r="H28" s="39" t="s">
        <v>15</v>
      </c>
      <c r="I28" s="38" t="s">
        <v>246</v>
      </c>
      <c r="J28" s="38" t="s">
        <v>21</v>
      </c>
      <c r="K28" s="42" t="s">
        <v>71</v>
      </c>
      <c r="L28" s="190"/>
      <c r="M28" s="190"/>
      <c r="N28" s="179"/>
      <c r="O28" s="40"/>
    </row>
    <row r="29" spans="1:22" x14ac:dyDescent="0.2">
      <c r="A29" s="138"/>
      <c r="B29" s="125" t="str">
        <f>'BS-E'!B29</f>
        <v>Consolidated</v>
      </c>
      <c r="C29" s="139">
        <f>IS!C29</f>
        <v>85627746449.709793</v>
      </c>
      <c r="D29" s="140">
        <f>IS!D29</f>
        <v>3321651704.3695102</v>
      </c>
      <c r="E29" s="140">
        <f>IS!E29</f>
        <v>2762398040.0552502</v>
      </c>
      <c r="F29" s="140">
        <f>IS!F29</f>
        <v>-1592751391.3097301</v>
      </c>
      <c r="G29" s="140">
        <f>IS!G29</f>
        <v>-1055211877.116101</v>
      </c>
      <c r="H29" s="140">
        <f>IS!H29</f>
        <v>1728900313.0597801</v>
      </c>
      <c r="I29" s="141">
        <f>IS!I29</f>
        <v>292718484.532906</v>
      </c>
      <c r="J29" s="141">
        <f>IS!J29</f>
        <v>281809275.75239998</v>
      </c>
      <c r="K29" s="139">
        <f>IS!K29</f>
        <v>-175630341.28472701</v>
      </c>
      <c r="L29" s="141">
        <f>IS!L29</f>
        <v>-135283065.580277</v>
      </c>
      <c r="M29" s="141">
        <f>IS!M29</f>
        <v>1419623500.1947777</v>
      </c>
      <c r="N29" s="142">
        <f>IS!N29</f>
        <v>1215168073.1935401</v>
      </c>
    </row>
    <row r="30" spans="1:22" x14ac:dyDescent="0.2">
      <c r="A30" s="57">
        <v>1</v>
      </c>
      <c r="B30" s="16" t="str">
        <f>'BS-E'!B30</f>
        <v>Bank of Georgia</v>
      </c>
      <c r="C30" s="47">
        <f>IS!C30</f>
        <v>33439627589.943901</v>
      </c>
      <c r="D30" s="48">
        <f>IS!D30</f>
        <v>1265732009.2811899</v>
      </c>
      <c r="E30" s="49">
        <f>IS!E30</f>
        <v>1043951724.6182899</v>
      </c>
      <c r="F30" s="49">
        <f>IS!F30</f>
        <v>-563872959.35997403</v>
      </c>
      <c r="G30" s="49">
        <f>IS!G30</f>
        <v>-381449741.20997405</v>
      </c>
      <c r="H30" s="50">
        <f>IS!H30</f>
        <v>701859049.92121589</v>
      </c>
      <c r="I30" s="49">
        <f>IS!I30</f>
        <v>149845417.32499999</v>
      </c>
      <c r="J30" s="49">
        <f>IS!J30</f>
        <v>134100272.92</v>
      </c>
      <c r="K30" s="47">
        <f>IS!K30</f>
        <v>42106201.954862997</v>
      </c>
      <c r="L30" s="49">
        <f>IS!L30</f>
        <v>-21108107.076479003</v>
      </c>
      <c r="M30" s="49">
        <f>IS!M30</f>
        <v>722857144.79959989</v>
      </c>
      <c r="N30" s="50">
        <f>IS!N30</f>
        <v>619822746.59959805</v>
      </c>
    </row>
    <row r="31" spans="1:22" x14ac:dyDescent="0.2">
      <c r="A31" s="56">
        <v>2</v>
      </c>
      <c r="B31" s="13" t="str">
        <f>'BS-E'!B31</f>
        <v>TBC Bank</v>
      </c>
      <c r="C31" s="43">
        <f>IS!C31</f>
        <v>33044306711.4599</v>
      </c>
      <c r="D31" s="44">
        <f>IS!D31</f>
        <v>1199425918.28</v>
      </c>
      <c r="E31" s="45">
        <f>IS!E31</f>
        <v>989205070.28999996</v>
      </c>
      <c r="F31" s="45">
        <f>IS!F31</f>
        <v>-625704654.10000002</v>
      </c>
      <c r="G31" s="45">
        <f>IS!G31</f>
        <v>-406079524.20999998</v>
      </c>
      <c r="H31" s="46">
        <f>IS!H31</f>
        <v>573721264.17999995</v>
      </c>
      <c r="I31" s="45">
        <f>IS!I31</f>
        <v>105196439.94</v>
      </c>
      <c r="J31" s="45">
        <f>IS!J31</f>
        <v>124683098.79000001</v>
      </c>
      <c r="K31" s="43">
        <f>IS!K31</f>
        <v>6696869</v>
      </c>
      <c r="L31" s="45">
        <f>IS!L31</f>
        <v>-57859819.060000002</v>
      </c>
      <c r="M31" s="45">
        <f>IS!M31</f>
        <v>522558314.11999995</v>
      </c>
      <c r="N31" s="46">
        <f>IS!N31</f>
        <v>447366827.12</v>
      </c>
    </row>
    <row r="32" spans="1:22" x14ac:dyDescent="0.2">
      <c r="A32" s="57">
        <v>3</v>
      </c>
      <c r="B32" s="16" t="str">
        <f>'BS-E'!B32</f>
        <v>Liberty Bank</v>
      </c>
      <c r="C32" s="47">
        <f>IS!C32</f>
        <v>4549144283.0093603</v>
      </c>
      <c r="D32" s="48">
        <f>IS!D32</f>
        <v>243942354.699</v>
      </c>
      <c r="E32" s="49">
        <f>IS!E32</f>
        <v>212034785.579</v>
      </c>
      <c r="F32" s="49">
        <f>IS!F32</f>
        <v>-114449277.022938</v>
      </c>
      <c r="G32" s="49">
        <f>IS!G32</f>
        <v>-96938805.438304007</v>
      </c>
      <c r="H32" s="50">
        <f>IS!H32</f>
        <v>129493077.676062</v>
      </c>
      <c r="I32" s="49">
        <f>IS!I32</f>
        <v>10907230.98</v>
      </c>
      <c r="J32" s="49">
        <f>IS!J32</f>
        <v>-7794544.75</v>
      </c>
      <c r="K32" s="47">
        <f>IS!K32</f>
        <v>-66493965.369999997</v>
      </c>
      <c r="L32" s="49">
        <f>IS!L32</f>
        <v>-12806803.229999999</v>
      </c>
      <c r="M32" s="49">
        <f>IS!M32</f>
        <v>50192309.076062009</v>
      </c>
      <c r="N32" s="50">
        <f>IS!N32</f>
        <v>43027045.386062004</v>
      </c>
    </row>
    <row r="33" spans="1:15" x14ac:dyDescent="0.2">
      <c r="A33" s="56">
        <v>4</v>
      </c>
      <c r="B33" s="13" t="str">
        <f>'BS-E'!B33</f>
        <v>Basis Bank</v>
      </c>
      <c r="C33" s="43">
        <f>IS!C33</f>
        <v>3582153431.4980698</v>
      </c>
      <c r="D33" s="44">
        <f>IS!D33</f>
        <v>145051137.24000001</v>
      </c>
      <c r="E33" s="45">
        <f>IS!E33</f>
        <v>121372440.51000001</v>
      </c>
      <c r="F33" s="45">
        <f>IS!F33</f>
        <v>-80597147.359999999</v>
      </c>
      <c r="G33" s="45">
        <f>IS!G33</f>
        <v>-61567731.109999999</v>
      </c>
      <c r="H33" s="46">
        <f>IS!H33</f>
        <v>64453989.88000001</v>
      </c>
      <c r="I33" s="45">
        <f>IS!I33</f>
        <v>3982531.7</v>
      </c>
      <c r="J33" s="45">
        <f>IS!J33</f>
        <v>5230746.6100000003</v>
      </c>
      <c r="K33" s="43">
        <f>IS!K33</f>
        <v>-27907779.190000001</v>
      </c>
      <c r="L33" s="45">
        <f>IS!L33</f>
        <v>-1426231.02</v>
      </c>
      <c r="M33" s="45">
        <f>IS!M33</f>
        <v>35119979.670000009</v>
      </c>
      <c r="N33" s="46">
        <f>IS!N33</f>
        <v>31656839.829999998</v>
      </c>
    </row>
    <row r="34" spans="1:15" x14ac:dyDescent="0.2">
      <c r="A34" s="57">
        <v>5</v>
      </c>
      <c r="B34" s="16" t="str">
        <f>'BS-E'!B34</f>
        <v>Credo Bank</v>
      </c>
      <c r="C34" s="47">
        <f>IS!C34</f>
        <v>2658691384.23312</v>
      </c>
      <c r="D34" s="48">
        <f>IS!D34</f>
        <v>202919749.88001701</v>
      </c>
      <c r="E34" s="49">
        <f>IS!E34</f>
        <v>184027537.62001601</v>
      </c>
      <c r="F34" s="49">
        <f>IS!F34</f>
        <v>-87564193.859999999</v>
      </c>
      <c r="G34" s="49">
        <f>IS!G34</f>
        <v>-27525666.98</v>
      </c>
      <c r="H34" s="50">
        <f>IS!H34</f>
        <v>115355556.02001701</v>
      </c>
      <c r="I34" s="49">
        <f>IS!I34</f>
        <v>15473982.26</v>
      </c>
      <c r="J34" s="49">
        <f>IS!J34</f>
        <v>2849621.32</v>
      </c>
      <c r="K34" s="47">
        <f>IS!K34</f>
        <v>-62061181.609999999</v>
      </c>
      <c r="L34" s="49">
        <f>IS!L34</f>
        <v>-34294931.789996997</v>
      </c>
      <c r="M34" s="49">
        <f>IS!M34</f>
        <v>18999442.620020017</v>
      </c>
      <c r="N34" s="50">
        <f>IS!N34</f>
        <v>15211637.140021</v>
      </c>
    </row>
    <row r="35" spans="1:15" x14ac:dyDescent="0.2">
      <c r="A35" s="56">
        <v>6</v>
      </c>
      <c r="B35" s="13" t="str">
        <f>'BS-E'!B35</f>
        <v>ProCredit Bank</v>
      </c>
      <c r="C35" s="43">
        <f>IS!C35</f>
        <v>1885207455.6849699</v>
      </c>
      <c r="D35" s="44">
        <f>IS!D35</f>
        <v>52872363.872616999</v>
      </c>
      <c r="E35" s="45">
        <f>IS!E35</f>
        <v>42416184.830017</v>
      </c>
      <c r="F35" s="45">
        <f>IS!F35</f>
        <v>-21768064.690000001</v>
      </c>
      <c r="G35" s="45">
        <f>IS!G35</f>
        <v>-14000885.620000001</v>
      </c>
      <c r="H35" s="46">
        <f>IS!H35</f>
        <v>31104299.182616998</v>
      </c>
      <c r="I35" s="45">
        <f>IS!I35</f>
        <v>-15744.613654999999</v>
      </c>
      <c r="J35" s="45">
        <f>IS!J35</f>
        <v>6158361.2599999998</v>
      </c>
      <c r="K35" s="43">
        <f>IS!K35</f>
        <v>-14080045.152543001</v>
      </c>
      <c r="L35" s="45">
        <f>IS!L35</f>
        <v>9580.8000000000029</v>
      </c>
      <c r="M35" s="45">
        <f>IS!M35</f>
        <v>17033834.830073997</v>
      </c>
      <c r="N35" s="46">
        <f>IS!N35</f>
        <v>15330349.290074</v>
      </c>
    </row>
    <row r="36" spans="1:15" x14ac:dyDescent="0.2">
      <c r="A36" s="57">
        <v>7</v>
      </c>
      <c r="B36" s="16" t="str">
        <f>'BS-E'!B36</f>
        <v>Tera bank</v>
      </c>
      <c r="C36" s="47">
        <f>IS!C36</f>
        <v>1836195420.4533</v>
      </c>
      <c r="D36" s="48">
        <f>IS!D36</f>
        <v>75577407.390000001</v>
      </c>
      <c r="E36" s="49">
        <f>IS!E36</f>
        <v>65306041.944084004</v>
      </c>
      <c r="F36" s="49">
        <f>IS!F36</f>
        <v>-45063755.922003999</v>
      </c>
      <c r="G36" s="49">
        <f>IS!G36</f>
        <v>-31533767.93</v>
      </c>
      <c r="H36" s="50">
        <f>IS!H36</f>
        <v>30513651.467996001</v>
      </c>
      <c r="I36" s="49">
        <f>IS!I36</f>
        <v>2294595</v>
      </c>
      <c r="J36" s="49">
        <f>IS!J36</f>
        <v>4245967</v>
      </c>
      <c r="K36" s="47">
        <f>IS!K36</f>
        <v>-12337015.441640001</v>
      </c>
      <c r="L36" s="49">
        <f>IS!L36</f>
        <v>-3144475.7304929998</v>
      </c>
      <c r="M36" s="49">
        <f>IS!M36</f>
        <v>15032160.295863001</v>
      </c>
      <c r="N36" s="50">
        <f>IS!N36</f>
        <v>12595909.295862</v>
      </c>
    </row>
    <row r="37" spans="1:15" x14ac:dyDescent="0.2">
      <c r="A37" s="56">
        <v>8</v>
      </c>
      <c r="B37" s="13" t="str">
        <f>'BS-E'!B37</f>
        <v>Cartu Bank</v>
      </c>
      <c r="C37" s="43">
        <f>IS!C37</f>
        <v>1780861469.02916</v>
      </c>
      <c r="D37" s="44">
        <f>IS!D37</f>
        <v>45227244.640583999</v>
      </c>
      <c r="E37" s="45">
        <f>IS!E37</f>
        <v>30112862.180268001</v>
      </c>
      <c r="F37" s="45">
        <f>IS!F37</f>
        <v>-14249154.925433001</v>
      </c>
      <c r="G37" s="45">
        <f>IS!G37</f>
        <v>-11608040.721900001</v>
      </c>
      <c r="H37" s="46">
        <f>IS!H37</f>
        <v>30978089.715150997</v>
      </c>
      <c r="I37" s="45">
        <f>IS!I37</f>
        <v>1735702.8763580001</v>
      </c>
      <c r="J37" s="45">
        <f>IS!J37</f>
        <v>3684893.04</v>
      </c>
      <c r="K37" s="43">
        <f>IS!K37</f>
        <v>-10796461.656714</v>
      </c>
      <c r="L37" s="45">
        <f>IS!L37</f>
        <v>-2622685.1641219999</v>
      </c>
      <c r="M37" s="45">
        <f>IS!M37</f>
        <v>17558942.894314997</v>
      </c>
      <c r="N37" s="46">
        <f>IS!N37</f>
        <v>14100174.280540001</v>
      </c>
    </row>
    <row r="38" spans="1:15" x14ac:dyDescent="0.2">
      <c r="A38" s="57">
        <v>9</v>
      </c>
      <c r="B38" s="16" t="str">
        <f>'BS-E'!B38</f>
        <v>HALYK Bank</v>
      </c>
      <c r="C38" s="47">
        <f>IS!C38</f>
        <v>895164440.98177099</v>
      </c>
      <c r="D38" s="48">
        <f>IS!D38</f>
        <v>30792510.662471</v>
      </c>
      <c r="E38" s="49">
        <f>IS!E38</f>
        <v>27593658.02</v>
      </c>
      <c r="F38" s="49">
        <f>IS!F38</f>
        <v>-13407272.74</v>
      </c>
      <c r="G38" s="49">
        <f>IS!G38</f>
        <v>-5169394.03</v>
      </c>
      <c r="H38" s="50">
        <f>IS!H38</f>
        <v>17385237.922471002</v>
      </c>
      <c r="I38" s="49">
        <f>IS!I38</f>
        <v>494233.03</v>
      </c>
      <c r="J38" s="49">
        <f>IS!J38</f>
        <v>1592378.77</v>
      </c>
      <c r="K38" s="47">
        <f>IS!K38</f>
        <v>-7705095.9000000004</v>
      </c>
      <c r="L38" s="49">
        <f>IS!L38</f>
        <v>440323.333583</v>
      </c>
      <c r="M38" s="49">
        <f>IS!M38</f>
        <v>10120465.356054001</v>
      </c>
      <c r="N38" s="50">
        <f>IS!N38</f>
        <v>8341040.8160539996</v>
      </c>
    </row>
    <row r="39" spans="1:15" x14ac:dyDescent="0.2">
      <c r="A39" s="56">
        <v>10</v>
      </c>
      <c r="B39" s="13" t="str">
        <f>'BS-E'!B39</f>
        <v>Pasha Bank</v>
      </c>
      <c r="C39" s="43">
        <f>IS!C39</f>
        <v>579772747.22130001</v>
      </c>
      <c r="D39" s="44">
        <f>IS!D39</f>
        <v>20857611.841968</v>
      </c>
      <c r="E39" s="45">
        <f>IS!E39</f>
        <v>15547018.332168</v>
      </c>
      <c r="F39" s="45">
        <f>IS!F39</f>
        <v>-9009445.5987999998</v>
      </c>
      <c r="G39" s="45">
        <f>IS!G39</f>
        <v>-8050847.2016000003</v>
      </c>
      <c r="H39" s="46">
        <f>IS!H39</f>
        <v>11848166.243168</v>
      </c>
      <c r="I39" s="45">
        <f>IS!I39</f>
        <v>771453.65650399996</v>
      </c>
      <c r="J39" s="45">
        <f>IS!J39</f>
        <v>5141087.54</v>
      </c>
      <c r="K39" s="43">
        <f>IS!K39</f>
        <v>-7507393.8634959999</v>
      </c>
      <c r="L39" s="45">
        <f>IS!L39</f>
        <v>-415659.01412999997</v>
      </c>
      <c r="M39" s="45">
        <f>IS!M39</f>
        <v>3925113.3655420002</v>
      </c>
      <c r="N39" s="46">
        <f>IS!N39</f>
        <v>3925113.3655420002</v>
      </c>
    </row>
    <row r="40" spans="1:15" x14ac:dyDescent="0.2">
      <c r="A40" s="57">
        <v>11</v>
      </c>
      <c r="B40" s="16" t="str">
        <f>'BS-E'!B40</f>
        <v>VTB Bank Georgia</v>
      </c>
      <c r="C40" s="47">
        <f>IS!C40</f>
        <v>462762038.04513699</v>
      </c>
      <c r="D40" s="48">
        <f>IS!D40</f>
        <v>7297377.3669929998</v>
      </c>
      <c r="E40" s="49">
        <f>IS!E40</f>
        <v>7304295.5081329998</v>
      </c>
      <c r="F40" s="49">
        <f>IS!F40</f>
        <v>-3935356.78</v>
      </c>
      <c r="G40" s="49">
        <f>IS!G40</f>
        <v>-498978</v>
      </c>
      <c r="H40" s="50">
        <f>IS!H40</f>
        <v>3362020.586993</v>
      </c>
      <c r="I40" s="49">
        <f>IS!I40</f>
        <v>15303.04</v>
      </c>
      <c r="J40" s="49">
        <f>IS!J40</f>
        <v>6</v>
      </c>
      <c r="K40" s="47">
        <f>IS!K40</f>
        <v>-3477226.3769979998</v>
      </c>
      <c r="L40" s="49">
        <f>IS!L40</f>
        <v>-445303.44690400001</v>
      </c>
      <c r="M40" s="49">
        <f>IS!M40</f>
        <v>-560509.23690899985</v>
      </c>
      <c r="N40" s="50">
        <f>IS!N40</f>
        <v>-508746.23690900003</v>
      </c>
    </row>
    <row r="41" spans="1:15" x14ac:dyDescent="0.2">
      <c r="A41" s="56">
        <v>12</v>
      </c>
      <c r="B41" s="13" t="str">
        <f>'BS-E'!B41</f>
        <v>IS Bank</v>
      </c>
      <c r="C41" s="43">
        <f>IS!C41</f>
        <v>456389615.11370403</v>
      </c>
      <c r="D41" s="44">
        <f>IS!D41</f>
        <v>17011032.363263998</v>
      </c>
      <c r="E41" s="45">
        <f>IS!E41</f>
        <v>12723451.871873001</v>
      </c>
      <c r="F41" s="45">
        <f>IS!F41</f>
        <v>-6855949.0784870004</v>
      </c>
      <c r="G41" s="45">
        <f>IS!G41</f>
        <v>-5049224.536239</v>
      </c>
      <c r="H41" s="46">
        <f>IS!H41</f>
        <v>10155083.284776997</v>
      </c>
      <c r="I41" s="45">
        <f>IS!I41</f>
        <v>1377021.618699</v>
      </c>
      <c r="J41" s="45">
        <f>IS!J41</f>
        <v>874304.89</v>
      </c>
      <c r="K41" s="43">
        <f>IS!K41</f>
        <v>-1447281.614204</v>
      </c>
      <c r="L41" s="45">
        <f>IS!L41</f>
        <v>-129530.94788800004</v>
      </c>
      <c r="M41" s="45">
        <f>IS!M41</f>
        <v>8578270.7226849962</v>
      </c>
      <c r="N41" s="46">
        <f>IS!N41</f>
        <v>7024160.9926850004</v>
      </c>
    </row>
    <row r="42" spans="1:15" x14ac:dyDescent="0.2">
      <c r="A42" s="57">
        <v>13</v>
      </c>
      <c r="B42" s="16" t="str">
        <f>'BS-E'!B42</f>
        <v>Ziraat Bank</v>
      </c>
      <c r="C42" s="47">
        <f>IS!C42</f>
        <v>225344875.3867</v>
      </c>
      <c r="D42" s="48">
        <f>IS!D42</f>
        <v>7653624.9450000003</v>
      </c>
      <c r="E42" s="49">
        <f>IS!E42</f>
        <v>6808213.0949999997</v>
      </c>
      <c r="F42" s="49">
        <f>IS!F42</f>
        <v>-1901586.59</v>
      </c>
      <c r="G42" s="49">
        <f>IS!G42</f>
        <v>-1574352.81</v>
      </c>
      <c r="H42" s="50">
        <f>IS!H42</f>
        <v>5752038.3550000004</v>
      </c>
      <c r="I42" s="49">
        <f>IS!I42</f>
        <v>633521.23</v>
      </c>
      <c r="J42" s="49">
        <f>IS!J42</f>
        <v>596203.02</v>
      </c>
      <c r="K42" s="47">
        <f>IS!K42</f>
        <v>-2359366.92</v>
      </c>
      <c r="L42" s="49">
        <f>IS!L42</f>
        <v>-1466704.9605</v>
      </c>
      <c r="M42" s="49">
        <f>IS!M42</f>
        <v>1925966.4745000005</v>
      </c>
      <c r="N42" s="50">
        <f>IS!N42</f>
        <v>1925966.4745</v>
      </c>
    </row>
    <row r="43" spans="1:15" x14ac:dyDescent="0.2">
      <c r="A43" s="56">
        <v>14</v>
      </c>
      <c r="B43" s="13" t="str">
        <f>'BS-E'!B43</f>
        <v>Silk Bank</v>
      </c>
      <c r="C43" s="43">
        <f>IS!C43</f>
        <v>188723010.30633</v>
      </c>
      <c r="D43" s="44">
        <f>IS!D43</f>
        <v>6720527.9664089996</v>
      </c>
      <c r="E43" s="45">
        <f>IS!E43</f>
        <v>3994755.656409</v>
      </c>
      <c r="F43" s="45">
        <f>IS!F43</f>
        <v>-4366720.3820939995</v>
      </c>
      <c r="G43" s="45">
        <f>IS!G43</f>
        <v>-4161654.8180840001</v>
      </c>
      <c r="H43" s="46">
        <f>IS!H43</f>
        <v>2353807.5843150001</v>
      </c>
      <c r="I43" s="45">
        <f>IS!I43</f>
        <v>-8409.1299999999992</v>
      </c>
      <c r="J43" s="45">
        <f>IS!J43</f>
        <v>287186.1324</v>
      </c>
      <c r="K43" s="43">
        <f>IS!K43</f>
        <v>-5721343.9939970002</v>
      </c>
      <c r="L43" s="45">
        <f>IS!L43</f>
        <v>6263.7666539999991</v>
      </c>
      <c r="M43" s="45">
        <f>IS!M43</f>
        <v>-3361272.6430279999</v>
      </c>
      <c r="N43" s="46">
        <f>IS!N43</f>
        <v>-2755298.6904830001</v>
      </c>
      <c r="O43" s="76"/>
    </row>
    <row r="44" spans="1:15" x14ac:dyDescent="0.2">
      <c r="A44" s="57">
        <v>15</v>
      </c>
      <c r="B44" s="16" t="str">
        <f>'BS-E'!B44</f>
        <v>Paysera</v>
      </c>
      <c r="C44" s="47">
        <f>IS!C44</f>
        <v>24331872.98</v>
      </c>
      <c r="D44" s="48">
        <f>IS!D44</f>
        <v>181669.17</v>
      </c>
      <c r="E44" s="49">
        <f>IS!E44</f>
        <v>0</v>
      </c>
      <c r="F44" s="49">
        <f>IS!F44</f>
        <v>-5852.9</v>
      </c>
      <c r="G44" s="49">
        <f>IS!G44</f>
        <v>-3262.5</v>
      </c>
      <c r="H44" s="50">
        <f>IS!H44</f>
        <v>175816.27000000002</v>
      </c>
      <c r="I44" s="49">
        <f>IS!I44</f>
        <v>15915.19</v>
      </c>
      <c r="J44" s="49">
        <f>IS!J44</f>
        <v>161204.87</v>
      </c>
      <c r="K44" s="47">
        <f>IS!K44</f>
        <v>-532478.42000000004</v>
      </c>
      <c r="L44" s="49">
        <f>IS!L44</f>
        <v>0</v>
      </c>
      <c r="M44" s="49">
        <f>IS!M44</f>
        <v>-356662.15</v>
      </c>
      <c r="N44" s="50">
        <f>IS!N44</f>
        <v>-368118.15</v>
      </c>
      <c r="O44" s="77"/>
    </row>
    <row r="45" spans="1:15" x14ac:dyDescent="0.2">
      <c r="A45" s="56">
        <v>16</v>
      </c>
      <c r="B45" s="13" t="str">
        <f>'BS-E'!B45</f>
        <v>HashBank</v>
      </c>
      <c r="C45" s="43">
        <f>IS!C45</f>
        <v>13509067.393051</v>
      </c>
      <c r="D45" s="44">
        <f>IS!D45</f>
        <v>236078.34</v>
      </c>
      <c r="E45" s="45">
        <f>IS!E45</f>
        <v>0</v>
      </c>
      <c r="F45" s="45">
        <f>IS!F45</f>
        <v>0</v>
      </c>
      <c r="G45" s="45">
        <f>IS!G45</f>
        <v>0</v>
      </c>
      <c r="H45" s="46">
        <f>IS!H45</f>
        <v>236078.34</v>
      </c>
      <c r="I45" s="45">
        <f>IS!I45</f>
        <v>-709.57</v>
      </c>
      <c r="J45" s="45">
        <f>IS!J45</f>
        <v>-1511.66</v>
      </c>
      <c r="K45" s="43">
        <f>IS!K45</f>
        <v>-1714601.15</v>
      </c>
      <c r="L45" s="45">
        <f>IS!L45</f>
        <v>-18982.04</v>
      </c>
      <c r="M45" s="45">
        <f>IS!M45</f>
        <v>-1497504.8499999999</v>
      </c>
      <c r="N45" s="46">
        <f>IS!N45</f>
        <v>-1388485.17</v>
      </c>
    </row>
    <row r="46" spans="1:15" x14ac:dyDescent="0.2">
      <c r="A46" s="57">
        <v>17</v>
      </c>
      <c r="B46" s="16" t="str">
        <f>'BS-E'!B46</f>
        <v>PaveBank</v>
      </c>
      <c r="C46" s="47">
        <f>IS!C46</f>
        <v>5561036.9699999997</v>
      </c>
      <c r="D46" s="48">
        <f>IS!D46</f>
        <v>153086.43</v>
      </c>
      <c r="E46" s="49">
        <f>IS!E46</f>
        <v>0</v>
      </c>
      <c r="F46" s="49">
        <f>IS!F46</f>
        <v>0</v>
      </c>
      <c r="G46" s="49">
        <f>IS!G46</f>
        <v>0</v>
      </c>
      <c r="H46" s="50">
        <f>IS!H46</f>
        <v>153086.43</v>
      </c>
      <c r="I46" s="49">
        <f>IS!I46</f>
        <v>0</v>
      </c>
      <c r="J46" s="49">
        <f>IS!J46</f>
        <v>0</v>
      </c>
      <c r="K46" s="47">
        <f>IS!K46</f>
        <v>-292175.58</v>
      </c>
      <c r="L46" s="49">
        <f>IS!L46</f>
        <v>0</v>
      </c>
      <c r="M46" s="49">
        <f>IS!M46</f>
        <v>-139089.15000000002</v>
      </c>
      <c r="N46" s="50">
        <f>IS!N46</f>
        <v>-139089.15</v>
      </c>
      <c r="O46" s="77"/>
    </row>
    <row r="47" spans="1:15" x14ac:dyDescent="0.2">
      <c r="N47" s="31"/>
    </row>
  </sheetData>
  <mergeCells count="10">
    <mergeCell ref="N27:N28"/>
    <mergeCell ref="A5:A6"/>
    <mergeCell ref="B5:B6"/>
    <mergeCell ref="A27:A28"/>
    <mergeCell ref="B27:B28"/>
    <mergeCell ref="C27:C28"/>
    <mergeCell ref="D27:H27"/>
    <mergeCell ref="L27:L28"/>
    <mergeCell ref="M27:M28"/>
    <mergeCell ref="C5:F5"/>
  </mergeCells>
  <pageMargins left="0.7" right="0.7" top="0.25" bottom="0.2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Q24"/>
  <sheetViews>
    <sheetView view="pageBreakPreview" zoomScaleNormal="76" zoomScaleSheetLayoutView="100" workbookViewId="0">
      <selection activeCell="B3" sqref="B3"/>
    </sheetView>
  </sheetViews>
  <sheetFormatPr defaultColWidth="9.140625" defaultRowHeight="12.75" x14ac:dyDescent="0.2"/>
  <cols>
    <col min="1" max="1" width="6.85546875" style="2" customWidth="1"/>
    <col min="2" max="2" width="49" style="2" customWidth="1"/>
    <col min="3" max="3" width="10.42578125" style="2" bestFit="1" customWidth="1"/>
    <col min="4" max="4" width="14.7109375" style="2" customWidth="1"/>
    <col min="5" max="6" width="10.42578125" style="2" bestFit="1" customWidth="1"/>
    <col min="7" max="7" width="13.28515625" style="2" customWidth="1"/>
    <col min="8" max="9" width="11.5703125" style="2" customWidth="1"/>
    <col min="10" max="10" width="14" style="2" customWidth="1"/>
    <col min="11" max="11" width="11.7109375" style="2" bestFit="1" customWidth="1"/>
    <col min="12" max="12" width="9.28515625" style="2" bestFit="1" customWidth="1"/>
    <col min="13" max="13" width="13.85546875" style="2" customWidth="1"/>
    <col min="14" max="14" width="9.28515625" style="2" bestFit="1" customWidth="1"/>
    <col min="15" max="15" width="9.85546875" style="2" bestFit="1" customWidth="1"/>
    <col min="16" max="16" width="14.28515625" style="2" customWidth="1"/>
    <col min="17" max="17" width="15" style="2" bestFit="1" customWidth="1"/>
    <col min="18" max="16384" width="9.140625" style="2"/>
  </cols>
  <sheetData>
    <row r="1" spans="1:17" x14ac:dyDescent="0.2">
      <c r="B1" s="92" t="s">
        <v>191</v>
      </c>
    </row>
    <row r="2" spans="1:17" x14ac:dyDescent="0.2">
      <c r="A2" s="6"/>
      <c r="B2" s="3"/>
      <c r="C2" s="5"/>
      <c r="D2" s="5"/>
      <c r="E2" s="5"/>
      <c r="F2" s="5"/>
      <c r="G2" s="1"/>
      <c r="H2" s="1"/>
      <c r="I2" s="1"/>
      <c r="J2" s="1"/>
      <c r="K2" s="4" t="s">
        <v>37</v>
      </c>
    </row>
    <row r="3" spans="1:17" x14ac:dyDescent="0.2">
      <c r="A3" s="1"/>
      <c r="B3" s="66">
        <f>BS!B3</f>
        <v>45443</v>
      </c>
      <c r="C3" s="1"/>
      <c r="D3" s="1"/>
      <c r="E3" s="1"/>
      <c r="F3" s="1"/>
      <c r="G3" s="1"/>
      <c r="H3" s="1"/>
      <c r="I3" s="1"/>
      <c r="J3" s="1"/>
      <c r="K3" s="1"/>
    </row>
    <row r="4" spans="1:17" ht="12.75" customHeight="1" x14ac:dyDescent="0.2">
      <c r="A4" s="91"/>
      <c r="B4" s="198"/>
      <c r="C4" s="197" t="s">
        <v>178</v>
      </c>
      <c r="D4" s="197"/>
      <c r="E4" s="197"/>
      <c r="F4" s="197" t="s">
        <v>177</v>
      </c>
      <c r="G4" s="197"/>
      <c r="H4" s="197"/>
      <c r="I4" s="197" t="s">
        <v>85</v>
      </c>
      <c r="J4" s="197"/>
      <c r="K4" s="197"/>
      <c r="L4" s="200" t="s">
        <v>179</v>
      </c>
      <c r="M4" s="200"/>
      <c r="N4" s="200"/>
      <c r="O4" s="197" t="s">
        <v>180</v>
      </c>
      <c r="P4" s="197"/>
      <c r="Q4" s="197"/>
    </row>
    <row r="5" spans="1:17" x14ac:dyDescent="0.2">
      <c r="A5" s="91"/>
      <c r="B5" s="199"/>
      <c r="C5" s="143" t="s">
        <v>73</v>
      </c>
      <c r="D5" s="144" t="s">
        <v>251</v>
      </c>
      <c r="E5" s="143" t="s">
        <v>72</v>
      </c>
      <c r="F5" s="143" t="s">
        <v>73</v>
      </c>
      <c r="G5" s="144" t="s">
        <v>251</v>
      </c>
      <c r="H5" s="143" t="s">
        <v>72</v>
      </c>
      <c r="I5" s="143" t="s">
        <v>73</v>
      </c>
      <c r="J5" s="144" t="s">
        <v>251</v>
      </c>
      <c r="K5" s="143" t="s">
        <v>72</v>
      </c>
      <c r="L5" s="145" t="s">
        <v>73</v>
      </c>
      <c r="M5" s="144" t="s">
        <v>251</v>
      </c>
      <c r="N5" s="145" t="s">
        <v>72</v>
      </c>
      <c r="O5" s="143" t="s">
        <v>73</v>
      </c>
      <c r="P5" s="144" t="s">
        <v>251</v>
      </c>
      <c r="Q5" s="143" t="s">
        <v>72</v>
      </c>
    </row>
    <row r="6" spans="1:17" x14ac:dyDescent="0.2">
      <c r="A6" s="91"/>
      <c r="B6" s="146" t="s">
        <v>181</v>
      </c>
      <c r="C6" s="147"/>
      <c r="D6" s="147"/>
      <c r="E6" s="146"/>
      <c r="F6" s="147"/>
      <c r="G6" s="147"/>
      <c r="H6" s="147"/>
      <c r="I6" s="147"/>
      <c r="J6" s="147"/>
      <c r="K6" s="147"/>
      <c r="L6" s="146"/>
      <c r="M6" s="147"/>
      <c r="N6" s="147"/>
      <c r="O6" s="147"/>
      <c r="P6" s="147"/>
      <c r="Q6" s="147"/>
    </row>
    <row r="7" spans="1:17" x14ac:dyDescent="0.2">
      <c r="A7" s="91"/>
      <c r="B7" s="93" t="s">
        <v>74</v>
      </c>
      <c r="C7" s="148">
        <v>0</v>
      </c>
      <c r="D7" s="148">
        <v>0</v>
      </c>
      <c r="E7" s="149">
        <v>0</v>
      </c>
      <c r="F7" s="148">
        <v>0</v>
      </c>
      <c r="G7" s="148">
        <v>0</v>
      </c>
      <c r="H7" s="149">
        <v>0</v>
      </c>
      <c r="I7" s="148">
        <v>0</v>
      </c>
      <c r="J7" s="148">
        <v>0</v>
      </c>
      <c r="K7" s="149">
        <v>0</v>
      </c>
      <c r="L7" s="148">
        <v>0</v>
      </c>
      <c r="M7" s="148">
        <v>0</v>
      </c>
      <c r="N7" s="149">
        <v>0</v>
      </c>
      <c r="O7" s="149">
        <v>0</v>
      </c>
      <c r="P7" s="149">
        <v>0</v>
      </c>
      <c r="Q7" s="149">
        <v>0</v>
      </c>
    </row>
    <row r="8" spans="1:17" x14ac:dyDescent="0.2">
      <c r="A8" s="91"/>
      <c r="B8" s="94" t="s">
        <v>75</v>
      </c>
      <c r="C8" s="150">
        <v>45222858.799999997</v>
      </c>
      <c r="D8" s="150">
        <v>540987299.88047922</v>
      </c>
      <c r="E8" s="149">
        <v>586210158.68047917</v>
      </c>
      <c r="F8" s="150">
        <v>20410.34</v>
      </c>
      <c r="G8" s="150">
        <v>35808553.509999998</v>
      </c>
      <c r="H8" s="149">
        <v>35828963.850000001</v>
      </c>
      <c r="I8" s="150">
        <v>397681125.510104</v>
      </c>
      <c r="J8" s="150">
        <v>1022204353.5385549</v>
      </c>
      <c r="K8" s="149">
        <v>1419885479.0486588</v>
      </c>
      <c r="L8" s="150">
        <v>4213990.87</v>
      </c>
      <c r="M8" s="150">
        <v>0</v>
      </c>
      <c r="N8" s="149">
        <v>4213990.87</v>
      </c>
      <c r="O8" s="149">
        <v>447138385.52010399</v>
      </c>
      <c r="P8" s="149">
        <v>1599043571.8790343</v>
      </c>
      <c r="Q8" s="149">
        <v>2046181957.3991382</v>
      </c>
    </row>
    <row r="9" spans="1:17" x14ac:dyDescent="0.2">
      <c r="A9" s="91"/>
      <c r="B9" s="95" t="s">
        <v>182</v>
      </c>
      <c r="C9" s="148">
        <v>25472243.319999993</v>
      </c>
      <c r="D9" s="148">
        <v>279974974.63347304</v>
      </c>
      <c r="E9" s="149">
        <v>305447217.95347303</v>
      </c>
      <c r="F9" s="148">
        <v>20410.34</v>
      </c>
      <c r="G9" s="148">
        <v>0</v>
      </c>
      <c r="H9" s="149">
        <v>20410.34</v>
      </c>
      <c r="I9" s="148">
        <v>164259596.99000001</v>
      </c>
      <c r="J9" s="148">
        <v>74847125.839455485</v>
      </c>
      <c r="K9" s="149">
        <v>239106722.82945549</v>
      </c>
      <c r="L9" s="148">
        <v>4213990.87</v>
      </c>
      <c r="M9" s="148">
        <v>0</v>
      </c>
      <c r="N9" s="149">
        <v>4213990.87</v>
      </c>
      <c r="O9" s="149">
        <v>193966241.52000001</v>
      </c>
      <c r="P9" s="149">
        <v>354822100.47292805</v>
      </c>
      <c r="Q9" s="149">
        <v>548788341.99292803</v>
      </c>
    </row>
    <row r="10" spans="1:17" x14ac:dyDescent="0.2">
      <c r="A10" s="91"/>
      <c r="B10" s="96" t="s">
        <v>183</v>
      </c>
      <c r="C10" s="148">
        <v>19750615.479999997</v>
      </c>
      <c r="D10" s="148">
        <v>261012325.24700597</v>
      </c>
      <c r="E10" s="149">
        <v>280762940.72700596</v>
      </c>
      <c r="F10" s="148">
        <v>0</v>
      </c>
      <c r="G10" s="148">
        <v>35808553.509999998</v>
      </c>
      <c r="H10" s="149">
        <v>35808553.509999998</v>
      </c>
      <c r="I10" s="148">
        <v>233421528.52010399</v>
      </c>
      <c r="J10" s="148">
        <v>947357227.69910026</v>
      </c>
      <c r="K10" s="149">
        <v>1180778756.2192042</v>
      </c>
      <c r="L10" s="148">
        <v>0</v>
      </c>
      <c r="M10" s="148">
        <v>0</v>
      </c>
      <c r="N10" s="149">
        <v>0</v>
      </c>
      <c r="O10" s="149">
        <v>253172144.00010401</v>
      </c>
      <c r="P10" s="149">
        <v>1244221471.4061058</v>
      </c>
      <c r="Q10" s="149">
        <v>1497393615.4062097</v>
      </c>
    </row>
    <row r="11" spans="1:17" x14ac:dyDescent="0.2">
      <c r="A11" s="91"/>
      <c r="B11" s="94" t="s">
        <v>184</v>
      </c>
      <c r="C11" s="150">
        <v>543908032.02999997</v>
      </c>
      <c r="D11" s="150">
        <v>398020078.95895791</v>
      </c>
      <c r="E11" s="149">
        <v>941928110.98895788</v>
      </c>
      <c r="F11" s="150">
        <v>146664219.91999999</v>
      </c>
      <c r="G11" s="150">
        <v>36441129.950294971</v>
      </c>
      <c r="H11" s="149">
        <v>183105349.87029496</v>
      </c>
      <c r="I11" s="150">
        <v>77481315.340000004</v>
      </c>
      <c r="J11" s="150">
        <v>36009841.94089599</v>
      </c>
      <c r="K11" s="149">
        <v>113491157.28089599</v>
      </c>
      <c r="L11" s="150">
        <v>3052911310.0336685</v>
      </c>
      <c r="M11" s="150">
        <v>126865045.01247501</v>
      </c>
      <c r="N11" s="149">
        <v>3179776355.0461435</v>
      </c>
      <c r="O11" s="149">
        <v>3820964877.3236685</v>
      </c>
      <c r="P11" s="149">
        <v>597336095.86262894</v>
      </c>
      <c r="Q11" s="149">
        <v>4418300973.1862974</v>
      </c>
    </row>
    <row r="12" spans="1:17" ht="25.5" x14ac:dyDescent="0.2">
      <c r="A12" s="91"/>
      <c r="B12" s="97" t="s">
        <v>185</v>
      </c>
      <c r="C12" s="148">
        <v>536806715.11000001</v>
      </c>
      <c r="D12" s="148">
        <v>255082169.23967588</v>
      </c>
      <c r="E12" s="149">
        <v>791888884.34967589</v>
      </c>
      <c r="F12" s="148">
        <v>87079926.770000011</v>
      </c>
      <c r="G12" s="148">
        <v>36320823.285452008</v>
      </c>
      <c r="H12" s="149">
        <v>123400750.05545202</v>
      </c>
      <c r="I12" s="148">
        <v>77481315.340000004</v>
      </c>
      <c r="J12" s="148">
        <v>36009841.940896004</v>
      </c>
      <c r="K12" s="149">
        <v>113491157.28089601</v>
      </c>
      <c r="L12" s="148">
        <v>3047897701.1636682</v>
      </c>
      <c r="M12" s="148">
        <v>57013465.843675137</v>
      </c>
      <c r="N12" s="149">
        <v>3104911167.0073433</v>
      </c>
      <c r="O12" s="149">
        <v>3749265658.3836679</v>
      </c>
      <c r="P12" s="149">
        <v>384426300.3097043</v>
      </c>
      <c r="Q12" s="149">
        <v>4133691958.6933722</v>
      </c>
    </row>
    <row r="13" spans="1:17" ht="25.5" x14ac:dyDescent="0.2">
      <c r="A13" s="91"/>
      <c r="B13" s="97" t="s">
        <v>186</v>
      </c>
      <c r="C13" s="148">
        <v>7101316.9199999999</v>
      </c>
      <c r="D13" s="148">
        <v>142937909.719282</v>
      </c>
      <c r="E13" s="149">
        <v>150039226.63928199</v>
      </c>
      <c r="F13" s="148">
        <v>59584293.149999999</v>
      </c>
      <c r="G13" s="148">
        <v>120306.66484300047</v>
      </c>
      <c r="H13" s="149">
        <v>59704599.814842999</v>
      </c>
      <c r="I13" s="148">
        <v>0</v>
      </c>
      <c r="J13" s="148">
        <v>0</v>
      </c>
      <c r="K13" s="149">
        <v>0</v>
      </c>
      <c r="L13" s="148">
        <v>5013608.87</v>
      </c>
      <c r="M13" s="148">
        <v>69851579.168799996</v>
      </c>
      <c r="N13" s="149">
        <v>74865188.038800001</v>
      </c>
      <c r="O13" s="149">
        <v>71699218.939999998</v>
      </c>
      <c r="P13" s="149">
        <v>212909795.55292499</v>
      </c>
      <c r="Q13" s="149">
        <v>284609014.49292499</v>
      </c>
    </row>
    <row r="14" spans="1:17" x14ac:dyDescent="0.2">
      <c r="A14" s="91"/>
      <c r="B14" s="98" t="s">
        <v>187</v>
      </c>
      <c r="C14" s="150">
        <v>589130890.83000004</v>
      </c>
      <c r="D14" s="150">
        <v>939007378.83943665</v>
      </c>
      <c r="E14" s="149">
        <v>1528138269.6694367</v>
      </c>
      <c r="F14" s="150">
        <v>146684630.25999999</v>
      </c>
      <c r="G14" s="150">
        <v>72249683.460294992</v>
      </c>
      <c r="H14" s="149">
        <v>218934313.72029498</v>
      </c>
      <c r="I14" s="150">
        <v>475162440.85010397</v>
      </c>
      <c r="J14" s="150">
        <v>1058214195.4794508</v>
      </c>
      <c r="K14" s="149">
        <v>1533376636.3295548</v>
      </c>
      <c r="L14" s="150">
        <v>3057125300.9036684</v>
      </c>
      <c r="M14" s="150">
        <v>126865045.01247501</v>
      </c>
      <c r="N14" s="149">
        <v>3183990345.9161434</v>
      </c>
      <c r="O14" s="149">
        <v>4268103262.8437681</v>
      </c>
      <c r="P14" s="149">
        <v>2196379667.7416706</v>
      </c>
      <c r="Q14" s="149">
        <v>6464482930.5854387</v>
      </c>
    </row>
    <row r="15" spans="1:17" x14ac:dyDescent="0.2">
      <c r="A15" s="91"/>
      <c r="B15" s="146" t="s">
        <v>188</v>
      </c>
      <c r="C15" s="151"/>
      <c r="D15" s="151"/>
      <c r="E15" s="152"/>
      <c r="F15" s="151"/>
      <c r="G15" s="151"/>
      <c r="H15" s="151"/>
      <c r="I15" s="151"/>
      <c r="J15" s="151"/>
      <c r="K15" s="151"/>
      <c r="L15" s="152"/>
      <c r="M15" s="151"/>
      <c r="N15" s="151"/>
      <c r="O15" s="151"/>
      <c r="P15" s="151"/>
      <c r="Q15" s="151"/>
    </row>
    <row r="16" spans="1:17" x14ac:dyDescent="0.2">
      <c r="A16" s="91"/>
      <c r="B16" s="93" t="s">
        <v>76</v>
      </c>
      <c r="C16" s="150">
        <v>5981814821.5417995</v>
      </c>
      <c r="D16" s="150">
        <v>4863152488.503561</v>
      </c>
      <c r="E16" s="149">
        <v>10844967310.045361</v>
      </c>
      <c r="F16" s="150">
        <v>2408840472.4591999</v>
      </c>
      <c r="G16" s="150">
        <v>1231721401.1739683</v>
      </c>
      <c r="H16" s="149">
        <v>3640561873.6331682</v>
      </c>
      <c r="I16" s="150">
        <v>2537474034.8100004</v>
      </c>
      <c r="J16" s="150">
        <v>815429447.9772172</v>
      </c>
      <c r="K16" s="149">
        <v>3352903482.7872176</v>
      </c>
      <c r="L16" s="150">
        <v>1467262762.266</v>
      </c>
      <c r="M16" s="150">
        <v>146290281.4347949</v>
      </c>
      <c r="N16" s="149">
        <v>1613553043.7007949</v>
      </c>
      <c r="O16" s="149">
        <v>12395392091.076998</v>
      </c>
      <c r="P16" s="149">
        <v>7056593619.089529</v>
      </c>
      <c r="Q16" s="149">
        <v>19451985710.166527</v>
      </c>
    </row>
    <row r="17" spans="1:17" x14ac:dyDescent="0.2">
      <c r="A17" s="91"/>
      <c r="B17" s="99" t="s">
        <v>77</v>
      </c>
      <c r="C17" s="153">
        <v>5882532492.8453007</v>
      </c>
      <c r="D17" s="153">
        <v>4173720773.2504139</v>
      </c>
      <c r="E17" s="149">
        <v>10056253266.095715</v>
      </c>
      <c r="F17" s="153">
        <v>2407998486.9992003</v>
      </c>
      <c r="G17" s="153">
        <v>1174392694.871562</v>
      </c>
      <c r="H17" s="149">
        <v>3582391181.8707623</v>
      </c>
      <c r="I17" s="153">
        <v>2534073291.2600002</v>
      </c>
      <c r="J17" s="153">
        <v>683876440.10413694</v>
      </c>
      <c r="K17" s="149">
        <v>3217949731.3641372</v>
      </c>
      <c r="L17" s="153">
        <v>1464036839.766</v>
      </c>
      <c r="M17" s="153">
        <v>119678621.87410688</v>
      </c>
      <c r="N17" s="149">
        <v>1583715461.6401069</v>
      </c>
      <c r="O17" s="149">
        <v>12288641110.870502</v>
      </c>
      <c r="P17" s="149">
        <v>6151668530.1002235</v>
      </c>
      <c r="Q17" s="149">
        <v>18440309640.970726</v>
      </c>
    </row>
    <row r="18" spans="1:17" x14ac:dyDescent="0.2">
      <c r="A18" s="91"/>
      <c r="B18" s="99" t="s">
        <v>78</v>
      </c>
      <c r="C18" s="153">
        <v>99282328.696499988</v>
      </c>
      <c r="D18" s="153">
        <v>689431715.25314462</v>
      </c>
      <c r="E18" s="149">
        <v>788714043.94964457</v>
      </c>
      <c r="F18" s="153">
        <v>841985.46</v>
      </c>
      <c r="G18" s="153">
        <v>57328706.302404001</v>
      </c>
      <c r="H18" s="149">
        <v>58170691.762404002</v>
      </c>
      <c r="I18" s="153">
        <v>3400743.55</v>
      </c>
      <c r="J18" s="153">
        <v>131553007.87308</v>
      </c>
      <c r="K18" s="149">
        <v>134953751.42308</v>
      </c>
      <c r="L18" s="153">
        <v>3225922.5</v>
      </c>
      <c r="M18" s="153">
        <v>26611659.560688</v>
      </c>
      <c r="N18" s="149">
        <v>29837582.060688</v>
      </c>
      <c r="O18" s="149">
        <v>106750980.20649999</v>
      </c>
      <c r="P18" s="149">
        <v>904925088.98931646</v>
      </c>
      <c r="Q18" s="149">
        <v>1011676069.1958165</v>
      </c>
    </row>
    <row r="19" spans="1:17" x14ac:dyDescent="0.2">
      <c r="A19" s="91"/>
      <c r="B19" s="93" t="s">
        <v>79</v>
      </c>
      <c r="C19" s="150">
        <v>2919199578.5503039</v>
      </c>
      <c r="D19" s="150">
        <v>6243877491.1786671</v>
      </c>
      <c r="E19" s="149">
        <v>9163077069.7289715</v>
      </c>
      <c r="F19" s="150">
        <v>885131945.940799</v>
      </c>
      <c r="G19" s="150">
        <v>3332982879.6485825</v>
      </c>
      <c r="H19" s="149">
        <v>4218114825.5893812</v>
      </c>
      <c r="I19" s="150">
        <v>4673678703.1241961</v>
      </c>
      <c r="J19" s="150">
        <v>7508902280.2311659</v>
      </c>
      <c r="K19" s="149">
        <v>12182580983.355362</v>
      </c>
      <c r="L19" s="150">
        <v>1924685667.2128999</v>
      </c>
      <c r="M19" s="150">
        <v>1765337195.4086092</v>
      </c>
      <c r="N19" s="149">
        <v>3690022862.6215091</v>
      </c>
      <c r="O19" s="149">
        <v>10402695894.828197</v>
      </c>
      <c r="P19" s="149">
        <v>18889872396.585327</v>
      </c>
      <c r="Q19" s="149">
        <v>29292568291.413525</v>
      </c>
    </row>
    <row r="20" spans="1:17" x14ac:dyDescent="0.2">
      <c r="A20" s="91"/>
      <c r="B20" s="99" t="s">
        <v>80</v>
      </c>
      <c r="C20" s="153">
        <v>2583641423.0023036</v>
      </c>
      <c r="D20" s="153">
        <v>2828925751.0295577</v>
      </c>
      <c r="E20" s="149">
        <v>5412567174.0318613</v>
      </c>
      <c r="F20" s="153">
        <v>787653335.14079916</v>
      </c>
      <c r="G20" s="153">
        <v>2373657113.026587</v>
      </c>
      <c r="H20" s="149">
        <v>3161310448.1673861</v>
      </c>
      <c r="I20" s="153">
        <v>3988812230.9141965</v>
      </c>
      <c r="J20" s="153">
        <v>5644231460.3186035</v>
      </c>
      <c r="K20" s="149">
        <v>9633043691.2327995</v>
      </c>
      <c r="L20" s="153">
        <v>1614055847.1796999</v>
      </c>
      <c r="M20" s="153">
        <v>1264974483.6456103</v>
      </c>
      <c r="N20" s="149">
        <v>2879030330.8253102</v>
      </c>
      <c r="O20" s="149">
        <v>8974162836.2370014</v>
      </c>
      <c r="P20" s="149">
        <v>12141700922.960348</v>
      </c>
      <c r="Q20" s="149">
        <v>21115863759.19735</v>
      </c>
    </row>
    <row r="21" spans="1:17" x14ac:dyDescent="0.2">
      <c r="A21" s="91"/>
      <c r="B21" s="99" t="s">
        <v>81</v>
      </c>
      <c r="C21" s="153">
        <v>335558155.54799998</v>
      </c>
      <c r="D21" s="153">
        <v>3414951740.1491036</v>
      </c>
      <c r="E21" s="149">
        <v>3750509895.6971035</v>
      </c>
      <c r="F21" s="153">
        <v>97478610.800000012</v>
      </c>
      <c r="G21" s="153">
        <v>959325766.62199998</v>
      </c>
      <c r="H21" s="149">
        <v>1056804377.4219999</v>
      </c>
      <c r="I21" s="153">
        <v>684866472.21000028</v>
      </c>
      <c r="J21" s="153">
        <v>1864670819.9125531</v>
      </c>
      <c r="K21" s="149">
        <v>2549537292.1225533</v>
      </c>
      <c r="L21" s="153">
        <v>310629820.03319997</v>
      </c>
      <c r="M21" s="153">
        <v>500362711.76299924</v>
      </c>
      <c r="N21" s="149">
        <v>810992531.7961992</v>
      </c>
      <c r="O21" s="149">
        <v>1428533058.5911999</v>
      </c>
      <c r="P21" s="149">
        <v>6748171473.6249571</v>
      </c>
      <c r="Q21" s="149">
        <v>8176704532.216157</v>
      </c>
    </row>
    <row r="22" spans="1:17" ht="25.5" x14ac:dyDescent="0.2">
      <c r="A22" s="91"/>
      <c r="B22" s="100" t="s">
        <v>189</v>
      </c>
      <c r="C22" s="154">
        <v>8901014400.092104</v>
      </c>
      <c r="D22" s="154">
        <v>11107029979.682226</v>
      </c>
      <c r="E22" s="149">
        <v>20008044379.77433</v>
      </c>
      <c r="F22" s="154">
        <v>3293972418.3999991</v>
      </c>
      <c r="G22" s="154">
        <v>4564704280.8225498</v>
      </c>
      <c r="H22" s="149">
        <v>7858676699.2225494</v>
      </c>
      <c r="I22" s="154">
        <v>7211152737.9341955</v>
      </c>
      <c r="J22" s="154">
        <v>8324331728.2083731</v>
      </c>
      <c r="K22" s="149">
        <v>15535484466.142569</v>
      </c>
      <c r="L22" s="154">
        <v>3391948429.4789</v>
      </c>
      <c r="M22" s="154">
        <v>1911627476.8434076</v>
      </c>
      <c r="N22" s="149">
        <v>5303575906.3223076</v>
      </c>
      <c r="O22" s="149">
        <v>22798087985.905197</v>
      </c>
      <c r="P22" s="149">
        <v>25946466015.674889</v>
      </c>
      <c r="Q22" s="149">
        <v>48744554001.580086</v>
      </c>
    </row>
    <row r="23" spans="1:17" x14ac:dyDescent="0.2">
      <c r="A23" s="91"/>
      <c r="B23" s="101" t="s">
        <v>44</v>
      </c>
      <c r="C23" s="150">
        <v>9490145290.922102</v>
      </c>
      <c r="D23" s="150">
        <v>12046037358.521658</v>
      </c>
      <c r="E23" s="149">
        <v>21536182649.44376</v>
      </c>
      <c r="F23" s="150">
        <v>3440657048.6599994</v>
      </c>
      <c r="G23" s="150">
        <v>4636953964.2828426</v>
      </c>
      <c r="H23" s="149">
        <v>8077611012.9428415</v>
      </c>
      <c r="I23" s="150">
        <v>7686315178.784296</v>
      </c>
      <c r="J23" s="150">
        <v>9382545923.6878242</v>
      </c>
      <c r="K23" s="149">
        <v>17068861102.47212</v>
      </c>
      <c r="L23" s="150">
        <v>6449073730.3825684</v>
      </c>
      <c r="M23" s="150">
        <v>2038492521.8558846</v>
      </c>
      <c r="N23" s="149">
        <v>8487566252.2384529</v>
      </c>
      <c r="O23" s="149">
        <v>27066191248.748966</v>
      </c>
      <c r="P23" s="149">
        <v>28142845683.416523</v>
      </c>
      <c r="Q23" s="149">
        <v>55209036932.165489</v>
      </c>
    </row>
    <row r="24" spans="1:17" x14ac:dyDescent="0.2">
      <c r="Q24" s="167">
        <f>Q23-BS!H29</f>
        <v>-631.04340362548828</v>
      </c>
    </row>
  </sheetData>
  <mergeCells count="6">
    <mergeCell ref="O4:Q4"/>
    <mergeCell ref="B4:B5"/>
    <mergeCell ref="C4:E4"/>
    <mergeCell ref="F4:H4"/>
    <mergeCell ref="I4:K4"/>
    <mergeCell ref="L4:N4"/>
  </mergeCells>
  <pageMargins left="0.7" right="0.7" top="0.75" bottom="0.75" header="0.3" footer="0.3"/>
  <pageSetup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Q23"/>
  <sheetViews>
    <sheetView view="pageBreakPreview" zoomScaleNormal="100" zoomScaleSheetLayoutView="100" workbookViewId="0">
      <selection activeCell="B2" sqref="B2"/>
    </sheetView>
  </sheetViews>
  <sheetFormatPr defaultColWidth="9.140625" defaultRowHeight="12.75" x14ac:dyDescent="0.2"/>
  <cols>
    <col min="1" max="1" width="6.140625" style="52" bestFit="1" customWidth="1"/>
    <col min="2" max="2" width="47.85546875" style="52" bestFit="1" customWidth="1"/>
    <col min="3" max="7" width="10.140625" style="52" bestFit="1" customWidth="1"/>
    <col min="8" max="11" width="11.42578125" style="52" customWidth="1"/>
    <col min="12" max="14" width="9.140625" style="52"/>
    <col min="15" max="17" width="9.85546875" style="52" bestFit="1" customWidth="1"/>
    <col min="18" max="16384" width="9.140625" style="52"/>
  </cols>
  <sheetData>
    <row r="1" spans="1:17" x14ac:dyDescent="0.2">
      <c r="B1" s="102" t="s">
        <v>24</v>
      </c>
    </row>
    <row r="2" spans="1:17" x14ac:dyDescent="0.2">
      <c r="A2" s="55"/>
      <c r="B2" s="67">
        <f>BS!B3</f>
        <v>45443</v>
      </c>
      <c r="C2" s="54"/>
      <c r="D2" s="54"/>
      <c r="E2" s="54"/>
      <c r="F2" s="54"/>
      <c r="G2" s="53"/>
      <c r="H2" s="53"/>
      <c r="I2" s="53"/>
      <c r="J2" s="53"/>
      <c r="K2" s="4" t="s">
        <v>54</v>
      </c>
    </row>
    <row r="3" spans="1:17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7" ht="12.75" customHeight="1" x14ac:dyDescent="0.2">
      <c r="A4" s="201"/>
      <c r="B4" s="198"/>
      <c r="C4" s="197" t="s">
        <v>252</v>
      </c>
      <c r="D4" s="197"/>
      <c r="E4" s="197"/>
      <c r="F4" s="197" t="s">
        <v>253</v>
      </c>
      <c r="G4" s="197"/>
      <c r="H4" s="197"/>
      <c r="I4" s="197" t="s">
        <v>254</v>
      </c>
      <c r="J4" s="197"/>
      <c r="K4" s="197"/>
      <c r="L4" s="200" t="s">
        <v>255</v>
      </c>
      <c r="M4" s="200"/>
      <c r="N4" s="200"/>
      <c r="O4" s="197" t="s">
        <v>256</v>
      </c>
      <c r="P4" s="197"/>
      <c r="Q4" s="197"/>
    </row>
    <row r="5" spans="1:17" x14ac:dyDescent="0.2">
      <c r="A5" s="202"/>
      <c r="B5" s="199"/>
      <c r="C5" s="143" t="s">
        <v>22</v>
      </c>
      <c r="D5" s="144" t="s">
        <v>23</v>
      </c>
      <c r="E5" s="143" t="s">
        <v>13</v>
      </c>
      <c r="F5" s="143" t="s">
        <v>22</v>
      </c>
      <c r="G5" s="144" t="s">
        <v>23</v>
      </c>
      <c r="H5" s="143" t="s">
        <v>13</v>
      </c>
      <c r="I5" s="143" t="s">
        <v>22</v>
      </c>
      <c r="J5" s="144" t="s">
        <v>23</v>
      </c>
      <c r="K5" s="143" t="s">
        <v>13</v>
      </c>
      <c r="L5" s="143" t="s">
        <v>22</v>
      </c>
      <c r="M5" s="144" t="s">
        <v>23</v>
      </c>
      <c r="N5" s="143" t="s">
        <v>13</v>
      </c>
      <c r="O5" s="143" t="s">
        <v>22</v>
      </c>
      <c r="P5" s="144" t="s">
        <v>23</v>
      </c>
      <c r="Q5" s="143" t="s">
        <v>13</v>
      </c>
    </row>
    <row r="6" spans="1:17" x14ac:dyDescent="0.2">
      <c r="A6" s="155"/>
      <c r="B6" s="146" t="s">
        <v>257</v>
      </c>
      <c r="C6" s="147"/>
      <c r="D6" s="147"/>
      <c r="E6" s="146"/>
      <c r="F6" s="147"/>
      <c r="G6" s="147"/>
      <c r="H6" s="147"/>
      <c r="I6" s="147"/>
      <c r="J6" s="147"/>
      <c r="K6" s="147"/>
      <c r="L6" s="146"/>
      <c r="M6" s="147"/>
      <c r="N6" s="147"/>
      <c r="O6" s="147"/>
      <c r="P6" s="147"/>
      <c r="Q6" s="147"/>
    </row>
    <row r="7" spans="1:17" x14ac:dyDescent="0.2">
      <c r="A7" s="155"/>
      <c r="B7" s="93" t="s">
        <v>258</v>
      </c>
      <c r="C7" s="148">
        <f>'RC-D'!C7</f>
        <v>0</v>
      </c>
      <c r="D7" s="148">
        <f>'RC-D'!D7</f>
        <v>0</v>
      </c>
      <c r="E7" s="149">
        <f>'RC-D'!E7</f>
        <v>0</v>
      </c>
      <c r="F7" s="148">
        <f>'RC-D'!F7</f>
        <v>0</v>
      </c>
      <c r="G7" s="148">
        <f>'RC-D'!G7</f>
        <v>0</v>
      </c>
      <c r="H7" s="149">
        <f>'RC-D'!H7</f>
        <v>0</v>
      </c>
      <c r="I7" s="148">
        <f>'RC-D'!I7</f>
        <v>0</v>
      </c>
      <c r="J7" s="148">
        <f>'RC-D'!J7</f>
        <v>0</v>
      </c>
      <c r="K7" s="149">
        <f>'RC-D'!K7</f>
        <v>0</v>
      </c>
      <c r="L7" s="148">
        <f>'RC-D'!L7</f>
        <v>0</v>
      </c>
      <c r="M7" s="148">
        <f>'RC-D'!M7</f>
        <v>0</v>
      </c>
      <c r="N7" s="149">
        <f>'RC-D'!N7</f>
        <v>0</v>
      </c>
      <c r="O7" s="149">
        <f>'RC-D'!O7</f>
        <v>0</v>
      </c>
      <c r="P7" s="149">
        <f>'RC-D'!P7</f>
        <v>0</v>
      </c>
      <c r="Q7" s="149">
        <f>'RC-D'!Q7</f>
        <v>0</v>
      </c>
    </row>
    <row r="8" spans="1:17" x14ac:dyDescent="0.2">
      <c r="A8" s="155"/>
      <c r="B8" s="94" t="s">
        <v>259</v>
      </c>
      <c r="C8" s="150">
        <f>'RC-D'!C8</f>
        <v>45222858.799999997</v>
      </c>
      <c r="D8" s="150">
        <f>'RC-D'!D8</f>
        <v>540987299.88047922</v>
      </c>
      <c r="E8" s="149">
        <f>'RC-D'!E8</f>
        <v>586210158.68047917</v>
      </c>
      <c r="F8" s="150">
        <f>'RC-D'!F8</f>
        <v>20410.34</v>
      </c>
      <c r="G8" s="150">
        <f>'RC-D'!G8</f>
        <v>35808553.509999998</v>
      </c>
      <c r="H8" s="149">
        <f>'RC-D'!H8</f>
        <v>35828963.850000001</v>
      </c>
      <c r="I8" s="150">
        <f>'RC-D'!I8</f>
        <v>397681125.510104</v>
      </c>
      <c r="J8" s="150">
        <f>'RC-D'!J8</f>
        <v>1022204353.5385549</v>
      </c>
      <c r="K8" s="149">
        <f>'RC-D'!K8</f>
        <v>1419885479.0486588</v>
      </c>
      <c r="L8" s="150">
        <f>'RC-D'!L8</f>
        <v>4213990.87</v>
      </c>
      <c r="M8" s="150">
        <f>'RC-D'!M8</f>
        <v>0</v>
      </c>
      <c r="N8" s="149">
        <f>'RC-D'!N8</f>
        <v>4213990.87</v>
      </c>
      <c r="O8" s="149">
        <f>'RC-D'!O8</f>
        <v>447138385.52010399</v>
      </c>
      <c r="P8" s="149">
        <f>'RC-D'!P8</f>
        <v>1599043571.8790343</v>
      </c>
      <c r="Q8" s="149">
        <f>'RC-D'!Q8</f>
        <v>2046181957.3991382</v>
      </c>
    </row>
    <row r="9" spans="1:17" x14ac:dyDescent="0.2">
      <c r="A9" s="155"/>
      <c r="B9" s="95" t="s">
        <v>260</v>
      </c>
      <c r="C9" s="148">
        <f>'RC-D'!C9</f>
        <v>25472243.319999993</v>
      </c>
      <c r="D9" s="148">
        <f>'RC-D'!D9</f>
        <v>279974974.63347304</v>
      </c>
      <c r="E9" s="149">
        <f>'RC-D'!E9</f>
        <v>305447217.95347303</v>
      </c>
      <c r="F9" s="148">
        <f>'RC-D'!F9</f>
        <v>20410.34</v>
      </c>
      <c r="G9" s="148">
        <f>'RC-D'!G9</f>
        <v>0</v>
      </c>
      <c r="H9" s="149">
        <f>'RC-D'!H9</f>
        <v>20410.34</v>
      </c>
      <c r="I9" s="148">
        <f>'RC-D'!I9</f>
        <v>164259596.99000001</v>
      </c>
      <c r="J9" s="148">
        <f>'RC-D'!J9</f>
        <v>74847125.839455485</v>
      </c>
      <c r="K9" s="149">
        <f>'RC-D'!K9</f>
        <v>239106722.82945549</v>
      </c>
      <c r="L9" s="148">
        <f>'RC-D'!L9</f>
        <v>4213990.87</v>
      </c>
      <c r="M9" s="148">
        <f>'RC-D'!M9</f>
        <v>0</v>
      </c>
      <c r="N9" s="149">
        <f>'RC-D'!N9</f>
        <v>4213990.87</v>
      </c>
      <c r="O9" s="149">
        <f>'RC-D'!O9</f>
        <v>193966241.52000001</v>
      </c>
      <c r="P9" s="149">
        <f>'RC-D'!P9</f>
        <v>354822100.47292805</v>
      </c>
      <c r="Q9" s="149">
        <f>'RC-D'!Q9</f>
        <v>548788341.99292803</v>
      </c>
    </row>
    <row r="10" spans="1:17" x14ac:dyDescent="0.2">
      <c r="A10" s="155"/>
      <c r="B10" s="96" t="s">
        <v>261</v>
      </c>
      <c r="C10" s="148">
        <f>'RC-D'!C10</f>
        <v>19750615.479999997</v>
      </c>
      <c r="D10" s="148">
        <f>'RC-D'!D10</f>
        <v>261012325.24700597</v>
      </c>
      <c r="E10" s="149">
        <f>'RC-D'!E10</f>
        <v>280762940.72700596</v>
      </c>
      <c r="F10" s="148">
        <f>'RC-D'!F10</f>
        <v>0</v>
      </c>
      <c r="G10" s="148">
        <f>'RC-D'!G10</f>
        <v>35808553.509999998</v>
      </c>
      <c r="H10" s="149">
        <f>'RC-D'!H10</f>
        <v>35808553.509999998</v>
      </c>
      <c r="I10" s="148">
        <f>'RC-D'!I10</f>
        <v>233421528.52010399</v>
      </c>
      <c r="J10" s="148">
        <f>'RC-D'!J10</f>
        <v>947357227.69910026</v>
      </c>
      <c r="K10" s="149">
        <f>'RC-D'!K10</f>
        <v>1180778756.2192042</v>
      </c>
      <c r="L10" s="148">
        <f>'RC-D'!L10</f>
        <v>0</v>
      </c>
      <c r="M10" s="148">
        <f>'RC-D'!M10</f>
        <v>0</v>
      </c>
      <c r="N10" s="149">
        <f>'RC-D'!N10</f>
        <v>0</v>
      </c>
      <c r="O10" s="149">
        <f>'RC-D'!O10</f>
        <v>253172144.00010401</v>
      </c>
      <c r="P10" s="149">
        <f>'RC-D'!P10</f>
        <v>1244221471.4061058</v>
      </c>
      <c r="Q10" s="149">
        <f>'RC-D'!Q10</f>
        <v>1497393615.4062097</v>
      </c>
    </row>
    <row r="11" spans="1:17" x14ac:dyDescent="0.2">
      <c r="A11" s="155"/>
      <c r="B11" s="94" t="s">
        <v>262</v>
      </c>
      <c r="C11" s="150">
        <f>'RC-D'!C11</f>
        <v>543908032.02999997</v>
      </c>
      <c r="D11" s="150">
        <f>'RC-D'!D11</f>
        <v>398020078.95895791</v>
      </c>
      <c r="E11" s="149">
        <f>'RC-D'!E11</f>
        <v>941928110.98895788</v>
      </c>
      <c r="F11" s="150">
        <f>'RC-D'!F11</f>
        <v>146664219.91999999</v>
      </c>
      <c r="G11" s="150">
        <f>'RC-D'!G11</f>
        <v>36441129.950294971</v>
      </c>
      <c r="H11" s="149">
        <f>'RC-D'!H11</f>
        <v>183105349.87029496</v>
      </c>
      <c r="I11" s="150">
        <f>'RC-D'!I11</f>
        <v>77481315.340000004</v>
      </c>
      <c r="J11" s="150">
        <f>'RC-D'!J11</f>
        <v>36009841.94089599</v>
      </c>
      <c r="K11" s="149">
        <f>'RC-D'!K11</f>
        <v>113491157.28089599</v>
      </c>
      <c r="L11" s="150">
        <f>'RC-D'!L11</f>
        <v>3052911310.0336685</v>
      </c>
      <c r="M11" s="150">
        <f>'RC-D'!M11</f>
        <v>126865045.01247501</v>
      </c>
      <c r="N11" s="149">
        <f>'RC-D'!N11</f>
        <v>3179776355.0461435</v>
      </c>
      <c r="O11" s="149">
        <f>'RC-D'!O11</f>
        <v>3820964877.3236685</v>
      </c>
      <c r="P11" s="149">
        <f>'RC-D'!P11</f>
        <v>597336095.86262894</v>
      </c>
      <c r="Q11" s="149">
        <f>'RC-D'!Q11</f>
        <v>4418300973.1862974</v>
      </c>
    </row>
    <row r="12" spans="1:17" x14ac:dyDescent="0.2">
      <c r="A12" s="155"/>
      <c r="B12" s="97" t="s">
        <v>263</v>
      </c>
      <c r="C12" s="148">
        <f>'RC-D'!C12</f>
        <v>536806715.11000001</v>
      </c>
      <c r="D12" s="148">
        <f>'RC-D'!D12</f>
        <v>255082169.23967588</v>
      </c>
      <c r="E12" s="149">
        <f>'RC-D'!E12</f>
        <v>791888884.34967589</v>
      </c>
      <c r="F12" s="148">
        <f>'RC-D'!F12</f>
        <v>87079926.770000011</v>
      </c>
      <c r="G12" s="148">
        <f>'RC-D'!G12</f>
        <v>36320823.285452008</v>
      </c>
      <c r="H12" s="149">
        <f>'RC-D'!H12</f>
        <v>123400750.05545202</v>
      </c>
      <c r="I12" s="148">
        <f>'RC-D'!I12</f>
        <v>77481315.340000004</v>
      </c>
      <c r="J12" s="148">
        <f>'RC-D'!J12</f>
        <v>36009841.940896004</v>
      </c>
      <c r="K12" s="149">
        <f>'RC-D'!K12</f>
        <v>113491157.28089601</v>
      </c>
      <c r="L12" s="148">
        <f>'RC-D'!L12</f>
        <v>3047897701.1636682</v>
      </c>
      <c r="M12" s="148">
        <f>'RC-D'!M12</f>
        <v>57013465.843675137</v>
      </c>
      <c r="N12" s="149">
        <f>'RC-D'!N12</f>
        <v>3104911167.0073433</v>
      </c>
      <c r="O12" s="149">
        <f>'RC-D'!O12</f>
        <v>3749265658.3836679</v>
      </c>
      <c r="P12" s="149">
        <f>'RC-D'!P12</f>
        <v>384426300.3097043</v>
      </c>
      <c r="Q12" s="149">
        <f>'RC-D'!Q12</f>
        <v>4133691958.6933722</v>
      </c>
    </row>
    <row r="13" spans="1:17" x14ac:dyDescent="0.2">
      <c r="A13" s="155"/>
      <c r="B13" s="97" t="s">
        <v>264</v>
      </c>
      <c r="C13" s="148">
        <f>'RC-D'!C13</f>
        <v>7101316.9199999999</v>
      </c>
      <c r="D13" s="148">
        <f>'RC-D'!D13</f>
        <v>142937909.719282</v>
      </c>
      <c r="E13" s="149">
        <f>'RC-D'!E13</f>
        <v>150039226.63928199</v>
      </c>
      <c r="F13" s="148">
        <f>'RC-D'!F13</f>
        <v>59584293.149999999</v>
      </c>
      <c r="G13" s="148">
        <f>'RC-D'!G13</f>
        <v>120306.66484300047</v>
      </c>
      <c r="H13" s="149">
        <f>'RC-D'!H13</f>
        <v>59704599.814842999</v>
      </c>
      <c r="I13" s="148">
        <f>'RC-D'!I13</f>
        <v>0</v>
      </c>
      <c r="J13" s="148">
        <f>'RC-D'!J13</f>
        <v>0</v>
      </c>
      <c r="K13" s="149">
        <f>'RC-D'!K13</f>
        <v>0</v>
      </c>
      <c r="L13" s="148">
        <f>'RC-D'!L13</f>
        <v>5013608.87</v>
      </c>
      <c r="M13" s="148">
        <f>'RC-D'!M13</f>
        <v>69851579.168799996</v>
      </c>
      <c r="N13" s="149">
        <f>'RC-D'!N13</f>
        <v>74865188.038800001</v>
      </c>
      <c r="O13" s="149">
        <f>'RC-D'!O13</f>
        <v>71699218.939999998</v>
      </c>
      <c r="P13" s="149">
        <f>'RC-D'!P13</f>
        <v>212909795.55292499</v>
      </c>
      <c r="Q13" s="149">
        <f>'RC-D'!Q13</f>
        <v>284609014.49292499</v>
      </c>
    </row>
    <row r="14" spans="1:17" x14ac:dyDescent="0.2">
      <c r="A14" s="155"/>
      <c r="B14" s="98" t="s">
        <v>265</v>
      </c>
      <c r="C14" s="150">
        <f>'RC-D'!C14</f>
        <v>589130890.83000004</v>
      </c>
      <c r="D14" s="150">
        <f>'RC-D'!D14</f>
        <v>939007378.83943665</v>
      </c>
      <c r="E14" s="149">
        <f>'RC-D'!E14</f>
        <v>1528138269.6694367</v>
      </c>
      <c r="F14" s="150">
        <f>'RC-D'!F14</f>
        <v>146684630.25999999</v>
      </c>
      <c r="G14" s="150">
        <f>'RC-D'!G14</f>
        <v>72249683.460294992</v>
      </c>
      <c r="H14" s="149">
        <f>'RC-D'!H14</f>
        <v>218934313.72029498</v>
      </c>
      <c r="I14" s="150">
        <f>'RC-D'!I14</f>
        <v>475162440.85010397</v>
      </c>
      <c r="J14" s="150">
        <f>'RC-D'!J14</f>
        <v>1058214195.4794508</v>
      </c>
      <c r="K14" s="149">
        <f>'RC-D'!K14</f>
        <v>1533376636.3295548</v>
      </c>
      <c r="L14" s="150">
        <f>'RC-D'!L14</f>
        <v>3057125300.9036684</v>
      </c>
      <c r="M14" s="150">
        <f>'RC-D'!M14</f>
        <v>126865045.01247501</v>
      </c>
      <c r="N14" s="149">
        <f>'RC-D'!N14</f>
        <v>3183990345.9161434</v>
      </c>
      <c r="O14" s="149">
        <f>'RC-D'!O14</f>
        <v>4268103262.8437681</v>
      </c>
      <c r="P14" s="149">
        <f>'RC-D'!P14</f>
        <v>2196379667.7416706</v>
      </c>
      <c r="Q14" s="149">
        <f>'RC-D'!Q14</f>
        <v>6464482930.5854387</v>
      </c>
    </row>
    <row r="15" spans="1:17" x14ac:dyDescent="0.2">
      <c r="A15" s="155"/>
      <c r="B15" s="146" t="s">
        <v>266</v>
      </c>
      <c r="C15" s="151"/>
      <c r="D15" s="151"/>
      <c r="E15" s="152"/>
      <c r="F15" s="151"/>
      <c r="G15" s="151"/>
      <c r="H15" s="151"/>
      <c r="I15" s="151"/>
      <c r="J15" s="151"/>
      <c r="K15" s="151"/>
      <c r="L15" s="152"/>
      <c r="M15" s="151"/>
      <c r="N15" s="151"/>
      <c r="O15" s="151"/>
      <c r="P15" s="151"/>
      <c r="Q15" s="151"/>
    </row>
    <row r="16" spans="1:17" x14ac:dyDescent="0.2">
      <c r="A16" s="155"/>
      <c r="B16" s="93" t="s">
        <v>25</v>
      </c>
      <c r="C16" s="150">
        <f>'RC-D'!C16</f>
        <v>5981814821.5417995</v>
      </c>
      <c r="D16" s="150">
        <f>'RC-D'!D16</f>
        <v>4863152488.503561</v>
      </c>
      <c r="E16" s="149">
        <f>'RC-D'!E16</f>
        <v>10844967310.045361</v>
      </c>
      <c r="F16" s="150">
        <f>'RC-D'!F16</f>
        <v>2408840472.4591999</v>
      </c>
      <c r="G16" s="150">
        <f>'RC-D'!G16</f>
        <v>1231721401.1739683</v>
      </c>
      <c r="H16" s="149">
        <f>'RC-D'!H16</f>
        <v>3640561873.6331682</v>
      </c>
      <c r="I16" s="150">
        <f>'RC-D'!I16</f>
        <v>2537474034.8100004</v>
      </c>
      <c r="J16" s="150">
        <f>'RC-D'!J16</f>
        <v>815429447.9772172</v>
      </c>
      <c r="K16" s="149">
        <f>'RC-D'!K16</f>
        <v>3352903482.7872176</v>
      </c>
      <c r="L16" s="150">
        <f>'RC-D'!L16</f>
        <v>1467262762.266</v>
      </c>
      <c r="M16" s="150">
        <f>'RC-D'!M16</f>
        <v>146290281.4347949</v>
      </c>
      <c r="N16" s="149">
        <f>'RC-D'!N16</f>
        <v>1613553043.7007949</v>
      </c>
      <c r="O16" s="149">
        <f>'RC-D'!O16</f>
        <v>12395392091.076998</v>
      </c>
      <c r="P16" s="149">
        <f>'RC-D'!P16</f>
        <v>7056593619.089529</v>
      </c>
      <c r="Q16" s="149">
        <f>'RC-D'!Q16</f>
        <v>19451985710.166527</v>
      </c>
    </row>
    <row r="17" spans="1:17" x14ac:dyDescent="0.2">
      <c r="A17" s="155"/>
      <c r="B17" s="99" t="s">
        <v>267</v>
      </c>
      <c r="C17" s="153">
        <f>'RC-D'!C17</f>
        <v>5882532492.8453007</v>
      </c>
      <c r="D17" s="153">
        <f>'RC-D'!D17</f>
        <v>4173720773.2504139</v>
      </c>
      <c r="E17" s="149">
        <f>'RC-D'!E17</f>
        <v>10056253266.095715</v>
      </c>
      <c r="F17" s="153">
        <f>'RC-D'!F17</f>
        <v>2407998486.9992003</v>
      </c>
      <c r="G17" s="153">
        <f>'RC-D'!G17</f>
        <v>1174392694.871562</v>
      </c>
      <c r="H17" s="149">
        <f>'RC-D'!H17</f>
        <v>3582391181.8707623</v>
      </c>
      <c r="I17" s="153">
        <f>'RC-D'!I17</f>
        <v>2534073291.2600002</v>
      </c>
      <c r="J17" s="153">
        <f>'RC-D'!J17</f>
        <v>683876440.10413694</v>
      </c>
      <c r="K17" s="149">
        <f>'RC-D'!K17</f>
        <v>3217949731.3641372</v>
      </c>
      <c r="L17" s="153">
        <f>'RC-D'!L17</f>
        <v>1464036839.766</v>
      </c>
      <c r="M17" s="153">
        <f>'RC-D'!M17</f>
        <v>119678621.87410688</v>
      </c>
      <c r="N17" s="149">
        <f>'RC-D'!N17</f>
        <v>1583715461.6401069</v>
      </c>
      <c r="O17" s="149">
        <f>'RC-D'!O17</f>
        <v>12288641110.870502</v>
      </c>
      <c r="P17" s="149">
        <f>'RC-D'!P17</f>
        <v>6151668530.1002235</v>
      </c>
      <c r="Q17" s="149">
        <f>'RC-D'!Q17</f>
        <v>18440309640.970726</v>
      </c>
    </row>
    <row r="18" spans="1:17" x14ac:dyDescent="0.2">
      <c r="A18" s="155"/>
      <c r="B18" s="99" t="s">
        <v>268</v>
      </c>
      <c r="C18" s="153">
        <f>'RC-D'!C18</f>
        <v>99282328.696499988</v>
      </c>
      <c r="D18" s="153">
        <f>'RC-D'!D18</f>
        <v>689431715.25314462</v>
      </c>
      <c r="E18" s="149">
        <f>'RC-D'!E18</f>
        <v>788714043.94964457</v>
      </c>
      <c r="F18" s="153">
        <f>'RC-D'!F18</f>
        <v>841985.46</v>
      </c>
      <c r="G18" s="153">
        <f>'RC-D'!G18</f>
        <v>57328706.302404001</v>
      </c>
      <c r="H18" s="149">
        <f>'RC-D'!H18</f>
        <v>58170691.762404002</v>
      </c>
      <c r="I18" s="153">
        <f>'RC-D'!I18</f>
        <v>3400743.55</v>
      </c>
      <c r="J18" s="153">
        <f>'RC-D'!J18</f>
        <v>131553007.87308</v>
      </c>
      <c r="K18" s="149">
        <f>'RC-D'!K18</f>
        <v>134953751.42308</v>
      </c>
      <c r="L18" s="153">
        <f>'RC-D'!L18</f>
        <v>3225922.5</v>
      </c>
      <c r="M18" s="153">
        <f>'RC-D'!M18</f>
        <v>26611659.560688</v>
      </c>
      <c r="N18" s="149">
        <f>'RC-D'!N18</f>
        <v>29837582.060688</v>
      </c>
      <c r="O18" s="149">
        <f>'RC-D'!O18</f>
        <v>106750980.20649999</v>
      </c>
      <c r="P18" s="149">
        <f>'RC-D'!P18</f>
        <v>904925088.98931646</v>
      </c>
      <c r="Q18" s="149">
        <f>'RC-D'!Q18</f>
        <v>1011676069.1958165</v>
      </c>
    </row>
    <row r="19" spans="1:17" x14ac:dyDescent="0.2">
      <c r="A19" s="156"/>
      <c r="B19" s="93" t="s">
        <v>8</v>
      </c>
      <c r="C19" s="150">
        <f>'RC-D'!C19</f>
        <v>2919199578.5503039</v>
      </c>
      <c r="D19" s="150">
        <f>'RC-D'!D19</f>
        <v>6243877491.1786671</v>
      </c>
      <c r="E19" s="149">
        <f>'RC-D'!E19</f>
        <v>9163077069.7289715</v>
      </c>
      <c r="F19" s="150">
        <f>'RC-D'!F19</f>
        <v>885131945.940799</v>
      </c>
      <c r="G19" s="150">
        <f>'RC-D'!G19</f>
        <v>3332982879.6485825</v>
      </c>
      <c r="H19" s="149">
        <f>'RC-D'!H19</f>
        <v>4218114825.5893812</v>
      </c>
      <c r="I19" s="150">
        <f>'RC-D'!I19</f>
        <v>4673678703.1241961</v>
      </c>
      <c r="J19" s="150">
        <f>'RC-D'!J19</f>
        <v>7508902280.2311659</v>
      </c>
      <c r="K19" s="149">
        <f>'RC-D'!K19</f>
        <v>12182580983.355362</v>
      </c>
      <c r="L19" s="150">
        <f>'RC-D'!L19</f>
        <v>1924685667.2128999</v>
      </c>
      <c r="M19" s="150">
        <f>'RC-D'!M19</f>
        <v>1765337195.4086092</v>
      </c>
      <c r="N19" s="149">
        <f>'RC-D'!N19</f>
        <v>3690022862.6215091</v>
      </c>
      <c r="O19" s="149">
        <f>'RC-D'!O19</f>
        <v>10402695894.828197</v>
      </c>
      <c r="P19" s="149">
        <f>'RC-D'!P19</f>
        <v>18889872396.585327</v>
      </c>
      <c r="Q19" s="149">
        <f>'RC-D'!Q19</f>
        <v>29292568291.413525</v>
      </c>
    </row>
    <row r="20" spans="1:17" x14ac:dyDescent="0.2">
      <c r="B20" s="99" t="s">
        <v>269</v>
      </c>
      <c r="C20" s="153">
        <f>'RC-D'!C20</f>
        <v>2583641423.0023036</v>
      </c>
      <c r="D20" s="153">
        <f>'RC-D'!D20</f>
        <v>2828925751.0295577</v>
      </c>
      <c r="E20" s="149">
        <f>'RC-D'!E20</f>
        <v>5412567174.0318613</v>
      </c>
      <c r="F20" s="153">
        <f>'RC-D'!F20</f>
        <v>787653335.14079916</v>
      </c>
      <c r="G20" s="153">
        <f>'RC-D'!G20</f>
        <v>2373657113.026587</v>
      </c>
      <c r="H20" s="149">
        <f>'RC-D'!H20</f>
        <v>3161310448.1673861</v>
      </c>
      <c r="I20" s="153">
        <f>'RC-D'!I20</f>
        <v>3988812230.9141965</v>
      </c>
      <c r="J20" s="153">
        <f>'RC-D'!J20</f>
        <v>5644231460.3186035</v>
      </c>
      <c r="K20" s="149">
        <f>'RC-D'!K20</f>
        <v>9633043691.2327995</v>
      </c>
      <c r="L20" s="153">
        <f>'RC-D'!L20</f>
        <v>1614055847.1796999</v>
      </c>
      <c r="M20" s="153">
        <f>'RC-D'!M20</f>
        <v>1264974483.6456103</v>
      </c>
      <c r="N20" s="149">
        <f>'RC-D'!N20</f>
        <v>2879030330.8253102</v>
      </c>
      <c r="O20" s="149">
        <f>'RC-D'!O20</f>
        <v>8974162836.2370014</v>
      </c>
      <c r="P20" s="149">
        <f>'RC-D'!P20</f>
        <v>12141700922.960348</v>
      </c>
      <c r="Q20" s="149">
        <f>'RC-D'!Q20</f>
        <v>21115863759.19735</v>
      </c>
    </row>
    <row r="21" spans="1:17" x14ac:dyDescent="0.2">
      <c r="B21" s="99" t="s">
        <v>270</v>
      </c>
      <c r="C21" s="153">
        <f>'RC-D'!C21</f>
        <v>335558155.54799998</v>
      </c>
      <c r="D21" s="153">
        <f>'RC-D'!D21</f>
        <v>3414951740.1491036</v>
      </c>
      <c r="E21" s="149">
        <f>'RC-D'!E21</f>
        <v>3750509895.6971035</v>
      </c>
      <c r="F21" s="153">
        <f>'RC-D'!F21</f>
        <v>97478610.800000012</v>
      </c>
      <c r="G21" s="153">
        <f>'RC-D'!G21</f>
        <v>959325766.62199998</v>
      </c>
      <c r="H21" s="149">
        <f>'RC-D'!H21</f>
        <v>1056804377.4219999</v>
      </c>
      <c r="I21" s="153">
        <f>'RC-D'!I21</f>
        <v>684866472.21000028</v>
      </c>
      <c r="J21" s="153">
        <f>'RC-D'!J21</f>
        <v>1864670819.9125531</v>
      </c>
      <c r="K21" s="149">
        <f>'RC-D'!K21</f>
        <v>2549537292.1225533</v>
      </c>
      <c r="L21" s="153">
        <f>'RC-D'!L21</f>
        <v>310629820.03319997</v>
      </c>
      <c r="M21" s="153">
        <f>'RC-D'!M21</f>
        <v>500362711.76299924</v>
      </c>
      <c r="N21" s="149">
        <f>'RC-D'!N21</f>
        <v>810992531.7961992</v>
      </c>
      <c r="O21" s="149">
        <f>'RC-D'!O21</f>
        <v>1428533058.5911999</v>
      </c>
      <c r="P21" s="149">
        <f>'RC-D'!P21</f>
        <v>6748171473.6249571</v>
      </c>
      <c r="Q21" s="149">
        <f>'RC-D'!Q21</f>
        <v>8176704532.216157</v>
      </c>
    </row>
    <row r="22" spans="1:17" x14ac:dyDescent="0.2">
      <c r="B22" s="100" t="s">
        <v>271</v>
      </c>
      <c r="C22" s="154">
        <f>'RC-D'!C22</f>
        <v>8901014400.092104</v>
      </c>
      <c r="D22" s="154">
        <f>'RC-D'!D22</f>
        <v>11107029979.682226</v>
      </c>
      <c r="E22" s="149">
        <f>'RC-D'!E22</f>
        <v>20008044379.77433</v>
      </c>
      <c r="F22" s="154">
        <f>'RC-D'!F22</f>
        <v>3293972418.3999991</v>
      </c>
      <c r="G22" s="154">
        <f>'RC-D'!G22</f>
        <v>4564704280.8225498</v>
      </c>
      <c r="H22" s="149">
        <f>'RC-D'!H22</f>
        <v>7858676699.2225494</v>
      </c>
      <c r="I22" s="154">
        <f>'RC-D'!I22</f>
        <v>7211152737.9341955</v>
      </c>
      <c r="J22" s="154">
        <f>'RC-D'!J22</f>
        <v>8324331728.2083731</v>
      </c>
      <c r="K22" s="149">
        <f>'RC-D'!K22</f>
        <v>15535484466.142569</v>
      </c>
      <c r="L22" s="154">
        <f>'RC-D'!L22</f>
        <v>3391948429.4789</v>
      </c>
      <c r="M22" s="154">
        <f>'RC-D'!M22</f>
        <v>1911627476.8434076</v>
      </c>
      <c r="N22" s="149">
        <f>'RC-D'!N22</f>
        <v>5303575906.3223076</v>
      </c>
      <c r="O22" s="149">
        <f>'RC-D'!O22</f>
        <v>22798087985.905197</v>
      </c>
      <c r="P22" s="149">
        <f>'RC-D'!P22</f>
        <v>25946466015.674889</v>
      </c>
      <c r="Q22" s="149">
        <f>'RC-D'!Q22</f>
        <v>48744554001.580086</v>
      </c>
    </row>
    <row r="23" spans="1:17" x14ac:dyDescent="0.2">
      <c r="B23" s="157" t="s">
        <v>26</v>
      </c>
      <c r="C23" s="158">
        <f>'RC-D'!C23</f>
        <v>9490145290.922102</v>
      </c>
      <c r="D23" s="158">
        <f>'RC-D'!D23</f>
        <v>12046037358.521658</v>
      </c>
      <c r="E23" s="158">
        <f>'RC-D'!E23</f>
        <v>21536182649.44376</v>
      </c>
      <c r="F23" s="158">
        <f>'RC-D'!F23</f>
        <v>3440657048.6599994</v>
      </c>
      <c r="G23" s="158">
        <f>'RC-D'!G23</f>
        <v>4636953964.2828426</v>
      </c>
      <c r="H23" s="158">
        <f>'RC-D'!H23</f>
        <v>8077611012.9428415</v>
      </c>
      <c r="I23" s="158">
        <f>'RC-D'!I23</f>
        <v>7686315178.784296</v>
      </c>
      <c r="J23" s="158">
        <f>'RC-D'!J23</f>
        <v>9382545923.6878242</v>
      </c>
      <c r="K23" s="158">
        <f>'RC-D'!K23</f>
        <v>17068861102.47212</v>
      </c>
      <c r="L23" s="158">
        <f>'RC-D'!L23</f>
        <v>6449073730.3825684</v>
      </c>
      <c r="M23" s="158">
        <f>'RC-D'!M23</f>
        <v>2038492521.8558846</v>
      </c>
      <c r="N23" s="158">
        <f>'RC-D'!N23</f>
        <v>8487566252.2384529</v>
      </c>
      <c r="O23" s="158">
        <f>'RC-D'!O23</f>
        <v>27066191248.748966</v>
      </c>
      <c r="P23" s="158">
        <f>'RC-D'!P23</f>
        <v>28142845683.416523</v>
      </c>
      <c r="Q23" s="158">
        <f>'RC-D'!Q23</f>
        <v>55209036932.165489</v>
      </c>
    </row>
  </sheetData>
  <mergeCells count="7">
    <mergeCell ref="O4:Q4"/>
    <mergeCell ref="A4:A5"/>
    <mergeCell ref="B4:B5"/>
    <mergeCell ref="C4:E4"/>
    <mergeCell ref="F4:H4"/>
    <mergeCell ref="I4:K4"/>
    <mergeCell ref="L4:N4"/>
  </mergeCells>
  <pageMargins left="0.25" right="0.25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AB53"/>
  <sheetViews>
    <sheetView view="pageBreakPreview" zoomScale="93" zoomScaleNormal="115" zoomScaleSheetLayoutView="130" workbookViewId="0">
      <selection activeCell="A3" sqref="A3"/>
    </sheetView>
  </sheetViews>
  <sheetFormatPr defaultColWidth="8.7109375" defaultRowHeight="12.75" x14ac:dyDescent="0.2"/>
  <cols>
    <col min="1" max="1" width="59.7109375" style="108" customWidth="1"/>
    <col min="2" max="2" width="15" style="108" bestFit="1" customWidth="1"/>
    <col min="3" max="4" width="9.85546875" style="108" bestFit="1" customWidth="1"/>
    <col min="5" max="7" width="8.85546875" style="108" bestFit="1" customWidth="1"/>
    <col min="8" max="13" width="8.7109375" style="108"/>
    <col min="14" max="16" width="8.85546875" style="108" bestFit="1" customWidth="1"/>
    <col min="17" max="19" width="9.85546875" style="108" bestFit="1" customWidth="1"/>
    <col min="20" max="28" width="8.85546875" style="108" bestFit="1" customWidth="1"/>
    <col min="29" max="16384" width="8.7109375" style="108"/>
  </cols>
  <sheetData>
    <row r="1" spans="1:28" x14ac:dyDescent="0.2">
      <c r="A1" s="111" t="s">
        <v>221</v>
      </c>
    </row>
    <row r="2" spans="1:28" x14ac:dyDescent="0.2">
      <c r="A2" s="69"/>
    </row>
    <row r="3" spans="1:28" x14ac:dyDescent="0.2">
      <c r="A3" s="69">
        <f>BS!B3</f>
        <v>45443</v>
      </c>
    </row>
    <row r="4" spans="1:28" x14ac:dyDescent="0.2">
      <c r="A4" s="108" t="s">
        <v>272</v>
      </c>
    </row>
    <row r="5" spans="1:28" ht="87" customHeight="1" x14ac:dyDescent="0.2">
      <c r="A5" s="204" t="s">
        <v>220</v>
      </c>
      <c r="B5" s="205" t="s">
        <v>193</v>
      </c>
      <c r="C5" s="205"/>
      <c r="D5" s="205"/>
      <c r="E5" s="205" t="s">
        <v>194</v>
      </c>
      <c r="F5" s="205"/>
      <c r="G5" s="205"/>
      <c r="H5" s="205" t="s">
        <v>195</v>
      </c>
      <c r="I5" s="205"/>
      <c r="J5" s="205"/>
      <c r="K5" s="205" t="s">
        <v>196</v>
      </c>
      <c r="L5" s="205"/>
      <c r="M5" s="205"/>
      <c r="N5" s="205" t="s">
        <v>197</v>
      </c>
      <c r="O5" s="205"/>
      <c r="P5" s="205"/>
      <c r="Q5" s="203" t="s">
        <v>198</v>
      </c>
      <c r="R5" s="203"/>
      <c r="S5" s="203"/>
      <c r="T5" s="203" t="s">
        <v>199</v>
      </c>
      <c r="U5" s="203"/>
      <c r="V5" s="203"/>
      <c r="W5" s="203" t="s">
        <v>200</v>
      </c>
      <c r="X5" s="203"/>
      <c r="Y5" s="203"/>
      <c r="Z5" s="203" t="s">
        <v>201</v>
      </c>
      <c r="AA5" s="203"/>
      <c r="AB5" s="203"/>
    </row>
    <row r="6" spans="1:28" x14ac:dyDescent="0.2">
      <c r="A6" s="204"/>
      <c r="B6" s="109" t="s">
        <v>22</v>
      </c>
      <c r="C6" s="109" t="s">
        <v>23</v>
      </c>
      <c r="D6" s="109" t="s">
        <v>72</v>
      </c>
      <c r="E6" s="109" t="s">
        <v>22</v>
      </c>
      <c r="F6" s="109" t="s">
        <v>23</v>
      </c>
      <c r="G6" s="109" t="s">
        <v>72</v>
      </c>
      <c r="H6" s="109" t="s">
        <v>22</v>
      </c>
      <c r="I6" s="109" t="s">
        <v>23</v>
      </c>
      <c r="J6" s="109" t="s">
        <v>72</v>
      </c>
      <c r="K6" s="109" t="s">
        <v>22</v>
      </c>
      <c r="L6" s="109" t="s">
        <v>23</v>
      </c>
      <c r="M6" s="109" t="s">
        <v>72</v>
      </c>
      <c r="N6" s="109" t="s">
        <v>22</v>
      </c>
      <c r="O6" s="109" t="s">
        <v>23</v>
      </c>
      <c r="P6" s="109" t="s">
        <v>72</v>
      </c>
      <c r="Q6" s="109" t="s">
        <v>22</v>
      </c>
      <c r="R6" s="109" t="s">
        <v>23</v>
      </c>
      <c r="S6" s="109" t="s">
        <v>72</v>
      </c>
      <c r="T6" s="109" t="s">
        <v>22</v>
      </c>
      <c r="U6" s="109" t="s">
        <v>23</v>
      </c>
      <c r="V6" s="109" t="s">
        <v>72</v>
      </c>
      <c r="W6" s="109" t="s">
        <v>22</v>
      </c>
      <c r="X6" s="109" t="s">
        <v>23</v>
      </c>
      <c r="Y6" s="109" t="s">
        <v>72</v>
      </c>
      <c r="Z6" s="109" t="s">
        <v>22</v>
      </c>
      <c r="AA6" s="109" t="s">
        <v>23</v>
      </c>
      <c r="AB6" s="109" t="s">
        <v>72</v>
      </c>
    </row>
    <row r="7" spans="1:28" x14ac:dyDescent="0.2">
      <c r="A7" s="104" t="s">
        <v>275</v>
      </c>
      <c r="B7" s="159">
        <v>45697174.649999999</v>
      </c>
      <c r="C7" s="159">
        <v>20974887.289999999</v>
      </c>
      <c r="D7" s="159">
        <v>66672061.939999998</v>
      </c>
      <c r="E7" s="160">
        <v>519078.93920649</v>
      </c>
      <c r="F7" s="160">
        <v>95702.279975130004</v>
      </c>
      <c r="G7" s="160">
        <v>614781.21918162005</v>
      </c>
      <c r="H7" s="110">
        <v>9.5000000000000001E-2</v>
      </c>
      <c r="I7" s="106">
        <v>7.844138805329734E-2</v>
      </c>
      <c r="J7" s="110">
        <v>8.9779899999999996E-2</v>
      </c>
      <c r="K7" s="107">
        <v>13</v>
      </c>
      <c r="L7" s="107">
        <v>10.103042055611997</v>
      </c>
      <c r="M7" s="107">
        <v>12.0867</v>
      </c>
      <c r="N7" s="163">
        <v>0</v>
      </c>
      <c r="O7" s="163">
        <v>0</v>
      </c>
      <c r="P7" s="163">
        <v>0</v>
      </c>
      <c r="Q7" s="163">
        <v>45697174.649999999</v>
      </c>
      <c r="R7" s="163">
        <v>20974887.289999999</v>
      </c>
      <c r="S7" s="163">
        <v>66672061.939999998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</row>
    <row r="8" spans="1:28" x14ac:dyDescent="0.2">
      <c r="A8" s="103" t="s">
        <v>92</v>
      </c>
      <c r="B8" s="159">
        <v>38383384.89984148</v>
      </c>
      <c r="C8" s="159">
        <v>29252047.3650271</v>
      </c>
      <c r="D8" s="159">
        <v>67635432.264868587</v>
      </c>
      <c r="E8" s="160">
        <v>223387.09856422999</v>
      </c>
      <c r="F8" s="160">
        <v>334383.32485999999</v>
      </c>
      <c r="G8" s="160">
        <v>557770.42342422996</v>
      </c>
      <c r="H8" s="110">
        <v>0.11827600000000001</v>
      </c>
      <c r="I8" s="106">
        <v>9.1467901558942064E-2</v>
      </c>
      <c r="J8" s="110">
        <v>0.106559</v>
      </c>
      <c r="K8" s="107">
        <v>51.823700000000002</v>
      </c>
      <c r="L8" s="107">
        <v>53.763638054120783</v>
      </c>
      <c r="M8" s="107">
        <v>52.671500000000002</v>
      </c>
      <c r="N8" s="163">
        <v>197888.96</v>
      </c>
      <c r="O8" s="163">
        <v>0</v>
      </c>
      <c r="P8" s="163">
        <v>197888.96</v>
      </c>
      <c r="Q8" s="163">
        <v>37851169.329041481</v>
      </c>
      <c r="R8" s="163">
        <v>29251691.5525271</v>
      </c>
      <c r="S8" s="163">
        <v>67102860.881568581</v>
      </c>
      <c r="T8" s="163">
        <v>327594.9008</v>
      </c>
      <c r="U8" s="163">
        <v>0</v>
      </c>
      <c r="V8" s="163">
        <v>327594.9008</v>
      </c>
      <c r="W8" s="163">
        <v>204620.66999999998</v>
      </c>
      <c r="X8" s="163">
        <v>355.8125</v>
      </c>
      <c r="Y8" s="163">
        <v>204976.48249999998</v>
      </c>
      <c r="Z8" s="163">
        <v>0</v>
      </c>
      <c r="AA8" s="163">
        <v>0</v>
      </c>
      <c r="AB8" s="163">
        <v>0</v>
      </c>
    </row>
    <row r="9" spans="1:28" x14ac:dyDescent="0.2">
      <c r="A9" s="103" t="s">
        <v>93</v>
      </c>
      <c r="B9" s="159">
        <v>599154612.03566098</v>
      </c>
      <c r="C9" s="159">
        <v>51829585.926329136</v>
      </c>
      <c r="D9" s="159">
        <v>650984197.96199012</v>
      </c>
      <c r="E9" s="160">
        <v>2936681.2557749799</v>
      </c>
      <c r="F9" s="160">
        <v>547025.37391297997</v>
      </c>
      <c r="G9" s="160">
        <v>3483706.6296879598</v>
      </c>
      <c r="H9" s="110">
        <v>0.12595100000000001</v>
      </c>
      <c r="I9" s="106">
        <v>7.7630782897508036E-2</v>
      </c>
      <c r="J9" s="110">
        <v>0.122101</v>
      </c>
      <c r="K9" s="107">
        <v>25.3812</v>
      </c>
      <c r="L9" s="107">
        <v>28.175150684198385</v>
      </c>
      <c r="M9" s="107">
        <v>25.605</v>
      </c>
      <c r="N9" s="163">
        <v>892406.63039999991</v>
      </c>
      <c r="O9" s="163">
        <v>531149.06680000003</v>
      </c>
      <c r="P9" s="163">
        <v>1423555.6971999998</v>
      </c>
      <c r="Q9" s="163">
        <v>596876520.53466105</v>
      </c>
      <c r="R9" s="163">
        <v>50987970.580129132</v>
      </c>
      <c r="S9" s="163">
        <v>647864491.1147902</v>
      </c>
      <c r="T9" s="163">
        <v>49757.01</v>
      </c>
      <c r="U9" s="163">
        <v>0</v>
      </c>
      <c r="V9" s="163">
        <v>49757.01</v>
      </c>
      <c r="W9" s="163">
        <v>1870113.9955999998</v>
      </c>
      <c r="X9" s="163">
        <v>779996.00619999995</v>
      </c>
      <c r="Y9" s="163">
        <v>2650110.0017999993</v>
      </c>
      <c r="Z9" s="163">
        <v>358220.49540000001</v>
      </c>
      <c r="AA9" s="163">
        <v>61619.34</v>
      </c>
      <c r="AB9" s="163">
        <v>419839.83539999998</v>
      </c>
    </row>
    <row r="10" spans="1:28" x14ac:dyDescent="0.2">
      <c r="A10" s="103" t="s">
        <v>202</v>
      </c>
      <c r="B10" s="159">
        <v>219376120.74894699</v>
      </c>
      <c r="C10" s="159">
        <v>2557178.6512110401</v>
      </c>
      <c r="D10" s="159">
        <v>221933299.40015802</v>
      </c>
      <c r="E10" s="160">
        <v>963711.24427810998</v>
      </c>
      <c r="F10" s="160">
        <v>29750.3727</v>
      </c>
      <c r="G10" s="160">
        <v>993461.61697811005</v>
      </c>
      <c r="H10" s="110">
        <v>0.14563400000000001</v>
      </c>
      <c r="I10" s="106">
        <v>0.109444</v>
      </c>
      <c r="J10" s="110">
        <v>0.145228</v>
      </c>
      <c r="K10" s="107">
        <v>24.5824</v>
      </c>
      <c r="L10" s="107">
        <v>50.864699999999999</v>
      </c>
      <c r="M10" s="107">
        <v>24.882899999999999</v>
      </c>
      <c r="N10" s="163">
        <v>206.36</v>
      </c>
      <c r="O10" s="163">
        <v>24519.210800000001</v>
      </c>
      <c r="P10" s="163">
        <v>24725.570800000001</v>
      </c>
      <c r="Q10" s="163">
        <v>219323794.252547</v>
      </c>
      <c r="R10" s="163">
        <v>2532659.4404110401</v>
      </c>
      <c r="S10" s="163">
        <v>221856453.69295803</v>
      </c>
      <c r="T10" s="163">
        <v>0</v>
      </c>
      <c r="U10" s="163">
        <v>0</v>
      </c>
      <c r="V10" s="163">
        <v>0</v>
      </c>
      <c r="W10" s="163">
        <v>52326.496400000004</v>
      </c>
      <c r="X10" s="163">
        <v>24519.210800000001</v>
      </c>
      <c r="Y10" s="163">
        <v>76845.707200000004</v>
      </c>
      <c r="Z10" s="163">
        <v>0</v>
      </c>
      <c r="AA10" s="163">
        <v>0</v>
      </c>
      <c r="AB10" s="163">
        <v>0</v>
      </c>
    </row>
    <row r="11" spans="1:28" x14ac:dyDescent="0.2">
      <c r="A11" s="103" t="s">
        <v>94</v>
      </c>
      <c r="B11" s="159">
        <v>245890964.14116392</v>
      </c>
      <c r="C11" s="159">
        <v>3065673168.7070842</v>
      </c>
      <c r="D11" s="159">
        <v>3311564132.8482494</v>
      </c>
      <c r="E11" s="160">
        <v>17217279.780397628</v>
      </c>
      <c r="F11" s="160">
        <v>29592547.480221231</v>
      </c>
      <c r="G11" s="160">
        <v>46809827.260618836</v>
      </c>
      <c r="H11" s="110">
        <v>0.115254</v>
      </c>
      <c r="I11" s="106">
        <v>0.10385423387169954</v>
      </c>
      <c r="J11" s="110">
        <v>0.10467899999999999</v>
      </c>
      <c r="K11" s="107">
        <v>48.7224</v>
      </c>
      <c r="L11" s="107">
        <v>39.052399756381881</v>
      </c>
      <c r="M11" s="107">
        <v>39.755400000000002</v>
      </c>
      <c r="N11" s="163">
        <v>10853844.055200001</v>
      </c>
      <c r="O11" s="163">
        <v>68341894.960115999</v>
      </c>
      <c r="P11" s="163">
        <v>79195739.015315995</v>
      </c>
      <c r="Q11" s="163">
        <v>197271370.5862816</v>
      </c>
      <c r="R11" s="163">
        <v>2794392095.1704116</v>
      </c>
      <c r="S11" s="163">
        <v>2991663465.756495</v>
      </c>
      <c r="T11" s="163">
        <v>10217635.977465941</v>
      </c>
      <c r="U11" s="163">
        <v>196664417.92460802</v>
      </c>
      <c r="V11" s="163">
        <v>206882053.90217394</v>
      </c>
      <c r="W11" s="163">
        <v>38401957.577416398</v>
      </c>
      <c r="X11" s="163">
        <v>53001545.055864215</v>
      </c>
      <c r="Y11" s="163">
        <v>91403502.633380607</v>
      </c>
      <c r="Z11" s="163">
        <v>0</v>
      </c>
      <c r="AA11" s="163">
        <v>21615110.556200001</v>
      </c>
      <c r="AB11" s="163">
        <v>21615110.556200001</v>
      </c>
    </row>
    <row r="12" spans="1:28" x14ac:dyDescent="0.2">
      <c r="A12" s="103" t="s">
        <v>95</v>
      </c>
      <c r="B12" s="159">
        <v>536500910.64662331</v>
      </c>
      <c r="C12" s="159">
        <v>2407273589.3398681</v>
      </c>
      <c r="D12" s="159">
        <v>2943774499.9864912</v>
      </c>
      <c r="E12" s="160">
        <v>7745960.5713616302</v>
      </c>
      <c r="F12" s="160">
        <v>18016639.426304176</v>
      </c>
      <c r="G12" s="160">
        <v>25762599.997665808</v>
      </c>
      <c r="H12" s="110">
        <v>0.124583</v>
      </c>
      <c r="I12" s="106">
        <v>8.5478494373507283E-2</v>
      </c>
      <c r="J12" s="110">
        <v>9.2576400000000003E-2</v>
      </c>
      <c r="K12" s="107">
        <v>98.046400000000006</v>
      </c>
      <c r="L12" s="107">
        <v>120.33488003552648</v>
      </c>
      <c r="M12" s="107">
        <v>116.31100000000001</v>
      </c>
      <c r="N12" s="163">
        <v>9095835.3072999995</v>
      </c>
      <c r="O12" s="163">
        <v>41977721.558436006</v>
      </c>
      <c r="P12" s="163">
        <v>51073556.865736</v>
      </c>
      <c r="Q12" s="163">
        <v>474236065.62702334</v>
      </c>
      <c r="R12" s="163">
        <v>2200170324.3674126</v>
      </c>
      <c r="S12" s="163">
        <v>2674406389.9944358</v>
      </c>
      <c r="T12" s="163">
        <v>41546916.848999999</v>
      </c>
      <c r="U12" s="163">
        <v>145573385.28294513</v>
      </c>
      <c r="V12" s="163">
        <v>187120302.1319451</v>
      </c>
      <c r="W12" s="163">
        <v>20717928.170599997</v>
      </c>
      <c r="X12" s="163">
        <v>59973511.912009999</v>
      </c>
      <c r="Y12" s="163">
        <v>80691440.082609996</v>
      </c>
      <c r="Z12" s="163">
        <v>0</v>
      </c>
      <c r="AA12" s="163">
        <v>1556367.7775000001</v>
      </c>
      <c r="AB12" s="163">
        <v>1556367.7775000001</v>
      </c>
    </row>
    <row r="13" spans="1:28" x14ac:dyDescent="0.2">
      <c r="A13" s="103" t="s">
        <v>96</v>
      </c>
      <c r="B13" s="159">
        <v>460181242.2405895</v>
      </c>
      <c r="C13" s="159">
        <v>518801627.39801228</v>
      </c>
      <c r="D13" s="159">
        <v>978982869.63860142</v>
      </c>
      <c r="E13" s="160">
        <v>21817826.729875211</v>
      </c>
      <c r="F13" s="160">
        <v>7928776.8350696201</v>
      </c>
      <c r="G13" s="160">
        <v>29746603.564944837</v>
      </c>
      <c r="H13" s="110">
        <v>0.138733</v>
      </c>
      <c r="I13" s="106">
        <v>9.5550730543124712E-2</v>
      </c>
      <c r="J13" s="110">
        <v>0.11561100000000001</v>
      </c>
      <c r="K13" s="107">
        <v>38.522100000000002</v>
      </c>
      <c r="L13" s="107">
        <v>47.267006781171396</v>
      </c>
      <c r="M13" s="107">
        <v>43.203899999999997</v>
      </c>
      <c r="N13" s="163">
        <v>22787380.038699996</v>
      </c>
      <c r="O13" s="163">
        <v>12169792.553499991</v>
      </c>
      <c r="P13" s="163">
        <v>34957172.592199989</v>
      </c>
      <c r="Q13" s="163">
        <v>406889542.85008955</v>
      </c>
      <c r="R13" s="163">
        <v>466634760.53861231</v>
      </c>
      <c r="S13" s="163">
        <v>873524303.38870132</v>
      </c>
      <c r="T13" s="163">
        <v>21338618.610099997</v>
      </c>
      <c r="U13" s="163">
        <v>33996047.4978</v>
      </c>
      <c r="V13" s="163">
        <v>55334666.107900001</v>
      </c>
      <c r="W13" s="163">
        <v>31920777.887800001</v>
      </c>
      <c r="X13" s="163">
        <v>18170819.361599989</v>
      </c>
      <c r="Y13" s="163">
        <v>50091597.24939999</v>
      </c>
      <c r="Z13" s="163">
        <v>32302.892599999999</v>
      </c>
      <c r="AA13" s="163">
        <v>0</v>
      </c>
      <c r="AB13" s="163">
        <v>32302.892599999999</v>
      </c>
    </row>
    <row r="14" spans="1:28" x14ac:dyDescent="0.2">
      <c r="A14" s="103" t="s">
        <v>97</v>
      </c>
      <c r="B14" s="159">
        <v>569119727.84274781</v>
      </c>
      <c r="C14" s="159">
        <v>1483280016.8411846</v>
      </c>
      <c r="D14" s="159">
        <v>2052399744.6839335</v>
      </c>
      <c r="E14" s="160">
        <v>13164759.1438064</v>
      </c>
      <c r="F14" s="160">
        <v>13690990.072988249</v>
      </c>
      <c r="G14" s="160">
        <v>26855749.21679464</v>
      </c>
      <c r="H14" s="110">
        <v>0.12817100000000001</v>
      </c>
      <c r="I14" s="106">
        <v>0.10828881178512174</v>
      </c>
      <c r="J14" s="110">
        <v>0.113804</v>
      </c>
      <c r="K14" s="107">
        <v>64.069000000000003</v>
      </c>
      <c r="L14" s="107">
        <v>73.661629707205918</v>
      </c>
      <c r="M14" s="107">
        <v>71.000600000000006</v>
      </c>
      <c r="N14" s="163">
        <v>5522897.9332999997</v>
      </c>
      <c r="O14" s="163">
        <v>27889337.878212005</v>
      </c>
      <c r="P14" s="163">
        <v>33412235.811611995</v>
      </c>
      <c r="Q14" s="163">
        <v>470338898.4425478</v>
      </c>
      <c r="R14" s="163">
        <v>1424255620.9497998</v>
      </c>
      <c r="S14" s="163">
        <v>1894594519.3925488</v>
      </c>
      <c r="T14" s="163">
        <v>81194494.993200004</v>
      </c>
      <c r="U14" s="163">
        <v>16223488.03787284</v>
      </c>
      <c r="V14" s="163">
        <v>97417983.030972838</v>
      </c>
      <c r="W14" s="163">
        <v>17586334.407000002</v>
      </c>
      <c r="X14" s="163">
        <v>42800907.853512004</v>
      </c>
      <c r="Y14" s="163">
        <v>60387242.260412</v>
      </c>
      <c r="Z14" s="163">
        <v>0</v>
      </c>
      <c r="AA14" s="163">
        <v>0</v>
      </c>
      <c r="AB14" s="163">
        <v>0</v>
      </c>
    </row>
    <row r="15" spans="1:28" x14ac:dyDescent="0.2">
      <c r="A15" s="103" t="s">
        <v>203</v>
      </c>
      <c r="B15" s="159">
        <v>1132898566.8381715</v>
      </c>
      <c r="C15" s="159">
        <v>699358793.53294754</v>
      </c>
      <c r="D15" s="159">
        <v>1832257360.3710191</v>
      </c>
      <c r="E15" s="160">
        <v>12104752.55980885</v>
      </c>
      <c r="F15" s="160">
        <v>6799083.6889567301</v>
      </c>
      <c r="G15" s="160">
        <v>18903836.24876558</v>
      </c>
      <c r="H15" s="110">
        <v>0.125193</v>
      </c>
      <c r="I15" s="106">
        <v>8.1811097502335464E-2</v>
      </c>
      <c r="J15" s="110">
        <v>0.109084</v>
      </c>
      <c r="K15" s="107">
        <v>54.853200000000001</v>
      </c>
      <c r="L15" s="107">
        <v>70.08185807214754</v>
      </c>
      <c r="M15" s="107">
        <v>60.534199999999998</v>
      </c>
      <c r="N15" s="163">
        <v>14999599.1985</v>
      </c>
      <c r="O15" s="163">
        <v>35209131.273693934</v>
      </c>
      <c r="P15" s="163">
        <v>50208730.472093932</v>
      </c>
      <c r="Q15" s="163">
        <v>1099264981.7656715</v>
      </c>
      <c r="R15" s="163">
        <v>674475655.88456857</v>
      </c>
      <c r="S15" s="163">
        <v>1773740637.6501403</v>
      </c>
      <c r="T15" s="163">
        <v>20514563.7049</v>
      </c>
      <c r="U15" s="163">
        <v>10849194.095399998</v>
      </c>
      <c r="V15" s="163">
        <v>31363757.800300002</v>
      </c>
      <c r="W15" s="163">
        <v>12393413.580799999</v>
      </c>
      <c r="X15" s="163">
        <v>13664158.02837893</v>
      </c>
      <c r="Y15" s="163">
        <v>26057571.609178931</v>
      </c>
      <c r="Z15" s="163">
        <v>725607.7868</v>
      </c>
      <c r="AA15" s="163">
        <v>369785.5246</v>
      </c>
      <c r="AB15" s="163">
        <v>1095393.3114</v>
      </c>
    </row>
    <row r="16" spans="1:28" x14ac:dyDescent="0.2">
      <c r="A16" s="103" t="s">
        <v>98</v>
      </c>
      <c r="B16" s="159">
        <v>830929451.80186534</v>
      </c>
      <c r="C16" s="159">
        <v>803585633.42852902</v>
      </c>
      <c r="D16" s="159">
        <v>1634515085.2303953</v>
      </c>
      <c r="E16" s="160">
        <v>16101683.187206451</v>
      </c>
      <c r="F16" s="160">
        <v>31281515.8789641</v>
      </c>
      <c r="G16" s="160">
        <v>47383199.066170551</v>
      </c>
      <c r="H16" s="110">
        <v>0.12404999999999999</v>
      </c>
      <c r="I16" s="106">
        <v>9.1494514923679077E-2</v>
      </c>
      <c r="J16" s="110">
        <v>0.107973</v>
      </c>
      <c r="K16" s="107">
        <v>56.528199999999998</v>
      </c>
      <c r="L16" s="107">
        <v>71.272427247548251</v>
      </c>
      <c r="M16" s="107">
        <v>63.799399999999999</v>
      </c>
      <c r="N16" s="163">
        <v>8619034.7191000003</v>
      </c>
      <c r="O16" s="163">
        <v>31568618.203915365</v>
      </c>
      <c r="P16" s="163">
        <v>40187652.923015371</v>
      </c>
      <c r="Q16" s="163">
        <v>751568798.1316663</v>
      </c>
      <c r="R16" s="163">
        <v>575318109.41146374</v>
      </c>
      <c r="S16" s="163">
        <v>1326886907.543231</v>
      </c>
      <c r="T16" s="163">
        <v>57492956.856699988</v>
      </c>
      <c r="U16" s="163">
        <v>190609935.35644999</v>
      </c>
      <c r="V16" s="163">
        <v>248102892.21305001</v>
      </c>
      <c r="W16" s="163">
        <v>21820169.40399909</v>
      </c>
      <c r="X16" s="163">
        <v>37657588.66061537</v>
      </c>
      <c r="Y16" s="163">
        <v>59477758.064614452</v>
      </c>
      <c r="Z16" s="163">
        <v>47527.409500000002</v>
      </c>
      <c r="AA16" s="163">
        <v>0</v>
      </c>
      <c r="AB16" s="163">
        <v>47527.409500000002</v>
      </c>
    </row>
    <row r="17" spans="1:28" x14ac:dyDescent="0.2">
      <c r="A17" s="103" t="s">
        <v>204</v>
      </c>
      <c r="B17" s="159">
        <v>254065800.15988502</v>
      </c>
      <c r="C17" s="159">
        <v>355505873.36389339</v>
      </c>
      <c r="D17" s="159">
        <v>609571673.52377796</v>
      </c>
      <c r="E17" s="160">
        <v>2663541.51368372</v>
      </c>
      <c r="F17" s="160">
        <v>2151583.7623604201</v>
      </c>
      <c r="G17" s="160">
        <v>4815125.2761441497</v>
      </c>
      <c r="H17" s="110">
        <v>0.12532199999999999</v>
      </c>
      <c r="I17" s="106">
        <v>7.7231842958233279E-2</v>
      </c>
      <c r="J17" s="110">
        <v>9.7234500000000001E-2</v>
      </c>
      <c r="K17" s="107">
        <v>54.837200000000003</v>
      </c>
      <c r="L17" s="107">
        <v>62.435093841377089</v>
      </c>
      <c r="M17" s="107">
        <v>59.2729</v>
      </c>
      <c r="N17" s="163">
        <v>3209767.7911999999</v>
      </c>
      <c r="O17" s="163">
        <v>3575321.4597</v>
      </c>
      <c r="P17" s="163">
        <v>6785089.2509000003</v>
      </c>
      <c r="Q17" s="163">
        <v>244176466.30818504</v>
      </c>
      <c r="R17" s="163">
        <v>348648241.71509337</v>
      </c>
      <c r="S17" s="163">
        <v>592824708.02327788</v>
      </c>
      <c r="T17" s="163">
        <v>6197096.5645999992</v>
      </c>
      <c r="U17" s="163">
        <v>2872084.2044000002</v>
      </c>
      <c r="V17" s="163">
        <v>9069180.7690000013</v>
      </c>
      <c r="W17" s="163">
        <v>3671999.9041999998</v>
      </c>
      <c r="X17" s="163">
        <v>3985547.4443999995</v>
      </c>
      <c r="Y17" s="163">
        <v>7657547.3486000001</v>
      </c>
      <c r="Z17" s="163">
        <v>20237.382900000001</v>
      </c>
      <c r="AA17" s="163">
        <v>0</v>
      </c>
      <c r="AB17" s="163">
        <v>20237.382900000001</v>
      </c>
    </row>
    <row r="18" spans="1:28" x14ac:dyDescent="0.2">
      <c r="A18" s="103" t="s">
        <v>205</v>
      </c>
      <c r="B18" s="159">
        <v>221607748.53174999</v>
      </c>
      <c r="C18" s="159">
        <v>387901064.66323227</v>
      </c>
      <c r="D18" s="159">
        <v>609508813.19498289</v>
      </c>
      <c r="E18" s="160">
        <v>3852998.1396691301</v>
      </c>
      <c r="F18" s="160">
        <v>2018882.64417673</v>
      </c>
      <c r="G18" s="160">
        <v>5871880.7838458605</v>
      </c>
      <c r="H18" s="110">
        <v>0.14022000000000001</v>
      </c>
      <c r="I18" s="106">
        <v>8.2416092495383231E-2</v>
      </c>
      <c r="J18" s="110">
        <v>0.10348499999999999</v>
      </c>
      <c r="K18" s="107">
        <v>48.732399999999998</v>
      </c>
      <c r="L18" s="107">
        <v>53.719426423959575</v>
      </c>
      <c r="M18" s="107">
        <v>51.900799999999997</v>
      </c>
      <c r="N18" s="163">
        <v>2315598.8908000002</v>
      </c>
      <c r="O18" s="163">
        <v>1040595.0579</v>
      </c>
      <c r="P18" s="163">
        <v>3356193.9487000001</v>
      </c>
      <c r="Q18" s="163">
        <v>198330834.28215</v>
      </c>
      <c r="R18" s="163">
        <v>372478325.82323223</v>
      </c>
      <c r="S18" s="163">
        <v>570809160.1053828</v>
      </c>
      <c r="T18" s="163">
        <v>20366151.351299997</v>
      </c>
      <c r="U18" s="163">
        <v>13233918.309999999</v>
      </c>
      <c r="V18" s="163">
        <v>33600069.661300004</v>
      </c>
      <c r="W18" s="163">
        <v>2878373.1880000001</v>
      </c>
      <c r="X18" s="163">
        <v>1932320.1297000002</v>
      </c>
      <c r="Y18" s="163">
        <v>4810693.3177000005</v>
      </c>
      <c r="Z18" s="163">
        <v>32389.710299999999</v>
      </c>
      <c r="AA18" s="163">
        <v>256500.40030000001</v>
      </c>
      <c r="AB18" s="163">
        <v>288890.11060000001</v>
      </c>
    </row>
    <row r="19" spans="1:28" x14ac:dyDescent="0.2">
      <c r="A19" s="103" t="s">
        <v>99</v>
      </c>
      <c r="B19" s="159">
        <v>908884752.30141902</v>
      </c>
      <c r="C19" s="159">
        <v>1146611715.1870811</v>
      </c>
      <c r="D19" s="159">
        <v>2055496467.4884961</v>
      </c>
      <c r="E19" s="160">
        <v>20628036.804304332</v>
      </c>
      <c r="F19" s="160">
        <v>18760923.715331391</v>
      </c>
      <c r="G19" s="160">
        <v>39388960.519635715</v>
      </c>
      <c r="H19" s="110">
        <v>0.13400400000000001</v>
      </c>
      <c r="I19" s="106">
        <v>7.8938399460920433E-2</v>
      </c>
      <c r="J19" s="110">
        <v>0.103296</v>
      </c>
      <c r="K19" s="107">
        <v>58.183300000000003</v>
      </c>
      <c r="L19" s="107">
        <v>70.60017480241207</v>
      </c>
      <c r="M19" s="107">
        <v>65.106999999999999</v>
      </c>
      <c r="N19" s="163">
        <v>23805982.0079</v>
      </c>
      <c r="O19" s="163">
        <v>43730406.417442098</v>
      </c>
      <c r="P19" s="163">
        <v>67536388.425342098</v>
      </c>
      <c r="Q19" s="163">
        <v>837177256.7796191</v>
      </c>
      <c r="R19" s="163">
        <v>1064022145.6991271</v>
      </c>
      <c r="S19" s="163">
        <v>1901199402.4788418</v>
      </c>
      <c r="T19" s="163">
        <v>40859817.825300008</v>
      </c>
      <c r="U19" s="163">
        <v>29622193.351980001</v>
      </c>
      <c r="V19" s="163">
        <v>70482011.177179992</v>
      </c>
      <c r="W19" s="163">
        <v>30711626.546500001</v>
      </c>
      <c r="X19" s="163">
        <v>51638028.275574103</v>
      </c>
      <c r="Y19" s="163">
        <v>82349654.8220741</v>
      </c>
      <c r="Z19" s="163">
        <v>136051.15</v>
      </c>
      <c r="AA19" s="163">
        <v>1329347.8604000001</v>
      </c>
      <c r="AB19" s="163">
        <v>1465399.0104</v>
      </c>
    </row>
    <row r="20" spans="1:28" x14ac:dyDescent="0.2">
      <c r="A20" s="103" t="s">
        <v>100</v>
      </c>
      <c r="B20" s="159">
        <v>425345696.69369519</v>
      </c>
      <c r="C20" s="159">
        <v>367015416.47092927</v>
      </c>
      <c r="D20" s="159">
        <v>792361113.16462421</v>
      </c>
      <c r="E20" s="160">
        <v>9206333.3797498904</v>
      </c>
      <c r="F20" s="160">
        <v>4122821.7622553399</v>
      </c>
      <c r="G20" s="160">
        <v>13329155.14190523</v>
      </c>
      <c r="H20" s="110">
        <v>0.1283</v>
      </c>
      <c r="I20" s="106">
        <v>8.0741731407730152E-2</v>
      </c>
      <c r="J20" s="110">
        <v>0.106327</v>
      </c>
      <c r="K20" s="107">
        <v>72.889099999999999</v>
      </c>
      <c r="L20" s="107">
        <v>70.29905688380633</v>
      </c>
      <c r="M20" s="107">
        <v>71.692999999999998</v>
      </c>
      <c r="N20" s="163">
        <v>7283897.6706922995</v>
      </c>
      <c r="O20" s="163">
        <v>11565621.656955931</v>
      </c>
      <c r="P20" s="163">
        <v>18849519.327748228</v>
      </c>
      <c r="Q20" s="163">
        <v>383114740.96192551</v>
      </c>
      <c r="R20" s="163">
        <v>295546363.25461936</v>
      </c>
      <c r="S20" s="163">
        <v>678661104.21674466</v>
      </c>
      <c r="T20" s="163">
        <v>23833899.093600001</v>
      </c>
      <c r="U20" s="163">
        <v>55383047.945190005</v>
      </c>
      <c r="V20" s="163">
        <v>79216947.038690001</v>
      </c>
      <c r="W20" s="163">
        <v>18395446.721769679</v>
      </c>
      <c r="X20" s="163">
        <v>16086005.271119893</v>
      </c>
      <c r="Y20" s="163">
        <v>34481451.992789574</v>
      </c>
      <c r="Z20" s="163">
        <v>1609.9164000000001</v>
      </c>
      <c r="AA20" s="163">
        <v>0</v>
      </c>
      <c r="AB20" s="163">
        <v>1609.9164000000001</v>
      </c>
    </row>
    <row r="21" spans="1:28" x14ac:dyDescent="0.2">
      <c r="A21" s="103" t="s">
        <v>101</v>
      </c>
      <c r="B21" s="159">
        <v>726448360.00473189</v>
      </c>
      <c r="C21" s="159">
        <v>2450238894.3478189</v>
      </c>
      <c r="D21" s="159">
        <v>3176687254.3524547</v>
      </c>
      <c r="E21" s="160">
        <v>10903374.06342019</v>
      </c>
      <c r="F21" s="160">
        <v>35323868.381127566</v>
      </c>
      <c r="G21" s="160">
        <v>46227242.444447748</v>
      </c>
      <c r="H21" s="110">
        <v>0.13062599999999999</v>
      </c>
      <c r="I21" s="106">
        <v>8.7505485975347963E-2</v>
      </c>
      <c r="J21" s="110">
        <v>9.7071599999999994E-2</v>
      </c>
      <c r="K21" s="107">
        <v>109.462</v>
      </c>
      <c r="L21" s="107">
        <v>124.65966764124765</v>
      </c>
      <c r="M21" s="107">
        <v>121.279</v>
      </c>
      <c r="N21" s="163">
        <v>16334303.8851</v>
      </c>
      <c r="O21" s="163">
        <v>40966187.861064643</v>
      </c>
      <c r="P21" s="163">
        <v>57300491.746164635</v>
      </c>
      <c r="Q21" s="163">
        <v>666759283.31753194</v>
      </c>
      <c r="R21" s="163">
        <v>2116235575.4659669</v>
      </c>
      <c r="S21" s="163">
        <v>2782994858.7834034</v>
      </c>
      <c r="T21" s="163">
        <v>42531641.591700003</v>
      </c>
      <c r="U21" s="163">
        <v>219167489.89095095</v>
      </c>
      <c r="V21" s="163">
        <v>261699131.48265094</v>
      </c>
      <c r="W21" s="163">
        <v>16730389.404000001</v>
      </c>
      <c r="X21" s="163">
        <v>113600260.16061661</v>
      </c>
      <c r="Y21" s="163">
        <v>130330649.56461661</v>
      </c>
      <c r="Z21" s="163">
        <v>427045.69149999996</v>
      </c>
      <c r="AA21" s="163">
        <v>1235568.8302839999</v>
      </c>
      <c r="AB21" s="163">
        <v>1662614.5217840001</v>
      </c>
    </row>
    <row r="22" spans="1:28" x14ac:dyDescent="0.2">
      <c r="A22" s="103" t="s">
        <v>102</v>
      </c>
      <c r="B22" s="159">
        <v>307310230.24054897</v>
      </c>
      <c r="C22" s="159">
        <v>497015696.12873268</v>
      </c>
      <c r="D22" s="159">
        <v>804325926.36928236</v>
      </c>
      <c r="E22" s="160">
        <v>4566350.4479344198</v>
      </c>
      <c r="F22" s="160">
        <v>4337394.5304679601</v>
      </c>
      <c r="G22" s="160">
        <v>8903744.9784023911</v>
      </c>
      <c r="H22" s="110">
        <v>0.12517300000000001</v>
      </c>
      <c r="I22" s="106">
        <v>8.0156567658537251E-2</v>
      </c>
      <c r="J22" s="110">
        <v>9.7415399999999999E-2</v>
      </c>
      <c r="K22" s="107">
        <v>89.466300000000004</v>
      </c>
      <c r="L22" s="107">
        <v>113.14612320668301</v>
      </c>
      <c r="M22" s="107">
        <v>104.1</v>
      </c>
      <c r="N22" s="163">
        <v>9569013.283400001</v>
      </c>
      <c r="O22" s="163">
        <v>25131059.448968001</v>
      </c>
      <c r="P22" s="163">
        <v>34700072.732468002</v>
      </c>
      <c r="Q22" s="163">
        <v>269188865.16124898</v>
      </c>
      <c r="R22" s="163">
        <v>444415707.88065469</v>
      </c>
      <c r="S22" s="163">
        <v>713604573.04190433</v>
      </c>
      <c r="T22" s="163">
        <v>23591392.319400001</v>
      </c>
      <c r="U22" s="163">
        <v>21458559.986620001</v>
      </c>
      <c r="V22" s="163">
        <v>45049952.306019999</v>
      </c>
      <c r="W22" s="163">
        <v>14301009.6699</v>
      </c>
      <c r="X22" s="163">
        <v>29467169.861357998</v>
      </c>
      <c r="Y22" s="163">
        <v>43768179.531258002</v>
      </c>
      <c r="Z22" s="163">
        <v>228963.09000000003</v>
      </c>
      <c r="AA22" s="163">
        <v>1674258.4001</v>
      </c>
      <c r="AB22" s="163">
        <v>1903221.4900999998</v>
      </c>
    </row>
    <row r="23" spans="1:28" x14ac:dyDescent="0.2">
      <c r="A23" s="103" t="s">
        <v>103</v>
      </c>
      <c r="B23" s="159">
        <v>142662038.26938111</v>
      </c>
      <c r="C23" s="159">
        <v>837294572.43407881</v>
      </c>
      <c r="D23" s="159">
        <v>979956610.70345926</v>
      </c>
      <c r="E23" s="160">
        <v>1454555.9662353601</v>
      </c>
      <c r="F23" s="160">
        <v>11259907.700097088</v>
      </c>
      <c r="G23" s="160">
        <v>12714463.66633244</v>
      </c>
      <c r="H23" s="110">
        <v>0.12950900000000001</v>
      </c>
      <c r="I23" s="106">
        <v>0.10038956497581666</v>
      </c>
      <c r="J23" s="110">
        <v>0.10465099999999999</v>
      </c>
      <c r="K23" s="107">
        <v>46.983400000000003</v>
      </c>
      <c r="L23" s="107">
        <v>62.573386753027322</v>
      </c>
      <c r="M23" s="107">
        <v>60.302700000000002</v>
      </c>
      <c r="N23" s="163">
        <v>1065432.9366000001</v>
      </c>
      <c r="O23" s="163">
        <v>12788162.048699999</v>
      </c>
      <c r="P23" s="163">
        <v>13853594.985299999</v>
      </c>
      <c r="Q23" s="163">
        <v>106354417.1121811</v>
      </c>
      <c r="R23" s="163">
        <v>564399872.3867389</v>
      </c>
      <c r="S23" s="163">
        <v>670754289.49891937</v>
      </c>
      <c r="T23" s="163">
        <v>34692087.014200002</v>
      </c>
      <c r="U23" s="163">
        <v>260095436.32784</v>
      </c>
      <c r="V23" s="163">
        <v>294787523.34203994</v>
      </c>
      <c r="W23" s="163">
        <v>1615534.1429999999</v>
      </c>
      <c r="X23" s="163">
        <v>12799263.7195</v>
      </c>
      <c r="Y23" s="163">
        <v>14414797.862499999</v>
      </c>
      <c r="Z23" s="163">
        <v>0</v>
      </c>
      <c r="AA23" s="163">
        <v>0</v>
      </c>
      <c r="AB23" s="163">
        <v>0</v>
      </c>
    </row>
    <row r="24" spans="1:28" x14ac:dyDescent="0.2">
      <c r="A24" s="103" t="s">
        <v>206</v>
      </c>
      <c r="B24" s="159">
        <v>113045382.44884029</v>
      </c>
      <c r="C24" s="159">
        <v>380003128.32527739</v>
      </c>
      <c r="D24" s="159">
        <v>493048510.77411723</v>
      </c>
      <c r="E24" s="160">
        <v>3906317.7688804101</v>
      </c>
      <c r="F24" s="160">
        <v>3419649.5738400798</v>
      </c>
      <c r="G24" s="160">
        <v>7325967.3426204901</v>
      </c>
      <c r="H24" s="110">
        <v>0.120557</v>
      </c>
      <c r="I24" s="106">
        <v>8.4267397184605367E-2</v>
      </c>
      <c r="J24" s="110">
        <v>9.2467900000000006E-2</v>
      </c>
      <c r="K24" s="107">
        <v>30.352399999999999</v>
      </c>
      <c r="L24" s="107">
        <v>41.278885815130323</v>
      </c>
      <c r="M24" s="107">
        <v>38.809199999999997</v>
      </c>
      <c r="N24" s="163">
        <v>1902434.8902</v>
      </c>
      <c r="O24" s="163">
        <v>10110364.112399999</v>
      </c>
      <c r="P24" s="163">
        <v>12012799.002599999</v>
      </c>
      <c r="Q24" s="163">
        <v>89076826.162640288</v>
      </c>
      <c r="R24" s="163">
        <v>367338412.15967745</v>
      </c>
      <c r="S24" s="163">
        <v>456415238.32231724</v>
      </c>
      <c r="T24" s="163">
        <v>19616502.592800003</v>
      </c>
      <c r="U24" s="163">
        <v>5403002.5088</v>
      </c>
      <c r="V24" s="163">
        <v>25019505.101599999</v>
      </c>
      <c r="W24" s="163">
        <v>4352053.6933999993</v>
      </c>
      <c r="X24" s="163">
        <v>7057139.5544999996</v>
      </c>
      <c r="Y24" s="163">
        <v>11409193.247899998</v>
      </c>
      <c r="Z24" s="163">
        <v>0</v>
      </c>
      <c r="AA24" s="163">
        <v>204574.1023</v>
      </c>
      <c r="AB24" s="163">
        <v>204574.1023</v>
      </c>
    </row>
    <row r="25" spans="1:28" x14ac:dyDescent="0.2">
      <c r="A25" s="103" t="s">
        <v>104</v>
      </c>
      <c r="B25" s="159">
        <v>691520402.27478397</v>
      </c>
      <c r="C25" s="159">
        <v>1583355890.016572</v>
      </c>
      <c r="D25" s="159">
        <v>2274876292.2913523</v>
      </c>
      <c r="E25" s="160">
        <v>1120037.8371884199</v>
      </c>
      <c r="F25" s="160">
        <v>7063744.8861347903</v>
      </c>
      <c r="G25" s="160">
        <v>8183782.7233232018</v>
      </c>
      <c r="H25" s="110">
        <v>0.114567</v>
      </c>
      <c r="I25" s="106">
        <v>0.10168178391184159</v>
      </c>
      <c r="J25" s="110">
        <v>0.10562100000000001</v>
      </c>
      <c r="K25" s="107">
        <v>29.779900000000001</v>
      </c>
      <c r="L25" s="107">
        <v>137.61036242777567</v>
      </c>
      <c r="M25" s="107">
        <v>104.646</v>
      </c>
      <c r="N25" s="163">
        <v>87.48</v>
      </c>
      <c r="O25" s="163">
        <v>8400235.8646279983</v>
      </c>
      <c r="P25" s="163">
        <v>8400323.3446280006</v>
      </c>
      <c r="Q25" s="163">
        <v>691426367.94938397</v>
      </c>
      <c r="R25" s="163">
        <v>1563862580.0836439</v>
      </c>
      <c r="S25" s="163">
        <v>2255288948.0330243</v>
      </c>
      <c r="T25" s="163">
        <v>66822.510899999994</v>
      </c>
      <c r="U25" s="163">
        <v>10736613.4419</v>
      </c>
      <c r="V25" s="163">
        <v>10803435.9528</v>
      </c>
      <c r="W25" s="163">
        <v>27211.8145</v>
      </c>
      <c r="X25" s="163">
        <v>8756696.4910279997</v>
      </c>
      <c r="Y25" s="163">
        <v>8783908.305528</v>
      </c>
      <c r="Z25" s="163">
        <v>0</v>
      </c>
      <c r="AA25" s="163">
        <v>0</v>
      </c>
      <c r="AB25" s="163">
        <v>0</v>
      </c>
    </row>
    <row r="26" spans="1:28" x14ac:dyDescent="0.2">
      <c r="A26" s="103" t="s">
        <v>105</v>
      </c>
      <c r="B26" s="159">
        <v>103528269.06561911</v>
      </c>
      <c r="C26" s="159">
        <v>145189278.2752136</v>
      </c>
      <c r="D26" s="159">
        <v>248717547.34083268</v>
      </c>
      <c r="E26" s="160">
        <v>1112975.67240928</v>
      </c>
      <c r="F26" s="160">
        <v>769079.52565133001</v>
      </c>
      <c r="G26" s="160">
        <v>1882055.1980606099</v>
      </c>
      <c r="H26" s="110">
        <v>0.129773</v>
      </c>
      <c r="I26" s="106">
        <v>9.554187183200856E-2</v>
      </c>
      <c r="J26" s="110">
        <v>0.109858</v>
      </c>
      <c r="K26" s="107">
        <v>30.815300000000001</v>
      </c>
      <c r="L26" s="107">
        <v>45.891604217377875</v>
      </c>
      <c r="M26" s="107">
        <v>39.610599999999998</v>
      </c>
      <c r="N26" s="163">
        <v>678910.76549999998</v>
      </c>
      <c r="O26" s="163">
        <v>1118614.1570600001</v>
      </c>
      <c r="P26" s="163">
        <v>1797524.9225599999</v>
      </c>
      <c r="Q26" s="163">
        <v>100634000.5253191</v>
      </c>
      <c r="R26" s="163">
        <v>143159462.5116536</v>
      </c>
      <c r="S26" s="163">
        <v>243793463.03707269</v>
      </c>
      <c r="T26" s="163">
        <v>1974926.9923999999</v>
      </c>
      <c r="U26" s="163">
        <v>910116.96609999996</v>
      </c>
      <c r="V26" s="163">
        <v>2885043.9584999997</v>
      </c>
      <c r="W26" s="163">
        <v>919341.54790000001</v>
      </c>
      <c r="X26" s="163">
        <v>1119698.79746</v>
      </c>
      <c r="Y26" s="163">
        <v>2039040.3452599999</v>
      </c>
      <c r="Z26" s="163">
        <v>0</v>
      </c>
      <c r="AA26" s="163">
        <v>0</v>
      </c>
      <c r="AB26" s="163">
        <v>0</v>
      </c>
    </row>
    <row r="27" spans="1:28" x14ac:dyDescent="0.2">
      <c r="A27" s="103" t="s">
        <v>106</v>
      </c>
      <c r="B27" s="159">
        <v>717583232.80634689</v>
      </c>
      <c r="C27" s="159">
        <v>498883607.30563068</v>
      </c>
      <c r="D27" s="159">
        <v>1216466840.1119783</v>
      </c>
      <c r="E27" s="160">
        <v>6528778.0873331288</v>
      </c>
      <c r="F27" s="160">
        <v>14207001.619227931</v>
      </c>
      <c r="G27" s="160">
        <v>20735779.706661064</v>
      </c>
      <c r="H27" s="110">
        <v>0.12025</v>
      </c>
      <c r="I27" s="106">
        <v>8.2525955511397214E-2</v>
      </c>
      <c r="J27" s="110">
        <v>0.10473200000000001</v>
      </c>
      <c r="K27" s="107">
        <v>67.371399999999994</v>
      </c>
      <c r="L27" s="107">
        <v>103.00619750143404</v>
      </c>
      <c r="M27" s="107">
        <v>82.05</v>
      </c>
      <c r="N27" s="163">
        <v>6166453.9688000008</v>
      </c>
      <c r="O27" s="163">
        <v>25725723.975599997</v>
      </c>
      <c r="P27" s="163">
        <v>31892177.944400001</v>
      </c>
      <c r="Q27" s="163">
        <v>678028756.91914701</v>
      </c>
      <c r="R27" s="163">
        <v>426748236.03410071</v>
      </c>
      <c r="S27" s="163">
        <v>1104776992.9532483</v>
      </c>
      <c r="T27" s="163">
        <v>23512529.671500001</v>
      </c>
      <c r="U27" s="163">
        <v>37303021.086929999</v>
      </c>
      <c r="V27" s="163">
        <v>60815550.758430004</v>
      </c>
      <c r="W27" s="163">
        <v>16040747.6261</v>
      </c>
      <c r="X27" s="163">
        <v>34832350.184599996</v>
      </c>
      <c r="Y27" s="163">
        <v>50873097.810699999</v>
      </c>
      <c r="Z27" s="163">
        <v>1198.5896</v>
      </c>
      <c r="AA27" s="163">
        <v>0</v>
      </c>
      <c r="AB27" s="163">
        <v>1198.5896</v>
      </c>
    </row>
    <row r="28" spans="1:28" x14ac:dyDescent="0.2">
      <c r="A28" s="103" t="s">
        <v>107</v>
      </c>
      <c r="B28" s="159">
        <v>95935401.910150602</v>
      </c>
      <c r="C28" s="159">
        <v>65914905.128470376</v>
      </c>
      <c r="D28" s="159">
        <v>161850307.03872102</v>
      </c>
      <c r="E28" s="160">
        <v>565656.5538950999</v>
      </c>
      <c r="F28" s="160">
        <v>245223.89133891999</v>
      </c>
      <c r="G28" s="160">
        <v>810880.44523402001</v>
      </c>
      <c r="H28" s="110">
        <v>0.12336</v>
      </c>
      <c r="I28" s="106">
        <v>8.1306181494602184E-2</v>
      </c>
      <c r="J28" s="110">
        <v>0.106222</v>
      </c>
      <c r="K28" s="107">
        <v>57.248399999999997</v>
      </c>
      <c r="L28" s="107">
        <v>85.12755695425777</v>
      </c>
      <c r="M28" s="107">
        <v>68.606200000000001</v>
      </c>
      <c r="N28" s="163">
        <v>700191.30150000006</v>
      </c>
      <c r="O28" s="163">
        <v>0</v>
      </c>
      <c r="P28" s="163">
        <v>700191.30149999994</v>
      </c>
      <c r="Q28" s="163">
        <v>94361045.506050602</v>
      </c>
      <c r="R28" s="163">
        <v>63792793.871570371</v>
      </c>
      <c r="S28" s="163">
        <v>158153839.37772104</v>
      </c>
      <c r="T28" s="163">
        <v>872040.4926</v>
      </c>
      <c r="U28" s="163">
        <v>1097554.6163999999</v>
      </c>
      <c r="V28" s="163">
        <v>1969595.1090000002</v>
      </c>
      <c r="W28" s="163">
        <v>702315.91149999993</v>
      </c>
      <c r="X28" s="163">
        <v>1024556.6405000001</v>
      </c>
      <c r="Y28" s="163">
        <v>1726872.5519999999</v>
      </c>
      <c r="Z28" s="163">
        <v>0</v>
      </c>
      <c r="AA28" s="163">
        <v>0</v>
      </c>
      <c r="AB28" s="163">
        <v>0</v>
      </c>
    </row>
    <row r="29" spans="1:28" x14ac:dyDescent="0.2">
      <c r="A29" s="103" t="s">
        <v>108</v>
      </c>
      <c r="B29" s="159">
        <v>89402107.853434801</v>
      </c>
      <c r="C29" s="159">
        <v>131005277.11825296</v>
      </c>
      <c r="D29" s="159">
        <v>220407384.97168761</v>
      </c>
      <c r="E29" s="160">
        <v>16357241.034748411</v>
      </c>
      <c r="F29" s="160">
        <v>777773.34319773002</v>
      </c>
      <c r="G29" s="160">
        <v>17135014.377946097</v>
      </c>
      <c r="H29" s="110">
        <v>0.127967</v>
      </c>
      <c r="I29" s="106">
        <v>0.1116556607237614</v>
      </c>
      <c r="J29" s="110">
        <v>0.11766500000000001</v>
      </c>
      <c r="K29" s="107">
        <v>52.827300000000001</v>
      </c>
      <c r="L29" s="107">
        <v>71.506724830974065</v>
      </c>
      <c r="M29" s="107">
        <v>64.622699999999995</v>
      </c>
      <c r="N29" s="163">
        <v>0</v>
      </c>
      <c r="O29" s="163">
        <v>0</v>
      </c>
      <c r="P29" s="163">
        <v>0</v>
      </c>
      <c r="Q29" s="163">
        <v>71548937.642216206</v>
      </c>
      <c r="R29" s="163">
        <v>129254614.25856785</v>
      </c>
      <c r="S29" s="163">
        <v>200803551.90088391</v>
      </c>
      <c r="T29" s="163">
        <v>127714.9148</v>
      </c>
      <c r="U29" s="163">
        <v>794446.44069999992</v>
      </c>
      <c r="V29" s="163">
        <v>922161.35550000006</v>
      </c>
      <c r="W29" s="163">
        <v>17725455.2964186</v>
      </c>
      <c r="X29" s="163">
        <v>956216.41898512002</v>
      </c>
      <c r="Y29" s="163">
        <v>18681671.7153037</v>
      </c>
      <c r="Z29" s="163">
        <v>0</v>
      </c>
      <c r="AA29" s="163">
        <v>0</v>
      </c>
      <c r="AB29" s="163">
        <v>0</v>
      </c>
    </row>
    <row r="30" spans="1:28" x14ac:dyDescent="0.2">
      <c r="A30" s="103" t="s">
        <v>109</v>
      </c>
      <c r="B30" s="159">
        <v>1310223845.568223</v>
      </c>
      <c r="C30" s="159">
        <v>1822496094.5788755</v>
      </c>
      <c r="D30" s="159">
        <v>3132719940.1470957</v>
      </c>
      <c r="E30" s="160">
        <v>32888472.527091209</v>
      </c>
      <c r="F30" s="160">
        <v>19743952.276967738</v>
      </c>
      <c r="G30" s="160">
        <v>52632424.804158911</v>
      </c>
      <c r="H30" s="110">
        <v>0.14232400000000001</v>
      </c>
      <c r="I30" s="106">
        <v>8.4538996650935644E-2</v>
      </c>
      <c r="J30" s="110">
        <v>0.108899</v>
      </c>
      <c r="K30" s="107">
        <v>69.215199999999996</v>
      </c>
      <c r="L30" s="107">
        <v>90.25305231767905</v>
      </c>
      <c r="M30" s="107">
        <v>81.427400000000006</v>
      </c>
      <c r="N30" s="163">
        <v>18910007.7742</v>
      </c>
      <c r="O30" s="163">
        <v>34085990.676306002</v>
      </c>
      <c r="P30" s="163">
        <v>52995998.450406</v>
      </c>
      <c r="Q30" s="163">
        <v>1224586737.9589229</v>
      </c>
      <c r="R30" s="163">
        <v>1695063027.1389513</v>
      </c>
      <c r="S30" s="163">
        <v>2919649765.0977716</v>
      </c>
      <c r="T30" s="163">
        <v>52618578.436300002</v>
      </c>
      <c r="U30" s="163">
        <v>76557882.589590549</v>
      </c>
      <c r="V30" s="163">
        <v>129176461.02589054</v>
      </c>
      <c r="W30" s="163">
        <v>32592396.107099999</v>
      </c>
      <c r="X30" s="163">
        <v>45978285.54823371</v>
      </c>
      <c r="Y30" s="163">
        <v>78570681.655433699</v>
      </c>
      <c r="Z30" s="163">
        <v>426133.06589999999</v>
      </c>
      <c r="AA30" s="163">
        <v>4896899.3021</v>
      </c>
      <c r="AB30" s="163">
        <v>5323032.3679999998</v>
      </c>
    </row>
    <row r="31" spans="1:28" x14ac:dyDescent="0.2">
      <c r="A31" s="103" t="s">
        <v>110</v>
      </c>
      <c r="B31" s="159">
        <v>2846029491.5489173</v>
      </c>
      <c r="C31" s="159">
        <v>389957440.32671517</v>
      </c>
      <c r="D31" s="159">
        <v>3235986931.8755293</v>
      </c>
      <c r="E31" s="160">
        <v>78243596.294593066</v>
      </c>
      <c r="F31" s="160">
        <v>11728981.775373369</v>
      </c>
      <c r="G31" s="160">
        <v>89972578.069966421</v>
      </c>
      <c r="H31" s="110">
        <v>0.149031</v>
      </c>
      <c r="I31" s="106">
        <v>8.6928298578888258E-2</v>
      </c>
      <c r="J31" s="110">
        <v>0.141871</v>
      </c>
      <c r="K31" s="107">
        <v>58.376800000000003</v>
      </c>
      <c r="L31" s="107">
        <v>83.291348146929764</v>
      </c>
      <c r="M31" s="107">
        <v>61.423000000000002</v>
      </c>
      <c r="N31" s="163">
        <v>79104990.736099988</v>
      </c>
      <c r="O31" s="163">
        <v>24916520.649290003</v>
      </c>
      <c r="P31" s="163">
        <v>104021511.38538998</v>
      </c>
      <c r="Q31" s="163">
        <v>2624749489.0022483</v>
      </c>
      <c r="R31" s="163">
        <v>337602639.63944912</v>
      </c>
      <c r="S31" s="163">
        <v>2962352128.6414948</v>
      </c>
      <c r="T31" s="163">
        <v>120273685.38556865</v>
      </c>
      <c r="U31" s="163">
        <v>25603895.725515999</v>
      </c>
      <c r="V31" s="163">
        <v>145877581.1111846</v>
      </c>
      <c r="W31" s="163">
        <v>97866980.942899987</v>
      </c>
      <c r="X31" s="163">
        <v>24746026.105440002</v>
      </c>
      <c r="Y31" s="163">
        <v>122613007.04833999</v>
      </c>
      <c r="Z31" s="163">
        <v>3139336.2182</v>
      </c>
      <c r="AA31" s="163">
        <v>2004878.8563100002</v>
      </c>
      <c r="AB31" s="163">
        <v>5144215.0745100006</v>
      </c>
    </row>
    <row r="32" spans="1:28" x14ac:dyDescent="0.2">
      <c r="A32" s="103" t="s">
        <v>176</v>
      </c>
      <c r="B32" s="159">
        <v>103381044.27206281</v>
      </c>
      <c r="C32" s="159">
        <v>185318395.8913587</v>
      </c>
      <c r="D32" s="159">
        <v>288699440.16342151</v>
      </c>
      <c r="E32" s="160">
        <v>3616793.8891175198</v>
      </c>
      <c r="F32" s="160">
        <v>3509822.2189105805</v>
      </c>
      <c r="G32" s="160">
        <v>7126616.1079281196</v>
      </c>
      <c r="H32" s="110">
        <v>0.15850500000000001</v>
      </c>
      <c r="I32" s="106">
        <v>8.5231587788571123E-2</v>
      </c>
      <c r="J32" s="110">
        <v>0.11079899999999999</v>
      </c>
      <c r="K32" s="107">
        <v>63.288200000000003</v>
      </c>
      <c r="L32" s="107">
        <v>60.552898804968571</v>
      </c>
      <c r="M32" s="107">
        <v>61.526299999999999</v>
      </c>
      <c r="N32" s="163">
        <v>2651189.6813000003</v>
      </c>
      <c r="O32" s="163">
        <v>6916588.5850520004</v>
      </c>
      <c r="P32" s="163">
        <v>9567778.2663519997</v>
      </c>
      <c r="Q32" s="163">
        <v>95635056.753262818</v>
      </c>
      <c r="R32" s="163">
        <v>174425365.54386669</v>
      </c>
      <c r="S32" s="163">
        <v>270060422.2970295</v>
      </c>
      <c r="T32" s="163">
        <v>3081771.1773999999</v>
      </c>
      <c r="U32" s="163">
        <v>1158825.5831000002</v>
      </c>
      <c r="V32" s="163">
        <v>4240596.7604999999</v>
      </c>
      <c r="W32" s="163">
        <v>4653377.2813999997</v>
      </c>
      <c r="X32" s="163">
        <v>8952100.0295559987</v>
      </c>
      <c r="Y32" s="163">
        <v>13605477.311055999</v>
      </c>
      <c r="Z32" s="163">
        <v>10839.06</v>
      </c>
      <c r="AA32" s="163">
        <v>782104.73483600002</v>
      </c>
      <c r="AB32" s="163">
        <v>792943.79483600007</v>
      </c>
    </row>
    <row r="33" spans="1:28" x14ac:dyDescent="0.2">
      <c r="A33" s="103" t="s">
        <v>207</v>
      </c>
      <c r="B33" s="159">
        <v>173598278.15937048</v>
      </c>
      <c r="C33" s="159">
        <v>545975031.96614432</v>
      </c>
      <c r="D33" s="159">
        <v>719573310.12551475</v>
      </c>
      <c r="E33" s="160">
        <v>4623342.3153172005</v>
      </c>
      <c r="F33" s="160">
        <v>13842115.009450998</v>
      </c>
      <c r="G33" s="160">
        <v>18465457.324768189</v>
      </c>
      <c r="H33" s="110">
        <v>0.124373</v>
      </c>
      <c r="I33" s="106">
        <v>8.937874869739583E-2</v>
      </c>
      <c r="J33" s="110">
        <v>9.7734799999999997E-2</v>
      </c>
      <c r="K33" s="107">
        <v>56.372399999999999</v>
      </c>
      <c r="L33" s="107">
        <v>62.662667343400337</v>
      </c>
      <c r="M33" s="107">
        <v>61.147799999999997</v>
      </c>
      <c r="N33" s="163">
        <v>790510.14</v>
      </c>
      <c r="O33" s="163">
        <v>20460401.490899999</v>
      </c>
      <c r="P33" s="163">
        <v>21250911.630900003</v>
      </c>
      <c r="Q33" s="163">
        <v>131113030.37067048</v>
      </c>
      <c r="R33" s="163">
        <v>405581528.97364432</v>
      </c>
      <c r="S33" s="163">
        <v>536694559.34431481</v>
      </c>
      <c r="T33" s="163">
        <v>37605637.649999999</v>
      </c>
      <c r="U33" s="163">
        <v>118294394.38350001</v>
      </c>
      <c r="V33" s="163">
        <v>155900032.03350002</v>
      </c>
      <c r="W33" s="163">
        <v>4879610.1387</v>
      </c>
      <c r="X33" s="163">
        <v>21102783.509000003</v>
      </c>
      <c r="Y33" s="163">
        <v>25982393.647700001</v>
      </c>
      <c r="Z33" s="163">
        <v>0</v>
      </c>
      <c r="AA33" s="163">
        <v>996325.1</v>
      </c>
      <c r="AB33" s="163">
        <v>996325.1</v>
      </c>
    </row>
    <row r="34" spans="1:28" x14ac:dyDescent="0.2">
      <c r="A34" s="104" t="s">
        <v>111</v>
      </c>
      <c r="B34" s="159">
        <v>17630853000.066227</v>
      </c>
      <c r="C34" s="159">
        <v>5861570674.461791</v>
      </c>
      <c r="D34" s="159">
        <v>23492423674.528038</v>
      </c>
      <c r="E34" s="160">
        <v>447983645.83718675</v>
      </c>
      <c r="F34" s="160">
        <v>43283255.302588806</v>
      </c>
      <c r="G34" s="160">
        <v>491266901.13977557</v>
      </c>
      <c r="H34" s="110">
        <v>0.15271399999999999</v>
      </c>
      <c r="I34" s="106">
        <v>6.9838734758643869E-2</v>
      </c>
      <c r="J34" s="110">
        <v>0.132466</v>
      </c>
      <c r="K34" s="107">
        <v>94.644099999999995</v>
      </c>
      <c r="L34" s="107">
        <v>137.51691025088533</v>
      </c>
      <c r="M34" s="107">
        <v>105.202</v>
      </c>
      <c r="N34" s="163">
        <v>236842384.83169222</v>
      </c>
      <c r="O34" s="163">
        <v>65126102.617183998</v>
      </c>
      <c r="P34" s="163">
        <v>301968487.44887626</v>
      </c>
      <c r="Q34" s="163">
        <v>16373762705.009998</v>
      </c>
      <c r="R34" s="163">
        <v>5474002275.2614651</v>
      </c>
      <c r="S34" s="163">
        <v>21847764980.271584</v>
      </c>
      <c r="T34" s="163">
        <v>825377538.07445776</v>
      </c>
      <c r="U34" s="163">
        <v>267561542.08049229</v>
      </c>
      <c r="V34" s="163">
        <v>1092939080.15485</v>
      </c>
      <c r="W34" s="163">
        <v>368690824.33747166</v>
      </c>
      <c r="X34" s="163">
        <v>95888930.667934388</v>
      </c>
      <c r="Y34" s="163">
        <v>464579755.00540602</v>
      </c>
      <c r="Z34" s="163">
        <v>63021932.644299999</v>
      </c>
      <c r="AA34" s="163">
        <v>24117926.451899998</v>
      </c>
      <c r="AB34" s="163">
        <v>87139859.096200004</v>
      </c>
    </row>
    <row r="35" spans="1:28" x14ac:dyDescent="0.2">
      <c r="A35" s="103" t="s">
        <v>208</v>
      </c>
      <c r="B35" s="159">
        <v>124153907.40150908</v>
      </c>
      <c r="C35" s="159">
        <v>65008541.684302717</v>
      </c>
      <c r="D35" s="159">
        <v>189162449.08581185</v>
      </c>
      <c r="E35" s="160">
        <v>3477485.27989745</v>
      </c>
      <c r="F35" s="160">
        <v>1607461.8758652001</v>
      </c>
      <c r="G35" s="160">
        <v>5084947.1557626389</v>
      </c>
      <c r="H35" s="110">
        <v>0.16030800000000001</v>
      </c>
      <c r="I35" s="106">
        <v>8.8600069813025192E-2</v>
      </c>
      <c r="J35" s="110">
        <v>0.135822</v>
      </c>
      <c r="K35" s="107">
        <v>56.350700000000003</v>
      </c>
      <c r="L35" s="107">
        <v>58.04995423488073</v>
      </c>
      <c r="M35" s="107">
        <v>56.9315</v>
      </c>
      <c r="N35" s="163">
        <v>1340018.0706</v>
      </c>
      <c r="O35" s="163">
        <v>512223.3309</v>
      </c>
      <c r="P35" s="163">
        <v>1852241.4014999999</v>
      </c>
      <c r="Q35" s="163">
        <v>116628549.50829689</v>
      </c>
      <c r="R35" s="163">
        <v>61292678.603802718</v>
      </c>
      <c r="S35" s="163">
        <v>177921228.11209965</v>
      </c>
      <c r="T35" s="163">
        <v>5202032.7422000002</v>
      </c>
      <c r="U35" s="163">
        <v>2973309.2433999996</v>
      </c>
      <c r="V35" s="163">
        <v>8175341.9855999993</v>
      </c>
      <c r="W35" s="163">
        <v>2196990.7910121898</v>
      </c>
      <c r="X35" s="163">
        <v>742553.8371</v>
      </c>
      <c r="Y35" s="163">
        <v>2939544.6281121904</v>
      </c>
      <c r="Z35" s="163">
        <v>126334.36</v>
      </c>
      <c r="AA35" s="163">
        <v>0</v>
      </c>
      <c r="AB35" s="163">
        <v>126334.36</v>
      </c>
    </row>
    <row r="36" spans="1:28" x14ac:dyDescent="0.2">
      <c r="A36" s="103" t="s">
        <v>209</v>
      </c>
      <c r="B36" s="159">
        <v>9243222022.9148293</v>
      </c>
      <c r="C36" s="159">
        <v>1358426433.085042</v>
      </c>
      <c r="D36" s="159">
        <v>10601648455.999872</v>
      </c>
      <c r="E36" s="160">
        <v>343805563.75494361</v>
      </c>
      <c r="F36" s="160">
        <v>7941155.8885010509</v>
      </c>
      <c r="G36" s="160">
        <v>351746719.64344472</v>
      </c>
      <c r="H36" s="110">
        <v>0.17105000000000001</v>
      </c>
      <c r="I36" s="106">
        <v>6.8226706572904638E-2</v>
      </c>
      <c r="J36" s="110">
        <v>0.15831300000000001</v>
      </c>
      <c r="K36" s="107">
        <v>62.403399999999998</v>
      </c>
      <c r="L36" s="107">
        <v>74.240504536066297</v>
      </c>
      <c r="M36" s="107">
        <v>63.898099999999999</v>
      </c>
      <c r="N36" s="163">
        <v>152198666.56359223</v>
      </c>
      <c r="O36" s="163">
        <v>10189748.265112001</v>
      </c>
      <c r="P36" s="163">
        <v>162388414.82860425</v>
      </c>
      <c r="Q36" s="163">
        <v>8536981902.8199892</v>
      </c>
      <c r="R36" s="163">
        <v>1302991182.5041592</v>
      </c>
      <c r="S36" s="163">
        <v>9839973085.3241482</v>
      </c>
      <c r="T36" s="163">
        <v>440576243.55198014</v>
      </c>
      <c r="U36" s="163">
        <v>34246646.174906462</v>
      </c>
      <c r="V36" s="163">
        <v>474822889.72688645</v>
      </c>
      <c r="W36" s="163">
        <v>239361541.56535941</v>
      </c>
      <c r="X36" s="163">
        <v>17154805.080376387</v>
      </c>
      <c r="Y36" s="163">
        <v>256516346.6457358</v>
      </c>
      <c r="Z36" s="163">
        <v>26302334.977499999</v>
      </c>
      <c r="AA36" s="163">
        <v>4033799.3256000001</v>
      </c>
      <c r="AB36" s="163">
        <v>30336134.303099997</v>
      </c>
    </row>
    <row r="37" spans="1:28" x14ac:dyDescent="0.2">
      <c r="A37" s="103" t="s">
        <v>210</v>
      </c>
      <c r="B37" s="159">
        <v>462502.14559999999</v>
      </c>
      <c r="C37" s="159">
        <v>0</v>
      </c>
      <c r="D37" s="159">
        <v>462502.14559999999</v>
      </c>
      <c r="E37" s="160">
        <v>167328.40931016</v>
      </c>
      <c r="F37" s="160">
        <v>0</v>
      </c>
      <c r="G37" s="160">
        <v>167328.40931016</v>
      </c>
      <c r="H37" s="110">
        <v>0.240061</v>
      </c>
      <c r="I37" s="106" t="s">
        <v>279</v>
      </c>
      <c r="J37" s="110">
        <v>0.240061</v>
      </c>
      <c r="K37" s="107">
        <v>46.887799999999999</v>
      </c>
      <c r="L37" s="107" t="s">
        <v>279</v>
      </c>
      <c r="M37" s="107">
        <v>46.887799999999999</v>
      </c>
      <c r="N37" s="163">
        <v>104294.7745</v>
      </c>
      <c r="O37" s="163">
        <v>0</v>
      </c>
      <c r="P37" s="163">
        <v>104294.7745</v>
      </c>
      <c r="Q37" s="163">
        <v>156137.64619999996</v>
      </c>
      <c r="R37" s="163">
        <v>0</v>
      </c>
      <c r="S37" s="163">
        <v>156137.64619999996</v>
      </c>
      <c r="T37" s="163">
        <v>135653.96360000002</v>
      </c>
      <c r="U37" s="163">
        <v>0</v>
      </c>
      <c r="V37" s="163">
        <v>135653.96360000002</v>
      </c>
      <c r="W37" s="163">
        <v>165391.0889</v>
      </c>
      <c r="X37" s="163">
        <v>0</v>
      </c>
      <c r="Y37" s="163">
        <v>165391.0889</v>
      </c>
      <c r="Z37" s="163">
        <v>5319.4468999999999</v>
      </c>
      <c r="AA37" s="163">
        <v>0</v>
      </c>
      <c r="AB37" s="163">
        <v>5319.4468999999999</v>
      </c>
    </row>
    <row r="38" spans="1:28" x14ac:dyDescent="0.2">
      <c r="A38" s="103" t="s">
        <v>112</v>
      </c>
      <c r="B38" s="159">
        <v>398173817.62015831</v>
      </c>
      <c r="C38" s="159">
        <v>15.2425</v>
      </c>
      <c r="D38" s="159">
        <v>398173832.86265826</v>
      </c>
      <c r="E38" s="160">
        <v>16016069.567360001</v>
      </c>
      <c r="F38" s="160">
        <v>0</v>
      </c>
      <c r="G38" s="160">
        <v>16016069.567360003</v>
      </c>
      <c r="H38" s="110">
        <v>0.123735</v>
      </c>
      <c r="I38" s="106" t="s">
        <v>279</v>
      </c>
      <c r="J38" s="110">
        <v>0.123735</v>
      </c>
      <c r="K38" s="107">
        <v>17.487500000000001</v>
      </c>
      <c r="L38" s="107" t="s">
        <v>279</v>
      </c>
      <c r="M38" s="107">
        <v>17.487500000000001</v>
      </c>
      <c r="N38" s="163">
        <v>6633563.0049999999</v>
      </c>
      <c r="O38" s="163">
        <v>0</v>
      </c>
      <c r="P38" s="163">
        <v>6633563.0049999999</v>
      </c>
      <c r="Q38" s="163">
        <v>380765127.97985834</v>
      </c>
      <c r="R38" s="163">
        <v>15.2425</v>
      </c>
      <c r="S38" s="163">
        <v>380765143.22235829</v>
      </c>
      <c r="T38" s="163">
        <v>9729825.0757999998</v>
      </c>
      <c r="U38" s="163">
        <v>0</v>
      </c>
      <c r="V38" s="163">
        <v>9729825.0757999998</v>
      </c>
      <c r="W38" s="163">
        <v>7678864.5644999994</v>
      </c>
      <c r="X38" s="163">
        <v>0</v>
      </c>
      <c r="Y38" s="163">
        <v>7678864.5645000003</v>
      </c>
      <c r="Z38" s="163">
        <v>0</v>
      </c>
      <c r="AA38" s="163">
        <v>0</v>
      </c>
      <c r="AB38" s="163">
        <v>0</v>
      </c>
    </row>
    <row r="39" spans="1:28" x14ac:dyDescent="0.2">
      <c r="A39" s="103" t="s">
        <v>113</v>
      </c>
      <c r="B39" s="159">
        <v>68778166.749699995</v>
      </c>
      <c r="C39" s="159">
        <v>12362587.210859999</v>
      </c>
      <c r="D39" s="159">
        <v>81140753.960659996</v>
      </c>
      <c r="E39" s="160">
        <v>10736721.072476463</v>
      </c>
      <c r="F39" s="160">
        <v>4793019.2930178801</v>
      </c>
      <c r="G39" s="160">
        <v>15529740.365494341</v>
      </c>
      <c r="H39" s="110">
        <v>0.154473</v>
      </c>
      <c r="I39" s="106">
        <v>9.2751390160754968E-2</v>
      </c>
      <c r="J39" s="110">
        <v>0.14650299999999999</v>
      </c>
      <c r="K39" s="107">
        <v>209.82900000000001</v>
      </c>
      <c r="L39" s="107">
        <v>56.844011484664819</v>
      </c>
      <c r="M39" s="107">
        <v>189.12200000000001</v>
      </c>
      <c r="N39" s="163">
        <v>3172535.0295000002</v>
      </c>
      <c r="O39" s="163">
        <v>2489115.5611799997</v>
      </c>
      <c r="P39" s="163">
        <v>5661650.5906800004</v>
      </c>
      <c r="Q39" s="163">
        <v>53851443.247899994</v>
      </c>
      <c r="R39" s="163">
        <v>7161413.8135399986</v>
      </c>
      <c r="S39" s="163">
        <v>61012857.061539985</v>
      </c>
      <c r="T39" s="163">
        <v>5610852.0818000007</v>
      </c>
      <c r="U39" s="163">
        <v>463039.80410000001</v>
      </c>
      <c r="V39" s="163">
        <v>6073891.8859000001</v>
      </c>
      <c r="W39" s="163">
        <v>9315871.4199999999</v>
      </c>
      <c r="X39" s="163">
        <v>4738133.5932200011</v>
      </c>
      <c r="Y39" s="163">
        <v>14054005.013220003</v>
      </c>
      <c r="Z39" s="163">
        <v>0</v>
      </c>
      <c r="AA39" s="163">
        <v>0</v>
      </c>
      <c r="AB39" s="163">
        <v>0</v>
      </c>
    </row>
    <row r="40" spans="1:28" x14ac:dyDescent="0.2">
      <c r="A40" s="103" t="s">
        <v>114</v>
      </c>
      <c r="B40" s="159">
        <v>455008358.41299832</v>
      </c>
      <c r="C40" s="159">
        <v>5395082.0000417093</v>
      </c>
      <c r="D40" s="159">
        <v>460403440.41304004</v>
      </c>
      <c r="E40" s="160">
        <v>25226317.830580354</v>
      </c>
      <c r="F40" s="160">
        <v>1518803.8289304003</v>
      </c>
      <c r="G40" s="160">
        <v>26745121.659510754</v>
      </c>
      <c r="H40" s="110">
        <v>0.32861899999999999</v>
      </c>
      <c r="I40" s="106">
        <v>0.34985406620723319</v>
      </c>
      <c r="J40" s="110">
        <v>0.32886900000000002</v>
      </c>
      <c r="K40" s="107">
        <v>214.59100000000001</v>
      </c>
      <c r="L40" s="107">
        <v>98.113548805632121</v>
      </c>
      <c r="M40" s="107">
        <v>213.23400000000001</v>
      </c>
      <c r="N40" s="163">
        <v>12283806.366699999</v>
      </c>
      <c r="O40" s="163">
        <v>1437634.3258</v>
      </c>
      <c r="P40" s="163">
        <v>13721440.692500001</v>
      </c>
      <c r="Q40" s="163">
        <v>408972173.78079838</v>
      </c>
      <c r="R40" s="163">
        <v>3816372.54154171</v>
      </c>
      <c r="S40" s="163">
        <v>412788546.32234007</v>
      </c>
      <c r="T40" s="163">
        <v>31384597.371000003</v>
      </c>
      <c r="U40" s="163">
        <v>126983.80069999999</v>
      </c>
      <c r="V40" s="163">
        <v>31511581.171700001</v>
      </c>
      <c r="W40" s="163">
        <v>12452594.111200001</v>
      </c>
      <c r="X40" s="163">
        <v>1451725.6577999997</v>
      </c>
      <c r="Y40" s="163">
        <v>13904319.769000001</v>
      </c>
      <c r="Z40" s="163">
        <v>2198993.15</v>
      </c>
      <c r="AA40" s="163">
        <v>0</v>
      </c>
      <c r="AB40" s="163">
        <v>2198993.15</v>
      </c>
    </row>
    <row r="41" spans="1:28" x14ac:dyDescent="0.2">
      <c r="A41" s="103" t="s">
        <v>115</v>
      </c>
      <c r="B41" s="159">
        <v>7004525889.4064379</v>
      </c>
      <c r="C41" s="159">
        <v>4419145954.0235338</v>
      </c>
      <c r="D41" s="159">
        <v>11423671843.430075</v>
      </c>
      <c r="E41" s="160">
        <v>46603561.088525936</v>
      </c>
      <c r="F41" s="160">
        <v>27368646.561874285</v>
      </c>
      <c r="G41" s="160">
        <v>73972207.650400251</v>
      </c>
      <c r="H41" s="110">
        <v>0.117409</v>
      </c>
      <c r="I41" s="106">
        <v>6.9623116354935816E-2</v>
      </c>
      <c r="J41" s="110">
        <v>9.91649E-2</v>
      </c>
      <c r="K41" s="107">
        <v>137.65</v>
      </c>
      <c r="L41" s="107">
        <v>158.58152914133487</v>
      </c>
      <c r="M41" s="107">
        <v>145.679</v>
      </c>
      <c r="N41" s="163">
        <v>56676368.010699995</v>
      </c>
      <c r="O41" s="163">
        <v>50440309.443301983</v>
      </c>
      <c r="P41" s="163">
        <v>107116677.45400201</v>
      </c>
      <c r="Q41" s="163">
        <v>6553159031.5832605</v>
      </c>
      <c r="R41" s="163">
        <v>4097605676.9240699</v>
      </c>
      <c r="S41" s="163">
        <v>10650764708.507233</v>
      </c>
      <c r="T41" s="163">
        <v>325587511.76497763</v>
      </c>
      <c r="U41" s="163">
        <v>229737984.66631579</v>
      </c>
      <c r="V41" s="163">
        <v>555325496.43139338</v>
      </c>
      <c r="W41" s="163">
        <v>91390395.34830001</v>
      </c>
      <c r="X41" s="163">
        <v>71718165.30684799</v>
      </c>
      <c r="Y41" s="163">
        <v>163108560.65524802</v>
      </c>
      <c r="Z41" s="163">
        <v>34388950.709899999</v>
      </c>
      <c r="AA41" s="163">
        <v>20084127.1263</v>
      </c>
      <c r="AB41" s="163">
        <v>54473077.836199999</v>
      </c>
    </row>
    <row r="42" spans="1:28" s="116" customFormat="1" x14ac:dyDescent="0.2">
      <c r="A42" s="112" t="s">
        <v>211</v>
      </c>
      <c r="B42" s="161">
        <v>5175756072.2586384</v>
      </c>
      <c r="C42" s="161">
        <v>3645225736.0504999</v>
      </c>
      <c r="D42" s="161">
        <v>8820981808.3091354</v>
      </c>
      <c r="E42" s="162">
        <v>38226150.957915768</v>
      </c>
      <c r="F42" s="162">
        <v>23948690.514384888</v>
      </c>
      <c r="G42" s="162">
        <v>62174841.472200677</v>
      </c>
      <c r="H42" s="113">
        <v>0.116107</v>
      </c>
      <c r="I42" s="114">
        <v>6.9739867205092732E-2</v>
      </c>
      <c r="J42" s="113">
        <v>9.7136799999999995E-2</v>
      </c>
      <c r="K42" s="115">
        <v>140.613</v>
      </c>
      <c r="L42" s="115">
        <v>160.68973509886047</v>
      </c>
      <c r="M42" s="115">
        <v>148.845</v>
      </c>
      <c r="N42" s="164">
        <v>48608169.295500003</v>
      </c>
      <c r="O42" s="164">
        <v>43434928.70773799</v>
      </c>
      <c r="P42" s="164">
        <v>92043098.003238007</v>
      </c>
      <c r="Q42" s="164">
        <v>4813367837.6886387</v>
      </c>
      <c r="R42" s="164">
        <v>3367103522.8184414</v>
      </c>
      <c r="S42" s="164">
        <v>8180471360.5070772</v>
      </c>
      <c r="T42" s="164">
        <v>250600440.5363</v>
      </c>
      <c r="U42" s="164">
        <v>195593431.35243425</v>
      </c>
      <c r="V42" s="164">
        <v>446193871.88873422</v>
      </c>
      <c r="W42" s="164">
        <v>77892349.996300012</v>
      </c>
      <c r="X42" s="164">
        <v>64663011.352823988</v>
      </c>
      <c r="Y42" s="164">
        <v>142555361.34912401</v>
      </c>
      <c r="Z42" s="164">
        <v>33895444.0374</v>
      </c>
      <c r="AA42" s="164">
        <v>17865770.526799999</v>
      </c>
      <c r="AB42" s="164">
        <v>51761214.564199999</v>
      </c>
    </row>
    <row r="43" spans="1:28" s="116" customFormat="1" x14ac:dyDescent="0.2">
      <c r="A43" s="112" t="s">
        <v>212</v>
      </c>
      <c r="B43" s="161">
        <v>1143579048.4252348</v>
      </c>
      <c r="C43" s="161">
        <v>539025851.20921493</v>
      </c>
      <c r="D43" s="161">
        <v>1682604899.6344502</v>
      </c>
      <c r="E43" s="162">
        <v>3691052.0485014995</v>
      </c>
      <c r="F43" s="162">
        <v>1971628.93589547</v>
      </c>
      <c r="G43" s="162">
        <v>5662680.9843969801</v>
      </c>
      <c r="H43" s="113">
        <v>0.114885</v>
      </c>
      <c r="I43" s="114">
        <v>6.9456724451535376E-2</v>
      </c>
      <c r="J43" s="113">
        <v>0.100463</v>
      </c>
      <c r="K43" s="115">
        <v>140.005</v>
      </c>
      <c r="L43" s="115">
        <v>141.3325265102774</v>
      </c>
      <c r="M43" s="115">
        <v>140.42599999999999</v>
      </c>
      <c r="N43" s="164">
        <v>4188807.3055999996</v>
      </c>
      <c r="O43" s="164">
        <v>6056739.6296639992</v>
      </c>
      <c r="P43" s="164">
        <v>10245546.935263999</v>
      </c>
      <c r="Q43" s="164">
        <v>1090744137.2824347</v>
      </c>
      <c r="R43" s="164">
        <v>516260814.13384938</v>
      </c>
      <c r="S43" s="164">
        <v>1607004951.4162846</v>
      </c>
      <c r="T43" s="164">
        <v>45905078.382600009</v>
      </c>
      <c r="U43" s="164">
        <v>15171706.220201571</v>
      </c>
      <c r="V43" s="164">
        <v>61076784.602801569</v>
      </c>
      <c r="W43" s="164">
        <v>6704665.1619000006</v>
      </c>
      <c r="X43" s="164">
        <v>5375525.8070640005</v>
      </c>
      <c r="Y43" s="164">
        <v>12080190.968963997</v>
      </c>
      <c r="Z43" s="164">
        <v>225167.59830000001</v>
      </c>
      <c r="AA43" s="164">
        <v>2217805.0480999998</v>
      </c>
      <c r="AB43" s="164">
        <v>2442972.6464</v>
      </c>
    </row>
    <row r="44" spans="1:28" s="116" customFormat="1" x14ac:dyDescent="0.2">
      <c r="A44" s="112" t="s">
        <v>213</v>
      </c>
      <c r="B44" s="161">
        <v>685190768.72256184</v>
      </c>
      <c r="C44" s="161">
        <v>234894366.76391959</v>
      </c>
      <c r="D44" s="161">
        <v>920085135.48638201</v>
      </c>
      <c r="E44" s="162">
        <v>4686358.0821086708</v>
      </c>
      <c r="F44" s="162">
        <v>1448327.1117939204</v>
      </c>
      <c r="G44" s="162">
        <v>6134685.1938026007</v>
      </c>
      <c r="H44" s="113">
        <v>0.131138</v>
      </c>
      <c r="I44" s="114">
        <v>6.8201366369615352E-2</v>
      </c>
      <c r="J44" s="113">
        <v>0.11538900000000001</v>
      </c>
      <c r="K44" s="115">
        <v>111.378</v>
      </c>
      <c r="L44" s="115">
        <v>165.49026732950219</v>
      </c>
      <c r="M44" s="115">
        <v>125.018</v>
      </c>
      <c r="N44" s="164">
        <v>3879391.4095999999</v>
      </c>
      <c r="O44" s="164">
        <v>948641.10589999997</v>
      </c>
      <c r="P44" s="164">
        <v>4828032.5153999999</v>
      </c>
      <c r="Q44" s="164">
        <v>649047056.61208427</v>
      </c>
      <c r="R44" s="164">
        <v>214241339.97177958</v>
      </c>
      <c r="S44" s="164">
        <v>863288396.58386445</v>
      </c>
      <c r="T44" s="164">
        <v>29081992.84617763</v>
      </c>
      <c r="U44" s="164">
        <v>18972847.09378</v>
      </c>
      <c r="V44" s="164">
        <v>48054839.939857632</v>
      </c>
      <c r="W44" s="164">
        <v>6793380.1901000002</v>
      </c>
      <c r="X44" s="164">
        <v>1679628.1470599999</v>
      </c>
      <c r="Y44" s="164">
        <v>8473008.3371600006</v>
      </c>
      <c r="Z44" s="164">
        <v>268339.07420000003</v>
      </c>
      <c r="AA44" s="164">
        <v>551.55129999999997</v>
      </c>
      <c r="AB44" s="164">
        <v>268890.62550000002</v>
      </c>
    </row>
    <row r="45" spans="1:28" x14ac:dyDescent="0.2">
      <c r="A45" s="103" t="s">
        <v>214</v>
      </c>
      <c r="B45" s="159">
        <v>330219075.1534</v>
      </c>
      <c r="C45" s="159">
        <v>1197616.5169136</v>
      </c>
      <c r="D45" s="159">
        <v>331416691.6703136</v>
      </c>
      <c r="E45" s="160">
        <v>1855836.6041999999</v>
      </c>
      <c r="F45" s="160">
        <v>54060.260799999996</v>
      </c>
      <c r="G45" s="160">
        <v>1909896.865</v>
      </c>
      <c r="H45" s="110">
        <v>0.196853</v>
      </c>
      <c r="I45" s="106">
        <v>0.19481599999999999</v>
      </c>
      <c r="J45" s="110">
        <v>0.19683800000000001</v>
      </c>
      <c r="K45" s="107">
        <v>16.774799999999999</v>
      </c>
      <c r="L45" s="107">
        <v>124.60399999999998</v>
      </c>
      <c r="M45" s="107">
        <v>17.164999999999999</v>
      </c>
      <c r="N45" s="163">
        <v>4424918.3910999997</v>
      </c>
      <c r="O45" s="163">
        <v>57071.690889999998</v>
      </c>
      <c r="P45" s="163">
        <v>4481990.0819899999</v>
      </c>
      <c r="Q45" s="163">
        <v>316988031.34220004</v>
      </c>
      <c r="R45" s="163">
        <v>1100490.9333536001</v>
      </c>
      <c r="S45" s="163">
        <v>318088522.27555364</v>
      </c>
      <c r="T45" s="163">
        <v>7113676.4130000006</v>
      </c>
      <c r="U45" s="163">
        <v>13578.390969999999</v>
      </c>
      <c r="V45" s="163">
        <v>7127254.8039699998</v>
      </c>
      <c r="W45" s="163">
        <v>6117367.3982000006</v>
      </c>
      <c r="X45" s="163">
        <v>83547.192589999991</v>
      </c>
      <c r="Y45" s="163">
        <v>6200914.5907899998</v>
      </c>
      <c r="Z45" s="163">
        <v>0</v>
      </c>
      <c r="AA45" s="163">
        <v>0</v>
      </c>
      <c r="AB45" s="163">
        <v>0</v>
      </c>
    </row>
    <row r="46" spans="1:28" x14ac:dyDescent="0.2">
      <c r="A46" s="103" t="s">
        <v>215</v>
      </c>
      <c r="B46" s="159">
        <v>6309260.2615</v>
      </c>
      <c r="C46" s="159">
        <v>34444.698199999999</v>
      </c>
      <c r="D46" s="159">
        <v>6343704.9596999995</v>
      </c>
      <c r="E46" s="160">
        <v>94762.22979273001</v>
      </c>
      <c r="F46" s="160">
        <v>107.5936</v>
      </c>
      <c r="G46" s="160">
        <v>94869.823392730003</v>
      </c>
      <c r="H46" s="110">
        <v>5.3406500000000003E-2</v>
      </c>
      <c r="I46" s="106">
        <v>7.0000000000000007E-2</v>
      </c>
      <c r="J46" s="110">
        <v>5.3387499999999997E-2</v>
      </c>
      <c r="K46" s="107">
        <v>60.135800000000003</v>
      </c>
      <c r="L46" s="107">
        <v>121.733</v>
      </c>
      <c r="M46" s="107">
        <v>60.479399999999998</v>
      </c>
      <c r="N46" s="163">
        <v>8214.6200000000008</v>
      </c>
      <c r="O46" s="163">
        <v>0</v>
      </c>
      <c r="P46" s="163">
        <v>8214.6200000000008</v>
      </c>
      <c r="Q46" s="163">
        <v>6260307.1414999999</v>
      </c>
      <c r="R46" s="163">
        <v>34444.698199999999</v>
      </c>
      <c r="S46" s="163">
        <v>6294751.8396999994</v>
      </c>
      <c r="T46" s="163">
        <v>37145.07</v>
      </c>
      <c r="U46" s="163">
        <v>0</v>
      </c>
      <c r="V46" s="163">
        <v>37145.07</v>
      </c>
      <c r="W46" s="163">
        <v>11808.050000000001</v>
      </c>
      <c r="X46" s="163">
        <v>0</v>
      </c>
      <c r="Y46" s="163">
        <v>11808.050000000001</v>
      </c>
      <c r="Z46" s="163">
        <v>0</v>
      </c>
      <c r="AA46" s="163">
        <v>0</v>
      </c>
      <c r="AB46" s="163">
        <v>0</v>
      </c>
    </row>
    <row r="47" spans="1:28" x14ac:dyDescent="0.2">
      <c r="A47" s="104" t="s">
        <v>276</v>
      </c>
      <c r="B47" s="159">
        <v>31320261785.211674</v>
      </c>
      <c r="C47" s="159">
        <v>26166889565.21373</v>
      </c>
      <c r="D47" s="159">
        <v>57487151350.425369</v>
      </c>
      <c r="E47" s="160">
        <v>737874747.38861346</v>
      </c>
      <c r="F47" s="160">
        <v>290944579.36292481</v>
      </c>
      <c r="G47" s="160">
        <v>1028819326.7514386</v>
      </c>
      <c r="H47" s="110">
        <v>0.14596400000000001</v>
      </c>
      <c r="I47" s="106">
        <v>8.9191202291613841E-2</v>
      </c>
      <c r="J47" s="110">
        <v>0.118322</v>
      </c>
      <c r="K47" s="107">
        <v>79.608999999999995</v>
      </c>
      <c r="L47" s="107">
        <v>96.862854796548902</v>
      </c>
      <c r="M47" s="107">
        <v>87.435199999999995</v>
      </c>
      <c r="N47" s="163">
        <v>483509741.09758449</v>
      </c>
      <c r="O47" s="163">
        <v>532909659.29382396</v>
      </c>
      <c r="P47" s="163">
        <v>1016419400.3914086</v>
      </c>
      <c r="Q47" s="163">
        <v>29002532928.871208</v>
      </c>
      <c r="R47" s="163">
        <v>23799014526.624031</v>
      </c>
      <c r="S47" s="163">
        <v>52801547455.495102</v>
      </c>
      <c r="T47" s="163">
        <v>1472276734.9110923</v>
      </c>
      <c r="U47" s="163">
        <v>1622876099.2513859</v>
      </c>
      <c r="V47" s="163">
        <v>3095152834.162478</v>
      </c>
      <c r="W47" s="163">
        <v>776842726.32597542</v>
      </c>
      <c r="X47" s="163">
        <v>684893997.20148635</v>
      </c>
      <c r="Y47" s="163">
        <v>1461736723.5275617</v>
      </c>
      <c r="Z47" s="163">
        <v>68609395.103399992</v>
      </c>
      <c r="AA47" s="163">
        <v>60104942.136830002</v>
      </c>
      <c r="AB47" s="163">
        <v>128714337.24022999</v>
      </c>
    </row>
    <row r="48" spans="1:28" x14ac:dyDescent="0.2">
      <c r="A48" s="105" t="s">
        <v>216</v>
      </c>
      <c r="B48" s="159">
        <v>6138749578.440033</v>
      </c>
      <c r="C48" s="159">
        <v>13514521016.302561</v>
      </c>
      <c r="D48" s="159">
        <v>19653270594.742592</v>
      </c>
      <c r="E48" s="160">
        <v>101007523.43470246</v>
      </c>
      <c r="F48" s="160">
        <v>128747283.42134786</v>
      </c>
      <c r="G48" s="160">
        <v>229754806.85605034</v>
      </c>
      <c r="H48" s="110">
        <v>0.122171</v>
      </c>
      <c r="I48" s="106">
        <v>9.7439319030088983E-2</v>
      </c>
      <c r="J48" s="110">
        <v>0.105124</v>
      </c>
      <c r="K48" s="107">
        <v>57.693600000000004</v>
      </c>
      <c r="L48" s="107">
        <v>81.069367670198773</v>
      </c>
      <c r="M48" s="107">
        <v>73.805700000000002</v>
      </c>
      <c r="N48" s="163">
        <v>58229287.7447</v>
      </c>
      <c r="O48" s="163">
        <v>229731484.59187102</v>
      </c>
      <c r="P48" s="163">
        <v>287960772.33657098</v>
      </c>
      <c r="Q48" s="163">
        <v>5719407206.564332</v>
      </c>
      <c r="R48" s="163">
        <v>12246189156.761932</v>
      </c>
      <c r="S48" s="163">
        <v>17965596363.326263</v>
      </c>
      <c r="T48" s="163">
        <v>280138117.03596592</v>
      </c>
      <c r="U48" s="163">
        <v>1016570272.4826918</v>
      </c>
      <c r="V48" s="163">
        <v>1296708389.5186579</v>
      </c>
      <c r="W48" s="163">
        <v>139204254.83973503</v>
      </c>
      <c r="X48" s="163">
        <v>222254106.4033373</v>
      </c>
      <c r="Y48" s="163">
        <v>361458361.24307233</v>
      </c>
      <c r="Z48" s="163">
        <v>0</v>
      </c>
      <c r="AA48" s="163">
        <v>29507480.654600002</v>
      </c>
      <c r="AB48" s="163">
        <v>29507480.654599998</v>
      </c>
    </row>
    <row r="49" spans="1:28" x14ac:dyDescent="0.2">
      <c r="A49" s="105" t="s">
        <v>217</v>
      </c>
      <c r="B49" s="159">
        <v>3407089142.7591538</v>
      </c>
      <c r="C49" s="159">
        <v>6088096685.5182905</v>
      </c>
      <c r="D49" s="159">
        <v>9495185828.2774544</v>
      </c>
      <c r="E49" s="160">
        <v>67525568.132823974</v>
      </c>
      <c r="F49" s="160">
        <v>104900774.15883815</v>
      </c>
      <c r="G49" s="160">
        <v>172426342.29166213</v>
      </c>
      <c r="H49" s="110">
        <v>0.128772</v>
      </c>
      <c r="I49" s="106">
        <v>7.9119655827941171E-2</v>
      </c>
      <c r="J49" s="110">
        <v>9.6785499999999997E-2</v>
      </c>
      <c r="K49" s="107">
        <v>71.029899999999998</v>
      </c>
      <c r="L49" s="107">
        <v>90.689404064730084</v>
      </c>
      <c r="M49" s="107">
        <v>83.670299999999997</v>
      </c>
      <c r="N49" s="163">
        <v>88894265.291292295</v>
      </c>
      <c r="O49" s="163">
        <v>221125436.84514901</v>
      </c>
      <c r="P49" s="163">
        <v>310019702.13644129</v>
      </c>
      <c r="Q49" s="163">
        <v>3120825400.9285159</v>
      </c>
      <c r="R49" s="163">
        <v>5454737426.8200645</v>
      </c>
      <c r="S49" s="163">
        <v>8575562827.7486906</v>
      </c>
      <c r="T49" s="163">
        <v>145366983.35656857</v>
      </c>
      <c r="U49" s="163">
        <v>289168049.34081161</v>
      </c>
      <c r="V49" s="163">
        <v>434535032.69738024</v>
      </c>
      <c r="W49" s="163">
        <v>136841683.50946879</v>
      </c>
      <c r="X49" s="163">
        <v>338314647.83908463</v>
      </c>
      <c r="Y49" s="163">
        <v>475156331.34845346</v>
      </c>
      <c r="Z49" s="163">
        <v>4055074.9646000001</v>
      </c>
      <c r="AA49" s="163">
        <v>5876561.5183300003</v>
      </c>
      <c r="AB49" s="163">
        <v>9931636.4829300009</v>
      </c>
    </row>
    <row r="50" spans="1:28" x14ac:dyDescent="0.2">
      <c r="A50" s="105" t="s">
        <v>218</v>
      </c>
      <c r="B50" s="159">
        <v>6237676789.4346457</v>
      </c>
      <c r="C50" s="159">
        <v>1404607563.6070523</v>
      </c>
      <c r="D50" s="159">
        <v>7642284353.0415955</v>
      </c>
      <c r="E50" s="160">
        <v>182586807.69877639</v>
      </c>
      <c r="F50" s="160">
        <v>17980924.895090368</v>
      </c>
      <c r="G50" s="160">
        <v>200567732.59386674</v>
      </c>
      <c r="H50" s="110">
        <v>0.162464</v>
      </c>
      <c r="I50" s="106">
        <v>7.8639847305870203E-2</v>
      </c>
      <c r="J50" s="110">
        <v>0.14721000000000001</v>
      </c>
      <c r="K50" s="107">
        <v>59.549900000000001</v>
      </c>
      <c r="L50" s="107">
        <v>99.909773986196626</v>
      </c>
      <c r="M50" s="107">
        <v>66.998599999999996</v>
      </c>
      <c r="N50" s="163">
        <v>133708768.4227</v>
      </c>
      <c r="O50" s="163">
        <v>21176289.060699999</v>
      </c>
      <c r="P50" s="163">
        <v>154885057.4833</v>
      </c>
      <c r="Q50" s="163">
        <v>5742829319.6876459</v>
      </c>
      <c r="R50" s="163">
        <v>1283897296.9706523</v>
      </c>
      <c r="S50" s="163">
        <v>7026726616.6582947</v>
      </c>
      <c r="T50" s="163">
        <v>316002763.71899998</v>
      </c>
      <c r="U50" s="163">
        <v>85691526.546000004</v>
      </c>
      <c r="V50" s="163">
        <v>401694290.26499999</v>
      </c>
      <c r="W50" s="163">
        <v>176877806.21430001</v>
      </c>
      <c r="X50" s="163">
        <v>34144387.222599998</v>
      </c>
      <c r="Y50" s="163">
        <v>211022193.43679997</v>
      </c>
      <c r="Z50" s="163">
        <v>1966899.8137000003</v>
      </c>
      <c r="AA50" s="163">
        <v>874352.86780000001</v>
      </c>
      <c r="AB50" s="163">
        <v>2841252.6815000004</v>
      </c>
    </row>
    <row r="51" spans="1:28" x14ac:dyDescent="0.2">
      <c r="A51" s="105" t="s">
        <v>219</v>
      </c>
      <c r="B51" s="159">
        <v>15536746274.577702</v>
      </c>
      <c r="C51" s="159">
        <v>5159664299.7855072</v>
      </c>
      <c r="D51" s="159">
        <v>20696410574.363209</v>
      </c>
      <c r="E51" s="160">
        <v>386754848.12211108</v>
      </c>
      <c r="F51" s="160">
        <v>39315596.887448482</v>
      </c>
      <c r="G51" s="160">
        <v>426070445.00955945</v>
      </c>
      <c r="H51" s="110">
        <v>0.14972099999999999</v>
      </c>
      <c r="I51" s="106">
        <v>7.0534917683664086E-2</v>
      </c>
      <c r="J51" s="110">
        <v>0.13009299999999999</v>
      </c>
      <c r="K51" s="107">
        <v>97.963200000000001</v>
      </c>
      <c r="L51" s="107">
        <v>145.00207326165233</v>
      </c>
      <c r="M51" s="107">
        <v>109.539</v>
      </c>
      <c r="N51" s="163">
        <v>202677419.62889221</v>
      </c>
      <c r="O51" s="163">
        <v>60876448.796203993</v>
      </c>
      <c r="P51" s="163">
        <v>263553868.42509627</v>
      </c>
      <c r="Q51" s="163">
        <v>14419471001.740473</v>
      </c>
      <c r="R51" s="163">
        <v>4814190646.0510607</v>
      </c>
      <c r="S51" s="163">
        <v>19233661647.791431</v>
      </c>
      <c r="T51" s="163">
        <v>730768870.73955762</v>
      </c>
      <c r="U51" s="163">
        <v>231446250.90188226</v>
      </c>
      <c r="V51" s="163">
        <v>962215121.64143991</v>
      </c>
      <c r="W51" s="163">
        <v>323918981.77257162</v>
      </c>
      <c r="X51" s="163">
        <v>90180855.736464396</v>
      </c>
      <c r="Y51" s="163">
        <v>414099837.50913602</v>
      </c>
      <c r="Z51" s="163">
        <v>62587420.325099997</v>
      </c>
      <c r="AA51" s="163">
        <v>23846547.096099999</v>
      </c>
      <c r="AB51" s="163">
        <v>86433967.421199992</v>
      </c>
    </row>
    <row r="53" spans="1:28" x14ac:dyDescent="0.2">
      <c r="B53" s="166">
        <f>D7+D47-BS!E29</f>
        <v>-4.1115570068359375</v>
      </c>
    </row>
  </sheetData>
  <mergeCells count="10">
    <mergeCell ref="Q5:S5"/>
    <mergeCell ref="T5:V5"/>
    <mergeCell ref="W5:Y5"/>
    <mergeCell ref="Z5:AB5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scale="2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:AB51"/>
  <sheetViews>
    <sheetView zoomScaleNormal="100" workbookViewId="0">
      <selection activeCell="A3" sqref="A3"/>
    </sheetView>
  </sheetViews>
  <sheetFormatPr defaultColWidth="8.7109375" defaultRowHeight="12.75" x14ac:dyDescent="0.2"/>
  <cols>
    <col min="1" max="1" width="75" style="108" bestFit="1" customWidth="1"/>
    <col min="2" max="2" width="26.85546875" style="108" customWidth="1"/>
    <col min="3" max="16384" width="8.7109375" style="108"/>
  </cols>
  <sheetData>
    <row r="1" spans="1:28" x14ac:dyDescent="0.2">
      <c r="A1" s="111" t="s">
        <v>116</v>
      </c>
    </row>
    <row r="2" spans="1:28" x14ac:dyDescent="0.2">
      <c r="A2" s="69"/>
    </row>
    <row r="3" spans="1:28" x14ac:dyDescent="0.2">
      <c r="A3" s="78">
        <f>BS!B3</f>
        <v>45443</v>
      </c>
    </row>
    <row r="5" spans="1:28" ht="54.95" customHeight="1" x14ac:dyDescent="0.2">
      <c r="A5" s="204" t="s">
        <v>222</v>
      </c>
      <c r="B5" s="205" t="s">
        <v>235</v>
      </c>
      <c r="C5" s="205"/>
      <c r="D5" s="205"/>
      <c r="E5" s="205" t="s">
        <v>234</v>
      </c>
      <c r="F5" s="205"/>
      <c r="G5" s="205"/>
      <c r="H5" s="205" t="s">
        <v>236</v>
      </c>
      <c r="I5" s="205"/>
      <c r="J5" s="205"/>
      <c r="K5" s="205" t="s">
        <v>237</v>
      </c>
      <c r="L5" s="205"/>
      <c r="M5" s="205"/>
      <c r="N5" s="205" t="s">
        <v>238</v>
      </c>
      <c r="O5" s="205"/>
      <c r="P5" s="205"/>
      <c r="Q5" s="205" t="s">
        <v>239</v>
      </c>
      <c r="R5" s="205"/>
      <c r="S5" s="205"/>
      <c r="T5" s="205" t="s">
        <v>240</v>
      </c>
      <c r="U5" s="205"/>
      <c r="V5" s="205"/>
      <c r="W5" s="205" t="s">
        <v>241</v>
      </c>
      <c r="X5" s="205"/>
      <c r="Y5" s="205"/>
      <c r="Z5" s="205" t="s">
        <v>242</v>
      </c>
      <c r="AA5" s="205"/>
      <c r="AB5" s="205"/>
    </row>
    <row r="6" spans="1:28" x14ac:dyDescent="0.2">
      <c r="A6" s="204"/>
      <c r="B6" s="109" t="s">
        <v>22</v>
      </c>
      <c r="C6" s="109" t="s">
        <v>23</v>
      </c>
      <c r="D6" s="109" t="s">
        <v>13</v>
      </c>
      <c r="E6" s="109" t="s">
        <v>22</v>
      </c>
      <c r="F6" s="109" t="s">
        <v>23</v>
      </c>
      <c r="G6" s="109" t="s">
        <v>13</v>
      </c>
      <c r="H6" s="109" t="s">
        <v>22</v>
      </c>
      <c r="I6" s="109" t="s">
        <v>23</v>
      </c>
      <c r="J6" s="109" t="s">
        <v>13</v>
      </c>
      <c r="K6" s="109" t="s">
        <v>22</v>
      </c>
      <c r="L6" s="109" t="s">
        <v>23</v>
      </c>
      <c r="M6" s="109" t="s">
        <v>13</v>
      </c>
      <c r="N6" s="109" t="s">
        <v>22</v>
      </c>
      <c r="O6" s="109" t="s">
        <v>23</v>
      </c>
      <c r="P6" s="109" t="s">
        <v>13</v>
      </c>
      <c r="Q6" s="109" t="s">
        <v>22</v>
      </c>
      <c r="R6" s="109" t="s">
        <v>23</v>
      </c>
      <c r="S6" s="109" t="s">
        <v>13</v>
      </c>
      <c r="T6" s="109" t="s">
        <v>22</v>
      </c>
      <c r="U6" s="109" t="s">
        <v>23</v>
      </c>
      <c r="V6" s="109" t="s">
        <v>13</v>
      </c>
      <c r="W6" s="109" t="s">
        <v>22</v>
      </c>
      <c r="X6" s="109" t="s">
        <v>23</v>
      </c>
      <c r="Y6" s="109" t="s">
        <v>13</v>
      </c>
      <c r="Z6" s="109" t="s">
        <v>22</v>
      </c>
      <c r="AA6" s="109" t="s">
        <v>23</v>
      </c>
      <c r="AB6" s="109" t="s">
        <v>13</v>
      </c>
    </row>
    <row r="7" spans="1:28" x14ac:dyDescent="0.2">
      <c r="A7" s="104" t="s">
        <v>274</v>
      </c>
      <c r="B7" s="159">
        <f>Sectors_I!B7</f>
        <v>45697174.649999999</v>
      </c>
      <c r="C7" s="159">
        <f>Sectors_I!C7</f>
        <v>20974887.289999999</v>
      </c>
      <c r="D7" s="159">
        <f>Sectors_I!D7</f>
        <v>66672061.939999998</v>
      </c>
      <c r="E7" s="160">
        <f>Sectors_I!E7</f>
        <v>519078.93920649</v>
      </c>
      <c r="F7" s="160">
        <f>Sectors_I!F7</f>
        <v>95702.279975130004</v>
      </c>
      <c r="G7" s="160">
        <f>Sectors_I!G7</f>
        <v>614781.21918162005</v>
      </c>
      <c r="H7" s="110">
        <f>Sectors_I!H7</f>
        <v>9.5000000000000001E-2</v>
      </c>
      <c r="I7" s="106">
        <f>Sectors_I!I7</f>
        <v>7.844138805329734E-2</v>
      </c>
      <c r="J7" s="110">
        <f>Sectors_I!J7</f>
        <v>8.9779899999999996E-2</v>
      </c>
      <c r="K7" s="107">
        <f>Sectors_I!K7</f>
        <v>13</v>
      </c>
      <c r="L7" s="107">
        <f>Sectors_I!L7</f>
        <v>10.103042055611997</v>
      </c>
      <c r="M7" s="107">
        <f>Sectors_I!M7</f>
        <v>12.0867</v>
      </c>
      <c r="N7" s="163">
        <f>Sectors_I!N7</f>
        <v>0</v>
      </c>
      <c r="O7" s="163">
        <f>Sectors_I!O7</f>
        <v>0</v>
      </c>
      <c r="P7" s="163">
        <f>Sectors_I!P7</f>
        <v>0</v>
      </c>
      <c r="Q7" s="163">
        <f>Sectors_I!Q7</f>
        <v>45697174.649999999</v>
      </c>
      <c r="R7" s="163">
        <f>Sectors_I!R7</f>
        <v>20974887.289999999</v>
      </c>
      <c r="S7" s="163">
        <f>Sectors_I!S7</f>
        <v>66672061.939999998</v>
      </c>
      <c r="T7" s="163">
        <f>Sectors_I!T7</f>
        <v>0</v>
      </c>
      <c r="U7" s="163">
        <f>Sectors_I!U7</f>
        <v>0</v>
      </c>
      <c r="V7" s="163">
        <f>Sectors_I!V7</f>
        <v>0</v>
      </c>
      <c r="W7" s="163">
        <f>Sectors_I!W7</f>
        <v>0</v>
      </c>
      <c r="X7" s="163">
        <f>Sectors_I!X7</f>
        <v>0</v>
      </c>
      <c r="Y7" s="163">
        <f>Sectors_I!Y7</f>
        <v>0</v>
      </c>
      <c r="Z7" s="163">
        <f>Sectors_I!Z7</f>
        <v>0</v>
      </c>
      <c r="AA7" s="163">
        <f>Sectors_I!AA7</f>
        <v>0</v>
      </c>
      <c r="AB7" s="163">
        <f>Sectors_I!AB7</f>
        <v>0</v>
      </c>
    </row>
    <row r="8" spans="1:28" x14ac:dyDescent="0.2">
      <c r="A8" s="103" t="s">
        <v>117</v>
      </c>
      <c r="B8" s="159">
        <f>Sectors_I!B8</f>
        <v>38383384.89984148</v>
      </c>
      <c r="C8" s="159">
        <f>Sectors_I!C8</f>
        <v>29252047.3650271</v>
      </c>
      <c r="D8" s="159">
        <f>Sectors_I!D8</f>
        <v>67635432.264868587</v>
      </c>
      <c r="E8" s="160">
        <f>Sectors_I!E8</f>
        <v>223387.09856422999</v>
      </c>
      <c r="F8" s="160">
        <f>Sectors_I!F8</f>
        <v>334383.32485999999</v>
      </c>
      <c r="G8" s="160">
        <f>Sectors_I!G8</f>
        <v>557770.42342422996</v>
      </c>
      <c r="H8" s="110">
        <f>Sectors_I!H8</f>
        <v>0.11827600000000001</v>
      </c>
      <c r="I8" s="106">
        <f>Sectors_I!I8</f>
        <v>9.1467901558942064E-2</v>
      </c>
      <c r="J8" s="110">
        <f>Sectors_I!J8</f>
        <v>0.106559</v>
      </c>
      <c r="K8" s="107">
        <f>Sectors_I!K8</f>
        <v>51.823700000000002</v>
      </c>
      <c r="L8" s="107">
        <f>Sectors_I!L8</f>
        <v>53.763638054120783</v>
      </c>
      <c r="M8" s="107">
        <f>Sectors_I!M8</f>
        <v>52.671500000000002</v>
      </c>
      <c r="N8" s="163">
        <f>Sectors_I!N8</f>
        <v>197888.96</v>
      </c>
      <c r="O8" s="163">
        <f>Sectors_I!O8</f>
        <v>0</v>
      </c>
      <c r="P8" s="163">
        <f>Sectors_I!P8</f>
        <v>197888.96</v>
      </c>
      <c r="Q8" s="163">
        <f>Sectors_I!Q8</f>
        <v>37851169.329041481</v>
      </c>
      <c r="R8" s="163">
        <f>Sectors_I!R8</f>
        <v>29251691.5525271</v>
      </c>
      <c r="S8" s="163">
        <f>Sectors_I!S8</f>
        <v>67102860.881568581</v>
      </c>
      <c r="T8" s="163">
        <f>Sectors_I!T8</f>
        <v>327594.9008</v>
      </c>
      <c r="U8" s="163">
        <f>Sectors_I!U8</f>
        <v>0</v>
      </c>
      <c r="V8" s="163">
        <f>Sectors_I!V8</f>
        <v>327594.9008</v>
      </c>
      <c r="W8" s="163">
        <f>Sectors_I!W8</f>
        <v>204620.66999999998</v>
      </c>
      <c r="X8" s="163">
        <f>Sectors_I!X8</f>
        <v>355.8125</v>
      </c>
      <c r="Y8" s="163">
        <f>Sectors_I!Y8</f>
        <v>204976.48249999998</v>
      </c>
      <c r="Z8" s="163">
        <f>Sectors_I!Z8</f>
        <v>0</v>
      </c>
      <c r="AA8" s="163">
        <f>Sectors_I!AA8</f>
        <v>0</v>
      </c>
      <c r="AB8" s="163">
        <f>Sectors_I!AB8</f>
        <v>0</v>
      </c>
    </row>
    <row r="9" spans="1:28" x14ac:dyDescent="0.2">
      <c r="A9" s="103" t="s">
        <v>118</v>
      </c>
      <c r="B9" s="159">
        <f>Sectors_I!B9</f>
        <v>599154612.03566098</v>
      </c>
      <c r="C9" s="159">
        <f>Sectors_I!C9</f>
        <v>51829585.926329136</v>
      </c>
      <c r="D9" s="159">
        <f>Sectors_I!D9</f>
        <v>650984197.96199012</v>
      </c>
      <c r="E9" s="160">
        <f>Sectors_I!E9</f>
        <v>2936681.2557749799</v>
      </c>
      <c r="F9" s="160">
        <f>Sectors_I!F9</f>
        <v>547025.37391297997</v>
      </c>
      <c r="G9" s="160">
        <f>Sectors_I!G9</f>
        <v>3483706.6296879598</v>
      </c>
      <c r="H9" s="110">
        <f>Sectors_I!H9</f>
        <v>0.12595100000000001</v>
      </c>
      <c r="I9" s="106">
        <f>Sectors_I!I9</f>
        <v>7.7630782897508036E-2</v>
      </c>
      <c r="J9" s="110">
        <f>Sectors_I!J9</f>
        <v>0.122101</v>
      </c>
      <c r="K9" s="107">
        <f>Sectors_I!K9</f>
        <v>25.3812</v>
      </c>
      <c r="L9" s="107">
        <f>Sectors_I!L9</f>
        <v>28.175150684198385</v>
      </c>
      <c r="M9" s="107">
        <f>Sectors_I!M9</f>
        <v>25.605</v>
      </c>
      <c r="N9" s="163">
        <f>Sectors_I!N9</f>
        <v>892406.63039999991</v>
      </c>
      <c r="O9" s="163">
        <f>Sectors_I!O9</f>
        <v>531149.06680000003</v>
      </c>
      <c r="P9" s="163">
        <f>Sectors_I!P9</f>
        <v>1423555.6971999998</v>
      </c>
      <c r="Q9" s="163">
        <f>Sectors_I!Q9</f>
        <v>596876520.53466105</v>
      </c>
      <c r="R9" s="163">
        <f>Sectors_I!R9</f>
        <v>50987970.580129132</v>
      </c>
      <c r="S9" s="163">
        <f>Sectors_I!S9</f>
        <v>647864491.1147902</v>
      </c>
      <c r="T9" s="163">
        <f>Sectors_I!T9</f>
        <v>49757.01</v>
      </c>
      <c r="U9" s="163">
        <f>Sectors_I!U9</f>
        <v>0</v>
      </c>
      <c r="V9" s="163">
        <f>Sectors_I!V9</f>
        <v>49757.01</v>
      </c>
      <c r="W9" s="163">
        <f>Sectors_I!W9</f>
        <v>1870113.9955999998</v>
      </c>
      <c r="X9" s="163">
        <f>Sectors_I!X9</f>
        <v>779996.00619999995</v>
      </c>
      <c r="Y9" s="163">
        <f>Sectors_I!Y9</f>
        <v>2650110.0017999993</v>
      </c>
      <c r="Z9" s="163">
        <f>Sectors_I!Z9</f>
        <v>358220.49540000001</v>
      </c>
      <c r="AA9" s="163">
        <f>Sectors_I!AA9</f>
        <v>61619.34</v>
      </c>
      <c r="AB9" s="163">
        <f>Sectors_I!AB9</f>
        <v>419839.83539999998</v>
      </c>
    </row>
    <row r="10" spans="1:28" x14ac:dyDescent="0.2">
      <c r="A10" s="103" t="s">
        <v>229</v>
      </c>
      <c r="B10" s="159">
        <f>Sectors_I!B10</f>
        <v>219376120.74894699</v>
      </c>
      <c r="C10" s="159">
        <f>Sectors_I!C10</f>
        <v>2557178.6512110401</v>
      </c>
      <c r="D10" s="159">
        <f>Sectors_I!D10</f>
        <v>221933299.40015802</v>
      </c>
      <c r="E10" s="160">
        <f>Sectors_I!E10</f>
        <v>963711.24427810998</v>
      </c>
      <c r="F10" s="160">
        <f>Sectors_I!F10</f>
        <v>29750.3727</v>
      </c>
      <c r="G10" s="160">
        <f>Sectors_I!G10</f>
        <v>993461.61697811005</v>
      </c>
      <c r="H10" s="110">
        <f>Sectors_I!H10</f>
        <v>0.14563400000000001</v>
      </c>
      <c r="I10" s="106">
        <f>Sectors_I!I10</f>
        <v>0.109444</v>
      </c>
      <c r="J10" s="110">
        <f>Sectors_I!J10</f>
        <v>0.145228</v>
      </c>
      <c r="K10" s="107">
        <f>Sectors_I!K10</f>
        <v>24.5824</v>
      </c>
      <c r="L10" s="107">
        <f>Sectors_I!L10</f>
        <v>50.864699999999999</v>
      </c>
      <c r="M10" s="107">
        <f>Sectors_I!M10</f>
        <v>24.882899999999999</v>
      </c>
      <c r="N10" s="163">
        <f>Sectors_I!N10</f>
        <v>206.36</v>
      </c>
      <c r="O10" s="163">
        <f>Sectors_I!O10</f>
        <v>24519.210800000001</v>
      </c>
      <c r="P10" s="163">
        <f>Sectors_I!P10</f>
        <v>24725.570800000001</v>
      </c>
      <c r="Q10" s="163">
        <f>Sectors_I!Q10</f>
        <v>219323794.252547</v>
      </c>
      <c r="R10" s="163">
        <f>Sectors_I!R10</f>
        <v>2532659.4404110401</v>
      </c>
      <c r="S10" s="163">
        <f>Sectors_I!S10</f>
        <v>221856453.69295803</v>
      </c>
      <c r="T10" s="163">
        <f>Sectors_I!T10</f>
        <v>0</v>
      </c>
      <c r="U10" s="163">
        <f>Sectors_I!U10</f>
        <v>0</v>
      </c>
      <c r="V10" s="163">
        <f>Sectors_I!V10</f>
        <v>0</v>
      </c>
      <c r="W10" s="163">
        <f>Sectors_I!W10</f>
        <v>52326.496400000004</v>
      </c>
      <c r="X10" s="163">
        <f>Sectors_I!X10</f>
        <v>24519.210800000001</v>
      </c>
      <c r="Y10" s="163">
        <f>Sectors_I!Y10</f>
        <v>76845.707200000004</v>
      </c>
      <c r="Z10" s="163">
        <f>Sectors_I!Z10</f>
        <v>0</v>
      </c>
      <c r="AA10" s="163">
        <f>Sectors_I!AA10</f>
        <v>0</v>
      </c>
      <c r="AB10" s="163">
        <f>Sectors_I!AB10</f>
        <v>0</v>
      </c>
    </row>
    <row r="11" spans="1:28" x14ac:dyDescent="0.2">
      <c r="A11" s="103" t="s">
        <v>243</v>
      </c>
      <c r="B11" s="159">
        <f>Sectors_I!B11</f>
        <v>245890964.14116392</v>
      </c>
      <c r="C11" s="159">
        <f>Sectors_I!C11</f>
        <v>3065673168.7070842</v>
      </c>
      <c r="D11" s="159">
        <f>Sectors_I!D11</f>
        <v>3311564132.8482494</v>
      </c>
      <c r="E11" s="160">
        <f>Sectors_I!E11</f>
        <v>17217279.780397628</v>
      </c>
      <c r="F11" s="160">
        <f>Sectors_I!F11</f>
        <v>29592547.480221231</v>
      </c>
      <c r="G11" s="160">
        <f>Sectors_I!G11</f>
        <v>46809827.260618836</v>
      </c>
      <c r="H11" s="110">
        <f>Sectors_I!H11</f>
        <v>0.115254</v>
      </c>
      <c r="I11" s="106">
        <f>Sectors_I!I11</f>
        <v>0.10385423387169954</v>
      </c>
      <c r="J11" s="110">
        <f>Sectors_I!J11</f>
        <v>0.10467899999999999</v>
      </c>
      <c r="K11" s="107">
        <f>Sectors_I!K11</f>
        <v>48.7224</v>
      </c>
      <c r="L11" s="107">
        <f>Sectors_I!L11</f>
        <v>39.052399756381881</v>
      </c>
      <c r="M11" s="107">
        <f>Sectors_I!M11</f>
        <v>39.755400000000002</v>
      </c>
      <c r="N11" s="163">
        <f>Sectors_I!N11</f>
        <v>10853844.055200001</v>
      </c>
      <c r="O11" s="163">
        <f>Sectors_I!O11</f>
        <v>68341894.960115999</v>
      </c>
      <c r="P11" s="163">
        <f>Sectors_I!P11</f>
        <v>79195739.015315995</v>
      </c>
      <c r="Q11" s="163">
        <f>Sectors_I!Q11</f>
        <v>197271370.5862816</v>
      </c>
      <c r="R11" s="163">
        <f>Sectors_I!R11</f>
        <v>2794392095.1704116</v>
      </c>
      <c r="S11" s="163">
        <f>Sectors_I!S11</f>
        <v>2991663465.756495</v>
      </c>
      <c r="T11" s="163">
        <f>Sectors_I!T11</f>
        <v>10217635.977465941</v>
      </c>
      <c r="U11" s="163">
        <f>Sectors_I!U11</f>
        <v>196664417.92460802</v>
      </c>
      <c r="V11" s="163">
        <f>Sectors_I!V11</f>
        <v>206882053.90217394</v>
      </c>
      <c r="W11" s="163">
        <f>Sectors_I!W11</f>
        <v>38401957.577416398</v>
      </c>
      <c r="X11" s="163">
        <f>Sectors_I!X11</f>
        <v>53001545.055864215</v>
      </c>
      <c r="Y11" s="163">
        <f>Sectors_I!Y11</f>
        <v>91403502.633380607</v>
      </c>
      <c r="Z11" s="163">
        <f>Sectors_I!Z11</f>
        <v>0</v>
      </c>
      <c r="AA11" s="163">
        <f>Sectors_I!AA11</f>
        <v>21615110.556200001</v>
      </c>
      <c r="AB11" s="163">
        <f>Sectors_I!AB11</f>
        <v>21615110.556200001</v>
      </c>
    </row>
    <row r="12" spans="1:28" x14ac:dyDescent="0.2">
      <c r="A12" s="103" t="s">
        <v>119</v>
      </c>
      <c r="B12" s="159">
        <f>Sectors_I!B12</f>
        <v>536500910.64662331</v>
      </c>
      <c r="C12" s="159">
        <f>Sectors_I!C12</f>
        <v>2407273589.3398681</v>
      </c>
      <c r="D12" s="159">
        <f>Sectors_I!D12</f>
        <v>2943774499.9864912</v>
      </c>
      <c r="E12" s="160">
        <f>Sectors_I!E12</f>
        <v>7745960.5713616302</v>
      </c>
      <c r="F12" s="160">
        <f>Sectors_I!F12</f>
        <v>18016639.426304176</v>
      </c>
      <c r="G12" s="160">
        <f>Sectors_I!G12</f>
        <v>25762599.997665808</v>
      </c>
      <c r="H12" s="110">
        <f>Sectors_I!H12</f>
        <v>0.124583</v>
      </c>
      <c r="I12" s="106">
        <f>Sectors_I!I12</f>
        <v>8.5478494373507283E-2</v>
      </c>
      <c r="J12" s="110">
        <f>Sectors_I!J12</f>
        <v>9.2576400000000003E-2</v>
      </c>
      <c r="K12" s="107">
        <f>Sectors_I!K12</f>
        <v>98.046400000000006</v>
      </c>
      <c r="L12" s="107">
        <f>Sectors_I!L12</f>
        <v>120.33488003552648</v>
      </c>
      <c r="M12" s="107">
        <f>Sectors_I!M12</f>
        <v>116.31100000000001</v>
      </c>
      <c r="N12" s="163">
        <f>Sectors_I!N12</f>
        <v>9095835.3072999995</v>
      </c>
      <c r="O12" s="163">
        <f>Sectors_I!O12</f>
        <v>41977721.558436006</v>
      </c>
      <c r="P12" s="163">
        <f>Sectors_I!P12</f>
        <v>51073556.865736</v>
      </c>
      <c r="Q12" s="163">
        <f>Sectors_I!Q12</f>
        <v>474236065.62702334</v>
      </c>
      <c r="R12" s="163">
        <f>Sectors_I!R12</f>
        <v>2200170324.3674126</v>
      </c>
      <c r="S12" s="163">
        <f>Sectors_I!S12</f>
        <v>2674406389.9944358</v>
      </c>
      <c r="T12" s="163">
        <f>Sectors_I!T12</f>
        <v>41546916.848999999</v>
      </c>
      <c r="U12" s="163">
        <f>Sectors_I!U12</f>
        <v>145573385.28294513</v>
      </c>
      <c r="V12" s="163">
        <f>Sectors_I!V12</f>
        <v>187120302.1319451</v>
      </c>
      <c r="W12" s="163">
        <f>Sectors_I!W12</f>
        <v>20717928.170599997</v>
      </c>
      <c r="X12" s="163">
        <f>Sectors_I!X12</f>
        <v>59973511.912009999</v>
      </c>
      <c r="Y12" s="163">
        <f>Sectors_I!Y12</f>
        <v>80691440.082609996</v>
      </c>
      <c r="Z12" s="163">
        <f>Sectors_I!Z12</f>
        <v>0</v>
      </c>
      <c r="AA12" s="163">
        <f>Sectors_I!AA12</f>
        <v>1556367.7775000001</v>
      </c>
      <c r="AB12" s="163">
        <f>Sectors_I!AB12</f>
        <v>1556367.7775000001</v>
      </c>
    </row>
    <row r="13" spans="1:28" x14ac:dyDescent="0.2">
      <c r="A13" s="103" t="s">
        <v>120</v>
      </c>
      <c r="B13" s="159">
        <f>Sectors_I!B13</f>
        <v>460181242.2405895</v>
      </c>
      <c r="C13" s="159">
        <f>Sectors_I!C13</f>
        <v>518801627.39801228</v>
      </c>
      <c r="D13" s="159">
        <f>Sectors_I!D13</f>
        <v>978982869.63860142</v>
      </c>
      <c r="E13" s="160">
        <f>Sectors_I!E13</f>
        <v>21817826.729875211</v>
      </c>
      <c r="F13" s="160">
        <f>Sectors_I!F13</f>
        <v>7928776.8350696201</v>
      </c>
      <c r="G13" s="160">
        <f>Sectors_I!G13</f>
        <v>29746603.564944837</v>
      </c>
      <c r="H13" s="110">
        <f>Sectors_I!H13</f>
        <v>0.138733</v>
      </c>
      <c r="I13" s="106">
        <f>Sectors_I!I13</f>
        <v>9.5550730543124712E-2</v>
      </c>
      <c r="J13" s="110">
        <f>Sectors_I!J13</f>
        <v>0.11561100000000001</v>
      </c>
      <c r="K13" s="107">
        <f>Sectors_I!K13</f>
        <v>38.522100000000002</v>
      </c>
      <c r="L13" s="107">
        <f>Sectors_I!L13</f>
        <v>47.267006781171396</v>
      </c>
      <c r="M13" s="107">
        <f>Sectors_I!M13</f>
        <v>43.203899999999997</v>
      </c>
      <c r="N13" s="163">
        <f>Sectors_I!N13</f>
        <v>22787380.038699996</v>
      </c>
      <c r="O13" s="163">
        <f>Sectors_I!O13</f>
        <v>12169792.553499991</v>
      </c>
      <c r="P13" s="163">
        <f>Sectors_I!P13</f>
        <v>34957172.592199989</v>
      </c>
      <c r="Q13" s="163">
        <f>Sectors_I!Q13</f>
        <v>406889542.85008955</v>
      </c>
      <c r="R13" s="163">
        <f>Sectors_I!R13</f>
        <v>466634760.53861231</v>
      </c>
      <c r="S13" s="163">
        <f>Sectors_I!S13</f>
        <v>873524303.38870132</v>
      </c>
      <c r="T13" s="163">
        <f>Sectors_I!T13</f>
        <v>21338618.610099997</v>
      </c>
      <c r="U13" s="163">
        <f>Sectors_I!U13</f>
        <v>33996047.4978</v>
      </c>
      <c r="V13" s="163">
        <f>Sectors_I!V13</f>
        <v>55334666.107900001</v>
      </c>
      <c r="W13" s="163">
        <f>Sectors_I!W13</f>
        <v>31920777.887800001</v>
      </c>
      <c r="X13" s="163">
        <f>Sectors_I!X13</f>
        <v>18170819.361599989</v>
      </c>
      <c r="Y13" s="163">
        <f>Sectors_I!Y13</f>
        <v>50091597.24939999</v>
      </c>
      <c r="Z13" s="163">
        <f>Sectors_I!Z13</f>
        <v>32302.892599999999</v>
      </c>
      <c r="AA13" s="163">
        <f>Sectors_I!AA13</f>
        <v>0</v>
      </c>
      <c r="AB13" s="163">
        <f>Sectors_I!AB13</f>
        <v>32302.892599999999</v>
      </c>
    </row>
    <row r="14" spans="1:28" x14ac:dyDescent="0.2">
      <c r="A14" s="103" t="s">
        <v>121</v>
      </c>
      <c r="B14" s="159">
        <f>Sectors_I!B14</f>
        <v>569119727.84274781</v>
      </c>
      <c r="C14" s="159">
        <f>Sectors_I!C14</f>
        <v>1483280016.8411846</v>
      </c>
      <c r="D14" s="159">
        <f>Sectors_I!D14</f>
        <v>2052399744.6839335</v>
      </c>
      <c r="E14" s="160">
        <f>Sectors_I!E14</f>
        <v>13164759.1438064</v>
      </c>
      <c r="F14" s="160">
        <f>Sectors_I!F14</f>
        <v>13690990.072988249</v>
      </c>
      <c r="G14" s="160">
        <f>Sectors_I!G14</f>
        <v>26855749.21679464</v>
      </c>
      <c r="H14" s="110">
        <f>Sectors_I!H14</f>
        <v>0.12817100000000001</v>
      </c>
      <c r="I14" s="106">
        <f>Sectors_I!I14</f>
        <v>0.10828881178512174</v>
      </c>
      <c r="J14" s="110">
        <f>Sectors_I!J14</f>
        <v>0.113804</v>
      </c>
      <c r="K14" s="107">
        <f>Sectors_I!K14</f>
        <v>64.069000000000003</v>
      </c>
      <c r="L14" s="107">
        <f>Sectors_I!L14</f>
        <v>73.661629707205918</v>
      </c>
      <c r="M14" s="107">
        <f>Sectors_I!M14</f>
        <v>71.000600000000006</v>
      </c>
      <c r="N14" s="163">
        <f>Sectors_I!N14</f>
        <v>5522897.9332999997</v>
      </c>
      <c r="O14" s="163">
        <f>Sectors_I!O14</f>
        <v>27889337.878212005</v>
      </c>
      <c r="P14" s="163">
        <f>Sectors_I!P14</f>
        <v>33412235.811611995</v>
      </c>
      <c r="Q14" s="163">
        <f>Sectors_I!Q14</f>
        <v>470338898.4425478</v>
      </c>
      <c r="R14" s="163">
        <f>Sectors_I!R14</f>
        <v>1424255620.9497998</v>
      </c>
      <c r="S14" s="163">
        <f>Sectors_I!S14</f>
        <v>1894594519.3925488</v>
      </c>
      <c r="T14" s="163">
        <f>Sectors_I!T14</f>
        <v>81194494.993200004</v>
      </c>
      <c r="U14" s="163">
        <f>Sectors_I!U14</f>
        <v>16223488.03787284</v>
      </c>
      <c r="V14" s="163">
        <f>Sectors_I!V14</f>
        <v>97417983.030972838</v>
      </c>
      <c r="W14" s="163">
        <f>Sectors_I!W14</f>
        <v>17586334.407000002</v>
      </c>
      <c r="X14" s="163">
        <f>Sectors_I!X14</f>
        <v>42800907.853512004</v>
      </c>
      <c r="Y14" s="163">
        <f>Sectors_I!Y14</f>
        <v>60387242.260412</v>
      </c>
      <c r="Z14" s="163">
        <f>Sectors_I!Z14</f>
        <v>0</v>
      </c>
      <c r="AA14" s="163">
        <f>Sectors_I!AA14</f>
        <v>0</v>
      </c>
      <c r="AB14" s="163">
        <f>Sectors_I!AB14</f>
        <v>0</v>
      </c>
    </row>
    <row r="15" spans="1:28" x14ac:dyDescent="0.2">
      <c r="A15" s="103" t="s">
        <v>122</v>
      </c>
      <c r="B15" s="159">
        <f>Sectors_I!B15</f>
        <v>1132898566.8381715</v>
      </c>
      <c r="C15" s="159">
        <f>Sectors_I!C15</f>
        <v>699358793.53294754</v>
      </c>
      <c r="D15" s="159">
        <f>Sectors_I!D15</f>
        <v>1832257360.3710191</v>
      </c>
      <c r="E15" s="160">
        <f>Sectors_I!E15</f>
        <v>12104752.55980885</v>
      </c>
      <c r="F15" s="160">
        <f>Sectors_I!F15</f>
        <v>6799083.6889567301</v>
      </c>
      <c r="G15" s="160">
        <f>Sectors_I!G15</f>
        <v>18903836.24876558</v>
      </c>
      <c r="H15" s="110">
        <f>Sectors_I!H15</f>
        <v>0.125193</v>
      </c>
      <c r="I15" s="106">
        <f>Sectors_I!I15</f>
        <v>8.1811097502335464E-2</v>
      </c>
      <c r="J15" s="110">
        <f>Sectors_I!J15</f>
        <v>0.109084</v>
      </c>
      <c r="K15" s="107">
        <f>Sectors_I!K15</f>
        <v>54.853200000000001</v>
      </c>
      <c r="L15" s="107">
        <f>Sectors_I!L15</f>
        <v>70.08185807214754</v>
      </c>
      <c r="M15" s="107">
        <f>Sectors_I!M15</f>
        <v>60.534199999999998</v>
      </c>
      <c r="N15" s="163">
        <f>Sectors_I!N15</f>
        <v>14999599.1985</v>
      </c>
      <c r="O15" s="163">
        <f>Sectors_I!O15</f>
        <v>35209131.273693934</v>
      </c>
      <c r="P15" s="163">
        <f>Sectors_I!P15</f>
        <v>50208730.472093932</v>
      </c>
      <c r="Q15" s="163">
        <f>Sectors_I!Q15</f>
        <v>1099264981.7656715</v>
      </c>
      <c r="R15" s="163">
        <f>Sectors_I!R15</f>
        <v>674475655.88456857</v>
      </c>
      <c r="S15" s="163">
        <f>Sectors_I!S15</f>
        <v>1773740637.6501403</v>
      </c>
      <c r="T15" s="163">
        <f>Sectors_I!T15</f>
        <v>20514563.7049</v>
      </c>
      <c r="U15" s="163">
        <f>Sectors_I!U15</f>
        <v>10849194.095399998</v>
      </c>
      <c r="V15" s="163">
        <f>Sectors_I!V15</f>
        <v>31363757.800300002</v>
      </c>
      <c r="W15" s="163">
        <f>Sectors_I!W15</f>
        <v>12393413.580799999</v>
      </c>
      <c r="X15" s="163">
        <f>Sectors_I!X15</f>
        <v>13664158.02837893</v>
      </c>
      <c r="Y15" s="163">
        <f>Sectors_I!Y15</f>
        <v>26057571.609178931</v>
      </c>
      <c r="Z15" s="163">
        <f>Sectors_I!Z15</f>
        <v>725607.7868</v>
      </c>
      <c r="AA15" s="163">
        <f>Sectors_I!AA15</f>
        <v>369785.5246</v>
      </c>
      <c r="AB15" s="163">
        <f>Sectors_I!AB15</f>
        <v>1095393.3114</v>
      </c>
    </row>
    <row r="16" spans="1:28" x14ac:dyDescent="0.2">
      <c r="A16" s="103" t="s">
        <v>123</v>
      </c>
      <c r="B16" s="159">
        <f>Sectors_I!B16</f>
        <v>830929451.80186534</v>
      </c>
      <c r="C16" s="159">
        <f>Sectors_I!C16</f>
        <v>803585633.42852902</v>
      </c>
      <c r="D16" s="159">
        <f>Sectors_I!D16</f>
        <v>1634515085.2303953</v>
      </c>
      <c r="E16" s="160">
        <f>Sectors_I!E16</f>
        <v>16101683.187206451</v>
      </c>
      <c r="F16" s="160">
        <f>Sectors_I!F16</f>
        <v>31281515.8789641</v>
      </c>
      <c r="G16" s="160">
        <f>Sectors_I!G16</f>
        <v>47383199.066170551</v>
      </c>
      <c r="H16" s="110">
        <f>Sectors_I!H16</f>
        <v>0.12404999999999999</v>
      </c>
      <c r="I16" s="106">
        <f>Sectors_I!I16</f>
        <v>9.1494514923679077E-2</v>
      </c>
      <c r="J16" s="110">
        <f>Sectors_I!J16</f>
        <v>0.107973</v>
      </c>
      <c r="K16" s="107">
        <f>Sectors_I!K16</f>
        <v>56.528199999999998</v>
      </c>
      <c r="L16" s="107">
        <f>Sectors_I!L16</f>
        <v>71.272427247548251</v>
      </c>
      <c r="M16" s="107">
        <f>Sectors_I!M16</f>
        <v>63.799399999999999</v>
      </c>
      <c r="N16" s="163">
        <f>Sectors_I!N16</f>
        <v>8619034.7191000003</v>
      </c>
      <c r="O16" s="163">
        <f>Sectors_I!O16</f>
        <v>31568618.203915365</v>
      </c>
      <c r="P16" s="163">
        <f>Sectors_I!P16</f>
        <v>40187652.923015371</v>
      </c>
      <c r="Q16" s="163">
        <f>Sectors_I!Q16</f>
        <v>751568798.1316663</v>
      </c>
      <c r="R16" s="163">
        <f>Sectors_I!R16</f>
        <v>575318109.41146374</v>
      </c>
      <c r="S16" s="163">
        <f>Sectors_I!S16</f>
        <v>1326886907.543231</v>
      </c>
      <c r="T16" s="163">
        <f>Sectors_I!T16</f>
        <v>57492956.856699988</v>
      </c>
      <c r="U16" s="163">
        <f>Sectors_I!U16</f>
        <v>190609935.35644999</v>
      </c>
      <c r="V16" s="163">
        <f>Sectors_I!V16</f>
        <v>248102892.21305001</v>
      </c>
      <c r="W16" s="163">
        <f>Sectors_I!W16</f>
        <v>21820169.40399909</v>
      </c>
      <c r="X16" s="163">
        <f>Sectors_I!X16</f>
        <v>37657588.66061537</v>
      </c>
      <c r="Y16" s="163">
        <f>Sectors_I!Y16</f>
        <v>59477758.064614452</v>
      </c>
      <c r="Z16" s="163">
        <f>Sectors_I!Z16</f>
        <v>47527.409500000002</v>
      </c>
      <c r="AA16" s="163">
        <f>Sectors_I!AA16</f>
        <v>0</v>
      </c>
      <c r="AB16" s="163">
        <f>Sectors_I!AB16</f>
        <v>47527.409500000002</v>
      </c>
    </row>
    <row r="17" spans="1:28" x14ac:dyDescent="0.2">
      <c r="A17" s="103" t="s">
        <v>124</v>
      </c>
      <c r="B17" s="159">
        <f>Sectors_I!B17</f>
        <v>254065800.15988502</v>
      </c>
      <c r="C17" s="159">
        <f>Sectors_I!C17</f>
        <v>355505873.36389339</v>
      </c>
      <c r="D17" s="159">
        <f>Sectors_I!D17</f>
        <v>609571673.52377796</v>
      </c>
      <c r="E17" s="160">
        <f>Sectors_I!E17</f>
        <v>2663541.51368372</v>
      </c>
      <c r="F17" s="160">
        <f>Sectors_I!F17</f>
        <v>2151583.7623604201</v>
      </c>
      <c r="G17" s="160">
        <f>Sectors_I!G17</f>
        <v>4815125.2761441497</v>
      </c>
      <c r="H17" s="110">
        <f>Sectors_I!H17</f>
        <v>0.12532199999999999</v>
      </c>
      <c r="I17" s="106">
        <f>Sectors_I!I17</f>
        <v>7.7231842958233279E-2</v>
      </c>
      <c r="J17" s="110">
        <f>Sectors_I!J17</f>
        <v>9.7234500000000001E-2</v>
      </c>
      <c r="K17" s="107">
        <f>Sectors_I!K17</f>
        <v>54.837200000000003</v>
      </c>
      <c r="L17" s="107">
        <f>Sectors_I!L17</f>
        <v>62.435093841377089</v>
      </c>
      <c r="M17" s="107">
        <f>Sectors_I!M17</f>
        <v>59.2729</v>
      </c>
      <c r="N17" s="163">
        <f>Sectors_I!N17</f>
        <v>3209767.7911999999</v>
      </c>
      <c r="O17" s="163">
        <f>Sectors_I!O17</f>
        <v>3575321.4597</v>
      </c>
      <c r="P17" s="163">
        <f>Sectors_I!P17</f>
        <v>6785089.2509000003</v>
      </c>
      <c r="Q17" s="163">
        <f>Sectors_I!Q17</f>
        <v>244176466.30818504</v>
      </c>
      <c r="R17" s="163">
        <f>Sectors_I!R17</f>
        <v>348648241.71509337</v>
      </c>
      <c r="S17" s="163">
        <f>Sectors_I!S17</f>
        <v>592824708.02327788</v>
      </c>
      <c r="T17" s="163">
        <f>Sectors_I!T17</f>
        <v>6197096.5645999992</v>
      </c>
      <c r="U17" s="163">
        <f>Sectors_I!U17</f>
        <v>2872084.2044000002</v>
      </c>
      <c r="V17" s="163">
        <f>Sectors_I!V17</f>
        <v>9069180.7690000013</v>
      </c>
      <c r="W17" s="163">
        <f>Sectors_I!W17</f>
        <v>3671999.9041999998</v>
      </c>
      <c r="X17" s="163">
        <f>Sectors_I!X17</f>
        <v>3985547.4443999995</v>
      </c>
      <c r="Y17" s="163">
        <f>Sectors_I!Y17</f>
        <v>7657547.3486000001</v>
      </c>
      <c r="Z17" s="163">
        <f>Sectors_I!Z17</f>
        <v>20237.382900000001</v>
      </c>
      <c r="AA17" s="163">
        <f>Sectors_I!AA17</f>
        <v>0</v>
      </c>
      <c r="AB17" s="163">
        <f>Sectors_I!AB17</f>
        <v>20237.382900000001</v>
      </c>
    </row>
    <row r="18" spans="1:28" x14ac:dyDescent="0.2">
      <c r="A18" s="103" t="s">
        <v>125</v>
      </c>
      <c r="B18" s="159">
        <f>Sectors_I!B18</f>
        <v>221607748.53174999</v>
      </c>
      <c r="C18" s="159">
        <f>Sectors_I!C18</f>
        <v>387901064.66323227</v>
      </c>
      <c r="D18" s="159">
        <f>Sectors_I!D18</f>
        <v>609508813.19498289</v>
      </c>
      <c r="E18" s="160">
        <f>Sectors_I!E18</f>
        <v>3852998.1396691301</v>
      </c>
      <c r="F18" s="160">
        <f>Sectors_I!F18</f>
        <v>2018882.64417673</v>
      </c>
      <c r="G18" s="160">
        <f>Sectors_I!G18</f>
        <v>5871880.7838458605</v>
      </c>
      <c r="H18" s="110">
        <f>Sectors_I!H18</f>
        <v>0.14022000000000001</v>
      </c>
      <c r="I18" s="106">
        <f>Sectors_I!I18</f>
        <v>8.2416092495383231E-2</v>
      </c>
      <c r="J18" s="110">
        <f>Sectors_I!J18</f>
        <v>0.10348499999999999</v>
      </c>
      <c r="K18" s="107">
        <f>Sectors_I!K18</f>
        <v>48.732399999999998</v>
      </c>
      <c r="L18" s="107">
        <f>Sectors_I!L18</f>
        <v>53.719426423959575</v>
      </c>
      <c r="M18" s="107">
        <f>Sectors_I!M18</f>
        <v>51.900799999999997</v>
      </c>
      <c r="N18" s="163">
        <f>Sectors_I!N18</f>
        <v>2315598.8908000002</v>
      </c>
      <c r="O18" s="163">
        <f>Sectors_I!O18</f>
        <v>1040595.0579</v>
      </c>
      <c r="P18" s="163">
        <f>Sectors_I!P18</f>
        <v>3356193.9487000001</v>
      </c>
      <c r="Q18" s="163">
        <f>Sectors_I!Q18</f>
        <v>198330834.28215</v>
      </c>
      <c r="R18" s="163">
        <f>Sectors_I!R18</f>
        <v>372478325.82323223</v>
      </c>
      <c r="S18" s="163">
        <f>Sectors_I!S18</f>
        <v>570809160.1053828</v>
      </c>
      <c r="T18" s="163">
        <f>Sectors_I!T18</f>
        <v>20366151.351299997</v>
      </c>
      <c r="U18" s="163">
        <f>Sectors_I!U18</f>
        <v>13233918.309999999</v>
      </c>
      <c r="V18" s="163">
        <f>Sectors_I!V18</f>
        <v>33600069.661300004</v>
      </c>
      <c r="W18" s="163">
        <f>Sectors_I!W18</f>
        <v>2878373.1880000001</v>
      </c>
      <c r="X18" s="163">
        <f>Sectors_I!X18</f>
        <v>1932320.1297000002</v>
      </c>
      <c r="Y18" s="163">
        <f>Sectors_I!Y18</f>
        <v>4810693.3177000005</v>
      </c>
      <c r="Z18" s="163">
        <f>Sectors_I!Z18</f>
        <v>32389.710299999999</v>
      </c>
      <c r="AA18" s="163">
        <f>Sectors_I!AA18</f>
        <v>256500.40030000001</v>
      </c>
      <c r="AB18" s="163">
        <f>Sectors_I!AB18</f>
        <v>288890.11060000001</v>
      </c>
    </row>
    <row r="19" spans="1:28" x14ac:dyDescent="0.2">
      <c r="A19" s="103" t="s">
        <v>126</v>
      </c>
      <c r="B19" s="159">
        <f>Sectors_I!B19</f>
        <v>908884752.30141902</v>
      </c>
      <c r="C19" s="159">
        <f>Sectors_I!C19</f>
        <v>1146611715.1870811</v>
      </c>
      <c r="D19" s="159">
        <f>Sectors_I!D19</f>
        <v>2055496467.4884961</v>
      </c>
      <c r="E19" s="160">
        <f>Sectors_I!E19</f>
        <v>20628036.804304332</v>
      </c>
      <c r="F19" s="160">
        <f>Sectors_I!F19</f>
        <v>18760923.715331391</v>
      </c>
      <c r="G19" s="160">
        <f>Sectors_I!G19</f>
        <v>39388960.519635715</v>
      </c>
      <c r="H19" s="110">
        <f>Sectors_I!H19</f>
        <v>0.13400400000000001</v>
      </c>
      <c r="I19" s="106">
        <f>Sectors_I!I19</f>
        <v>7.8938399460920433E-2</v>
      </c>
      <c r="J19" s="110">
        <f>Sectors_I!J19</f>
        <v>0.103296</v>
      </c>
      <c r="K19" s="107">
        <f>Sectors_I!K19</f>
        <v>58.183300000000003</v>
      </c>
      <c r="L19" s="107">
        <f>Sectors_I!L19</f>
        <v>70.60017480241207</v>
      </c>
      <c r="M19" s="107">
        <f>Sectors_I!M19</f>
        <v>65.106999999999999</v>
      </c>
      <c r="N19" s="163">
        <f>Sectors_I!N19</f>
        <v>23805982.0079</v>
      </c>
      <c r="O19" s="163">
        <f>Sectors_I!O19</f>
        <v>43730406.417442098</v>
      </c>
      <c r="P19" s="163">
        <f>Sectors_I!P19</f>
        <v>67536388.425342098</v>
      </c>
      <c r="Q19" s="163">
        <f>Sectors_I!Q19</f>
        <v>837177256.7796191</v>
      </c>
      <c r="R19" s="163">
        <f>Sectors_I!R19</f>
        <v>1064022145.6991271</v>
      </c>
      <c r="S19" s="163">
        <f>Sectors_I!S19</f>
        <v>1901199402.4788418</v>
      </c>
      <c r="T19" s="163">
        <f>Sectors_I!T19</f>
        <v>40859817.825300008</v>
      </c>
      <c r="U19" s="163">
        <f>Sectors_I!U19</f>
        <v>29622193.351980001</v>
      </c>
      <c r="V19" s="163">
        <f>Sectors_I!V19</f>
        <v>70482011.177179992</v>
      </c>
      <c r="W19" s="163">
        <f>Sectors_I!W19</f>
        <v>30711626.546500001</v>
      </c>
      <c r="X19" s="163">
        <f>Sectors_I!X19</f>
        <v>51638028.275574103</v>
      </c>
      <c r="Y19" s="163">
        <f>Sectors_I!Y19</f>
        <v>82349654.8220741</v>
      </c>
      <c r="Z19" s="163">
        <f>Sectors_I!Z19</f>
        <v>136051.15</v>
      </c>
      <c r="AA19" s="163">
        <f>Sectors_I!AA19</f>
        <v>1329347.8604000001</v>
      </c>
      <c r="AB19" s="163">
        <f>Sectors_I!AB19</f>
        <v>1465399.0104</v>
      </c>
    </row>
    <row r="20" spans="1:28" x14ac:dyDescent="0.2">
      <c r="A20" s="103" t="s">
        <v>127</v>
      </c>
      <c r="B20" s="159">
        <f>Sectors_I!B20</f>
        <v>425345696.69369519</v>
      </c>
      <c r="C20" s="159">
        <f>Sectors_I!C20</f>
        <v>367015416.47092927</v>
      </c>
      <c r="D20" s="159">
        <f>Sectors_I!D20</f>
        <v>792361113.16462421</v>
      </c>
      <c r="E20" s="160">
        <f>Sectors_I!E20</f>
        <v>9206333.3797498904</v>
      </c>
      <c r="F20" s="160">
        <f>Sectors_I!F20</f>
        <v>4122821.7622553399</v>
      </c>
      <c r="G20" s="160">
        <f>Sectors_I!G20</f>
        <v>13329155.14190523</v>
      </c>
      <c r="H20" s="110">
        <f>Sectors_I!H20</f>
        <v>0.1283</v>
      </c>
      <c r="I20" s="106">
        <f>Sectors_I!I20</f>
        <v>8.0741731407730152E-2</v>
      </c>
      <c r="J20" s="110">
        <f>Sectors_I!J20</f>
        <v>0.106327</v>
      </c>
      <c r="K20" s="107">
        <f>Sectors_I!K20</f>
        <v>72.889099999999999</v>
      </c>
      <c r="L20" s="107">
        <f>Sectors_I!L20</f>
        <v>70.29905688380633</v>
      </c>
      <c r="M20" s="107">
        <f>Sectors_I!M20</f>
        <v>71.692999999999998</v>
      </c>
      <c r="N20" s="163">
        <f>Sectors_I!N20</f>
        <v>7283897.6706922995</v>
      </c>
      <c r="O20" s="163">
        <f>Sectors_I!O20</f>
        <v>11565621.656955931</v>
      </c>
      <c r="P20" s="163">
        <f>Sectors_I!P20</f>
        <v>18849519.327748228</v>
      </c>
      <c r="Q20" s="163">
        <f>Sectors_I!Q20</f>
        <v>383114740.96192551</v>
      </c>
      <c r="R20" s="163">
        <f>Sectors_I!R20</f>
        <v>295546363.25461936</v>
      </c>
      <c r="S20" s="163">
        <f>Sectors_I!S20</f>
        <v>678661104.21674466</v>
      </c>
      <c r="T20" s="163">
        <f>Sectors_I!T20</f>
        <v>23833899.093600001</v>
      </c>
      <c r="U20" s="163">
        <f>Sectors_I!U20</f>
        <v>55383047.945190005</v>
      </c>
      <c r="V20" s="163">
        <f>Sectors_I!V20</f>
        <v>79216947.038690001</v>
      </c>
      <c r="W20" s="163">
        <f>Sectors_I!W20</f>
        <v>18395446.721769679</v>
      </c>
      <c r="X20" s="163">
        <f>Sectors_I!X20</f>
        <v>16086005.271119893</v>
      </c>
      <c r="Y20" s="163">
        <f>Sectors_I!Y20</f>
        <v>34481451.992789574</v>
      </c>
      <c r="Z20" s="163">
        <f>Sectors_I!Z20</f>
        <v>1609.9164000000001</v>
      </c>
      <c r="AA20" s="163">
        <f>Sectors_I!AA20</f>
        <v>0</v>
      </c>
      <c r="AB20" s="163">
        <f>Sectors_I!AB20</f>
        <v>1609.9164000000001</v>
      </c>
    </row>
    <row r="21" spans="1:28" x14ac:dyDescent="0.2">
      <c r="A21" s="103" t="s">
        <v>128</v>
      </c>
      <c r="B21" s="159">
        <f>Sectors_I!B21</f>
        <v>726448360.00473189</v>
      </c>
      <c r="C21" s="159">
        <f>Sectors_I!C21</f>
        <v>2450238894.3478189</v>
      </c>
      <c r="D21" s="159">
        <f>Sectors_I!D21</f>
        <v>3176687254.3524547</v>
      </c>
      <c r="E21" s="160">
        <f>Sectors_I!E21</f>
        <v>10903374.06342019</v>
      </c>
      <c r="F21" s="160">
        <f>Sectors_I!F21</f>
        <v>35323868.381127566</v>
      </c>
      <c r="G21" s="160">
        <f>Sectors_I!G21</f>
        <v>46227242.444447748</v>
      </c>
      <c r="H21" s="110">
        <f>Sectors_I!H21</f>
        <v>0.13062599999999999</v>
      </c>
      <c r="I21" s="106">
        <f>Sectors_I!I21</f>
        <v>8.7505485975347963E-2</v>
      </c>
      <c r="J21" s="110">
        <f>Sectors_I!J21</f>
        <v>9.7071599999999994E-2</v>
      </c>
      <c r="K21" s="107">
        <f>Sectors_I!K21</f>
        <v>109.462</v>
      </c>
      <c r="L21" s="107">
        <f>Sectors_I!L21</f>
        <v>124.65966764124765</v>
      </c>
      <c r="M21" s="107">
        <f>Sectors_I!M21</f>
        <v>121.279</v>
      </c>
      <c r="N21" s="163">
        <f>Sectors_I!N21</f>
        <v>16334303.8851</v>
      </c>
      <c r="O21" s="163">
        <f>Sectors_I!O21</f>
        <v>40966187.861064643</v>
      </c>
      <c r="P21" s="163">
        <f>Sectors_I!P21</f>
        <v>57300491.746164635</v>
      </c>
      <c r="Q21" s="163">
        <f>Sectors_I!Q21</f>
        <v>666759283.31753194</v>
      </c>
      <c r="R21" s="163">
        <f>Sectors_I!R21</f>
        <v>2116235575.4659669</v>
      </c>
      <c r="S21" s="163">
        <f>Sectors_I!S21</f>
        <v>2782994858.7834034</v>
      </c>
      <c r="T21" s="163">
        <f>Sectors_I!T21</f>
        <v>42531641.591700003</v>
      </c>
      <c r="U21" s="163">
        <f>Sectors_I!U21</f>
        <v>219167489.89095095</v>
      </c>
      <c r="V21" s="163">
        <f>Sectors_I!V21</f>
        <v>261699131.48265094</v>
      </c>
      <c r="W21" s="163">
        <f>Sectors_I!W21</f>
        <v>16730389.404000001</v>
      </c>
      <c r="X21" s="163">
        <f>Sectors_I!X21</f>
        <v>113600260.16061661</v>
      </c>
      <c r="Y21" s="163">
        <f>Sectors_I!Y21</f>
        <v>130330649.56461661</v>
      </c>
      <c r="Z21" s="163">
        <f>Sectors_I!Z21</f>
        <v>427045.69149999996</v>
      </c>
      <c r="AA21" s="163">
        <f>Sectors_I!AA21</f>
        <v>1235568.8302839999</v>
      </c>
      <c r="AB21" s="163">
        <f>Sectors_I!AB21</f>
        <v>1662614.5217840001</v>
      </c>
    </row>
    <row r="22" spans="1:28" x14ac:dyDescent="0.2">
      <c r="A22" s="103" t="s">
        <v>129</v>
      </c>
      <c r="B22" s="159">
        <f>Sectors_I!B22</f>
        <v>307310230.24054897</v>
      </c>
      <c r="C22" s="159">
        <f>Sectors_I!C22</f>
        <v>497015696.12873268</v>
      </c>
      <c r="D22" s="159">
        <f>Sectors_I!D22</f>
        <v>804325926.36928236</v>
      </c>
      <c r="E22" s="160">
        <f>Sectors_I!E22</f>
        <v>4566350.4479344198</v>
      </c>
      <c r="F22" s="160">
        <f>Sectors_I!F22</f>
        <v>4337394.5304679601</v>
      </c>
      <c r="G22" s="160">
        <f>Sectors_I!G22</f>
        <v>8903744.9784023911</v>
      </c>
      <c r="H22" s="110">
        <f>Sectors_I!H22</f>
        <v>0.12517300000000001</v>
      </c>
      <c r="I22" s="106">
        <f>Sectors_I!I22</f>
        <v>8.0156567658537251E-2</v>
      </c>
      <c r="J22" s="110">
        <f>Sectors_I!J22</f>
        <v>9.7415399999999999E-2</v>
      </c>
      <c r="K22" s="107">
        <f>Sectors_I!K22</f>
        <v>89.466300000000004</v>
      </c>
      <c r="L22" s="107">
        <f>Sectors_I!L22</f>
        <v>113.14612320668301</v>
      </c>
      <c r="M22" s="107">
        <f>Sectors_I!M22</f>
        <v>104.1</v>
      </c>
      <c r="N22" s="163">
        <f>Sectors_I!N22</f>
        <v>9569013.283400001</v>
      </c>
      <c r="O22" s="163">
        <f>Sectors_I!O22</f>
        <v>25131059.448968001</v>
      </c>
      <c r="P22" s="163">
        <f>Sectors_I!P22</f>
        <v>34700072.732468002</v>
      </c>
      <c r="Q22" s="163">
        <f>Sectors_I!Q22</f>
        <v>269188865.16124898</v>
      </c>
      <c r="R22" s="163">
        <f>Sectors_I!R22</f>
        <v>444415707.88065469</v>
      </c>
      <c r="S22" s="163">
        <f>Sectors_I!S22</f>
        <v>713604573.04190433</v>
      </c>
      <c r="T22" s="163">
        <f>Sectors_I!T22</f>
        <v>23591392.319400001</v>
      </c>
      <c r="U22" s="163">
        <f>Sectors_I!U22</f>
        <v>21458559.986620001</v>
      </c>
      <c r="V22" s="163">
        <f>Sectors_I!V22</f>
        <v>45049952.306019999</v>
      </c>
      <c r="W22" s="163">
        <f>Sectors_I!W22</f>
        <v>14301009.6699</v>
      </c>
      <c r="X22" s="163">
        <f>Sectors_I!X22</f>
        <v>29467169.861357998</v>
      </c>
      <c r="Y22" s="163">
        <f>Sectors_I!Y22</f>
        <v>43768179.531258002</v>
      </c>
      <c r="Z22" s="163">
        <f>Sectors_I!Z22</f>
        <v>228963.09000000003</v>
      </c>
      <c r="AA22" s="163">
        <f>Sectors_I!AA22</f>
        <v>1674258.4001</v>
      </c>
      <c r="AB22" s="163">
        <f>Sectors_I!AB22</f>
        <v>1903221.4900999998</v>
      </c>
    </row>
    <row r="23" spans="1:28" x14ac:dyDescent="0.2">
      <c r="A23" s="103" t="s">
        <v>130</v>
      </c>
      <c r="B23" s="159">
        <f>Sectors_I!B23</f>
        <v>142662038.26938111</v>
      </c>
      <c r="C23" s="159">
        <f>Sectors_I!C23</f>
        <v>837294572.43407881</v>
      </c>
      <c r="D23" s="159">
        <f>Sectors_I!D23</f>
        <v>979956610.70345926</v>
      </c>
      <c r="E23" s="160">
        <f>Sectors_I!E23</f>
        <v>1454555.9662353601</v>
      </c>
      <c r="F23" s="160">
        <f>Sectors_I!F23</f>
        <v>11259907.700097088</v>
      </c>
      <c r="G23" s="160">
        <f>Sectors_I!G23</f>
        <v>12714463.66633244</v>
      </c>
      <c r="H23" s="110">
        <f>Sectors_I!H23</f>
        <v>0.12950900000000001</v>
      </c>
      <c r="I23" s="106">
        <f>Sectors_I!I23</f>
        <v>0.10038956497581666</v>
      </c>
      <c r="J23" s="110">
        <f>Sectors_I!J23</f>
        <v>0.10465099999999999</v>
      </c>
      <c r="K23" s="107">
        <f>Sectors_I!K23</f>
        <v>46.983400000000003</v>
      </c>
      <c r="L23" s="107">
        <f>Sectors_I!L23</f>
        <v>62.573386753027322</v>
      </c>
      <c r="M23" s="107">
        <f>Sectors_I!M23</f>
        <v>60.302700000000002</v>
      </c>
      <c r="N23" s="163">
        <f>Sectors_I!N23</f>
        <v>1065432.9366000001</v>
      </c>
      <c r="O23" s="163">
        <f>Sectors_I!O23</f>
        <v>12788162.048699999</v>
      </c>
      <c r="P23" s="163">
        <f>Sectors_I!P23</f>
        <v>13853594.985299999</v>
      </c>
      <c r="Q23" s="163">
        <f>Sectors_I!Q23</f>
        <v>106354417.1121811</v>
      </c>
      <c r="R23" s="163">
        <f>Sectors_I!R23</f>
        <v>564399872.3867389</v>
      </c>
      <c r="S23" s="163">
        <f>Sectors_I!S23</f>
        <v>670754289.49891937</v>
      </c>
      <c r="T23" s="163">
        <f>Sectors_I!T23</f>
        <v>34692087.014200002</v>
      </c>
      <c r="U23" s="163">
        <f>Sectors_I!U23</f>
        <v>260095436.32784</v>
      </c>
      <c r="V23" s="163">
        <f>Sectors_I!V23</f>
        <v>294787523.34203994</v>
      </c>
      <c r="W23" s="163">
        <f>Sectors_I!W23</f>
        <v>1615534.1429999999</v>
      </c>
      <c r="X23" s="163">
        <f>Sectors_I!X23</f>
        <v>12799263.7195</v>
      </c>
      <c r="Y23" s="163">
        <f>Sectors_I!Y23</f>
        <v>14414797.862499999</v>
      </c>
      <c r="Z23" s="163">
        <f>Sectors_I!Z23</f>
        <v>0</v>
      </c>
      <c r="AA23" s="163">
        <f>Sectors_I!AA23</f>
        <v>0</v>
      </c>
      <c r="AB23" s="163">
        <f>Sectors_I!AB23</f>
        <v>0</v>
      </c>
    </row>
    <row r="24" spans="1:28" x14ac:dyDescent="0.2">
      <c r="A24" s="103" t="s">
        <v>223</v>
      </c>
      <c r="B24" s="159">
        <f>Sectors_I!B24</f>
        <v>113045382.44884029</v>
      </c>
      <c r="C24" s="159">
        <f>Sectors_I!C24</f>
        <v>380003128.32527739</v>
      </c>
      <c r="D24" s="159">
        <f>Sectors_I!D24</f>
        <v>493048510.77411723</v>
      </c>
      <c r="E24" s="160">
        <f>Sectors_I!E24</f>
        <v>3906317.7688804101</v>
      </c>
      <c r="F24" s="160">
        <f>Sectors_I!F24</f>
        <v>3419649.5738400798</v>
      </c>
      <c r="G24" s="160">
        <f>Sectors_I!G24</f>
        <v>7325967.3426204901</v>
      </c>
      <c r="H24" s="110">
        <f>Sectors_I!H24</f>
        <v>0.120557</v>
      </c>
      <c r="I24" s="106">
        <f>Sectors_I!I24</f>
        <v>8.4267397184605367E-2</v>
      </c>
      <c r="J24" s="110">
        <f>Sectors_I!J24</f>
        <v>9.2467900000000006E-2</v>
      </c>
      <c r="K24" s="107">
        <f>Sectors_I!K24</f>
        <v>30.352399999999999</v>
      </c>
      <c r="L24" s="107">
        <f>Sectors_I!L24</f>
        <v>41.278885815130323</v>
      </c>
      <c r="M24" s="107">
        <f>Sectors_I!M24</f>
        <v>38.809199999999997</v>
      </c>
      <c r="N24" s="163">
        <f>Sectors_I!N24</f>
        <v>1902434.8902</v>
      </c>
      <c r="O24" s="163">
        <f>Sectors_I!O24</f>
        <v>10110364.112399999</v>
      </c>
      <c r="P24" s="163">
        <f>Sectors_I!P24</f>
        <v>12012799.002599999</v>
      </c>
      <c r="Q24" s="163">
        <f>Sectors_I!Q24</f>
        <v>89076826.162640288</v>
      </c>
      <c r="R24" s="163">
        <f>Sectors_I!R24</f>
        <v>367338412.15967745</v>
      </c>
      <c r="S24" s="163">
        <f>Sectors_I!S24</f>
        <v>456415238.32231724</v>
      </c>
      <c r="T24" s="163">
        <f>Sectors_I!T24</f>
        <v>19616502.592800003</v>
      </c>
      <c r="U24" s="163">
        <f>Sectors_I!U24</f>
        <v>5403002.5088</v>
      </c>
      <c r="V24" s="163">
        <f>Sectors_I!V24</f>
        <v>25019505.101599999</v>
      </c>
      <c r="W24" s="163">
        <f>Sectors_I!W24</f>
        <v>4352053.6933999993</v>
      </c>
      <c r="X24" s="163">
        <f>Sectors_I!X24</f>
        <v>7057139.5544999996</v>
      </c>
      <c r="Y24" s="163">
        <f>Sectors_I!Y24</f>
        <v>11409193.247899998</v>
      </c>
      <c r="Z24" s="163">
        <f>Sectors_I!Z24</f>
        <v>0</v>
      </c>
      <c r="AA24" s="163">
        <f>Sectors_I!AA24</f>
        <v>204574.1023</v>
      </c>
      <c r="AB24" s="163">
        <f>Sectors_I!AB24</f>
        <v>204574.1023</v>
      </c>
    </row>
    <row r="25" spans="1:28" x14ac:dyDescent="0.2">
      <c r="A25" s="103" t="s">
        <v>131</v>
      </c>
      <c r="B25" s="159">
        <f>Sectors_I!B25</f>
        <v>691520402.27478397</v>
      </c>
      <c r="C25" s="159">
        <f>Sectors_I!C25</f>
        <v>1583355890.016572</v>
      </c>
      <c r="D25" s="159">
        <f>Sectors_I!D25</f>
        <v>2274876292.2913523</v>
      </c>
      <c r="E25" s="160">
        <f>Sectors_I!E25</f>
        <v>1120037.8371884199</v>
      </c>
      <c r="F25" s="160">
        <f>Sectors_I!F25</f>
        <v>7063744.8861347903</v>
      </c>
      <c r="G25" s="160">
        <f>Sectors_I!G25</f>
        <v>8183782.7233232018</v>
      </c>
      <c r="H25" s="110">
        <f>Sectors_I!H25</f>
        <v>0.114567</v>
      </c>
      <c r="I25" s="106">
        <f>Sectors_I!I25</f>
        <v>0.10168178391184159</v>
      </c>
      <c r="J25" s="110">
        <f>Sectors_I!J25</f>
        <v>0.10562100000000001</v>
      </c>
      <c r="K25" s="107">
        <f>Sectors_I!K25</f>
        <v>29.779900000000001</v>
      </c>
      <c r="L25" s="107">
        <f>Sectors_I!L25</f>
        <v>137.61036242777567</v>
      </c>
      <c r="M25" s="107">
        <f>Sectors_I!M25</f>
        <v>104.646</v>
      </c>
      <c r="N25" s="163">
        <f>Sectors_I!N25</f>
        <v>87.48</v>
      </c>
      <c r="O25" s="163">
        <f>Sectors_I!O25</f>
        <v>8400235.8646279983</v>
      </c>
      <c r="P25" s="163">
        <f>Sectors_I!P25</f>
        <v>8400323.3446280006</v>
      </c>
      <c r="Q25" s="163">
        <f>Sectors_I!Q25</f>
        <v>691426367.94938397</v>
      </c>
      <c r="R25" s="163">
        <f>Sectors_I!R25</f>
        <v>1563862580.0836439</v>
      </c>
      <c r="S25" s="163">
        <f>Sectors_I!S25</f>
        <v>2255288948.0330243</v>
      </c>
      <c r="T25" s="163">
        <f>Sectors_I!T25</f>
        <v>66822.510899999994</v>
      </c>
      <c r="U25" s="163">
        <f>Sectors_I!U25</f>
        <v>10736613.4419</v>
      </c>
      <c r="V25" s="163">
        <f>Sectors_I!V25</f>
        <v>10803435.9528</v>
      </c>
      <c r="W25" s="163">
        <f>Sectors_I!W25</f>
        <v>27211.8145</v>
      </c>
      <c r="X25" s="163">
        <f>Sectors_I!X25</f>
        <v>8756696.4910279997</v>
      </c>
      <c r="Y25" s="163">
        <f>Sectors_I!Y25</f>
        <v>8783908.305528</v>
      </c>
      <c r="Z25" s="163">
        <f>Sectors_I!Z25</f>
        <v>0</v>
      </c>
      <c r="AA25" s="163">
        <f>Sectors_I!AA25</f>
        <v>0</v>
      </c>
      <c r="AB25" s="163">
        <f>Sectors_I!AB25</f>
        <v>0</v>
      </c>
    </row>
    <row r="26" spans="1:28" x14ac:dyDescent="0.2">
      <c r="A26" s="103" t="s">
        <v>132</v>
      </c>
      <c r="B26" s="159">
        <f>Sectors_I!B26</f>
        <v>103528269.06561911</v>
      </c>
      <c r="C26" s="159">
        <f>Sectors_I!C26</f>
        <v>145189278.2752136</v>
      </c>
      <c r="D26" s="159">
        <f>Sectors_I!D26</f>
        <v>248717547.34083268</v>
      </c>
      <c r="E26" s="160">
        <f>Sectors_I!E26</f>
        <v>1112975.67240928</v>
      </c>
      <c r="F26" s="160">
        <f>Sectors_I!F26</f>
        <v>769079.52565133001</v>
      </c>
      <c r="G26" s="160">
        <f>Sectors_I!G26</f>
        <v>1882055.1980606099</v>
      </c>
      <c r="H26" s="110">
        <f>Sectors_I!H26</f>
        <v>0.129773</v>
      </c>
      <c r="I26" s="106">
        <f>Sectors_I!I26</f>
        <v>9.554187183200856E-2</v>
      </c>
      <c r="J26" s="110">
        <f>Sectors_I!J26</f>
        <v>0.109858</v>
      </c>
      <c r="K26" s="107">
        <f>Sectors_I!K26</f>
        <v>30.815300000000001</v>
      </c>
      <c r="L26" s="107">
        <f>Sectors_I!L26</f>
        <v>45.891604217377875</v>
      </c>
      <c r="M26" s="107">
        <f>Sectors_I!M26</f>
        <v>39.610599999999998</v>
      </c>
      <c r="N26" s="163">
        <f>Sectors_I!N26</f>
        <v>678910.76549999998</v>
      </c>
      <c r="O26" s="163">
        <f>Sectors_I!O26</f>
        <v>1118614.1570600001</v>
      </c>
      <c r="P26" s="163">
        <f>Sectors_I!P26</f>
        <v>1797524.9225599999</v>
      </c>
      <c r="Q26" s="163">
        <f>Sectors_I!Q26</f>
        <v>100634000.5253191</v>
      </c>
      <c r="R26" s="163">
        <f>Sectors_I!R26</f>
        <v>143159462.5116536</v>
      </c>
      <c r="S26" s="163">
        <f>Sectors_I!S26</f>
        <v>243793463.03707269</v>
      </c>
      <c r="T26" s="163">
        <f>Sectors_I!T26</f>
        <v>1974926.9923999999</v>
      </c>
      <c r="U26" s="163">
        <f>Sectors_I!U26</f>
        <v>910116.96609999996</v>
      </c>
      <c r="V26" s="163">
        <f>Sectors_I!V26</f>
        <v>2885043.9584999997</v>
      </c>
      <c r="W26" s="163">
        <f>Sectors_I!W26</f>
        <v>919341.54790000001</v>
      </c>
      <c r="X26" s="163">
        <f>Sectors_I!X26</f>
        <v>1119698.79746</v>
      </c>
      <c r="Y26" s="163">
        <f>Sectors_I!Y26</f>
        <v>2039040.3452599999</v>
      </c>
      <c r="Z26" s="163">
        <f>Sectors_I!Z26</f>
        <v>0</v>
      </c>
      <c r="AA26" s="163">
        <f>Sectors_I!AA26</f>
        <v>0</v>
      </c>
      <c r="AB26" s="163">
        <f>Sectors_I!AB26</f>
        <v>0</v>
      </c>
    </row>
    <row r="27" spans="1:28" x14ac:dyDescent="0.2">
      <c r="A27" s="103" t="s">
        <v>133</v>
      </c>
      <c r="B27" s="159">
        <f>Sectors_I!B27</f>
        <v>717583232.80634689</v>
      </c>
      <c r="C27" s="159">
        <f>Sectors_I!C27</f>
        <v>498883607.30563068</v>
      </c>
      <c r="D27" s="159">
        <f>Sectors_I!D27</f>
        <v>1216466840.1119783</v>
      </c>
      <c r="E27" s="160">
        <f>Sectors_I!E27</f>
        <v>6528778.0873331288</v>
      </c>
      <c r="F27" s="160">
        <f>Sectors_I!F27</f>
        <v>14207001.619227931</v>
      </c>
      <c r="G27" s="160">
        <f>Sectors_I!G27</f>
        <v>20735779.706661064</v>
      </c>
      <c r="H27" s="110">
        <f>Sectors_I!H27</f>
        <v>0.12025</v>
      </c>
      <c r="I27" s="106">
        <f>Sectors_I!I27</f>
        <v>8.2525955511397214E-2</v>
      </c>
      <c r="J27" s="110">
        <f>Sectors_I!J27</f>
        <v>0.10473200000000001</v>
      </c>
      <c r="K27" s="107">
        <f>Sectors_I!K27</f>
        <v>67.371399999999994</v>
      </c>
      <c r="L27" s="107">
        <f>Sectors_I!L27</f>
        <v>103.00619750143404</v>
      </c>
      <c r="M27" s="107">
        <f>Sectors_I!M27</f>
        <v>82.05</v>
      </c>
      <c r="N27" s="163">
        <f>Sectors_I!N27</f>
        <v>6166453.9688000008</v>
      </c>
      <c r="O27" s="163">
        <f>Sectors_I!O27</f>
        <v>25725723.975599997</v>
      </c>
      <c r="P27" s="163">
        <f>Sectors_I!P27</f>
        <v>31892177.944400001</v>
      </c>
      <c r="Q27" s="163">
        <f>Sectors_I!Q27</f>
        <v>678028756.91914701</v>
      </c>
      <c r="R27" s="163">
        <f>Sectors_I!R27</f>
        <v>426748236.03410071</v>
      </c>
      <c r="S27" s="163">
        <f>Sectors_I!S27</f>
        <v>1104776992.9532483</v>
      </c>
      <c r="T27" s="163">
        <f>Sectors_I!T27</f>
        <v>23512529.671500001</v>
      </c>
      <c r="U27" s="163">
        <f>Sectors_I!U27</f>
        <v>37303021.086929999</v>
      </c>
      <c r="V27" s="163">
        <f>Sectors_I!V27</f>
        <v>60815550.758430004</v>
      </c>
      <c r="W27" s="163">
        <f>Sectors_I!W27</f>
        <v>16040747.6261</v>
      </c>
      <c r="X27" s="163">
        <f>Sectors_I!X27</f>
        <v>34832350.184599996</v>
      </c>
      <c r="Y27" s="163">
        <f>Sectors_I!Y27</f>
        <v>50873097.810699999</v>
      </c>
      <c r="Z27" s="163">
        <f>Sectors_I!Z27</f>
        <v>1198.5896</v>
      </c>
      <c r="AA27" s="163">
        <f>Sectors_I!AA27</f>
        <v>0</v>
      </c>
      <c r="AB27" s="163">
        <f>Sectors_I!AB27</f>
        <v>1198.5896</v>
      </c>
    </row>
    <row r="28" spans="1:28" x14ac:dyDescent="0.2">
      <c r="A28" s="103" t="s">
        <v>134</v>
      </c>
      <c r="B28" s="159">
        <f>Sectors_I!B28</f>
        <v>95935401.910150602</v>
      </c>
      <c r="C28" s="159">
        <f>Sectors_I!C28</f>
        <v>65914905.128470376</v>
      </c>
      <c r="D28" s="159">
        <f>Sectors_I!D28</f>
        <v>161850307.03872102</v>
      </c>
      <c r="E28" s="160">
        <f>Sectors_I!E28</f>
        <v>565656.5538950999</v>
      </c>
      <c r="F28" s="160">
        <f>Sectors_I!F28</f>
        <v>245223.89133891999</v>
      </c>
      <c r="G28" s="160">
        <f>Sectors_I!G28</f>
        <v>810880.44523402001</v>
      </c>
      <c r="H28" s="110">
        <f>Sectors_I!H28</f>
        <v>0.12336</v>
      </c>
      <c r="I28" s="106">
        <f>Sectors_I!I28</f>
        <v>8.1306181494602184E-2</v>
      </c>
      <c r="J28" s="110">
        <f>Sectors_I!J28</f>
        <v>0.106222</v>
      </c>
      <c r="K28" s="107">
        <f>Sectors_I!K28</f>
        <v>57.248399999999997</v>
      </c>
      <c r="L28" s="107">
        <f>Sectors_I!L28</f>
        <v>85.12755695425777</v>
      </c>
      <c r="M28" s="107">
        <f>Sectors_I!M28</f>
        <v>68.606200000000001</v>
      </c>
      <c r="N28" s="163">
        <f>Sectors_I!N28</f>
        <v>700191.30150000006</v>
      </c>
      <c r="O28" s="163">
        <f>Sectors_I!O28</f>
        <v>0</v>
      </c>
      <c r="P28" s="163">
        <f>Sectors_I!P28</f>
        <v>700191.30149999994</v>
      </c>
      <c r="Q28" s="163">
        <f>Sectors_I!Q28</f>
        <v>94361045.506050602</v>
      </c>
      <c r="R28" s="163">
        <f>Sectors_I!R28</f>
        <v>63792793.871570371</v>
      </c>
      <c r="S28" s="163">
        <f>Sectors_I!S28</f>
        <v>158153839.37772104</v>
      </c>
      <c r="T28" s="163">
        <f>Sectors_I!T28</f>
        <v>872040.4926</v>
      </c>
      <c r="U28" s="163">
        <f>Sectors_I!U28</f>
        <v>1097554.6163999999</v>
      </c>
      <c r="V28" s="163">
        <f>Sectors_I!V28</f>
        <v>1969595.1090000002</v>
      </c>
      <c r="W28" s="163">
        <f>Sectors_I!W28</f>
        <v>702315.91149999993</v>
      </c>
      <c r="X28" s="163">
        <f>Sectors_I!X28</f>
        <v>1024556.6405000001</v>
      </c>
      <c r="Y28" s="163">
        <f>Sectors_I!Y28</f>
        <v>1726872.5519999999</v>
      </c>
      <c r="Z28" s="163">
        <f>Sectors_I!Z28</f>
        <v>0</v>
      </c>
      <c r="AA28" s="163">
        <f>Sectors_I!AA28</f>
        <v>0</v>
      </c>
      <c r="AB28" s="163">
        <f>Sectors_I!AB28</f>
        <v>0</v>
      </c>
    </row>
    <row r="29" spans="1:28" x14ac:dyDescent="0.2">
      <c r="A29" s="103" t="s">
        <v>135</v>
      </c>
      <c r="B29" s="159">
        <f>Sectors_I!B29</f>
        <v>89402107.853434801</v>
      </c>
      <c r="C29" s="159">
        <f>Sectors_I!C29</f>
        <v>131005277.11825296</v>
      </c>
      <c r="D29" s="159">
        <f>Sectors_I!D29</f>
        <v>220407384.97168761</v>
      </c>
      <c r="E29" s="160">
        <f>Sectors_I!E29</f>
        <v>16357241.034748411</v>
      </c>
      <c r="F29" s="160">
        <f>Sectors_I!F29</f>
        <v>777773.34319773002</v>
      </c>
      <c r="G29" s="160">
        <f>Sectors_I!G29</f>
        <v>17135014.377946097</v>
      </c>
      <c r="H29" s="110">
        <f>Sectors_I!H29</f>
        <v>0.127967</v>
      </c>
      <c r="I29" s="106">
        <f>Sectors_I!I29</f>
        <v>0.1116556607237614</v>
      </c>
      <c r="J29" s="110">
        <f>Sectors_I!J29</f>
        <v>0.11766500000000001</v>
      </c>
      <c r="K29" s="107">
        <f>Sectors_I!K29</f>
        <v>52.827300000000001</v>
      </c>
      <c r="L29" s="107">
        <f>Sectors_I!L29</f>
        <v>71.506724830974065</v>
      </c>
      <c r="M29" s="107">
        <f>Sectors_I!M29</f>
        <v>64.622699999999995</v>
      </c>
      <c r="N29" s="163">
        <f>Sectors_I!N29</f>
        <v>0</v>
      </c>
      <c r="O29" s="163">
        <f>Sectors_I!O29</f>
        <v>0</v>
      </c>
      <c r="P29" s="163">
        <f>Sectors_I!P29</f>
        <v>0</v>
      </c>
      <c r="Q29" s="163">
        <f>Sectors_I!Q29</f>
        <v>71548937.642216206</v>
      </c>
      <c r="R29" s="163">
        <f>Sectors_I!R29</f>
        <v>129254614.25856785</v>
      </c>
      <c r="S29" s="163">
        <f>Sectors_I!S29</f>
        <v>200803551.90088391</v>
      </c>
      <c r="T29" s="163">
        <f>Sectors_I!T29</f>
        <v>127714.9148</v>
      </c>
      <c r="U29" s="163">
        <f>Sectors_I!U29</f>
        <v>794446.44069999992</v>
      </c>
      <c r="V29" s="163">
        <f>Sectors_I!V29</f>
        <v>922161.35550000006</v>
      </c>
      <c r="W29" s="163">
        <f>Sectors_I!W29</f>
        <v>17725455.2964186</v>
      </c>
      <c r="X29" s="163">
        <f>Sectors_I!X29</f>
        <v>956216.41898512002</v>
      </c>
      <c r="Y29" s="163">
        <f>Sectors_I!Y29</f>
        <v>18681671.7153037</v>
      </c>
      <c r="Z29" s="163">
        <f>Sectors_I!Z29</f>
        <v>0</v>
      </c>
      <c r="AA29" s="163">
        <f>Sectors_I!AA29</f>
        <v>0</v>
      </c>
      <c r="AB29" s="163">
        <f>Sectors_I!AB29</f>
        <v>0</v>
      </c>
    </row>
    <row r="30" spans="1:28" x14ac:dyDescent="0.2">
      <c r="A30" s="103" t="s">
        <v>136</v>
      </c>
      <c r="B30" s="159">
        <f>Sectors_I!B30</f>
        <v>1310223845.568223</v>
      </c>
      <c r="C30" s="159">
        <f>Sectors_I!C30</f>
        <v>1822496094.5788755</v>
      </c>
      <c r="D30" s="159">
        <f>Sectors_I!D30</f>
        <v>3132719940.1470957</v>
      </c>
      <c r="E30" s="160">
        <f>Sectors_I!E30</f>
        <v>32888472.527091209</v>
      </c>
      <c r="F30" s="160">
        <f>Sectors_I!F30</f>
        <v>19743952.276967738</v>
      </c>
      <c r="G30" s="160">
        <f>Sectors_I!G30</f>
        <v>52632424.804158911</v>
      </c>
      <c r="H30" s="110">
        <f>Sectors_I!H30</f>
        <v>0.14232400000000001</v>
      </c>
      <c r="I30" s="106">
        <f>Sectors_I!I30</f>
        <v>8.4538996650935644E-2</v>
      </c>
      <c r="J30" s="110">
        <f>Sectors_I!J30</f>
        <v>0.108899</v>
      </c>
      <c r="K30" s="107">
        <f>Sectors_I!K30</f>
        <v>69.215199999999996</v>
      </c>
      <c r="L30" s="107">
        <f>Sectors_I!L30</f>
        <v>90.25305231767905</v>
      </c>
      <c r="M30" s="107">
        <f>Sectors_I!M30</f>
        <v>81.427400000000006</v>
      </c>
      <c r="N30" s="163">
        <f>Sectors_I!N30</f>
        <v>18910007.7742</v>
      </c>
      <c r="O30" s="163">
        <f>Sectors_I!O30</f>
        <v>34085990.676306002</v>
      </c>
      <c r="P30" s="163">
        <f>Sectors_I!P30</f>
        <v>52995998.450406</v>
      </c>
      <c r="Q30" s="163">
        <f>Sectors_I!Q30</f>
        <v>1224586737.9589229</v>
      </c>
      <c r="R30" s="163">
        <f>Sectors_I!R30</f>
        <v>1695063027.1389513</v>
      </c>
      <c r="S30" s="163">
        <f>Sectors_I!S30</f>
        <v>2919649765.0977716</v>
      </c>
      <c r="T30" s="163">
        <f>Sectors_I!T30</f>
        <v>52618578.436300002</v>
      </c>
      <c r="U30" s="163">
        <f>Sectors_I!U30</f>
        <v>76557882.589590549</v>
      </c>
      <c r="V30" s="163">
        <f>Sectors_I!V30</f>
        <v>129176461.02589054</v>
      </c>
      <c r="W30" s="163">
        <f>Sectors_I!W30</f>
        <v>32592396.107099999</v>
      </c>
      <c r="X30" s="163">
        <f>Sectors_I!X30</f>
        <v>45978285.54823371</v>
      </c>
      <c r="Y30" s="163">
        <f>Sectors_I!Y30</f>
        <v>78570681.655433699</v>
      </c>
      <c r="Z30" s="163">
        <f>Sectors_I!Z30</f>
        <v>426133.06589999999</v>
      </c>
      <c r="AA30" s="163">
        <f>Sectors_I!AA30</f>
        <v>4896899.3021</v>
      </c>
      <c r="AB30" s="163">
        <f>Sectors_I!AB30</f>
        <v>5323032.3679999998</v>
      </c>
    </row>
    <row r="31" spans="1:28" x14ac:dyDescent="0.2">
      <c r="A31" s="103" t="s">
        <v>137</v>
      </c>
      <c r="B31" s="159">
        <f>Sectors_I!B31</f>
        <v>2846029491.5489173</v>
      </c>
      <c r="C31" s="159">
        <f>Sectors_I!C31</f>
        <v>389957440.32671517</v>
      </c>
      <c r="D31" s="159">
        <f>Sectors_I!D31</f>
        <v>3235986931.8755293</v>
      </c>
      <c r="E31" s="160">
        <f>Sectors_I!E31</f>
        <v>78243596.294593066</v>
      </c>
      <c r="F31" s="160">
        <f>Sectors_I!F31</f>
        <v>11728981.775373369</v>
      </c>
      <c r="G31" s="160">
        <f>Sectors_I!G31</f>
        <v>89972578.069966421</v>
      </c>
      <c r="H31" s="110">
        <f>Sectors_I!H31</f>
        <v>0.149031</v>
      </c>
      <c r="I31" s="106">
        <f>Sectors_I!I31</f>
        <v>8.6928298578888258E-2</v>
      </c>
      <c r="J31" s="110">
        <f>Sectors_I!J31</f>
        <v>0.141871</v>
      </c>
      <c r="K31" s="107">
        <f>Sectors_I!K31</f>
        <v>58.376800000000003</v>
      </c>
      <c r="L31" s="107">
        <f>Sectors_I!L31</f>
        <v>83.291348146929764</v>
      </c>
      <c r="M31" s="107">
        <f>Sectors_I!M31</f>
        <v>61.423000000000002</v>
      </c>
      <c r="N31" s="163">
        <f>Sectors_I!N31</f>
        <v>79104990.736099988</v>
      </c>
      <c r="O31" s="163">
        <f>Sectors_I!O31</f>
        <v>24916520.649290003</v>
      </c>
      <c r="P31" s="163">
        <f>Sectors_I!P31</f>
        <v>104021511.38538998</v>
      </c>
      <c r="Q31" s="163">
        <f>Sectors_I!Q31</f>
        <v>2624749489.0022483</v>
      </c>
      <c r="R31" s="163">
        <f>Sectors_I!R31</f>
        <v>337602639.63944912</v>
      </c>
      <c r="S31" s="163">
        <f>Sectors_I!S31</f>
        <v>2962352128.6414948</v>
      </c>
      <c r="T31" s="163">
        <f>Sectors_I!T31</f>
        <v>120273685.38556865</v>
      </c>
      <c r="U31" s="163">
        <f>Sectors_I!U31</f>
        <v>25603895.725515999</v>
      </c>
      <c r="V31" s="163">
        <f>Sectors_I!V31</f>
        <v>145877581.1111846</v>
      </c>
      <c r="W31" s="163">
        <f>Sectors_I!W31</f>
        <v>97866980.942899987</v>
      </c>
      <c r="X31" s="163">
        <f>Sectors_I!X31</f>
        <v>24746026.105440002</v>
      </c>
      <c r="Y31" s="163">
        <f>Sectors_I!Y31</f>
        <v>122613007.04833999</v>
      </c>
      <c r="Z31" s="163">
        <f>Sectors_I!Z31</f>
        <v>3139336.2182</v>
      </c>
      <c r="AA31" s="163">
        <f>Sectors_I!AA31</f>
        <v>2004878.8563100002</v>
      </c>
      <c r="AB31" s="163">
        <f>Sectors_I!AB31</f>
        <v>5144215.0745100006</v>
      </c>
    </row>
    <row r="32" spans="1:28" x14ac:dyDescent="0.2">
      <c r="A32" s="103" t="s">
        <v>192</v>
      </c>
      <c r="B32" s="159">
        <f>Sectors_I!B32</f>
        <v>103381044.27206281</v>
      </c>
      <c r="C32" s="159">
        <f>Sectors_I!C32</f>
        <v>185318395.8913587</v>
      </c>
      <c r="D32" s="159">
        <f>Sectors_I!D32</f>
        <v>288699440.16342151</v>
      </c>
      <c r="E32" s="160">
        <f>Sectors_I!E32</f>
        <v>3616793.8891175198</v>
      </c>
      <c r="F32" s="160">
        <f>Sectors_I!F32</f>
        <v>3509822.2189105805</v>
      </c>
      <c r="G32" s="160">
        <f>Sectors_I!G32</f>
        <v>7126616.1079281196</v>
      </c>
      <c r="H32" s="110">
        <f>Sectors_I!H32</f>
        <v>0.15850500000000001</v>
      </c>
      <c r="I32" s="106">
        <f>Sectors_I!I32</f>
        <v>8.5231587788571123E-2</v>
      </c>
      <c r="J32" s="110">
        <f>Sectors_I!J32</f>
        <v>0.11079899999999999</v>
      </c>
      <c r="K32" s="107">
        <f>Sectors_I!K32</f>
        <v>63.288200000000003</v>
      </c>
      <c r="L32" s="107">
        <f>Sectors_I!L32</f>
        <v>60.552898804968571</v>
      </c>
      <c r="M32" s="107">
        <f>Sectors_I!M32</f>
        <v>61.526299999999999</v>
      </c>
      <c r="N32" s="163">
        <f>Sectors_I!N32</f>
        <v>2651189.6813000003</v>
      </c>
      <c r="O32" s="163">
        <f>Sectors_I!O32</f>
        <v>6916588.5850520004</v>
      </c>
      <c r="P32" s="163">
        <f>Sectors_I!P32</f>
        <v>9567778.2663519997</v>
      </c>
      <c r="Q32" s="163">
        <f>Sectors_I!Q32</f>
        <v>95635056.753262818</v>
      </c>
      <c r="R32" s="163">
        <f>Sectors_I!R32</f>
        <v>174425365.54386669</v>
      </c>
      <c r="S32" s="163">
        <f>Sectors_I!S32</f>
        <v>270060422.2970295</v>
      </c>
      <c r="T32" s="163">
        <f>Sectors_I!T32</f>
        <v>3081771.1773999999</v>
      </c>
      <c r="U32" s="163">
        <f>Sectors_I!U32</f>
        <v>1158825.5831000002</v>
      </c>
      <c r="V32" s="163">
        <f>Sectors_I!V32</f>
        <v>4240596.7604999999</v>
      </c>
      <c r="W32" s="163">
        <f>Sectors_I!W32</f>
        <v>4653377.2813999997</v>
      </c>
      <c r="X32" s="163">
        <f>Sectors_I!X32</f>
        <v>8952100.0295559987</v>
      </c>
      <c r="Y32" s="163">
        <f>Sectors_I!Y32</f>
        <v>13605477.311055999</v>
      </c>
      <c r="Z32" s="163">
        <f>Sectors_I!Z32</f>
        <v>10839.06</v>
      </c>
      <c r="AA32" s="163">
        <f>Sectors_I!AA32</f>
        <v>782104.73483600002</v>
      </c>
      <c r="AB32" s="163">
        <f>Sectors_I!AB32</f>
        <v>792943.79483600007</v>
      </c>
    </row>
    <row r="33" spans="1:28" x14ac:dyDescent="0.2">
      <c r="A33" s="112" t="s">
        <v>224</v>
      </c>
      <c r="B33" s="159">
        <f>Sectors_I!B33</f>
        <v>173598278.15937048</v>
      </c>
      <c r="C33" s="159">
        <f>Sectors_I!C33</f>
        <v>545975031.96614432</v>
      </c>
      <c r="D33" s="159">
        <f>Sectors_I!D33</f>
        <v>719573310.12551475</v>
      </c>
      <c r="E33" s="160">
        <f>Sectors_I!E33</f>
        <v>4623342.3153172005</v>
      </c>
      <c r="F33" s="160">
        <f>Sectors_I!F33</f>
        <v>13842115.009450998</v>
      </c>
      <c r="G33" s="160">
        <f>Sectors_I!G33</f>
        <v>18465457.324768189</v>
      </c>
      <c r="H33" s="110">
        <f>Sectors_I!H33</f>
        <v>0.124373</v>
      </c>
      <c r="I33" s="106">
        <f>Sectors_I!I33</f>
        <v>8.937874869739583E-2</v>
      </c>
      <c r="J33" s="110">
        <f>Sectors_I!J33</f>
        <v>9.7734799999999997E-2</v>
      </c>
      <c r="K33" s="107">
        <f>Sectors_I!K33</f>
        <v>56.372399999999999</v>
      </c>
      <c r="L33" s="107">
        <f>Sectors_I!L33</f>
        <v>62.662667343400337</v>
      </c>
      <c r="M33" s="107">
        <f>Sectors_I!M33</f>
        <v>61.147799999999997</v>
      </c>
      <c r="N33" s="163">
        <f>Sectors_I!N33</f>
        <v>790510.14</v>
      </c>
      <c r="O33" s="163">
        <f>Sectors_I!O33</f>
        <v>20460401.490899999</v>
      </c>
      <c r="P33" s="163">
        <f>Sectors_I!P33</f>
        <v>21250911.630900003</v>
      </c>
      <c r="Q33" s="163">
        <f>Sectors_I!Q33</f>
        <v>131113030.37067048</v>
      </c>
      <c r="R33" s="163">
        <f>Sectors_I!R33</f>
        <v>405581528.97364432</v>
      </c>
      <c r="S33" s="163">
        <f>Sectors_I!S33</f>
        <v>536694559.34431481</v>
      </c>
      <c r="T33" s="163">
        <f>Sectors_I!T33</f>
        <v>37605637.649999999</v>
      </c>
      <c r="U33" s="163">
        <f>Sectors_I!U33</f>
        <v>118294394.38350001</v>
      </c>
      <c r="V33" s="163">
        <f>Sectors_I!V33</f>
        <v>155900032.03350002</v>
      </c>
      <c r="W33" s="163">
        <f>Sectors_I!W33</f>
        <v>4879610.1387</v>
      </c>
      <c r="X33" s="163">
        <f>Sectors_I!X33</f>
        <v>21102783.509000003</v>
      </c>
      <c r="Y33" s="163">
        <f>Sectors_I!Y33</f>
        <v>25982393.647700001</v>
      </c>
      <c r="Z33" s="163">
        <f>Sectors_I!Z33</f>
        <v>0</v>
      </c>
      <c r="AA33" s="163">
        <f>Sectors_I!AA33</f>
        <v>996325.1</v>
      </c>
      <c r="AB33" s="163">
        <f>Sectors_I!AB33</f>
        <v>996325.1</v>
      </c>
    </row>
    <row r="34" spans="1:28" x14ac:dyDescent="0.2">
      <c r="A34" s="104" t="s">
        <v>138</v>
      </c>
      <c r="B34" s="159">
        <f>Sectors_I!B34</f>
        <v>17630853000.066227</v>
      </c>
      <c r="C34" s="159">
        <f>Sectors_I!C34</f>
        <v>5861570674.461791</v>
      </c>
      <c r="D34" s="159">
        <f>Sectors_I!D34</f>
        <v>23492423674.528038</v>
      </c>
      <c r="E34" s="160">
        <f>Sectors_I!E34</f>
        <v>447983645.83718675</v>
      </c>
      <c r="F34" s="160">
        <f>Sectors_I!F34</f>
        <v>43283255.302588806</v>
      </c>
      <c r="G34" s="160">
        <f>Sectors_I!G34</f>
        <v>491266901.13977557</v>
      </c>
      <c r="H34" s="110">
        <f>Sectors_I!H34</f>
        <v>0.15271399999999999</v>
      </c>
      <c r="I34" s="106">
        <f>Sectors_I!I34</f>
        <v>6.9838734758643869E-2</v>
      </c>
      <c r="J34" s="110">
        <f>Sectors_I!J34</f>
        <v>0.132466</v>
      </c>
      <c r="K34" s="107">
        <f>Sectors_I!K34</f>
        <v>94.644099999999995</v>
      </c>
      <c r="L34" s="107">
        <f>Sectors_I!L34</f>
        <v>137.51691025088533</v>
      </c>
      <c r="M34" s="107">
        <f>Sectors_I!M34</f>
        <v>105.202</v>
      </c>
      <c r="N34" s="163">
        <f>Sectors_I!N34</f>
        <v>236842384.83169222</v>
      </c>
      <c r="O34" s="163">
        <f>Sectors_I!O34</f>
        <v>65126102.617183998</v>
      </c>
      <c r="P34" s="163">
        <f>Sectors_I!P34</f>
        <v>301968487.44887626</v>
      </c>
      <c r="Q34" s="163">
        <f>Sectors_I!Q34</f>
        <v>16373762705.009998</v>
      </c>
      <c r="R34" s="163">
        <f>Sectors_I!R34</f>
        <v>5474002275.2614651</v>
      </c>
      <c r="S34" s="163">
        <f>Sectors_I!S34</f>
        <v>21847764980.271584</v>
      </c>
      <c r="T34" s="163">
        <f>Sectors_I!T34</f>
        <v>825377538.07445776</v>
      </c>
      <c r="U34" s="163">
        <f>Sectors_I!U34</f>
        <v>267561542.08049229</v>
      </c>
      <c r="V34" s="163">
        <f>Sectors_I!V34</f>
        <v>1092939080.15485</v>
      </c>
      <c r="W34" s="163">
        <f>Sectors_I!W34</f>
        <v>368690824.33747166</v>
      </c>
      <c r="X34" s="163">
        <f>Sectors_I!X34</f>
        <v>95888930.667934388</v>
      </c>
      <c r="Y34" s="163">
        <f>Sectors_I!Y34</f>
        <v>464579755.00540602</v>
      </c>
      <c r="Z34" s="163">
        <f>Sectors_I!Z34</f>
        <v>63021932.644299999</v>
      </c>
      <c r="AA34" s="163">
        <f>Sectors_I!AA34</f>
        <v>24117926.451899998</v>
      </c>
      <c r="AB34" s="163">
        <f>Sectors_I!AB34</f>
        <v>87139859.096200004</v>
      </c>
    </row>
    <row r="35" spans="1:28" x14ac:dyDescent="0.2">
      <c r="A35" s="103" t="s">
        <v>139</v>
      </c>
      <c r="B35" s="159">
        <f>Sectors_I!B35</f>
        <v>124153907.40150908</v>
      </c>
      <c r="C35" s="159">
        <f>Sectors_I!C35</f>
        <v>65008541.684302717</v>
      </c>
      <c r="D35" s="159">
        <f>Sectors_I!D35</f>
        <v>189162449.08581185</v>
      </c>
      <c r="E35" s="160">
        <f>Sectors_I!E35</f>
        <v>3477485.27989745</v>
      </c>
      <c r="F35" s="160">
        <f>Sectors_I!F35</f>
        <v>1607461.8758652001</v>
      </c>
      <c r="G35" s="160">
        <f>Sectors_I!G35</f>
        <v>5084947.1557626389</v>
      </c>
      <c r="H35" s="110">
        <f>Sectors_I!H35</f>
        <v>0.16030800000000001</v>
      </c>
      <c r="I35" s="106">
        <f>Sectors_I!I35</f>
        <v>8.8600069813025192E-2</v>
      </c>
      <c r="J35" s="110">
        <f>Sectors_I!J35</f>
        <v>0.135822</v>
      </c>
      <c r="K35" s="107">
        <f>Sectors_I!K35</f>
        <v>56.350700000000003</v>
      </c>
      <c r="L35" s="107">
        <f>Sectors_I!L35</f>
        <v>58.04995423488073</v>
      </c>
      <c r="M35" s="107">
        <f>Sectors_I!M35</f>
        <v>56.9315</v>
      </c>
      <c r="N35" s="163">
        <f>Sectors_I!N35</f>
        <v>1340018.0706</v>
      </c>
      <c r="O35" s="163">
        <f>Sectors_I!O35</f>
        <v>512223.3309</v>
      </c>
      <c r="P35" s="163">
        <f>Sectors_I!P35</f>
        <v>1852241.4014999999</v>
      </c>
      <c r="Q35" s="163">
        <f>Sectors_I!Q35</f>
        <v>116628549.50829689</v>
      </c>
      <c r="R35" s="163">
        <f>Sectors_I!R35</f>
        <v>61292678.603802718</v>
      </c>
      <c r="S35" s="163">
        <f>Sectors_I!S35</f>
        <v>177921228.11209965</v>
      </c>
      <c r="T35" s="163">
        <f>Sectors_I!T35</f>
        <v>5202032.7422000002</v>
      </c>
      <c r="U35" s="163">
        <f>Sectors_I!U35</f>
        <v>2973309.2433999996</v>
      </c>
      <c r="V35" s="163">
        <f>Sectors_I!V35</f>
        <v>8175341.9855999993</v>
      </c>
      <c r="W35" s="163">
        <f>Sectors_I!W35</f>
        <v>2196990.7910121898</v>
      </c>
      <c r="X35" s="163">
        <f>Sectors_I!X35</f>
        <v>742553.8371</v>
      </c>
      <c r="Y35" s="163">
        <f>Sectors_I!Y35</f>
        <v>2939544.6281121904</v>
      </c>
      <c r="Z35" s="163">
        <f>Sectors_I!Z35</f>
        <v>126334.36</v>
      </c>
      <c r="AA35" s="163">
        <f>Sectors_I!AA35</f>
        <v>0</v>
      </c>
      <c r="AB35" s="163">
        <f>Sectors_I!AB35</f>
        <v>126334.36</v>
      </c>
    </row>
    <row r="36" spans="1:28" x14ac:dyDescent="0.2">
      <c r="A36" s="103" t="s">
        <v>140</v>
      </c>
      <c r="B36" s="159">
        <f>Sectors_I!B36</f>
        <v>9243222022.9148293</v>
      </c>
      <c r="C36" s="159">
        <f>Sectors_I!C36</f>
        <v>1358426433.085042</v>
      </c>
      <c r="D36" s="159">
        <f>Sectors_I!D36</f>
        <v>10601648455.999872</v>
      </c>
      <c r="E36" s="160">
        <f>Sectors_I!E36</f>
        <v>343805563.75494361</v>
      </c>
      <c r="F36" s="160">
        <f>Sectors_I!F36</f>
        <v>7941155.8885010509</v>
      </c>
      <c r="G36" s="160">
        <f>Sectors_I!G36</f>
        <v>351746719.64344472</v>
      </c>
      <c r="H36" s="110">
        <f>Sectors_I!H36</f>
        <v>0.17105000000000001</v>
      </c>
      <c r="I36" s="106">
        <f>Sectors_I!I36</f>
        <v>6.8226706572904638E-2</v>
      </c>
      <c r="J36" s="110">
        <f>Sectors_I!J36</f>
        <v>0.15831300000000001</v>
      </c>
      <c r="K36" s="107">
        <f>Sectors_I!K36</f>
        <v>62.403399999999998</v>
      </c>
      <c r="L36" s="107">
        <f>Sectors_I!L36</f>
        <v>74.240504536066297</v>
      </c>
      <c r="M36" s="107">
        <f>Sectors_I!M36</f>
        <v>63.898099999999999</v>
      </c>
      <c r="N36" s="163">
        <f>Sectors_I!N36</f>
        <v>152198666.56359223</v>
      </c>
      <c r="O36" s="163">
        <f>Sectors_I!O36</f>
        <v>10189748.265112001</v>
      </c>
      <c r="P36" s="163">
        <f>Sectors_I!P36</f>
        <v>162388414.82860425</v>
      </c>
      <c r="Q36" s="163">
        <f>Sectors_I!Q36</f>
        <v>8536981902.8199892</v>
      </c>
      <c r="R36" s="163">
        <f>Sectors_I!R36</f>
        <v>1302991182.5041592</v>
      </c>
      <c r="S36" s="163">
        <f>Sectors_I!S36</f>
        <v>9839973085.3241482</v>
      </c>
      <c r="T36" s="163">
        <f>Sectors_I!T36</f>
        <v>440576243.55198014</v>
      </c>
      <c r="U36" s="163">
        <f>Sectors_I!U36</f>
        <v>34246646.174906462</v>
      </c>
      <c r="V36" s="163">
        <f>Sectors_I!V36</f>
        <v>474822889.72688645</v>
      </c>
      <c r="W36" s="163">
        <f>Sectors_I!W36</f>
        <v>239361541.56535941</v>
      </c>
      <c r="X36" s="163">
        <f>Sectors_I!X36</f>
        <v>17154805.080376387</v>
      </c>
      <c r="Y36" s="163">
        <f>Sectors_I!Y36</f>
        <v>256516346.6457358</v>
      </c>
      <c r="Z36" s="163">
        <f>Sectors_I!Z36</f>
        <v>26302334.977499999</v>
      </c>
      <c r="AA36" s="163">
        <f>Sectors_I!AA36</f>
        <v>4033799.3256000001</v>
      </c>
      <c r="AB36" s="163">
        <f>Sectors_I!AB36</f>
        <v>30336134.303099997</v>
      </c>
    </row>
    <row r="37" spans="1:28" x14ac:dyDescent="0.2">
      <c r="A37" s="103" t="s">
        <v>225</v>
      </c>
      <c r="B37" s="159">
        <f>Sectors_I!B37</f>
        <v>462502.14559999999</v>
      </c>
      <c r="C37" s="159">
        <f>Sectors_I!C37</f>
        <v>0</v>
      </c>
      <c r="D37" s="159">
        <f>Sectors_I!D37</f>
        <v>462502.14559999999</v>
      </c>
      <c r="E37" s="160">
        <f>Sectors_I!E37</f>
        <v>167328.40931016</v>
      </c>
      <c r="F37" s="160">
        <f>Sectors_I!F37</f>
        <v>0</v>
      </c>
      <c r="G37" s="160">
        <f>Sectors_I!G37</f>
        <v>167328.40931016</v>
      </c>
      <c r="H37" s="110">
        <f>Sectors_I!H37</f>
        <v>0.240061</v>
      </c>
      <c r="I37" s="106" t="str">
        <f>Sectors_I!I37</f>
        <v/>
      </c>
      <c r="J37" s="110">
        <f>Sectors_I!J37</f>
        <v>0.240061</v>
      </c>
      <c r="K37" s="107">
        <f>Sectors_I!K37</f>
        <v>46.887799999999999</v>
      </c>
      <c r="L37" s="107" t="str">
        <f>Sectors_I!L37</f>
        <v/>
      </c>
      <c r="M37" s="107">
        <f>Sectors_I!M37</f>
        <v>46.887799999999999</v>
      </c>
      <c r="N37" s="163">
        <f>Sectors_I!N37</f>
        <v>104294.7745</v>
      </c>
      <c r="O37" s="163">
        <f>Sectors_I!O37</f>
        <v>0</v>
      </c>
      <c r="P37" s="163">
        <f>Sectors_I!P37</f>
        <v>104294.7745</v>
      </c>
      <c r="Q37" s="163">
        <f>Sectors_I!Q37</f>
        <v>156137.64619999996</v>
      </c>
      <c r="R37" s="163">
        <f>Sectors_I!R37</f>
        <v>0</v>
      </c>
      <c r="S37" s="163">
        <f>Sectors_I!S37</f>
        <v>156137.64619999996</v>
      </c>
      <c r="T37" s="163">
        <f>Sectors_I!T37</f>
        <v>135653.96360000002</v>
      </c>
      <c r="U37" s="163">
        <f>Sectors_I!U37</f>
        <v>0</v>
      </c>
      <c r="V37" s="163">
        <f>Sectors_I!V37</f>
        <v>135653.96360000002</v>
      </c>
      <c r="W37" s="163">
        <f>Sectors_I!W37</f>
        <v>165391.0889</v>
      </c>
      <c r="X37" s="163">
        <f>Sectors_I!X37</f>
        <v>0</v>
      </c>
      <c r="Y37" s="163">
        <f>Sectors_I!Y37</f>
        <v>165391.0889</v>
      </c>
      <c r="Z37" s="163">
        <f>Sectors_I!Z37</f>
        <v>5319.4468999999999</v>
      </c>
      <c r="AA37" s="163">
        <f>Sectors_I!AA37</f>
        <v>0</v>
      </c>
      <c r="AB37" s="163">
        <f>Sectors_I!AB37</f>
        <v>5319.4468999999999</v>
      </c>
    </row>
    <row r="38" spans="1:28" x14ac:dyDescent="0.2">
      <c r="A38" s="103" t="s">
        <v>141</v>
      </c>
      <c r="B38" s="159">
        <f>Sectors_I!B38</f>
        <v>398173817.62015831</v>
      </c>
      <c r="C38" s="159">
        <f>Sectors_I!C38</f>
        <v>15.2425</v>
      </c>
      <c r="D38" s="159">
        <f>Sectors_I!D38</f>
        <v>398173832.86265826</v>
      </c>
      <c r="E38" s="160">
        <f>Sectors_I!E38</f>
        <v>16016069.567360001</v>
      </c>
      <c r="F38" s="160">
        <f>Sectors_I!F38</f>
        <v>0</v>
      </c>
      <c r="G38" s="160">
        <f>Sectors_I!G38</f>
        <v>16016069.567360003</v>
      </c>
      <c r="H38" s="110">
        <f>Sectors_I!H38</f>
        <v>0.123735</v>
      </c>
      <c r="I38" s="106" t="str">
        <f>Sectors_I!I38</f>
        <v/>
      </c>
      <c r="J38" s="110">
        <f>Sectors_I!J38</f>
        <v>0.123735</v>
      </c>
      <c r="K38" s="107">
        <f>Sectors_I!K38</f>
        <v>17.487500000000001</v>
      </c>
      <c r="L38" s="107" t="str">
        <f>Sectors_I!L38</f>
        <v/>
      </c>
      <c r="M38" s="107">
        <f>Sectors_I!M38</f>
        <v>17.487500000000001</v>
      </c>
      <c r="N38" s="163">
        <f>Sectors_I!N38</f>
        <v>6633563.0049999999</v>
      </c>
      <c r="O38" s="163">
        <f>Sectors_I!O38</f>
        <v>0</v>
      </c>
      <c r="P38" s="163">
        <f>Sectors_I!P38</f>
        <v>6633563.0049999999</v>
      </c>
      <c r="Q38" s="163">
        <f>Sectors_I!Q38</f>
        <v>380765127.97985834</v>
      </c>
      <c r="R38" s="163">
        <f>Sectors_I!R38</f>
        <v>15.2425</v>
      </c>
      <c r="S38" s="163">
        <f>Sectors_I!S38</f>
        <v>380765143.22235829</v>
      </c>
      <c r="T38" s="163">
        <f>Sectors_I!T38</f>
        <v>9729825.0757999998</v>
      </c>
      <c r="U38" s="163">
        <f>Sectors_I!U38</f>
        <v>0</v>
      </c>
      <c r="V38" s="163">
        <f>Sectors_I!V38</f>
        <v>9729825.0757999998</v>
      </c>
      <c r="W38" s="163">
        <f>Sectors_I!W38</f>
        <v>7678864.5644999994</v>
      </c>
      <c r="X38" s="163">
        <f>Sectors_I!X38</f>
        <v>0</v>
      </c>
      <c r="Y38" s="163">
        <f>Sectors_I!Y38</f>
        <v>7678864.5645000003</v>
      </c>
      <c r="Z38" s="163">
        <f>Sectors_I!Z38</f>
        <v>0</v>
      </c>
      <c r="AA38" s="163">
        <f>Sectors_I!AA38</f>
        <v>0</v>
      </c>
      <c r="AB38" s="163">
        <f>Sectors_I!AB38</f>
        <v>0</v>
      </c>
    </row>
    <row r="39" spans="1:28" x14ac:dyDescent="0.2">
      <c r="A39" s="103" t="s">
        <v>142</v>
      </c>
      <c r="B39" s="159">
        <f>Sectors_I!B39</f>
        <v>68778166.749699995</v>
      </c>
      <c r="C39" s="159">
        <f>Sectors_I!C39</f>
        <v>12362587.210859999</v>
      </c>
      <c r="D39" s="159">
        <f>Sectors_I!D39</f>
        <v>81140753.960659996</v>
      </c>
      <c r="E39" s="160">
        <f>Sectors_I!E39</f>
        <v>10736721.072476463</v>
      </c>
      <c r="F39" s="160">
        <f>Sectors_I!F39</f>
        <v>4793019.2930178801</v>
      </c>
      <c r="G39" s="160">
        <f>Sectors_I!G39</f>
        <v>15529740.365494341</v>
      </c>
      <c r="H39" s="110">
        <f>Sectors_I!H39</f>
        <v>0.154473</v>
      </c>
      <c r="I39" s="106">
        <f>Sectors_I!I39</f>
        <v>9.2751390160754968E-2</v>
      </c>
      <c r="J39" s="110">
        <f>Sectors_I!J39</f>
        <v>0.14650299999999999</v>
      </c>
      <c r="K39" s="107">
        <f>Sectors_I!K39</f>
        <v>209.82900000000001</v>
      </c>
      <c r="L39" s="107">
        <f>Sectors_I!L39</f>
        <v>56.844011484664819</v>
      </c>
      <c r="M39" s="107">
        <f>Sectors_I!M39</f>
        <v>189.12200000000001</v>
      </c>
      <c r="N39" s="163">
        <f>Sectors_I!N39</f>
        <v>3172535.0295000002</v>
      </c>
      <c r="O39" s="163">
        <f>Sectors_I!O39</f>
        <v>2489115.5611799997</v>
      </c>
      <c r="P39" s="163">
        <f>Sectors_I!P39</f>
        <v>5661650.5906800004</v>
      </c>
      <c r="Q39" s="163">
        <f>Sectors_I!Q39</f>
        <v>53851443.247899994</v>
      </c>
      <c r="R39" s="163">
        <f>Sectors_I!R39</f>
        <v>7161413.8135399986</v>
      </c>
      <c r="S39" s="163">
        <f>Sectors_I!S39</f>
        <v>61012857.061539985</v>
      </c>
      <c r="T39" s="163">
        <f>Sectors_I!T39</f>
        <v>5610852.0818000007</v>
      </c>
      <c r="U39" s="163">
        <f>Sectors_I!U39</f>
        <v>463039.80410000001</v>
      </c>
      <c r="V39" s="163">
        <f>Sectors_I!V39</f>
        <v>6073891.8859000001</v>
      </c>
      <c r="W39" s="163">
        <f>Sectors_I!W39</f>
        <v>9315871.4199999999</v>
      </c>
      <c r="X39" s="163">
        <f>Sectors_I!X39</f>
        <v>4738133.5932200011</v>
      </c>
      <c r="Y39" s="163">
        <f>Sectors_I!Y39</f>
        <v>14054005.013220003</v>
      </c>
      <c r="Z39" s="163">
        <f>Sectors_I!Z39</f>
        <v>0</v>
      </c>
      <c r="AA39" s="163">
        <f>Sectors_I!AA39</f>
        <v>0</v>
      </c>
      <c r="AB39" s="163">
        <f>Sectors_I!AB39</f>
        <v>0</v>
      </c>
    </row>
    <row r="40" spans="1:28" x14ac:dyDescent="0.2">
      <c r="A40" s="103" t="s">
        <v>143</v>
      </c>
      <c r="B40" s="159">
        <f>Sectors_I!B40</f>
        <v>455008358.41299832</v>
      </c>
      <c r="C40" s="159">
        <f>Sectors_I!C40</f>
        <v>5395082.0000417093</v>
      </c>
      <c r="D40" s="159">
        <f>Sectors_I!D40</f>
        <v>460403440.41304004</v>
      </c>
      <c r="E40" s="160">
        <f>Sectors_I!E40</f>
        <v>25226317.830580354</v>
      </c>
      <c r="F40" s="160">
        <f>Sectors_I!F40</f>
        <v>1518803.8289304003</v>
      </c>
      <c r="G40" s="160">
        <f>Sectors_I!G40</f>
        <v>26745121.659510754</v>
      </c>
      <c r="H40" s="110">
        <f>Sectors_I!H40</f>
        <v>0.32861899999999999</v>
      </c>
      <c r="I40" s="106">
        <f>Sectors_I!I40</f>
        <v>0.34985406620723319</v>
      </c>
      <c r="J40" s="110">
        <f>Sectors_I!J40</f>
        <v>0.32886900000000002</v>
      </c>
      <c r="K40" s="107">
        <f>Sectors_I!K40</f>
        <v>214.59100000000001</v>
      </c>
      <c r="L40" s="107">
        <f>Sectors_I!L40</f>
        <v>98.113548805632121</v>
      </c>
      <c r="M40" s="107">
        <f>Sectors_I!M40</f>
        <v>213.23400000000001</v>
      </c>
      <c r="N40" s="163">
        <f>Sectors_I!N40</f>
        <v>12283806.366699999</v>
      </c>
      <c r="O40" s="163">
        <f>Sectors_I!O40</f>
        <v>1437634.3258</v>
      </c>
      <c r="P40" s="163">
        <f>Sectors_I!P40</f>
        <v>13721440.692500001</v>
      </c>
      <c r="Q40" s="163">
        <f>Sectors_I!Q40</f>
        <v>408972173.78079838</v>
      </c>
      <c r="R40" s="163">
        <f>Sectors_I!R40</f>
        <v>3816372.54154171</v>
      </c>
      <c r="S40" s="163">
        <f>Sectors_I!S40</f>
        <v>412788546.32234007</v>
      </c>
      <c r="T40" s="163">
        <f>Sectors_I!T40</f>
        <v>31384597.371000003</v>
      </c>
      <c r="U40" s="163">
        <f>Sectors_I!U40</f>
        <v>126983.80069999999</v>
      </c>
      <c r="V40" s="163">
        <f>Sectors_I!V40</f>
        <v>31511581.171700001</v>
      </c>
      <c r="W40" s="163">
        <f>Sectors_I!W40</f>
        <v>12452594.111200001</v>
      </c>
      <c r="X40" s="163">
        <f>Sectors_I!X40</f>
        <v>1451725.6577999997</v>
      </c>
      <c r="Y40" s="163">
        <f>Sectors_I!Y40</f>
        <v>13904319.769000001</v>
      </c>
      <c r="Z40" s="163">
        <f>Sectors_I!Z40</f>
        <v>2198993.15</v>
      </c>
      <c r="AA40" s="163">
        <f>Sectors_I!AA40</f>
        <v>0</v>
      </c>
      <c r="AB40" s="163">
        <f>Sectors_I!AB40</f>
        <v>2198993.15</v>
      </c>
    </row>
    <row r="41" spans="1:28" x14ac:dyDescent="0.2">
      <c r="A41" s="103" t="s">
        <v>144</v>
      </c>
      <c r="B41" s="159">
        <f>Sectors_I!B41</f>
        <v>7004525889.4064379</v>
      </c>
      <c r="C41" s="159">
        <f>Sectors_I!C41</f>
        <v>4419145954.0235338</v>
      </c>
      <c r="D41" s="159">
        <f>Sectors_I!D41</f>
        <v>11423671843.430075</v>
      </c>
      <c r="E41" s="160">
        <f>Sectors_I!E41</f>
        <v>46603561.088525936</v>
      </c>
      <c r="F41" s="160">
        <f>Sectors_I!F41</f>
        <v>27368646.561874285</v>
      </c>
      <c r="G41" s="160">
        <f>Sectors_I!G41</f>
        <v>73972207.650400251</v>
      </c>
      <c r="H41" s="110">
        <f>Sectors_I!H41</f>
        <v>0.117409</v>
      </c>
      <c r="I41" s="106">
        <f>Sectors_I!I41</f>
        <v>6.9623116354935816E-2</v>
      </c>
      <c r="J41" s="110">
        <f>Sectors_I!J41</f>
        <v>9.91649E-2</v>
      </c>
      <c r="K41" s="107">
        <f>Sectors_I!K41</f>
        <v>137.65</v>
      </c>
      <c r="L41" s="107">
        <f>Sectors_I!L41</f>
        <v>158.58152914133487</v>
      </c>
      <c r="M41" s="107">
        <f>Sectors_I!M41</f>
        <v>145.679</v>
      </c>
      <c r="N41" s="163">
        <f>Sectors_I!N41</f>
        <v>56676368.010699995</v>
      </c>
      <c r="O41" s="163">
        <f>Sectors_I!O41</f>
        <v>50440309.443301983</v>
      </c>
      <c r="P41" s="163">
        <f>Sectors_I!P41</f>
        <v>107116677.45400201</v>
      </c>
      <c r="Q41" s="163">
        <f>Sectors_I!Q41</f>
        <v>6553159031.5832605</v>
      </c>
      <c r="R41" s="163">
        <f>Sectors_I!R41</f>
        <v>4097605676.9240699</v>
      </c>
      <c r="S41" s="163">
        <f>Sectors_I!S41</f>
        <v>10650764708.507233</v>
      </c>
      <c r="T41" s="163">
        <f>Sectors_I!T41</f>
        <v>325587511.76497763</v>
      </c>
      <c r="U41" s="163">
        <f>Sectors_I!U41</f>
        <v>229737984.66631579</v>
      </c>
      <c r="V41" s="163">
        <f>Sectors_I!V41</f>
        <v>555325496.43139338</v>
      </c>
      <c r="W41" s="163">
        <f>Sectors_I!W41</f>
        <v>91390395.34830001</v>
      </c>
      <c r="X41" s="163">
        <f>Sectors_I!X41</f>
        <v>71718165.30684799</v>
      </c>
      <c r="Y41" s="163">
        <f>Sectors_I!Y41</f>
        <v>163108560.65524802</v>
      </c>
      <c r="Z41" s="163">
        <f>Sectors_I!Z41</f>
        <v>34388950.709899999</v>
      </c>
      <c r="AA41" s="163">
        <f>Sectors_I!AA41</f>
        <v>20084127.1263</v>
      </c>
      <c r="AB41" s="163">
        <f>Sectors_I!AB41</f>
        <v>54473077.836199999</v>
      </c>
    </row>
    <row r="42" spans="1:28" s="116" customFormat="1" x14ac:dyDescent="0.2">
      <c r="A42" s="112" t="s">
        <v>145</v>
      </c>
      <c r="B42" s="161">
        <f>Sectors_I!B42</f>
        <v>5175756072.2586384</v>
      </c>
      <c r="C42" s="161">
        <f>Sectors_I!C42</f>
        <v>3645225736.0504999</v>
      </c>
      <c r="D42" s="161">
        <f>Sectors_I!D42</f>
        <v>8820981808.3091354</v>
      </c>
      <c r="E42" s="162">
        <f>Sectors_I!E42</f>
        <v>38226150.957915768</v>
      </c>
      <c r="F42" s="162">
        <f>Sectors_I!F42</f>
        <v>23948690.514384888</v>
      </c>
      <c r="G42" s="162">
        <f>Sectors_I!G42</f>
        <v>62174841.472200677</v>
      </c>
      <c r="H42" s="113">
        <f>Sectors_I!H42</f>
        <v>0.116107</v>
      </c>
      <c r="I42" s="114">
        <f>Sectors_I!I42</f>
        <v>6.9739867205092732E-2</v>
      </c>
      <c r="J42" s="113">
        <f>Sectors_I!J42</f>
        <v>9.7136799999999995E-2</v>
      </c>
      <c r="K42" s="115">
        <f>Sectors_I!K42</f>
        <v>140.613</v>
      </c>
      <c r="L42" s="115">
        <f>Sectors_I!L42</f>
        <v>160.68973509886047</v>
      </c>
      <c r="M42" s="115">
        <f>Sectors_I!M42</f>
        <v>148.845</v>
      </c>
      <c r="N42" s="164">
        <f>Sectors_I!N42</f>
        <v>48608169.295500003</v>
      </c>
      <c r="O42" s="164">
        <f>Sectors_I!O42</f>
        <v>43434928.70773799</v>
      </c>
      <c r="P42" s="164">
        <f>Sectors_I!P42</f>
        <v>92043098.003238007</v>
      </c>
      <c r="Q42" s="164">
        <f>Sectors_I!Q42</f>
        <v>4813367837.6886387</v>
      </c>
      <c r="R42" s="164">
        <f>Sectors_I!R42</f>
        <v>3367103522.8184414</v>
      </c>
      <c r="S42" s="164">
        <f>Sectors_I!S42</f>
        <v>8180471360.5070772</v>
      </c>
      <c r="T42" s="164">
        <f>Sectors_I!T42</f>
        <v>250600440.5363</v>
      </c>
      <c r="U42" s="164">
        <f>Sectors_I!U42</f>
        <v>195593431.35243425</v>
      </c>
      <c r="V42" s="164">
        <f>Sectors_I!V42</f>
        <v>446193871.88873422</v>
      </c>
      <c r="W42" s="164">
        <f>Sectors_I!W42</f>
        <v>77892349.996300012</v>
      </c>
      <c r="X42" s="164">
        <f>Sectors_I!X42</f>
        <v>64663011.352823988</v>
      </c>
      <c r="Y42" s="164">
        <f>Sectors_I!Y42</f>
        <v>142555361.34912401</v>
      </c>
      <c r="Z42" s="164">
        <f>Sectors_I!Z42</f>
        <v>33895444.0374</v>
      </c>
      <c r="AA42" s="164">
        <f>Sectors_I!AA42</f>
        <v>17865770.526799999</v>
      </c>
      <c r="AB42" s="164">
        <f>Sectors_I!AB42</f>
        <v>51761214.564199999</v>
      </c>
    </row>
    <row r="43" spans="1:28" s="116" customFormat="1" x14ac:dyDescent="0.2">
      <c r="A43" s="112" t="s">
        <v>146</v>
      </c>
      <c r="B43" s="161">
        <f>Sectors_I!B43</f>
        <v>1143579048.4252348</v>
      </c>
      <c r="C43" s="161">
        <f>Sectors_I!C43</f>
        <v>539025851.20921493</v>
      </c>
      <c r="D43" s="161">
        <f>Sectors_I!D43</f>
        <v>1682604899.6344502</v>
      </c>
      <c r="E43" s="162">
        <f>Sectors_I!E43</f>
        <v>3691052.0485014995</v>
      </c>
      <c r="F43" s="162">
        <f>Sectors_I!F43</f>
        <v>1971628.93589547</v>
      </c>
      <c r="G43" s="162">
        <f>Sectors_I!G43</f>
        <v>5662680.9843969801</v>
      </c>
      <c r="H43" s="113">
        <f>Sectors_I!H43</f>
        <v>0.114885</v>
      </c>
      <c r="I43" s="114">
        <f>Sectors_I!I43</f>
        <v>6.9456724451535376E-2</v>
      </c>
      <c r="J43" s="113">
        <f>Sectors_I!J43</f>
        <v>0.100463</v>
      </c>
      <c r="K43" s="115">
        <f>Sectors_I!K43</f>
        <v>140.005</v>
      </c>
      <c r="L43" s="115">
        <f>Sectors_I!L43</f>
        <v>141.3325265102774</v>
      </c>
      <c r="M43" s="115">
        <f>Sectors_I!M43</f>
        <v>140.42599999999999</v>
      </c>
      <c r="N43" s="164">
        <f>Sectors_I!N43</f>
        <v>4188807.3055999996</v>
      </c>
      <c r="O43" s="164">
        <f>Sectors_I!O43</f>
        <v>6056739.6296639992</v>
      </c>
      <c r="P43" s="164">
        <f>Sectors_I!P43</f>
        <v>10245546.935263999</v>
      </c>
      <c r="Q43" s="164">
        <f>Sectors_I!Q43</f>
        <v>1090744137.2824347</v>
      </c>
      <c r="R43" s="164">
        <f>Sectors_I!R43</f>
        <v>516260814.13384938</v>
      </c>
      <c r="S43" s="164">
        <f>Sectors_I!S43</f>
        <v>1607004951.4162846</v>
      </c>
      <c r="T43" s="164">
        <f>Sectors_I!T43</f>
        <v>45905078.382600009</v>
      </c>
      <c r="U43" s="164">
        <f>Sectors_I!U43</f>
        <v>15171706.220201571</v>
      </c>
      <c r="V43" s="164">
        <f>Sectors_I!V43</f>
        <v>61076784.602801569</v>
      </c>
      <c r="W43" s="164">
        <f>Sectors_I!W43</f>
        <v>6704665.1619000006</v>
      </c>
      <c r="X43" s="164">
        <f>Sectors_I!X43</f>
        <v>5375525.8070640005</v>
      </c>
      <c r="Y43" s="164">
        <f>Sectors_I!Y43</f>
        <v>12080190.968963997</v>
      </c>
      <c r="Z43" s="164">
        <f>Sectors_I!Z43</f>
        <v>225167.59830000001</v>
      </c>
      <c r="AA43" s="164">
        <f>Sectors_I!AA43</f>
        <v>2217805.0480999998</v>
      </c>
      <c r="AB43" s="164">
        <f>Sectors_I!AB43</f>
        <v>2442972.6464</v>
      </c>
    </row>
    <row r="44" spans="1:28" s="116" customFormat="1" x14ac:dyDescent="0.2">
      <c r="A44" s="112" t="s">
        <v>226</v>
      </c>
      <c r="B44" s="161">
        <f>Sectors_I!B44</f>
        <v>685190768.72256184</v>
      </c>
      <c r="C44" s="161">
        <f>Sectors_I!C44</f>
        <v>234894366.76391959</v>
      </c>
      <c r="D44" s="161">
        <f>Sectors_I!D44</f>
        <v>920085135.48638201</v>
      </c>
      <c r="E44" s="162">
        <f>Sectors_I!E44</f>
        <v>4686358.0821086708</v>
      </c>
      <c r="F44" s="162">
        <f>Sectors_I!F44</f>
        <v>1448327.1117939204</v>
      </c>
      <c r="G44" s="162">
        <f>Sectors_I!G44</f>
        <v>6134685.1938026007</v>
      </c>
      <c r="H44" s="113">
        <f>Sectors_I!H44</f>
        <v>0.131138</v>
      </c>
      <c r="I44" s="114">
        <f>Sectors_I!I44</f>
        <v>6.8201366369615352E-2</v>
      </c>
      <c r="J44" s="113">
        <f>Sectors_I!J44</f>
        <v>0.11538900000000001</v>
      </c>
      <c r="K44" s="115">
        <f>Sectors_I!K44</f>
        <v>111.378</v>
      </c>
      <c r="L44" s="115">
        <f>Sectors_I!L44</f>
        <v>165.49026732950219</v>
      </c>
      <c r="M44" s="115">
        <f>Sectors_I!M44</f>
        <v>125.018</v>
      </c>
      <c r="N44" s="164">
        <f>Sectors_I!N44</f>
        <v>3879391.4095999999</v>
      </c>
      <c r="O44" s="164">
        <f>Sectors_I!O44</f>
        <v>948641.10589999997</v>
      </c>
      <c r="P44" s="164">
        <f>Sectors_I!P44</f>
        <v>4828032.5153999999</v>
      </c>
      <c r="Q44" s="164">
        <f>Sectors_I!Q44</f>
        <v>649047056.61208427</v>
      </c>
      <c r="R44" s="164">
        <f>Sectors_I!R44</f>
        <v>214241339.97177958</v>
      </c>
      <c r="S44" s="164">
        <f>Sectors_I!S44</f>
        <v>863288396.58386445</v>
      </c>
      <c r="T44" s="164">
        <f>Sectors_I!T44</f>
        <v>29081992.84617763</v>
      </c>
      <c r="U44" s="164">
        <f>Sectors_I!U44</f>
        <v>18972847.09378</v>
      </c>
      <c r="V44" s="164">
        <f>Sectors_I!V44</f>
        <v>48054839.939857632</v>
      </c>
      <c r="W44" s="164">
        <f>Sectors_I!W44</f>
        <v>6793380.1901000002</v>
      </c>
      <c r="X44" s="164">
        <f>Sectors_I!X44</f>
        <v>1679628.1470599999</v>
      </c>
      <c r="Y44" s="164">
        <f>Sectors_I!Y44</f>
        <v>8473008.3371600006</v>
      </c>
      <c r="Z44" s="164">
        <f>Sectors_I!Z44</f>
        <v>268339.07420000003</v>
      </c>
      <c r="AA44" s="164">
        <f>Sectors_I!AA44</f>
        <v>551.55129999999997</v>
      </c>
      <c r="AB44" s="164">
        <f>Sectors_I!AB44</f>
        <v>268890.62550000002</v>
      </c>
    </row>
    <row r="45" spans="1:28" x14ac:dyDescent="0.2">
      <c r="A45" s="103" t="s">
        <v>228</v>
      </c>
      <c r="B45" s="159">
        <f>Sectors_I!B45</f>
        <v>330219075.1534</v>
      </c>
      <c r="C45" s="159">
        <f>Sectors_I!C45</f>
        <v>1197616.5169136</v>
      </c>
      <c r="D45" s="159">
        <f>Sectors_I!D45</f>
        <v>331416691.6703136</v>
      </c>
      <c r="E45" s="160">
        <f>Sectors_I!E45</f>
        <v>1855836.6041999999</v>
      </c>
      <c r="F45" s="160">
        <f>Sectors_I!F45</f>
        <v>54060.260799999996</v>
      </c>
      <c r="G45" s="160">
        <f>Sectors_I!G45</f>
        <v>1909896.865</v>
      </c>
      <c r="H45" s="110">
        <f>Sectors_I!H45</f>
        <v>0.196853</v>
      </c>
      <c r="I45" s="106">
        <f>Sectors_I!I45</f>
        <v>0.19481599999999999</v>
      </c>
      <c r="J45" s="110">
        <f>Sectors_I!J45</f>
        <v>0.19683800000000001</v>
      </c>
      <c r="K45" s="107">
        <f>Sectors_I!K45</f>
        <v>16.774799999999999</v>
      </c>
      <c r="L45" s="107">
        <f>Sectors_I!L45</f>
        <v>124.60399999999998</v>
      </c>
      <c r="M45" s="107">
        <f>Sectors_I!M45</f>
        <v>17.164999999999999</v>
      </c>
      <c r="N45" s="163">
        <f>Sectors_I!N45</f>
        <v>4424918.3910999997</v>
      </c>
      <c r="O45" s="163">
        <f>Sectors_I!O45</f>
        <v>57071.690889999998</v>
      </c>
      <c r="P45" s="163">
        <f>Sectors_I!P45</f>
        <v>4481990.0819899999</v>
      </c>
      <c r="Q45" s="163">
        <f>Sectors_I!Q45</f>
        <v>316988031.34220004</v>
      </c>
      <c r="R45" s="163">
        <f>Sectors_I!R45</f>
        <v>1100490.9333536001</v>
      </c>
      <c r="S45" s="163">
        <f>Sectors_I!S45</f>
        <v>318088522.27555364</v>
      </c>
      <c r="T45" s="163">
        <f>Sectors_I!T45</f>
        <v>7113676.4130000006</v>
      </c>
      <c r="U45" s="163">
        <f>Sectors_I!U45</f>
        <v>13578.390969999999</v>
      </c>
      <c r="V45" s="163">
        <f>Sectors_I!V45</f>
        <v>7127254.8039699998</v>
      </c>
      <c r="W45" s="163">
        <f>Sectors_I!W45</f>
        <v>6117367.3982000006</v>
      </c>
      <c r="X45" s="163">
        <f>Sectors_I!X45</f>
        <v>83547.192589999991</v>
      </c>
      <c r="Y45" s="163">
        <f>Sectors_I!Y45</f>
        <v>6200914.5907899998</v>
      </c>
      <c r="Z45" s="163">
        <f>Sectors_I!Z45</f>
        <v>0</v>
      </c>
      <c r="AA45" s="163">
        <f>Sectors_I!AA45</f>
        <v>0</v>
      </c>
      <c r="AB45" s="163">
        <f>Sectors_I!AB45</f>
        <v>0</v>
      </c>
    </row>
    <row r="46" spans="1:28" x14ac:dyDescent="0.2">
      <c r="A46" s="103" t="s">
        <v>227</v>
      </c>
      <c r="B46" s="159">
        <f>Sectors_I!B46</f>
        <v>6309260.2615</v>
      </c>
      <c r="C46" s="159">
        <f>Sectors_I!C46</f>
        <v>34444.698199999999</v>
      </c>
      <c r="D46" s="159">
        <f>Sectors_I!D46</f>
        <v>6343704.9596999995</v>
      </c>
      <c r="E46" s="160">
        <f>Sectors_I!E46</f>
        <v>94762.22979273001</v>
      </c>
      <c r="F46" s="160">
        <f>Sectors_I!F46</f>
        <v>107.5936</v>
      </c>
      <c r="G46" s="160">
        <f>Sectors_I!G46</f>
        <v>94869.823392730003</v>
      </c>
      <c r="H46" s="110">
        <f>Sectors_I!H46</f>
        <v>5.3406500000000003E-2</v>
      </c>
      <c r="I46" s="106">
        <f>Sectors_I!I46</f>
        <v>7.0000000000000007E-2</v>
      </c>
      <c r="J46" s="110">
        <f>Sectors_I!J46</f>
        <v>5.3387499999999997E-2</v>
      </c>
      <c r="K46" s="107">
        <f>Sectors_I!K46</f>
        <v>60.135800000000003</v>
      </c>
      <c r="L46" s="107">
        <f>Sectors_I!L46</f>
        <v>121.733</v>
      </c>
      <c r="M46" s="107">
        <f>Sectors_I!M46</f>
        <v>60.479399999999998</v>
      </c>
      <c r="N46" s="163">
        <f>Sectors_I!N46</f>
        <v>8214.6200000000008</v>
      </c>
      <c r="O46" s="163">
        <f>Sectors_I!O46</f>
        <v>0</v>
      </c>
      <c r="P46" s="163">
        <f>Sectors_I!P46</f>
        <v>8214.6200000000008</v>
      </c>
      <c r="Q46" s="163">
        <f>Sectors_I!Q46</f>
        <v>6260307.1414999999</v>
      </c>
      <c r="R46" s="163">
        <f>Sectors_I!R46</f>
        <v>34444.698199999999</v>
      </c>
      <c r="S46" s="163">
        <f>Sectors_I!S46</f>
        <v>6294751.8396999994</v>
      </c>
      <c r="T46" s="163">
        <f>Sectors_I!T46</f>
        <v>37145.07</v>
      </c>
      <c r="U46" s="163">
        <f>Sectors_I!U46</f>
        <v>0</v>
      </c>
      <c r="V46" s="163">
        <f>Sectors_I!V46</f>
        <v>37145.07</v>
      </c>
      <c r="W46" s="163">
        <f>Sectors_I!W46</f>
        <v>11808.050000000001</v>
      </c>
      <c r="X46" s="163">
        <f>Sectors_I!X46</f>
        <v>0</v>
      </c>
      <c r="Y46" s="163">
        <f>Sectors_I!Y46</f>
        <v>11808.050000000001</v>
      </c>
      <c r="Z46" s="163">
        <f>Sectors_I!Z46</f>
        <v>0</v>
      </c>
      <c r="AA46" s="163">
        <f>Sectors_I!AA46</f>
        <v>0</v>
      </c>
      <c r="AB46" s="163">
        <f>Sectors_I!AB46</f>
        <v>0</v>
      </c>
    </row>
    <row r="47" spans="1:28" x14ac:dyDescent="0.2">
      <c r="A47" s="104" t="s">
        <v>277</v>
      </c>
      <c r="B47" s="159">
        <f>Sectors_I!B47</f>
        <v>31320261785.211674</v>
      </c>
      <c r="C47" s="159">
        <f>Sectors_I!C47</f>
        <v>26166889565.21373</v>
      </c>
      <c r="D47" s="159">
        <f>Sectors_I!D47</f>
        <v>57487151350.425369</v>
      </c>
      <c r="E47" s="160">
        <f>Sectors_I!E47</f>
        <v>737874747.38861346</v>
      </c>
      <c r="F47" s="160">
        <f>Sectors_I!F47</f>
        <v>290944579.36292481</v>
      </c>
      <c r="G47" s="160">
        <f>Sectors_I!G47</f>
        <v>1028819326.7514386</v>
      </c>
      <c r="H47" s="110">
        <f>Sectors_I!H47</f>
        <v>0.14596400000000001</v>
      </c>
      <c r="I47" s="106">
        <f>Sectors_I!I47</f>
        <v>8.9191202291613841E-2</v>
      </c>
      <c r="J47" s="110">
        <f>Sectors_I!J47</f>
        <v>0.118322</v>
      </c>
      <c r="K47" s="107">
        <f>Sectors_I!K47</f>
        <v>79.608999999999995</v>
      </c>
      <c r="L47" s="107">
        <f>Sectors_I!L47</f>
        <v>96.862854796548902</v>
      </c>
      <c r="M47" s="107">
        <f>Sectors_I!M47</f>
        <v>87.435199999999995</v>
      </c>
      <c r="N47" s="163">
        <f>Sectors_I!N47</f>
        <v>483509741.09758449</v>
      </c>
      <c r="O47" s="163">
        <f>Sectors_I!O47</f>
        <v>532909659.29382396</v>
      </c>
      <c r="P47" s="163">
        <f>Sectors_I!P47</f>
        <v>1016419400.3914086</v>
      </c>
      <c r="Q47" s="163">
        <f>Sectors_I!Q47</f>
        <v>29002532928.871208</v>
      </c>
      <c r="R47" s="163">
        <f>Sectors_I!R47</f>
        <v>23799014526.624031</v>
      </c>
      <c r="S47" s="163">
        <f>Sectors_I!S47</f>
        <v>52801547455.495102</v>
      </c>
      <c r="T47" s="163">
        <f>Sectors_I!T47</f>
        <v>1472276734.9110923</v>
      </c>
      <c r="U47" s="163">
        <f>Sectors_I!U47</f>
        <v>1622876099.2513859</v>
      </c>
      <c r="V47" s="163">
        <f>Sectors_I!V47</f>
        <v>3095152834.162478</v>
      </c>
      <c r="W47" s="163">
        <f>Sectors_I!W47</f>
        <v>776842726.32597542</v>
      </c>
      <c r="X47" s="163">
        <f>Sectors_I!X47</f>
        <v>684893997.20148635</v>
      </c>
      <c r="Y47" s="163">
        <f>Sectors_I!Y47</f>
        <v>1461736723.5275617</v>
      </c>
      <c r="Z47" s="163">
        <f>Sectors_I!Z47</f>
        <v>68609395.103399992</v>
      </c>
      <c r="AA47" s="163">
        <f>Sectors_I!AA47</f>
        <v>60104942.136830002</v>
      </c>
      <c r="AB47" s="163">
        <f>Sectors_I!AB47</f>
        <v>128714337.24022999</v>
      </c>
    </row>
    <row r="48" spans="1:28" x14ac:dyDescent="0.2">
      <c r="A48" s="105" t="s">
        <v>230</v>
      </c>
      <c r="B48" s="159">
        <f>Sectors_I!B48</f>
        <v>6138749578.440033</v>
      </c>
      <c r="C48" s="159">
        <f>Sectors_I!C48</f>
        <v>13514521016.302561</v>
      </c>
      <c r="D48" s="159">
        <f>Sectors_I!D48</f>
        <v>19653270594.742592</v>
      </c>
      <c r="E48" s="160">
        <f>Sectors_I!E48</f>
        <v>101007523.43470246</v>
      </c>
      <c r="F48" s="160">
        <f>Sectors_I!F48</f>
        <v>128747283.42134786</v>
      </c>
      <c r="G48" s="160">
        <f>Sectors_I!G48</f>
        <v>229754806.85605034</v>
      </c>
      <c r="H48" s="110">
        <f>Sectors_I!H48</f>
        <v>0.122171</v>
      </c>
      <c r="I48" s="106">
        <f>Sectors_I!I48</f>
        <v>9.7439319030088983E-2</v>
      </c>
      <c r="J48" s="110">
        <f>Sectors_I!J48</f>
        <v>0.105124</v>
      </c>
      <c r="K48" s="107">
        <f>Sectors_I!K48</f>
        <v>57.693600000000004</v>
      </c>
      <c r="L48" s="107">
        <f>Sectors_I!L48</f>
        <v>81.069367670198773</v>
      </c>
      <c r="M48" s="107">
        <f>Sectors_I!M48</f>
        <v>73.805700000000002</v>
      </c>
      <c r="N48" s="163">
        <f>Sectors_I!N48</f>
        <v>58229287.7447</v>
      </c>
      <c r="O48" s="163">
        <f>Sectors_I!O48</f>
        <v>229731484.59187102</v>
      </c>
      <c r="P48" s="163">
        <f>Sectors_I!P48</f>
        <v>287960772.33657098</v>
      </c>
      <c r="Q48" s="163">
        <f>Sectors_I!Q48</f>
        <v>5719407206.564332</v>
      </c>
      <c r="R48" s="163">
        <f>Sectors_I!R48</f>
        <v>12246189156.761932</v>
      </c>
      <c r="S48" s="163">
        <f>Sectors_I!S48</f>
        <v>17965596363.326263</v>
      </c>
      <c r="T48" s="163">
        <f>Sectors_I!T48</f>
        <v>280138117.03596592</v>
      </c>
      <c r="U48" s="163">
        <f>Sectors_I!U48</f>
        <v>1016570272.4826918</v>
      </c>
      <c r="V48" s="163">
        <f>Sectors_I!V48</f>
        <v>1296708389.5186579</v>
      </c>
      <c r="W48" s="163">
        <f>Sectors_I!W48</f>
        <v>139204254.83973503</v>
      </c>
      <c r="X48" s="163">
        <f>Sectors_I!X48</f>
        <v>222254106.4033373</v>
      </c>
      <c r="Y48" s="163">
        <f>Sectors_I!Y48</f>
        <v>361458361.24307233</v>
      </c>
      <c r="Z48" s="163">
        <f>Sectors_I!Z48</f>
        <v>0</v>
      </c>
      <c r="AA48" s="163">
        <f>Sectors_I!AA48</f>
        <v>29507480.654600002</v>
      </c>
      <c r="AB48" s="163">
        <f>Sectors_I!AB48</f>
        <v>29507480.654599998</v>
      </c>
    </row>
    <row r="49" spans="1:28" x14ac:dyDescent="0.2">
      <c r="A49" s="105" t="s">
        <v>231</v>
      </c>
      <c r="B49" s="159">
        <f>Sectors_I!B49</f>
        <v>3407089142.7591538</v>
      </c>
      <c r="C49" s="159">
        <f>Sectors_I!C49</f>
        <v>6088096685.5182905</v>
      </c>
      <c r="D49" s="159">
        <f>Sectors_I!D49</f>
        <v>9495185828.2774544</v>
      </c>
      <c r="E49" s="160">
        <f>Sectors_I!E49</f>
        <v>67525568.132823974</v>
      </c>
      <c r="F49" s="160">
        <f>Sectors_I!F49</f>
        <v>104900774.15883815</v>
      </c>
      <c r="G49" s="160">
        <f>Sectors_I!G49</f>
        <v>172426342.29166213</v>
      </c>
      <c r="H49" s="110">
        <f>Sectors_I!H49</f>
        <v>0.128772</v>
      </c>
      <c r="I49" s="106">
        <f>Sectors_I!I49</f>
        <v>7.9119655827941171E-2</v>
      </c>
      <c r="J49" s="110">
        <f>Sectors_I!J49</f>
        <v>9.6785499999999997E-2</v>
      </c>
      <c r="K49" s="107">
        <f>Sectors_I!K49</f>
        <v>71.029899999999998</v>
      </c>
      <c r="L49" s="107">
        <f>Sectors_I!L49</f>
        <v>90.689404064730084</v>
      </c>
      <c r="M49" s="107">
        <f>Sectors_I!M49</f>
        <v>83.670299999999997</v>
      </c>
      <c r="N49" s="163">
        <f>Sectors_I!N49</f>
        <v>88894265.291292295</v>
      </c>
      <c r="O49" s="163">
        <f>Sectors_I!O49</f>
        <v>221125436.84514901</v>
      </c>
      <c r="P49" s="163">
        <f>Sectors_I!P49</f>
        <v>310019702.13644129</v>
      </c>
      <c r="Q49" s="163">
        <f>Sectors_I!Q49</f>
        <v>3120825400.9285159</v>
      </c>
      <c r="R49" s="163">
        <f>Sectors_I!R49</f>
        <v>5454737426.8200645</v>
      </c>
      <c r="S49" s="163">
        <f>Sectors_I!S49</f>
        <v>8575562827.7486906</v>
      </c>
      <c r="T49" s="163">
        <f>Sectors_I!T49</f>
        <v>145366983.35656857</v>
      </c>
      <c r="U49" s="163">
        <f>Sectors_I!U49</f>
        <v>289168049.34081161</v>
      </c>
      <c r="V49" s="163">
        <f>Sectors_I!V49</f>
        <v>434535032.69738024</v>
      </c>
      <c r="W49" s="163">
        <f>Sectors_I!W49</f>
        <v>136841683.50946879</v>
      </c>
      <c r="X49" s="163">
        <f>Sectors_I!X49</f>
        <v>338314647.83908463</v>
      </c>
      <c r="Y49" s="163">
        <f>Sectors_I!Y49</f>
        <v>475156331.34845346</v>
      </c>
      <c r="Z49" s="163">
        <f>Sectors_I!Z49</f>
        <v>4055074.9646000001</v>
      </c>
      <c r="AA49" s="163">
        <f>Sectors_I!AA49</f>
        <v>5876561.5183300003</v>
      </c>
      <c r="AB49" s="163">
        <f>Sectors_I!AB49</f>
        <v>9931636.4829300009</v>
      </c>
    </row>
    <row r="50" spans="1:28" x14ac:dyDescent="0.2">
      <c r="A50" s="105" t="s">
        <v>232</v>
      </c>
      <c r="B50" s="159">
        <f>Sectors_I!B50</f>
        <v>6237676789.4346457</v>
      </c>
      <c r="C50" s="159">
        <f>Sectors_I!C50</f>
        <v>1404607563.6070523</v>
      </c>
      <c r="D50" s="159">
        <f>Sectors_I!D50</f>
        <v>7642284353.0415955</v>
      </c>
      <c r="E50" s="160">
        <f>Sectors_I!E50</f>
        <v>182586807.69877639</v>
      </c>
      <c r="F50" s="160">
        <f>Sectors_I!F50</f>
        <v>17980924.895090368</v>
      </c>
      <c r="G50" s="160">
        <f>Sectors_I!G50</f>
        <v>200567732.59386674</v>
      </c>
      <c r="H50" s="110">
        <f>Sectors_I!H50</f>
        <v>0.162464</v>
      </c>
      <c r="I50" s="106">
        <f>Sectors_I!I50</f>
        <v>7.8639847305870203E-2</v>
      </c>
      <c r="J50" s="110">
        <f>Sectors_I!J50</f>
        <v>0.14721000000000001</v>
      </c>
      <c r="K50" s="107">
        <f>Sectors_I!K50</f>
        <v>59.549900000000001</v>
      </c>
      <c r="L50" s="107">
        <f>Sectors_I!L50</f>
        <v>99.909773986196626</v>
      </c>
      <c r="M50" s="107">
        <f>Sectors_I!M50</f>
        <v>66.998599999999996</v>
      </c>
      <c r="N50" s="163">
        <f>Sectors_I!N50</f>
        <v>133708768.4227</v>
      </c>
      <c r="O50" s="163">
        <f>Sectors_I!O50</f>
        <v>21176289.060699999</v>
      </c>
      <c r="P50" s="163">
        <f>Sectors_I!P50</f>
        <v>154885057.4833</v>
      </c>
      <c r="Q50" s="163">
        <f>Sectors_I!Q50</f>
        <v>5742829319.6876459</v>
      </c>
      <c r="R50" s="163">
        <f>Sectors_I!R50</f>
        <v>1283897296.9706523</v>
      </c>
      <c r="S50" s="163">
        <f>Sectors_I!S50</f>
        <v>7026726616.6582947</v>
      </c>
      <c r="T50" s="163">
        <f>Sectors_I!T50</f>
        <v>316002763.71899998</v>
      </c>
      <c r="U50" s="163">
        <f>Sectors_I!U50</f>
        <v>85691526.546000004</v>
      </c>
      <c r="V50" s="163">
        <f>Sectors_I!V50</f>
        <v>401694290.26499999</v>
      </c>
      <c r="W50" s="163">
        <f>Sectors_I!W50</f>
        <v>176877806.21430001</v>
      </c>
      <c r="X50" s="163">
        <f>Sectors_I!X50</f>
        <v>34144387.222599998</v>
      </c>
      <c r="Y50" s="163">
        <f>Sectors_I!Y50</f>
        <v>211022193.43679997</v>
      </c>
      <c r="Z50" s="163">
        <f>Sectors_I!Z50</f>
        <v>1966899.8137000003</v>
      </c>
      <c r="AA50" s="163">
        <f>Sectors_I!AA50</f>
        <v>874352.86780000001</v>
      </c>
      <c r="AB50" s="163">
        <f>Sectors_I!AB50</f>
        <v>2841252.6815000004</v>
      </c>
    </row>
    <row r="51" spans="1:28" x14ac:dyDescent="0.2">
      <c r="A51" s="105" t="s">
        <v>233</v>
      </c>
      <c r="B51" s="159">
        <f>Sectors_I!B51</f>
        <v>15536746274.577702</v>
      </c>
      <c r="C51" s="159">
        <f>Sectors_I!C51</f>
        <v>5159664299.7855072</v>
      </c>
      <c r="D51" s="159">
        <f>Sectors_I!D51</f>
        <v>20696410574.363209</v>
      </c>
      <c r="E51" s="160">
        <f>Sectors_I!E51</f>
        <v>386754848.12211108</v>
      </c>
      <c r="F51" s="160">
        <f>Sectors_I!F51</f>
        <v>39315596.887448482</v>
      </c>
      <c r="G51" s="160">
        <f>Sectors_I!G51</f>
        <v>426070445.00955945</v>
      </c>
      <c r="H51" s="110">
        <f>Sectors_I!H51</f>
        <v>0.14972099999999999</v>
      </c>
      <c r="I51" s="106">
        <f>Sectors_I!I51</f>
        <v>7.0534917683664086E-2</v>
      </c>
      <c r="J51" s="110">
        <f>Sectors_I!J51</f>
        <v>0.13009299999999999</v>
      </c>
      <c r="K51" s="107">
        <f>Sectors_I!K51</f>
        <v>97.963200000000001</v>
      </c>
      <c r="L51" s="107">
        <f>Sectors_I!L51</f>
        <v>145.00207326165233</v>
      </c>
      <c r="M51" s="107">
        <f>Sectors_I!M51</f>
        <v>109.539</v>
      </c>
      <c r="N51" s="163">
        <f>Sectors_I!N51</f>
        <v>202677419.62889221</v>
      </c>
      <c r="O51" s="163">
        <f>Sectors_I!O51</f>
        <v>60876448.796203993</v>
      </c>
      <c r="P51" s="163">
        <f>Sectors_I!P51</f>
        <v>263553868.42509627</v>
      </c>
      <c r="Q51" s="163">
        <f>Sectors_I!Q51</f>
        <v>14419471001.740473</v>
      </c>
      <c r="R51" s="163">
        <f>Sectors_I!R51</f>
        <v>4814190646.0510607</v>
      </c>
      <c r="S51" s="163">
        <f>Sectors_I!S51</f>
        <v>19233661647.791431</v>
      </c>
      <c r="T51" s="163">
        <f>Sectors_I!T51</f>
        <v>730768870.73955762</v>
      </c>
      <c r="U51" s="163">
        <f>Sectors_I!U51</f>
        <v>231446250.90188226</v>
      </c>
      <c r="V51" s="163">
        <f>Sectors_I!V51</f>
        <v>962215121.64143991</v>
      </c>
      <c r="W51" s="163">
        <f>Sectors_I!W51</f>
        <v>323918981.77257162</v>
      </c>
      <c r="X51" s="163">
        <f>Sectors_I!X51</f>
        <v>90180855.736464396</v>
      </c>
      <c r="Y51" s="163">
        <f>Sectors_I!Y51</f>
        <v>414099837.50913602</v>
      </c>
      <c r="Z51" s="163">
        <f>Sectors_I!Z51</f>
        <v>62587420.325099997</v>
      </c>
      <c r="AA51" s="163">
        <f>Sectors_I!AA51</f>
        <v>23846547.096099999</v>
      </c>
      <c r="AB51" s="163">
        <f>Sectors_I!AB51</f>
        <v>86433967.421199992</v>
      </c>
    </row>
  </sheetData>
  <mergeCells count="10">
    <mergeCell ref="Q5:S5"/>
    <mergeCell ref="T5:V5"/>
    <mergeCell ref="W5:Y5"/>
    <mergeCell ref="Z5:AB5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2hnb2dpY2hhc2h2aWxpPC9Vc2VyTmFtZT48RGF0ZVRpbWU+My8xOC8yMDIyIDk6NDg6NDMgQU08L0RhdGVUaW1lPjxMYWJlbFN0cmluZz5UaGlzIGl0ZW0gaGFzIG5vIGNsYXNzaWZpY2F0aW9u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F1C9FA9D-944A-4CE2-9387-591728EE552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8452F1A-CB02-4CE7-A527-9C361FFE22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BS</vt:lpstr>
      <vt:lpstr>BS-E</vt:lpstr>
      <vt:lpstr>IS</vt:lpstr>
      <vt:lpstr>IS-E</vt:lpstr>
      <vt:lpstr>RC-D</vt:lpstr>
      <vt:lpstr>RC-D-E</vt:lpstr>
      <vt:lpstr>Sectors_I</vt:lpstr>
      <vt:lpstr>Sectors_I-E</vt:lpstr>
      <vt:lpstr>'RC-D'!Print_Area</vt:lpstr>
      <vt:lpstr>'RC-D-E'!Print_Area</vt:lpstr>
      <vt:lpstr>Sectors_I!Print_Area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Khvicha Gogichashvili</dc:creator>
  <cp:lastModifiedBy>Khvicha Gogichashvili</cp:lastModifiedBy>
  <cp:lastPrinted>2019-02-14T08:17:15Z</cp:lastPrinted>
  <dcterms:created xsi:type="dcterms:W3CDTF">2009-07-14T01:33:30Z</dcterms:created>
  <dcterms:modified xsi:type="dcterms:W3CDTF">2024-06-18T13:00:24Z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ab3a3765-3674-4866-8fa1-b844816e5512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YiSZA/+naU2N4UcnvRmdv93tWQmOTiVU</vt:lpwstr>
  </property>
  <property fmtid="{D5CDD505-2E9C-101B-9397-08002B2CF9AE}" pid="5" name="bjClsUserRVM">
    <vt:lpwstr>[]</vt:lpwstr>
  </property>
  <property fmtid="{D5CDD505-2E9C-101B-9397-08002B2CF9AE}" pid="6" name="bjLabelHistoryID">
    <vt:lpwstr>{F1C9FA9D-944A-4CE2-9387-591728EE5527}</vt:lpwstr>
  </property>
</Properties>
</file>