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G-FILES01\NBG-Shares\FSA\FSA-Shares\9. Supervision\_Analysis\Consolidated\04-2024\"/>
    </mc:Choice>
  </mc:AlternateContent>
  <bookViews>
    <workbookView xWindow="20" yWindow="350" windowWidth="19130" windowHeight="10770" tabRatio="932"/>
  </bookViews>
  <sheets>
    <sheet name="BS" sheetId="14" r:id="rId1"/>
    <sheet name="BS-E" sheetId="15" r:id="rId2"/>
    <sheet name="IS" sheetId="16" r:id="rId3"/>
    <sheet name="IS-E" sheetId="17" r:id="rId4"/>
    <sheet name="RC-D" sheetId="45" r:id="rId5"/>
    <sheet name="RC-D-E" sheetId="46" r:id="rId6"/>
    <sheet name="Sectors_I" sheetId="43" r:id="rId7"/>
    <sheet name="Sectors_I-E" sheetId="44" r:id="rId8"/>
  </sheets>
  <externalReferences>
    <externalReference r:id="rId9"/>
    <externalReference r:id="rId10"/>
  </externalReferences>
  <definedNames>
    <definedName name="_Key1" localSheetId="7" hidden="1">#REF!</definedName>
    <definedName name="_Key1" hidden="1">#REF!</definedName>
    <definedName name="_Order1" hidden="1">255</definedName>
    <definedName name="_Order2" hidden="1">255</definedName>
    <definedName name="_Parse_In" localSheetId="7" hidden="1">#REF!</definedName>
    <definedName name="_Parse_In" hidden="1">#REF!</definedName>
    <definedName name="_Sort" localSheetId="7" hidden="1">#REF!</definedName>
    <definedName name="_Sort" hidden="1">#REF!</definedName>
    <definedName name="a" localSheetId="7" hidden="1">#REF!</definedName>
    <definedName name="a" hidden="1">#REF!</definedName>
    <definedName name="aaaaaaaaa" localSheetId="7" hidden="1">#REF!</definedName>
    <definedName name="aaaaaaaaa" hidden="1">#REF!</definedName>
    <definedName name="acctype">[1]Validation!$C$8:$C$16</definedName>
    <definedName name="ana" localSheetId="7" hidden="1">#REF!</definedName>
    <definedName name="ana" hidden="1">#REF!</definedName>
    <definedName name="AS2DocOpenMode" hidden="1">"AS2DocumentEdit"</definedName>
    <definedName name="AS2ReportLS" hidden="1">1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7" hidden="1">#REF!</definedName>
    <definedName name="AS2TickmarkLS" hidden="1">#REF!</definedName>
    <definedName name="AS2VersionLS" hidden="1">300</definedName>
    <definedName name="BA_Demand_Deposits_Res_Ind" localSheetId="7">#REF!</definedName>
    <definedName name="BA_Demand_Deposits_Res_Ind">#REF!</definedName>
    <definedName name="BALACC" localSheetId="7">#REF!</definedName>
    <definedName name="BALACC">#REF!</definedName>
    <definedName name="BG_Del" hidden="1">15</definedName>
    <definedName name="BG_Ins" hidden="1">4</definedName>
    <definedName name="BG_Mod" hidden="1">6</definedName>
    <definedName name="call">[1]Validation!$E$8:$E$9</definedName>
    <definedName name="convert">[1]Validation!$F$8:$F$10</definedName>
    <definedName name="Countries">[1]Countries!$A$3:$A$500</definedName>
    <definedName name="currencies">'[1]Currency Codes'!$A$3:$A$166</definedName>
    <definedName name="dependency">[1]Validation!$B$8:$B$11</definedName>
    <definedName name="dfgh" localSheetId="7" hidden="1">#REF!</definedName>
    <definedName name="dfgh" hidden="1">#REF!</definedName>
    <definedName name="fintype">[1]Validation!$C$8:$C$12</definedName>
    <definedName name="jgjhg" localSheetId="7" hidden="1">#REF!</definedName>
    <definedName name="jgjhg" hidden="1">#REF!</definedName>
    <definedName name="jgjhg1" localSheetId="7" hidden="1">#REF!</definedName>
    <definedName name="jgjhg1" hidden="1">#REF!</definedName>
    <definedName name="L_FORMULAS_GEO">[2]ListSheet!$W$2:$W$15</definedName>
    <definedName name="LDtype">[1]Validation!$A$8:$A$13</definedName>
    <definedName name="NDtype">[1]Validation!$A$3:$A$4</definedName>
    <definedName name="ÓÓÓÓÓÓÓÓ" localSheetId="7" hidden="1">#REF!</definedName>
    <definedName name="ÓÓÓÓÓÓÓÓ" hidden="1">#REF!</definedName>
    <definedName name="ÓÓÓÓÓÓÓÓÓÓÓÓÓÓÓ" localSheetId="7" hidden="1">#REF!</definedName>
    <definedName name="ÓÓÓÓÓÓÓÓÓÓÓÓÓÓÓ" hidden="1">#REF!</definedName>
    <definedName name="_xlnm.Print_Area" localSheetId="4">'RC-D'!$A$1:$Q$23</definedName>
    <definedName name="_xlnm.Print_Area" localSheetId="5">'RC-D-E'!$A$1:$Q$23</definedName>
    <definedName name="_xlnm.Print_Area" localSheetId="6">Sectors_I!$A$1:$AB$51</definedName>
    <definedName name="Q" localSheetId="7" hidden="1">#REF!</definedName>
    <definedName name="Q" hidden="1">#REF!</definedName>
    <definedName name="sdsss" localSheetId="7" hidden="1">#REF!</definedName>
    <definedName name="sdsss" hidden="1">#REF!</definedName>
    <definedName name="ss" localSheetId="7" hidden="1">#REF!</definedName>
    <definedName name="ss" hidden="1">#REF!</definedName>
    <definedName name="sub">[1]Validation!$D$8:$D$9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აა" localSheetId="7" hidden="1">#REF!</definedName>
    <definedName name="აა" hidden="1">#REF!</definedName>
    <definedName name="ს" localSheetId="7" hidden="1">#REF!</definedName>
    <definedName name="ს" hidden="1">#REF!</definedName>
    <definedName name="სსს" localSheetId="7" hidden="1">#REF!</definedName>
    <definedName name="სსს" hidden="1">#REF!</definedName>
  </definedNames>
  <calcPr calcId="162913"/>
</workbook>
</file>

<file path=xl/calcChain.xml><?xml version="1.0" encoding="utf-8"?>
<calcChain xmlns="http://schemas.openxmlformats.org/spreadsheetml/2006/main">
  <c r="N46" i="17" l="1"/>
  <c r="M46" i="17"/>
  <c r="L46" i="17"/>
  <c r="K46" i="17"/>
  <c r="J46" i="17"/>
  <c r="I46" i="17"/>
  <c r="H46" i="17"/>
  <c r="G46" i="17"/>
  <c r="F46" i="17"/>
  <c r="E46" i="17"/>
  <c r="D46" i="17"/>
  <c r="C46" i="17"/>
  <c r="B46" i="17"/>
  <c r="B46" i="16"/>
  <c r="F23" i="16"/>
  <c r="F23" i="17" s="1"/>
  <c r="E23" i="16"/>
  <c r="E23" i="17" s="1"/>
  <c r="D23" i="16"/>
  <c r="D23" i="17" s="1"/>
  <c r="C23" i="16"/>
  <c r="C23" i="17" s="1"/>
  <c r="B23" i="15"/>
  <c r="B23" i="17" s="1"/>
  <c r="B22" i="15"/>
  <c r="B21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C30" i="15"/>
  <c r="D30" i="15"/>
  <c r="E30" i="15"/>
  <c r="F30" i="15"/>
  <c r="G30" i="15"/>
  <c r="H30" i="15"/>
  <c r="I30" i="15"/>
  <c r="J30" i="15"/>
  <c r="K30" i="15"/>
  <c r="L30" i="15"/>
  <c r="N30" i="15"/>
  <c r="C31" i="15"/>
  <c r="D31" i="15"/>
  <c r="E31" i="15"/>
  <c r="F31" i="15"/>
  <c r="G31" i="15"/>
  <c r="H31" i="15"/>
  <c r="I31" i="15"/>
  <c r="J31" i="15"/>
  <c r="K31" i="15"/>
  <c r="L31" i="15"/>
  <c r="N31" i="15"/>
  <c r="C32" i="15"/>
  <c r="D32" i="15"/>
  <c r="E32" i="15"/>
  <c r="F32" i="15"/>
  <c r="G32" i="15"/>
  <c r="H32" i="15"/>
  <c r="I32" i="15"/>
  <c r="J32" i="15"/>
  <c r="K32" i="15"/>
  <c r="L32" i="15"/>
  <c r="N32" i="15"/>
  <c r="C33" i="15"/>
  <c r="D33" i="15"/>
  <c r="E33" i="15"/>
  <c r="F33" i="15"/>
  <c r="G33" i="15"/>
  <c r="H33" i="15"/>
  <c r="I33" i="15"/>
  <c r="J33" i="15"/>
  <c r="K33" i="15"/>
  <c r="L33" i="15"/>
  <c r="N33" i="15"/>
  <c r="C34" i="15"/>
  <c r="D34" i="15"/>
  <c r="E34" i="15"/>
  <c r="F34" i="15"/>
  <c r="G34" i="15"/>
  <c r="H34" i="15"/>
  <c r="I34" i="15"/>
  <c r="J34" i="15"/>
  <c r="K34" i="15"/>
  <c r="L34" i="15"/>
  <c r="N34" i="15"/>
  <c r="C35" i="15"/>
  <c r="D35" i="15"/>
  <c r="E35" i="15"/>
  <c r="F35" i="15"/>
  <c r="G35" i="15"/>
  <c r="H35" i="15"/>
  <c r="I35" i="15"/>
  <c r="J35" i="15"/>
  <c r="K35" i="15"/>
  <c r="L35" i="15"/>
  <c r="N35" i="15"/>
  <c r="C36" i="15"/>
  <c r="D36" i="15"/>
  <c r="E36" i="15"/>
  <c r="F36" i="15"/>
  <c r="G36" i="15"/>
  <c r="H36" i="15"/>
  <c r="I36" i="15"/>
  <c r="J36" i="15"/>
  <c r="K36" i="15"/>
  <c r="L36" i="15"/>
  <c r="N36" i="15"/>
  <c r="C37" i="15"/>
  <c r="D37" i="15"/>
  <c r="E37" i="15"/>
  <c r="F37" i="15"/>
  <c r="G37" i="15"/>
  <c r="H37" i="15"/>
  <c r="I37" i="15"/>
  <c r="J37" i="15"/>
  <c r="K37" i="15"/>
  <c r="L37" i="15"/>
  <c r="N37" i="15"/>
  <c r="C38" i="15"/>
  <c r="D38" i="15"/>
  <c r="E38" i="15"/>
  <c r="F38" i="15"/>
  <c r="G38" i="15"/>
  <c r="H38" i="15"/>
  <c r="I38" i="15"/>
  <c r="J38" i="15"/>
  <c r="K38" i="15"/>
  <c r="L38" i="15"/>
  <c r="N38" i="15"/>
  <c r="C39" i="15"/>
  <c r="D39" i="15"/>
  <c r="E39" i="15"/>
  <c r="F39" i="15"/>
  <c r="G39" i="15"/>
  <c r="H39" i="15"/>
  <c r="I39" i="15"/>
  <c r="J39" i="15"/>
  <c r="K39" i="15"/>
  <c r="L39" i="15"/>
  <c r="N39" i="15"/>
  <c r="C40" i="15"/>
  <c r="D40" i="15"/>
  <c r="E40" i="15"/>
  <c r="F40" i="15"/>
  <c r="G40" i="15"/>
  <c r="H40" i="15"/>
  <c r="I40" i="15"/>
  <c r="J40" i="15"/>
  <c r="K40" i="15"/>
  <c r="L40" i="15"/>
  <c r="N40" i="15"/>
  <c r="C41" i="15"/>
  <c r="D41" i="15"/>
  <c r="E41" i="15"/>
  <c r="F41" i="15"/>
  <c r="G41" i="15"/>
  <c r="H41" i="15"/>
  <c r="I41" i="15"/>
  <c r="J41" i="15"/>
  <c r="K41" i="15"/>
  <c r="L41" i="15"/>
  <c r="N41" i="15"/>
  <c r="C42" i="15"/>
  <c r="D42" i="15"/>
  <c r="E42" i="15"/>
  <c r="F42" i="15"/>
  <c r="G42" i="15"/>
  <c r="H42" i="15"/>
  <c r="I42" i="15"/>
  <c r="J42" i="15"/>
  <c r="K42" i="15"/>
  <c r="L42" i="15"/>
  <c r="N42" i="15"/>
  <c r="C43" i="15"/>
  <c r="D43" i="15"/>
  <c r="E43" i="15"/>
  <c r="F43" i="15"/>
  <c r="G43" i="15"/>
  <c r="H43" i="15"/>
  <c r="I43" i="15"/>
  <c r="J43" i="15"/>
  <c r="K43" i="15"/>
  <c r="L43" i="15"/>
  <c r="N43" i="15"/>
  <c r="C44" i="15"/>
  <c r="D44" i="15"/>
  <c r="E44" i="15"/>
  <c r="F44" i="15"/>
  <c r="G44" i="15"/>
  <c r="H44" i="15"/>
  <c r="I44" i="15"/>
  <c r="J44" i="15"/>
  <c r="K44" i="15"/>
  <c r="L44" i="15"/>
  <c r="N44" i="15"/>
  <c r="C45" i="15"/>
  <c r="D45" i="15"/>
  <c r="E45" i="15"/>
  <c r="F45" i="15"/>
  <c r="G45" i="15"/>
  <c r="H45" i="15"/>
  <c r="I45" i="15"/>
  <c r="J45" i="15"/>
  <c r="K45" i="15"/>
  <c r="L45" i="15"/>
  <c r="N45" i="15"/>
  <c r="C46" i="15"/>
  <c r="D46" i="15"/>
  <c r="E46" i="15"/>
  <c r="F46" i="15"/>
  <c r="G46" i="15"/>
  <c r="H46" i="15"/>
  <c r="I46" i="15"/>
  <c r="J46" i="15"/>
  <c r="K46" i="15"/>
  <c r="L46" i="15"/>
  <c r="N46" i="15"/>
  <c r="T46" i="15"/>
  <c r="S46" i="15"/>
  <c r="R46" i="15"/>
  <c r="Q46" i="15"/>
  <c r="P46" i="15"/>
  <c r="O46" i="15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J23" i="14"/>
  <c r="J23" i="15" s="1"/>
  <c r="I23" i="14"/>
  <c r="I23" i="15" s="1"/>
  <c r="H23" i="14"/>
  <c r="H23" i="15" s="1"/>
  <c r="G23" i="14"/>
  <c r="G23" i="15" s="1"/>
  <c r="F23" i="14"/>
  <c r="F23" i="15" s="1"/>
  <c r="E23" i="14"/>
  <c r="E23" i="15" s="1"/>
  <c r="D23" i="14"/>
  <c r="D23" i="15" s="1"/>
  <c r="C23" i="14"/>
  <c r="C23" i="15" s="1"/>
  <c r="B23" i="14"/>
  <c r="B23" i="16" s="1"/>
  <c r="J22" i="14"/>
  <c r="J22" i="15" s="1"/>
  <c r="I22" i="14"/>
  <c r="I22" i="15" s="1"/>
  <c r="H22" i="14"/>
  <c r="H22" i="15" s="1"/>
  <c r="G22" i="14"/>
  <c r="G22" i="15" s="1"/>
  <c r="F22" i="14"/>
  <c r="F22" i="15" s="1"/>
  <c r="E22" i="14"/>
  <c r="E22" i="15" s="1"/>
  <c r="D22" i="14"/>
  <c r="D22" i="15" s="1"/>
  <c r="C22" i="14"/>
  <c r="C22" i="15" s="1"/>
  <c r="B22" i="14"/>
  <c r="B22" i="16" s="1"/>
  <c r="B24" i="14"/>
  <c r="N45" i="17" l="1"/>
  <c r="M45" i="17"/>
  <c r="L45" i="17"/>
  <c r="K45" i="17"/>
  <c r="J45" i="17"/>
  <c r="I45" i="17"/>
  <c r="H45" i="17"/>
  <c r="G45" i="17"/>
  <c r="F45" i="17"/>
  <c r="E45" i="17"/>
  <c r="D45" i="17"/>
  <c r="C45" i="17"/>
  <c r="B45" i="17"/>
  <c r="B22" i="17"/>
  <c r="T45" i="15"/>
  <c r="S45" i="15"/>
  <c r="R45" i="15"/>
  <c r="Q45" i="15"/>
  <c r="P45" i="15"/>
  <c r="O45" i="15"/>
  <c r="F22" i="16" l="1"/>
  <c r="F22" i="17" s="1"/>
  <c r="E22" i="16"/>
  <c r="E22" i="17" s="1"/>
  <c r="D22" i="16"/>
  <c r="D22" i="17" s="1"/>
  <c r="C22" i="16"/>
  <c r="C22" i="17" s="1"/>
  <c r="B45" i="16"/>
  <c r="B53" i="43" l="1"/>
  <c r="B7" i="15" l="1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AB7" i="44" l="1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29" i="15" l="1"/>
  <c r="P29" i="15"/>
  <c r="Q29" i="15"/>
  <c r="R29" i="15"/>
  <c r="S29" i="15"/>
  <c r="T29" i="15"/>
  <c r="O30" i="15"/>
  <c r="P30" i="15"/>
  <c r="Q30" i="15"/>
  <c r="R30" i="15"/>
  <c r="S30" i="15"/>
  <c r="T30" i="15"/>
  <c r="O31" i="15"/>
  <c r="P31" i="15"/>
  <c r="Q31" i="15"/>
  <c r="R31" i="15"/>
  <c r="S31" i="15"/>
  <c r="T31" i="15"/>
  <c r="O32" i="15"/>
  <c r="P32" i="15"/>
  <c r="Q32" i="15"/>
  <c r="R32" i="15"/>
  <c r="S32" i="15"/>
  <c r="T32" i="15"/>
  <c r="O33" i="15"/>
  <c r="P33" i="15"/>
  <c r="Q33" i="15"/>
  <c r="R33" i="15"/>
  <c r="S33" i="15"/>
  <c r="T33" i="15"/>
  <c r="O34" i="15"/>
  <c r="P34" i="15"/>
  <c r="Q34" i="15"/>
  <c r="R34" i="15"/>
  <c r="S34" i="15"/>
  <c r="T34" i="15"/>
  <c r="O35" i="15"/>
  <c r="P35" i="15"/>
  <c r="Q35" i="15"/>
  <c r="R35" i="15"/>
  <c r="S35" i="15"/>
  <c r="T35" i="15"/>
  <c r="O36" i="15"/>
  <c r="P36" i="15"/>
  <c r="Q36" i="15"/>
  <c r="R36" i="15"/>
  <c r="S36" i="15"/>
  <c r="T36" i="15"/>
  <c r="O37" i="15"/>
  <c r="P37" i="15"/>
  <c r="Q37" i="15"/>
  <c r="R37" i="15"/>
  <c r="S37" i="15"/>
  <c r="T37" i="15"/>
  <c r="O38" i="15"/>
  <c r="P38" i="15"/>
  <c r="Q38" i="15"/>
  <c r="R38" i="15"/>
  <c r="S38" i="15"/>
  <c r="T38" i="15"/>
  <c r="O39" i="15"/>
  <c r="P39" i="15"/>
  <c r="Q39" i="15"/>
  <c r="R39" i="15"/>
  <c r="S39" i="15"/>
  <c r="T39" i="15"/>
  <c r="O40" i="15"/>
  <c r="P40" i="15"/>
  <c r="Q40" i="15"/>
  <c r="R40" i="15"/>
  <c r="S40" i="15"/>
  <c r="T40" i="15"/>
  <c r="O41" i="15"/>
  <c r="P41" i="15"/>
  <c r="Q41" i="15"/>
  <c r="R41" i="15"/>
  <c r="S41" i="15"/>
  <c r="T41" i="15"/>
  <c r="O42" i="15"/>
  <c r="P42" i="15"/>
  <c r="Q42" i="15"/>
  <c r="R42" i="15"/>
  <c r="S42" i="15"/>
  <c r="T42" i="15"/>
  <c r="O43" i="15"/>
  <c r="P43" i="15"/>
  <c r="Q43" i="15"/>
  <c r="R43" i="15"/>
  <c r="S43" i="15"/>
  <c r="T43" i="15"/>
  <c r="O44" i="15"/>
  <c r="P44" i="15"/>
  <c r="Q44" i="15"/>
  <c r="R44" i="15"/>
  <c r="S44" i="15"/>
  <c r="T44" i="15"/>
  <c r="Q24" i="45" l="1"/>
  <c r="A3" i="44" l="1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D50" i="44"/>
  <c r="C50" i="44"/>
  <c r="B50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B49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B47" i="44"/>
  <c r="AB46" i="44"/>
  <c r="AA46" i="44"/>
  <c r="Z46" i="44"/>
  <c r="Y46" i="44"/>
  <c r="X46" i="44"/>
  <c r="W46" i="44"/>
  <c r="V46" i="44"/>
  <c r="U46" i="44"/>
  <c r="T46" i="44"/>
  <c r="S46" i="44"/>
  <c r="R46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D46" i="44"/>
  <c r="C46" i="44"/>
  <c r="B46" i="44"/>
  <c r="AB45" i="44"/>
  <c r="AA45" i="44"/>
  <c r="Z45" i="44"/>
  <c r="Y45" i="44"/>
  <c r="X45" i="44"/>
  <c r="W45" i="44"/>
  <c r="V45" i="44"/>
  <c r="U45" i="44"/>
  <c r="T45" i="44"/>
  <c r="S45" i="44"/>
  <c r="R45" i="44"/>
  <c r="Q45" i="44"/>
  <c r="P45" i="44"/>
  <c r="O45" i="44"/>
  <c r="N45" i="44"/>
  <c r="M45" i="44"/>
  <c r="L45" i="44"/>
  <c r="K45" i="44"/>
  <c r="J45" i="44"/>
  <c r="I45" i="44"/>
  <c r="H45" i="44"/>
  <c r="G45" i="44"/>
  <c r="F45" i="44"/>
  <c r="E45" i="44"/>
  <c r="D45" i="44"/>
  <c r="C45" i="44"/>
  <c r="B45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C44" i="44"/>
  <c r="B44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D43" i="44"/>
  <c r="C43" i="44"/>
  <c r="B43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G42" i="44"/>
  <c r="F42" i="44"/>
  <c r="E42" i="44"/>
  <c r="D42" i="44"/>
  <c r="C42" i="44"/>
  <c r="B42" i="44"/>
  <c r="AB41" i="44"/>
  <c r="AA41" i="44"/>
  <c r="Z41" i="44"/>
  <c r="Y41" i="44"/>
  <c r="X41" i="44"/>
  <c r="W41" i="44"/>
  <c r="V41" i="44"/>
  <c r="U41" i="44"/>
  <c r="T41" i="44"/>
  <c r="S41" i="44"/>
  <c r="R41" i="44"/>
  <c r="Q41" i="44"/>
  <c r="P41" i="44"/>
  <c r="O41" i="44"/>
  <c r="N41" i="44"/>
  <c r="M41" i="44"/>
  <c r="L41" i="44"/>
  <c r="K41" i="44"/>
  <c r="J41" i="44"/>
  <c r="I41" i="44"/>
  <c r="H41" i="44"/>
  <c r="G41" i="44"/>
  <c r="F41" i="44"/>
  <c r="E41" i="44"/>
  <c r="D41" i="44"/>
  <c r="C41" i="44"/>
  <c r="B41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B40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C38" i="44"/>
  <c r="B38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C33" i="44"/>
  <c r="B33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B25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B22" i="44"/>
  <c r="AA22" i="44"/>
  <c r="Z22" i="44"/>
  <c r="Y22" i="44"/>
  <c r="X22" i="44"/>
  <c r="W22" i="44"/>
  <c r="V22" i="44"/>
  <c r="U22" i="44"/>
  <c r="T22" i="44"/>
  <c r="S22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B22" i="44"/>
  <c r="AB21" i="44"/>
  <c r="AA21" i="44"/>
  <c r="Z21" i="44"/>
  <c r="Y21" i="44"/>
  <c r="X21" i="44"/>
  <c r="W21" i="44"/>
  <c r="V21" i="44"/>
  <c r="U21" i="44"/>
  <c r="T21" i="44"/>
  <c r="S21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B21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  <c r="AB16" i="44"/>
  <c r="AA16" i="44"/>
  <c r="Z16" i="44"/>
  <c r="Y16" i="44"/>
  <c r="X16" i="44"/>
  <c r="W16" i="44"/>
  <c r="V16" i="44"/>
  <c r="U16" i="44"/>
  <c r="T16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B16" i="44"/>
  <c r="AB15" i="44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D15" i="44"/>
  <c r="C15" i="44"/>
  <c r="B15" i="44"/>
  <c r="AB14" i="44"/>
  <c r="AA14" i="44"/>
  <c r="Z14" i="44"/>
  <c r="Y14" i="44"/>
  <c r="X14" i="44"/>
  <c r="W14" i="44"/>
  <c r="V14" i="44"/>
  <c r="U14" i="44"/>
  <c r="T14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B13" i="44"/>
  <c r="AB12" i="44"/>
  <c r="AA12" i="44"/>
  <c r="Z12" i="44"/>
  <c r="Y12" i="44"/>
  <c r="X12" i="44"/>
  <c r="W12" i="44"/>
  <c r="V12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AB11" i="44"/>
  <c r="AA11" i="44"/>
  <c r="Z11" i="44"/>
  <c r="Y11" i="44"/>
  <c r="X11" i="44"/>
  <c r="W11" i="44"/>
  <c r="V11" i="44"/>
  <c r="U11" i="44"/>
  <c r="T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AB9" i="44"/>
  <c r="AA9" i="44"/>
  <c r="Z9" i="44"/>
  <c r="Y9" i="44"/>
  <c r="X9" i="44"/>
  <c r="W9" i="44"/>
  <c r="V9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C9" i="44"/>
  <c r="B9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B8" i="44"/>
  <c r="B2" i="46" l="1"/>
  <c r="B3" i="45"/>
  <c r="Q23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Q21" i="46"/>
  <c r="P21" i="46"/>
  <c r="O21" i="46"/>
  <c r="N21" i="46"/>
  <c r="M21" i="46"/>
  <c r="L21" i="46"/>
  <c r="K21" i="46"/>
  <c r="J21" i="46"/>
  <c r="I21" i="46"/>
  <c r="H21" i="46"/>
  <c r="G21" i="46"/>
  <c r="F21" i="46"/>
  <c r="E21" i="46"/>
  <c r="D21" i="46"/>
  <c r="C21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C20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C18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C14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C12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C7" i="46"/>
  <c r="N44" i="17" l="1"/>
  <c r="M44" i="17"/>
  <c r="L44" i="17"/>
  <c r="K44" i="17"/>
  <c r="J44" i="17"/>
  <c r="I44" i="17"/>
  <c r="H44" i="17"/>
  <c r="G44" i="17"/>
  <c r="F44" i="17"/>
  <c r="E44" i="17"/>
  <c r="D44" i="17"/>
  <c r="C44" i="17"/>
  <c r="B44" i="17"/>
  <c r="F21" i="16" l="1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C7" i="14"/>
  <c r="D24" i="16" l="1"/>
  <c r="F24" i="16"/>
  <c r="C24" i="16"/>
  <c r="E24" i="16"/>
  <c r="A3" i="43"/>
  <c r="F21" i="17" l="1"/>
  <c r="E21" i="17"/>
  <c r="D21" i="17"/>
  <c r="C21" i="17"/>
  <c r="B21" i="17"/>
  <c r="J21" i="14"/>
  <c r="J21" i="15" s="1"/>
  <c r="I21" i="14"/>
  <c r="I21" i="15" s="1"/>
  <c r="H21" i="14"/>
  <c r="H21" i="15" s="1"/>
  <c r="G21" i="14"/>
  <c r="G21" i="15" s="1"/>
  <c r="F21" i="14"/>
  <c r="F21" i="15" s="1"/>
  <c r="E21" i="14"/>
  <c r="E21" i="15" s="1"/>
  <c r="D21" i="14"/>
  <c r="D21" i="15" s="1"/>
  <c r="C21" i="14"/>
  <c r="C21" i="15" s="1"/>
  <c r="B21" i="14"/>
  <c r="B21" i="16" s="1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B7" i="17" l="1"/>
  <c r="B10" i="17"/>
  <c r="B11" i="17"/>
  <c r="B13" i="17"/>
  <c r="B14" i="17"/>
  <c r="B15" i="17"/>
  <c r="B18" i="17"/>
  <c r="B19" i="17"/>
  <c r="I8" i="14"/>
  <c r="I9" i="14"/>
  <c r="I9" i="15" s="1"/>
  <c r="I10" i="14"/>
  <c r="I10" i="15" s="1"/>
  <c r="I11" i="14"/>
  <c r="I11" i="15" s="1"/>
  <c r="I12" i="14"/>
  <c r="I12" i="15" s="1"/>
  <c r="I13" i="14"/>
  <c r="I13" i="15" s="1"/>
  <c r="I14" i="14"/>
  <c r="I14" i="15" s="1"/>
  <c r="I15" i="14"/>
  <c r="I15" i="15" s="1"/>
  <c r="I16" i="14"/>
  <c r="I16" i="15" s="1"/>
  <c r="I17" i="14"/>
  <c r="I17" i="15" s="1"/>
  <c r="I18" i="14"/>
  <c r="I18" i="15" s="1"/>
  <c r="I19" i="14"/>
  <c r="I19" i="15" s="1"/>
  <c r="I20" i="14"/>
  <c r="I20" i="15" s="1"/>
  <c r="I7" i="14"/>
  <c r="B20" i="14"/>
  <c r="B20" i="16" s="1"/>
  <c r="B19" i="14"/>
  <c r="B19" i="16" s="1"/>
  <c r="B18" i="14"/>
  <c r="B18" i="16" s="1"/>
  <c r="B17" i="14"/>
  <c r="B17" i="16" s="1"/>
  <c r="B16" i="14"/>
  <c r="B16" i="16" s="1"/>
  <c r="B15" i="14"/>
  <c r="B15" i="16" s="1"/>
  <c r="B14" i="14"/>
  <c r="B14" i="16" s="1"/>
  <c r="B13" i="14"/>
  <c r="B13" i="16" s="1"/>
  <c r="B12" i="14"/>
  <c r="B12" i="16" s="1"/>
  <c r="B11" i="14"/>
  <c r="B11" i="16" s="1"/>
  <c r="B10" i="14"/>
  <c r="B10" i="16" s="1"/>
  <c r="B9" i="14"/>
  <c r="B9" i="16" s="1"/>
  <c r="B8" i="14"/>
  <c r="B8" i="16" s="1"/>
  <c r="B7" i="14"/>
  <c r="B7" i="16" s="1"/>
  <c r="C7" i="15"/>
  <c r="D7" i="14"/>
  <c r="E7" i="14"/>
  <c r="F7" i="14"/>
  <c r="G7" i="14"/>
  <c r="H7" i="14"/>
  <c r="J7" i="14"/>
  <c r="C8" i="14"/>
  <c r="D8" i="14"/>
  <c r="D8" i="15" s="1"/>
  <c r="E8" i="14"/>
  <c r="E8" i="15" s="1"/>
  <c r="F8" i="14"/>
  <c r="F8" i="15" s="1"/>
  <c r="G8" i="14"/>
  <c r="G8" i="15" s="1"/>
  <c r="H8" i="14"/>
  <c r="J8" i="14"/>
  <c r="C9" i="14"/>
  <c r="C9" i="15" s="1"/>
  <c r="D9" i="14"/>
  <c r="D9" i="15" s="1"/>
  <c r="E9" i="14"/>
  <c r="E9" i="15" s="1"/>
  <c r="F9" i="14"/>
  <c r="F9" i="15" s="1"/>
  <c r="G9" i="14"/>
  <c r="G9" i="15" s="1"/>
  <c r="H9" i="14"/>
  <c r="H9" i="15" s="1"/>
  <c r="J9" i="14"/>
  <c r="J9" i="15" s="1"/>
  <c r="C10" i="14"/>
  <c r="C10" i="15" s="1"/>
  <c r="D10" i="14"/>
  <c r="D10" i="15" s="1"/>
  <c r="E10" i="14"/>
  <c r="E10" i="15" s="1"/>
  <c r="F10" i="14"/>
  <c r="F10" i="15" s="1"/>
  <c r="G10" i="14"/>
  <c r="G10" i="15" s="1"/>
  <c r="H10" i="14"/>
  <c r="H10" i="15" s="1"/>
  <c r="J10" i="14"/>
  <c r="J10" i="15" s="1"/>
  <c r="C11" i="14"/>
  <c r="C11" i="15" s="1"/>
  <c r="D11" i="14"/>
  <c r="D11" i="15" s="1"/>
  <c r="E11" i="14"/>
  <c r="E11" i="15" s="1"/>
  <c r="F11" i="14"/>
  <c r="F11" i="15" s="1"/>
  <c r="G11" i="14"/>
  <c r="G11" i="15" s="1"/>
  <c r="H11" i="14"/>
  <c r="H11" i="15" s="1"/>
  <c r="J11" i="14"/>
  <c r="J11" i="15" s="1"/>
  <c r="C12" i="14"/>
  <c r="C12" i="15" s="1"/>
  <c r="D12" i="14"/>
  <c r="D12" i="15" s="1"/>
  <c r="E12" i="14"/>
  <c r="E12" i="15" s="1"/>
  <c r="F12" i="14"/>
  <c r="F12" i="15" s="1"/>
  <c r="G12" i="14"/>
  <c r="G12" i="15" s="1"/>
  <c r="H12" i="14"/>
  <c r="H12" i="15" s="1"/>
  <c r="J12" i="14"/>
  <c r="J12" i="15" s="1"/>
  <c r="C13" i="14"/>
  <c r="C13" i="15" s="1"/>
  <c r="D13" i="14"/>
  <c r="D13" i="15" s="1"/>
  <c r="E13" i="14"/>
  <c r="E13" i="15" s="1"/>
  <c r="F13" i="14"/>
  <c r="F13" i="15" s="1"/>
  <c r="G13" i="14"/>
  <c r="G13" i="15" s="1"/>
  <c r="H13" i="14"/>
  <c r="H13" i="15" s="1"/>
  <c r="J13" i="14"/>
  <c r="J13" i="15" s="1"/>
  <c r="C14" i="14"/>
  <c r="C14" i="15" s="1"/>
  <c r="D14" i="14"/>
  <c r="D14" i="15" s="1"/>
  <c r="E14" i="14"/>
  <c r="E14" i="15" s="1"/>
  <c r="F14" i="14"/>
  <c r="F14" i="15" s="1"/>
  <c r="G14" i="14"/>
  <c r="G14" i="15" s="1"/>
  <c r="H14" i="14"/>
  <c r="H14" i="15" s="1"/>
  <c r="J14" i="14"/>
  <c r="J14" i="15" s="1"/>
  <c r="C15" i="14"/>
  <c r="C15" i="15" s="1"/>
  <c r="D15" i="14"/>
  <c r="D15" i="15" s="1"/>
  <c r="E15" i="14"/>
  <c r="E15" i="15" s="1"/>
  <c r="F15" i="14"/>
  <c r="F15" i="15" s="1"/>
  <c r="G15" i="14"/>
  <c r="G15" i="15" s="1"/>
  <c r="H15" i="14"/>
  <c r="H15" i="15" s="1"/>
  <c r="J15" i="14"/>
  <c r="J15" i="15" s="1"/>
  <c r="C16" i="14"/>
  <c r="C16" i="15" s="1"/>
  <c r="D16" i="14"/>
  <c r="D16" i="15" s="1"/>
  <c r="E16" i="14"/>
  <c r="E16" i="15" s="1"/>
  <c r="F16" i="14"/>
  <c r="F16" i="15" s="1"/>
  <c r="G16" i="14"/>
  <c r="G16" i="15" s="1"/>
  <c r="H16" i="14"/>
  <c r="H16" i="15" s="1"/>
  <c r="J16" i="14"/>
  <c r="J16" i="15" s="1"/>
  <c r="C17" i="14"/>
  <c r="C17" i="15" s="1"/>
  <c r="D17" i="14"/>
  <c r="D17" i="15" s="1"/>
  <c r="E17" i="14"/>
  <c r="E17" i="15" s="1"/>
  <c r="F17" i="14"/>
  <c r="F17" i="15" s="1"/>
  <c r="G17" i="14"/>
  <c r="G17" i="15" s="1"/>
  <c r="H17" i="14"/>
  <c r="H17" i="15" s="1"/>
  <c r="J17" i="14"/>
  <c r="J17" i="15" s="1"/>
  <c r="C18" i="14"/>
  <c r="C18" i="15" s="1"/>
  <c r="D18" i="14"/>
  <c r="D18" i="15" s="1"/>
  <c r="E18" i="14"/>
  <c r="E18" i="15" s="1"/>
  <c r="F18" i="14"/>
  <c r="F18" i="15" s="1"/>
  <c r="G18" i="14"/>
  <c r="G18" i="15" s="1"/>
  <c r="H18" i="14"/>
  <c r="H18" i="15" s="1"/>
  <c r="J18" i="14"/>
  <c r="J18" i="15" s="1"/>
  <c r="C19" i="14"/>
  <c r="C19" i="15" s="1"/>
  <c r="D19" i="14"/>
  <c r="D19" i="15" s="1"/>
  <c r="E19" i="14"/>
  <c r="E19" i="15" s="1"/>
  <c r="F19" i="14"/>
  <c r="F19" i="15" s="1"/>
  <c r="G19" i="14"/>
  <c r="G19" i="15" s="1"/>
  <c r="H19" i="14"/>
  <c r="H19" i="15" s="1"/>
  <c r="J19" i="14"/>
  <c r="J19" i="15" s="1"/>
  <c r="C20" i="14"/>
  <c r="C20" i="15" s="1"/>
  <c r="D20" i="14"/>
  <c r="D20" i="15" s="1"/>
  <c r="E20" i="14"/>
  <c r="E20" i="15" s="1"/>
  <c r="F20" i="14"/>
  <c r="F20" i="15" s="1"/>
  <c r="G20" i="14"/>
  <c r="G20" i="15" s="1"/>
  <c r="H20" i="14"/>
  <c r="H20" i="15" s="1"/>
  <c r="J20" i="14"/>
  <c r="J20" i="15" s="1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F10" i="17"/>
  <c r="D11" i="17"/>
  <c r="E11" i="17"/>
  <c r="F11" i="17"/>
  <c r="C12" i="17"/>
  <c r="D12" i="17"/>
  <c r="E12" i="17"/>
  <c r="F12" i="17"/>
  <c r="C13" i="17"/>
  <c r="D13" i="17"/>
  <c r="E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D19" i="17"/>
  <c r="E19" i="17"/>
  <c r="F19" i="17"/>
  <c r="C20" i="17"/>
  <c r="D20" i="17"/>
  <c r="E20" i="17"/>
  <c r="F20" i="17"/>
  <c r="J8" i="15"/>
  <c r="B20" i="17"/>
  <c r="B17" i="17"/>
  <c r="B16" i="17"/>
  <c r="B12" i="17"/>
  <c r="B9" i="17"/>
  <c r="B8" i="17"/>
  <c r="R28" i="14"/>
  <c r="B3" i="16"/>
  <c r="N27" i="16" s="1"/>
  <c r="B3" i="15"/>
  <c r="R28" i="15" s="1"/>
  <c r="N27" i="17" s="1"/>
  <c r="B24" i="16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C19" i="17"/>
  <c r="F13" i="17"/>
  <c r="C11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D24" i="17" l="1"/>
  <c r="F24" i="17"/>
  <c r="C8" i="15"/>
  <c r="C24" i="15" s="1"/>
  <c r="C24" i="14"/>
  <c r="F7" i="15"/>
  <c r="F24" i="15" s="1"/>
  <c r="F24" i="14"/>
  <c r="J7" i="15"/>
  <c r="J24" i="15" s="1"/>
  <c r="J24" i="14"/>
  <c r="E7" i="15"/>
  <c r="E24" i="15" s="1"/>
  <c r="E24" i="14"/>
  <c r="H7" i="15"/>
  <c r="H24" i="14"/>
  <c r="D7" i="15"/>
  <c r="D24" i="15" s="1"/>
  <c r="D24" i="14"/>
  <c r="I7" i="15"/>
  <c r="I24" i="14"/>
  <c r="G7" i="15"/>
  <c r="G24" i="15" s="1"/>
  <c r="G24" i="14"/>
  <c r="B3" i="17"/>
  <c r="C7" i="17"/>
  <c r="C24" i="17" s="1"/>
  <c r="E10" i="17"/>
  <c r="E24" i="17" s="1"/>
  <c r="H8" i="15"/>
  <c r="I8" i="15"/>
  <c r="I24" i="15" l="1"/>
  <c r="H24" i="15"/>
</calcChain>
</file>

<file path=xl/sharedStrings.xml><?xml version="1.0" encoding="utf-8"?>
<sst xmlns="http://schemas.openxmlformats.org/spreadsheetml/2006/main" count="409" uniqueCount="284">
  <si>
    <t>N</t>
  </si>
  <si>
    <t>Assets</t>
  </si>
  <si>
    <t>Liabilities</t>
  </si>
  <si>
    <t>Capital</t>
  </si>
  <si>
    <t>Profit</t>
  </si>
  <si>
    <t>Total Assets</t>
  </si>
  <si>
    <t>Loan Portfolio</t>
  </si>
  <si>
    <t>Total Liabilities</t>
  </si>
  <si>
    <t>Deposits of Individuals</t>
  </si>
  <si>
    <t>Loan Loss Reserves</t>
  </si>
  <si>
    <t>Shareholders' Equity</t>
  </si>
  <si>
    <t>Share Capital</t>
  </si>
  <si>
    <t>Regulatory Capital</t>
  </si>
  <si>
    <t>Total</t>
  </si>
  <si>
    <t>Provisions for Possible Losses</t>
  </si>
  <si>
    <t>Net Interest Income</t>
  </si>
  <si>
    <t>Net Fee and Commission Income</t>
  </si>
  <si>
    <t>Total Interest Income</t>
  </si>
  <si>
    <t>Interest Income from Loans</t>
  </si>
  <si>
    <t>Total Interest Expenses</t>
  </si>
  <si>
    <t>Interest Expenses on Deposits</t>
  </si>
  <si>
    <t>Gain (Loss) on Foreign Exchange Trade</t>
  </si>
  <si>
    <t>GEL</t>
  </si>
  <si>
    <t>FX</t>
  </si>
  <si>
    <t>Deposits' Structure of Banking Sector</t>
  </si>
  <si>
    <t>Deposits of Legal Entities</t>
  </si>
  <si>
    <t>Total Deposits</t>
  </si>
  <si>
    <t>წილი საბანკო სექტორში</t>
  </si>
  <si>
    <t>ბანკის დასახელება</t>
  </si>
  <si>
    <t>აქტივები</t>
  </si>
  <si>
    <t>საკრედიტო დაბანდება</t>
  </si>
  <si>
    <t>მთლიანი ვალდებულებები</t>
  </si>
  <si>
    <t>დეპოზიტები</t>
  </si>
  <si>
    <t>არასაბანკო იურიდიული და ფიზიკური პირების დეპოზიტები</t>
  </si>
  <si>
    <t>მ.შ. იურიდიულ პირთა დეპოზიტები</t>
  </si>
  <si>
    <t>მ.შ. ფიზიკურ პირთა დეპოზიტები</t>
  </si>
  <si>
    <t>სააქციო კაპიტალი</t>
  </si>
  <si>
    <t>ათას ლარებში</t>
  </si>
  <si>
    <t>ვალდებულებები</t>
  </si>
  <si>
    <t>კაპიტალი</t>
  </si>
  <si>
    <t>მოგება</t>
  </si>
  <si>
    <t>მთლიანი აქტივები</t>
  </si>
  <si>
    <t>ფულადი სახსრები</t>
  </si>
  <si>
    <t>სესხების შესაძლო დანაკარგების რეზერვი</t>
  </si>
  <si>
    <t>სულ დეპოზიტები</t>
  </si>
  <si>
    <t>ნასესხები სახსრები</t>
  </si>
  <si>
    <t>მ.შ.საწესდებო კაპიტალი</t>
  </si>
  <si>
    <t>საზედამხედველო კაპიტალი</t>
  </si>
  <si>
    <t>Market Share</t>
  </si>
  <si>
    <t>Name of The Bank</t>
  </si>
  <si>
    <t>Non Banking Deposits</t>
  </si>
  <si>
    <t>Total Banking Sector</t>
  </si>
  <si>
    <t>Cash Equivalents</t>
  </si>
  <si>
    <t>Borrowed Funds</t>
  </si>
  <si>
    <t>Thausands GEL</t>
  </si>
  <si>
    <t>წმინდა საპროცენტო შემოსავალი</t>
  </si>
  <si>
    <t>წმინდა საკომისიო შემოსავალი</t>
  </si>
  <si>
    <t>წმინდა მოგება</t>
  </si>
  <si>
    <t>მთლიანი აქტივების მოცულობა</t>
  </si>
  <si>
    <t>საპროცენტო შემოსავლები</t>
  </si>
  <si>
    <t>არასაპროცენტო შემოსავლები</t>
  </si>
  <si>
    <t>დანახარჯები აქტივების შესაძლო დანაკარგების მიხედვით</t>
  </si>
  <si>
    <t>მთლიანი საპროცენტო შემოსავალი</t>
  </si>
  <si>
    <t>მ.შ. საპროცენტო შემოსავლები სესხებიდან</t>
  </si>
  <si>
    <t>მთლიანი საპროცენტო ხარჯი</t>
  </si>
  <si>
    <t>მ.შ. დეპოზიტებზე გადახდილი პროცენტები</t>
  </si>
  <si>
    <t>წმინდა არასაპროცენტო შემოსავალი</t>
  </si>
  <si>
    <t>NET Interest Income</t>
  </si>
  <si>
    <t>Interest Income</t>
  </si>
  <si>
    <t>Non Interest Income</t>
  </si>
  <si>
    <t>NET Income</t>
  </si>
  <si>
    <t>Net Non-Interest Income</t>
  </si>
  <si>
    <t>სულ</t>
  </si>
  <si>
    <t>ლარი</t>
  </si>
  <si>
    <t>სებ–ის დეპოზიტები</t>
  </si>
  <si>
    <t>კომერციული ბანკების დეპოზიტები</t>
  </si>
  <si>
    <t>იურიდიული პირების დეპოზიტები</t>
  </si>
  <si>
    <t>რეზიდენტი იურიდიული პირების დეპოზიტები</t>
  </si>
  <si>
    <t>არარეზიდენტი იურიდიული პირების დეპოზიტები</t>
  </si>
  <si>
    <t>ფიზიკური პირების დეპოზიტები</t>
  </si>
  <si>
    <t>რეზიდენტი ფიზიკური პირების დეპოზიტები</t>
  </si>
  <si>
    <t>არარეზიდენტი ფიზიკური პირების დეპოზიტები</t>
  </si>
  <si>
    <t>ცხრილი N 1 – კომერციული ბანკების ფინანსური მონაცემები საბალანსო უწყისის მიხედვით</t>
  </si>
  <si>
    <t xml:space="preserve">ცხრილი N 2 – კომერციული ბანკების ფინანსური მონაცემები მოგება–ზარალის უწყისის მიხედვით </t>
  </si>
  <si>
    <t>Balance Sheet Financial Data of Commercial Banks Operating in Georgia</t>
  </si>
  <si>
    <t>ვადიანი დეპოზიტები</t>
  </si>
  <si>
    <t>მოგება აქტივებზე ROA, გაწლიურებული</t>
  </si>
  <si>
    <t>მოგება კაპიტალზე ROE, გაწლიურებული</t>
  </si>
  <si>
    <t>Return on Assets - ROA, Annualized</t>
  </si>
  <si>
    <t>Return on Equity - ROE, Annualized</t>
  </si>
  <si>
    <t>კონსოლიდირებული</t>
  </si>
  <si>
    <t>Income Statement Financial Data of Commercial Banks Operating in Georgia</t>
  </si>
  <si>
    <t>სახელმწიფო ორგანიზაციები</t>
  </si>
  <si>
    <t xml:space="preserve">საფინანსო ინსტიტუტები </t>
  </si>
  <si>
    <t>უძრავი ქონების დეველოპმენტი</t>
  </si>
  <si>
    <t>უძრავი ქონების მენეჯმენტი</t>
  </si>
  <si>
    <t>სამშენებლო კომპანიები (არა დეველოპერები)</t>
  </si>
  <si>
    <t>სამშენებლო მასალების მოპოვება, წარმოება და ვაჭრობა</t>
  </si>
  <si>
    <t>სამომხმარებლო საქონლის წარმოება</t>
  </si>
  <si>
    <t>ვაჭრობა (სხვა)</t>
  </si>
  <si>
    <t>წარმოება (სხვა)</t>
  </si>
  <si>
    <t>სასტუმროები და ტურიზმი</t>
  </si>
  <si>
    <t>რესტორნები, ბარები, კაფეები და სწრაფი კვების ობიექტები</t>
  </si>
  <si>
    <t>მძიმე მრეწველობა</t>
  </si>
  <si>
    <t>ენერგეტიკა</t>
  </si>
  <si>
    <t>ავტომობილების დილერები</t>
  </si>
  <si>
    <t>ჯანდაცვა</t>
  </si>
  <si>
    <t>ფარმაცევტიკა</t>
  </si>
  <si>
    <t>ტელეკომუნიკაცია</t>
  </si>
  <si>
    <t>სერვისი</t>
  </si>
  <si>
    <t>სოფლის მეურნეობის სექტორი</t>
  </si>
  <si>
    <t>საცალო პროდუქტები</t>
  </si>
  <si>
    <t>მომენტალური განვადება</t>
  </si>
  <si>
    <t>ოვერდრაფტები</t>
  </si>
  <si>
    <t>საკრედიტო ბარათები</t>
  </si>
  <si>
    <t>იპოთეკური სესხები</t>
  </si>
  <si>
    <t>Table N 7 - Credit portfolio by sectors</t>
  </si>
  <si>
    <t>State</t>
  </si>
  <si>
    <t>Financial Institutions</t>
  </si>
  <si>
    <t>Real Estate Management</t>
  </si>
  <si>
    <t>Construction Companies</t>
  </si>
  <si>
    <t>Production and Trade of Construction Materials</t>
  </si>
  <si>
    <t>Trade of Consumer Foods and Goods</t>
  </si>
  <si>
    <t>Production of Consumer Foods and Goods</t>
  </si>
  <si>
    <t>Production and Trade of Durable Goods</t>
  </si>
  <si>
    <t>Production and Trade of Clothes, Shoes and Textiles</t>
  </si>
  <si>
    <t>Trade (Other)</t>
  </si>
  <si>
    <t>Other Production</t>
  </si>
  <si>
    <t>Hotels, Tourism</t>
  </si>
  <si>
    <t>Restaurants</t>
  </si>
  <si>
    <t>Industry</t>
  </si>
  <si>
    <t>Energy</t>
  </si>
  <si>
    <t>Auto Dealers</t>
  </si>
  <si>
    <t>Health Care</t>
  </si>
  <si>
    <t>Pharmacy</t>
  </si>
  <si>
    <t>Telecommunication</t>
  </si>
  <si>
    <t>Service</t>
  </si>
  <si>
    <t>Agro</t>
  </si>
  <si>
    <t>Retail</t>
  </si>
  <si>
    <t>Car Loans</t>
  </si>
  <si>
    <t>Consumer Loans</t>
  </si>
  <si>
    <t>Momental Installments</t>
  </si>
  <si>
    <t>Payrolls (Overdrafts)</t>
  </si>
  <si>
    <t>Credit Cards</t>
  </si>
  <si>
    <t>Mortgages</t>
  </si>
  <si>
    <t>For Finished Property</t>
  </si>
  <si>
    <t>For in Progress Property</t>
  </si>
  <si>
    <t>საქართველოს ბანკი</t>
  </si>
  <si>
    <t>თი–ბი–სი ბანკი</t>
  </si>
  <si>
    <t>ლიბერთი ბანკი</t>
  </si>
  <si>
    <t>ვი–თი–ბი ბანკი</t>
  </si>
  <si>
    <t>პროკრედიტ ბანკი</t>
  </si>
  <si>
    <t>ბაზის ბანკი</t>
  </si>
  <si>
    <t>ქართუ ბანკი</t>
  </si>
  <si>
    <t>ტერა ბანკი</t>
  </si>
  <si>
    <t>კრედო ბანკი</t>
  </si>
  <si>
    <t>ხალიკ ბანკი</t>
  </si>
  <si>
    <t>ზირაათ ბანკი</t>
  </si>
  <si>
    <t>Bank of Georgia</t>
  </si>
  <si>
    <t>TBC Bank</t>
  </si>
  <si>
    <t>Liberty Bank</t>
  </si>
  <si>
    <t>VTB Bank Georgia</t>
  </si>
  <si>
    <t>ProCredit Bank</t>
  </si>
  <si>
    <t>Basis Bank</t>
  </si>
  <si>
    <t>Cartu Bank</t>
  </si>
  <si>
    <t>Tera bank</t>
  </si>
  <si>
    <t>Credo Bank</t>
  </si>
  <si>
    <t>HALYK Bank</t>
  </si>
  <si>
    <t>Pasha Bank</t>
  </si>
  <si>
    <t>Ziraat Bank</t>
  </si>
  <si>
    <t>Silk Bank</t>
  </si>
  <si>
    <t>სილქ ბანკი</t>
  </si>
  <si>
    <t xml:space="preserve">სახელმწიფო ინსტიტუტებისა და სახელმწიფო კონტროლს დაქვემდებარებულ ორგანიზაციებიდან მოზიდული უზრუნველყოფილი დეპოზიტები
</t>
  </si>
  <si>
    <t>Secured deposits of government institutions and government controlled entities</t>
  </si>
  <si>
    <t>პეისერა</t>
  </si>
  <si>
    <t>Paysera</t>
  </si>
  <si>
    <t>სხვა</t>
  </si>
  <si>
    <t>მოთხოვნამდე დეპოზიტები</t>
  </si>
  <si>
    <t>მიმდინარე დეპოზიტები</t>
  </si>
  <si>
    <t>სადეპოზიტო სერტიფიკატები (CD)</t>
  </si>
  <si>
    <t>ყველა სახის დეპოზიტები</t>
  </si>
  <si>
    <t>ფინანსური სექტორის დეპოზიტები</t>
  </si>
  <si>
    <t>რეზიდენტი კომერციული ბანკების დეპოზიტები</t>
  </si>
  <si>
    <t>არარეზიდენტი კომერციული ბანკების დეპოზიტები</t>
  </si>
  <si>
    <t>არასაბანკო ფინანსური ინსტიტუტების დეპოზიტები</t>
  </si>
  <si>
    <t>რეზიდენტი არასაბანკო ფინანსური ინსტიტუტების დეპოზიტები</t>
  </si>
  <si>
    <t>არარეზიდენტი არასაბანკო ფინანსური ინსტიტუტების დეპოზიტები</t>
  </si>
  <si>
    <t>სულ ფინანსური სექტორის დეპოზიტები</t>
  </si>
  <si>
    <t>არაფინანსური სექტორის დეპოზიტები</t>
  </si>
  <si>
    <t>სულ არასაბანკო იურიდიული და ფიზიკური პირების დეპოზიტები</t>
  </si>
  <si>
    <t>მოგება–ზარალი ვალუტის ყიდვა–გაყიდვის ოპერაციებიდან</t>
  </si>
  <si>
    <t>ცხრილი N5 – დეპოზიტების სტრუქტურა საბანკო სექტორში</t>
  </si>
  <si>
    <t>Other</t>
  </si>
  <si>
    <t>ფინანსური ინსტრუმენტის ამორტიზირებული ღირებულება</t>
  </si>
  <si>
    <t>ფინანსური ინსტრუმენტის მოსალოდნელი საკრედიტო ზარალი (BANK)</t>
  </si>
  <si>
    <t>სესხის ძირი თანხით შეწონილი საპროცენტო განაკვეთი</t>
  </si>
  <si>
    <t>სესხის ძირი თანხით შეწონილი საშუალო საკონტრაქტო ვადიანობა სტოკზე (თვე)</t>
  </si>
  <si>
    <t>91 და მეტი დღით ვადაგადაცილებული  ფინანსური ინსტრუმენტების ამორტიზებული ღირებულება</t>
  </si>
  <si>
    <t>1-ი დონის (BANK) საკრედიტო რისკი ფინანსური ინსტრუმენტების ამორტიზირებული ღირებულება</t>
  </si>
  <si>
    <t>მე-2 დონის (BANK) საკრედიტო რისკი ფინანსური ინსტრუმენტების ამორტიზირებული ღირებულება</t>
  </si>
  <si>
    <t>მე-3 დონის (BANK)  საკრედიტო რისკი ფინანსური ინსტრუმენტების ამორტიზირებული ღირებულება</t>
  </si>
  <si>
    <t>შეძენილი ან გამოშვებული, გაუფასურებული (POCI) (BANK)  ფინანსური ინსტრუმენტების ამორტიზირებული ღირებულება</t>
  </si>
  <si>
    <t>საბითუმო ლომბარდი</t>
  </si>
  <si>
    <t>სამომხმარებლო საქონლით ვაჭრობა</t>
  </si>
  <si>
    <t>ხანგრძლივი მოხმარების სამომხმარებლო საქონლის წარმოება და ვაჭრობა</t>
  </si>
  <si>
    <t>ფეხსაცმლის, ტანსაცმლისა და ტექსტილის წარმოება და ვაჭრობა</t>
  </si>
  <si>
    <t>ბენზინგასამართი სადგურები და ბენზინის იმპორტიორები</t>
  </si>
  <si>
    <t>მათ შორის: ექსპორტიორები</t>
  </si>
  <si>
    <t>სატრანსპორტო სესხები</t>
  </si>
  <si>
    <t>სამომხმარებლო სესხები</t>
  </si>
  <si>
    <t>სწრაფი სესხები (Pay Day Loans)</t>
  </si>
  <si>
    <t>იპოთეკური სესხები - დასრულებული უძრავი ქონების შეძენა</t>
  </si>
  <si>
    <t>იპოთეკური სესხები - მშენებლობა, მშენებლობის პროცესში მყოფი უძრავი ქონების შეძენა</t>
  </si>
  <si>
    <t>იპოთეკური სესხები - უძრავი ქონების რემონტისათვის</t>
  </si>
  <si>
    <t>საცალო ლომბარდული სესხები</t>
  </si>
  <si>
    <t>სტუდენტური სესხები</t>
  </si>
  <si>
    <t xml:space="preserve">კორპორატიული სეგმენტი </t>
  </si>
  <si>
    <t xml:space="preserve">მცირე და საშუალო სეგმენტი </t>
  </si>
  <si>
    <t>მიკრო სეგმენტი</t>
  </si>
  <si>
    <t xml:space="preserve">საცალო სეგმენტი </t>
  </si>
  <si>
    <t>სექტორები, საცალო პროდუქტები</t>
  </si>
  <si>
    <t>ცხრილი N6 - სასესხო პორტფელი სექტორების მიხედვით</t>
  </si>
  <si>
    <t>Sectors, retail products</t>
  </si>
  <si>
    <t>Oil Importers and Retailers</t>
  </si>
  <si>
    <t>i.a. Exporters</t>
  </si>
  <si>
    <t>Pay Day Loans</t>
  </si>
  <si>
    <t>For Housing Rennovations</t>
  </si>
  <si>
    <t>Student Loans</t>
  </si>
  <si>
    <t>Retail Pawn Shop Loans</t>
  </si>
  <si>
    <t>Wholesale Pawn Shop</t>
  </si>
  <si>
    <t>Corporate Segment</t>
  </si>
  <si>
    <t>SME Segment</t>
  </si>
  <si>
    <t>Micro Segment</t>
  </si>
  <si>
    <t>Retail Segment</t>
  </si>
  <si>
    <t>ECL (BANK)</t>
  </si>
  <si>
    <t>Amortised Cost</t>
  </si>
  <si>
    <t>Interest rate weighted by loan principal</t>
  </si>
  <si>
    <t>Average contract maturity on stock weighted by loan principal (month)</t>
  </si>
  <si>
    <t>Amortised cost of financial instruments overdue by 91 days and more</t>
  </si>
  <si>
    <t>Amortised cost of Stage 1 (BANK) financial instruments</t>
  </si>
  <si>
    <t>Amortised cost of Stage 2 (BANK) financial isntruments</t>
  </si>
  <si>
    <t>Amortised cost of Stage 3 (BANK) financial instruments</t>
  </si>
  <si>
    <t>Amortised cost of purchased or originated, credit-impaired (POCI) (BANK) financial instruments</t>
  </si>
  <si>
    <t>Real Estate Development</t>
  </si>
  <si>
    <t>წმინდა საკომისიო შემოსავალი მომსახურების მიხედვით</t>
  </si>
  <si>
    <t>მოგება გადასახადის გადახდამდე</t>
  </si>
  <si>
    <t>Net Fee and Commission Income from Services</t>
  </si>
  <si>
    <t>Net Income Before Taxes</t>
  </si>
  <si>
    <t>პაშაბანკი</t>
  </si>
  <si>
    <t>იშ ბანკ</t>
  </si>
  <si>
    <t>IS Bank</t>
  </si>
  <si>
    <t>უცხ. ვალუტა</t>
  </si>
  <si>
    <t>Current (Accounts) Deposits</t>
  </si>
  <si>
    <t>Demand Deposits</t>
  </si>
  <si>
    <t>Time Deposits</t>
  </si>
  <si>
    <t>Certificates of Deposit (CD)</t>
  </si>
  <si>
    <t>All Deposits</t>
  </si>
  <si>
    <t>Financial Sector Deposits</t>
  </si>
  <si>
    <t>NBG Deposits</t>
  </si>
  <si>
    <t>Commercial Banks Deposits</t>
  </si>
  <si>
    <t>Resident banks</t>
  </si>
  <si>
    <t>Non-resident banks</t>
  </si>
  <si>
    <t>Nonbank Financial Institutions Deposits</t>
  </si>
  <si>
    <t>Resident nonbank financial institutes</t>
  </si>
  <si>
    <t>Non-resident nonbank financial institutes</t>
  </si>
  <si>
    <t>Total Financial Sector Deposits</t>
  </si>
  <si>
    <t>Non-financial Sector Deposits</t>
  </si>
  <si>
    <t>Resident legal entitites</t>
  </si>
  <si>
    <t>Non-resident legal entities</t>
  </si>
  <si>
    <t>Resident individuals</t>
  </si>
  <si>
    <t>Non-resident individuals</t>
  </si>
  <si>
    <t>Total Non-financial Sector Deposits</t>
  </si>
  <si>
    <t>ათასი ლარი</t>
  </si>
  <si>
    <t>Consolidated</t>
  </si>
  <si>
    <t>Interbank Financial Instruments</t>
  </si>
  <si>
    <t>ბანკთაშორისი ფინანსური ინსტრუმენტები</t>
  </si>
  <si>
    <t>საკრედიტო პორტფელი (ბანკთაშორისი სესხების გარდა)</t>
  </si>
  <si>
    <t>Credit Portfolio (w/o Interbank financial instruments)</t>
  </si>
  <si>
    <t>Deposits of non-bank financial institutions</t>
  </si>
  <si>
    <t/>
  </si>
  <si>
    <t>პეივბანკი</t>
  </si>
  <si>
    <t>PaveBank</t>
  </si>
  <si>
    <t>ჰეშბანკი</t>
  </si>
  <si>
    <t>HashBank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</si>
</sst>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$_-;\-* #,##0.00_$_-;_-* &quot;-&quot;??_$_-;_-@_-"/>
    <numFmt numFmtId="165" formatCode="_(* #,##0_);_(* \(#,##0\);_(* &quot;-&quot;??_);_(@_)"/>
    <numFmt numFmtId="166" formatCode="#,##0,"/>
    <numFmt numFmtId="167" formatCode="dd\/mm\/yyyy\ \მ\დ\გ\ო\მ\ა\რ\ე\ო\ბ\ი\თ"/>
    <numFmt numFmtId="168" formatCode="&quot;as on &quot;\ mmmm\ dd\,\ yyyy"/>
    <numFmt numFmtId="169" formatCode="&quot;as of &quot;\ mmmm\ dd\,\ yyyy"/>
    <numFmt numFmtId="170" formatCode="_(* #,##0.0_);_(* \(#,##0.0\);_(* &quot;-&quot;??_);_(@_)"/>
  </numFmts>
  <fonts count="21" x14ac:knownFonts="1"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6">
    <xf numFmtId="0" fontId="0" fillId="0" borderId="0" xfId="0"/>
    <xf numFmtId="0" fontId="10" fillId="0" borderId="0" xfId="0" applyFont="1" applyFill="1"/>
    <xf numFmtId="0" fontId="10" fillId="0" borderId="0" xfId="0" applyFont="1"/>
    <xf numFmtId="3" fontId="10" fillId="0" borderId="0" xfId="0" applyNumberFormat="1" applyFont="1" applyBorder="1"/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Protection="1"/>
    <xf numFmtId="16" fontId="12" fillId="0" borderId="0" xfId="0" applyNumberFormat="1" applyFont="1" applyProtection="1"/>
    <xf numFmtId="0" fontId="12" fillId="0" borderId="4" xfId="0" applyFont="1" applyBorder="1" applyAlignment="1" applyProtection="1">
      <alignment horizontal="center" vertical="center" textRotation="90" wrapText="1"/>
    </xf>
    <xf numFmtId="0" fontId="12" fillId="0" borderId="3" xfId="0" applyFont="1" applyBorder="1" applyAlignment="1" applyProtection="1">
      <alignment horizontal="center" vertical="center" textRotation="90" wrapText="1"/>
    </xf>
    <xf numFmtId="0" fontId="12" fillId="0" borderId="5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wrapText="1"/>
    </xf>
    <xf numFmtId="10" fontId="10" fillId="2" borderId="6" xfId="2" applyNumberFormat="1" applyFont="1" applyFill="1" applyBorder="1" applyAlignment="1" applyProtection="1">
      <alignment horizontal="left"/>
    </xf>
    <xf numFmtId="10" fontId="13" fillId="2" borderId="7" xfId="3" applyNumberFormat="1" applyFont="1" applyFill="1" applyBorder="1" applyAlignment="1" applyProtection="1">
      <alignment horizontal="right"/>
    </xf>
    <xf numFmtId="10" fontId="13" fillId="2" borderId="2" xfId="3" applyNumberFormat="1" applyFont="1" applyFill="1" applyBorder="1" applyAlignment="1" applyProtection="1">
      <alignment horizontal="right"/>
    </xf>
    <xf numFmtId="10" fontId="10" fillId="0" borderId="6" xfId="2" applyNumberFormat="1" applyFont="1" applyFill="1" applyBorder="1" applyAlignment="1" applyProtection="1">
      <alignment horizontal="left"/>
    </xf>
    <xf numFmtId="10" fontId="13" fillId="0" borderId="7" xfId="3" applyNumberFormat="1" applyFont="1" applyFill="1" applyBorder="1" applyAlignment="1" applyProtection="1">
      <alignment horizontal="right"/>
    </xf>
    <xf numFmtId="10" fontId="13" fillId="0" borderId="2" xfId="3" applyNumberFormat="1" applyFont="1" applyFill="1" applyBorder="1" applyAlignment="1" applyProtection="1">
      <alignment horizontal="right"/>
    </xf>
    <xf numFmtId="1" fontId="9" fillId="0" borderId="8" xfId="2" applyNumberFormat="1" applyFont="1" applyFill="1" applyBorder="1" applyAlignment="1" applyProtection="1">
      <alignment horizontal="center" vertical="center"/>
    </xf>
    <xf numFmtId="10" fontId="9" fillId="0" borderId="9" xfId="2" applyNumberFormat="1" applyFont="1" applyFill="1" applyBorder="1" applyAlignment="1" applyProtection="1">
      <alignment horizontal="left"/>
    </xf>
    <xf numFmtId="10" fontId="14" fillId="0" borderId="8" xfId="3" applyNumberFormat="1" applyFont="1" applyFill="1" applyBorder="1" applyAlignment="1" applyProtection="1">
      <alignment horizontal="right"/>
    </xf>
    <xf numFmtId="10" fontId="14" fillId="0" borderId="10" xfId="3" applyNumberFormat="1" applyFont="1" applyFill="1" applyBorder="1" applyAlignment="1" applyProtection="1">
      <alignment horizontal="right"/>
    </xf>
    <xf numFmtId="10" fontId="14" fillId="0" borderId="9" xfId="3" applyNumberFormat="1" applyFont="1" applyFill="1" applyBorder="1" applyAlignment="1" applyProtection="1">
      <alignment horizontal="right"/>
    </xf>
    <xf numFmtId="165" fontId="7" fillId="0" borderId="0" xfId="1" applyNumberFormat="1" applyFont="1" applyProtection="1"/>
    <xf numFmtId="166" fontId="10" fillId="2" borderId="7" xfId="0" applyNumberFormat="1" applyFont="1" applyFill="1" applyBorder="1" applyAlignment="1" applyProtection="1">
      <alignment horizontal="right"/>
    </xf>
    <xf numFmtId="166" fontId="10" fillId="2" borderId="2" xfId="0" applyNumberFormat="1" applyFont="1" applyFill="1" applyBorder="1" applyAlignment="1" applyProtection="1">
      <alignment horizontal="right"/>
    </xf>
    <xf numFmtId="166" fontId="10" fillId="2" borderId="6" xfId="0" applyNumberFormat="1" applyFont="1" applyFill="1" applyBorder="1" applyAlignment="1" applyProtection="1">
      <alignment horizontal="right"/>
    </xf>
    <xf numFmtId="166" fontId="10" fillId="0" borderId="7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 applyProtection="1">
      <alignment horizontal="right"/>
    </xf>
    <xf numFmtId="166" fontId="10" fillId="0" borderId="6" xfId="0" applyNumberFormat="1" applyFont="1" applyFill="1" applyBorder="1" applyAlignment="1" applyProtection="1">
      <alignment horizontal="right"/>
    </xf>
    <xf numFmtId="10" fontId="15" fillId="0" borderId="0" xfId="2" applyNumberFormat="1" applyFont="1" applyProtection="1"/>
    <xf numFmtId="10" fontId="10" fillId="2" borderId="7" xfId="2" applyNumberFormat="1" applyFont="1" applyFill="1" applyBorder="1" applyAlignment="1" applyProtection="1">
      <alignment horizontal="right"/>
    </xf>
    <xf numFmtId="10" fontId="10" fillId="2" borderId="2" xfId="2" applyNumberFormat="1" applyFont="1" applyFill="1" applyBorder="1" applyAlignment="1" applyProtection="1">
      <alignment horizontal="right"/>
    </xf>
    <xf numFmtId="10" fontId="10" fillId="2" borderId="6" xfId="2" applyNumberFormat="1" applyFont="1" applyFill="1" applyBorder="1" applyAlignment="1" applyProtection="1">
      <alignment horizontal="right"/>
    </xf>
    <xf numFmtId="10" fontId="10" fillId="0" borderId="7" xfId="2" applyNumberFormat="1" applyFont="1" applyFill="1" applyBorder="1" applyAlignment="1" applyProtection="1">
      <alignment horizontal="right"/>
    </xf>
    <xf numFmtId="10" fontId="10" fillId="0" borderId="2" xfId="2" applyNumberFormat="1" applyFont="1" applyFill="1" applyBorder="1" applyAlignment="1" applyProtection="1">
      <alignment horizontal="right"/>
    </xf>
    <xf numFmtId="10" fontId="10" fillId="0" borderId="6" xfId="2" applyNumberFormat="1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 textRotation="90" wrapText="1"/>
    </xf>
    <xf numFmtId="0" fontId="10" fillId="0" borderId="5" xfId="0" applyFont="1" applyBorder="1" applyAlignment="1" applyProtection="1">
      <alignment horizontal="center" vertical="center" textRotation="90" wrapText="1"/>
    </xf>
    <xf numFmtId="0" fontId="11" fillId="0" borderId="0" xfId="0" applyFont="1" applyProtection="1"/>
    <xf numFmtId="0" fontId="10" fillId="0" borderId="4" xfId="0" applyFont="1" applyBorder="1" applyAlignment="1" applyProtection="1">
      <alignment horizontal="center" vertical="center" textRotation="90" wrapText="1"/>
    </xf>
    <xf numFmtId="0" fontId="10" fillId="0" borderId="13" xfId="0" applyFont="1" applyBorder="1" applyAlignment="1" applyProtection="1">
      <alignment horizontal="center" vertical="center" textRotation="90" wrapText="1"/>
    </xf>
    <xf numFmtId="166" fontId="10" fillId="2" borderId="13" xfId="0" applyNumberFormat="1" applyFont="1" applyFill="1" applyBorder="1" applyAlignment="1" applyProtection="1">
      <alignment horizontal="right"/>
    </xf>
    <xf numFmtId="166" fontId="10" fillId="2" borderId="4" xfId="0" applyNumberFormat="1" applyFont="1" applyFill="1" applyBorder="1" applyAlignment="1" applyProtection="1">
      <alignment horizontal="right"/>
    </xf>
    <xf numFmtId="166" fontId="10" fillId="2" borderId="3" xfId="0" applyNumberFormat="1" applyFont="1" applyFill="1" applyBorder="1" applyAlignment="1" applyProtection="1">
      <alignment horizontal="right"/>
    </xf>
    <xf numFmtId="166" fontId="10" fillId="2" borderId="5" xfId="0" applyNumberFormat="1" applyFont="1" applyFill="1" applyBorder="1" applyAlignment="1" applyProtection="1">
      <alignment horizontal="right"/>
    </xf>
    <xf numFmtId="166" fontId="10" fillId="0" borderId="13" xfId="0" applyNumberFormat="1" applyFont="1" applyFill="1" applyBorder="1" applyAlignment="1" applyProtection="1">
      <alignment horizontal="right"/>
    </xf>
    <xf numFmtId="166" fontId="10" fillId="0" borderId="4" xfId="0" applyNumberFormat="1" applyFont="1" applyFill="1" applyBorder="1" applyAlignment="1" applyProtection="1">
      <alignment horizontal="right"/>
    </xf>
    <xf numFmtId="166" fontId="10" fillId="0" borderId="3" xfId="0" applyNumberFormat="1" applyFont="1" applyFill="1" applyBorder="1" applyAlignment="1" applyProtection="1">
      <alignment horizontal="right"/>
    </xf>
    <xf numFmtId="166" fontId="10" fillId="0" borderId="5" xfId="0" applyNumberFormat="1" applyFont="1" applyFill="1" applyBorder="1" applyAlignment="1" applyProtection="1">
      <alignment horizontal="right"/>
    </xf>
    <xf numFmtId="3" fontId="10" fillId="0" borderId="0" xfId="0" applyNumberFormat="1" applyFont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65" fontId="10" fillId="2" borderId="7" xfId="1" applyNumberFormat="1" applyFont="1" applyFill="1" applyBorder="1" applyAlignment="1" applyProtection="1">
      <alignment horizontal="center" vertical="center"/>
    </xf>
    <xf numFmtId="165" fontId="10" fillId="0" borderId="7" xfId="1" applyNumberFormat="1" applyFont="1" applyFill="1" applyBorder="1" applyAlignment="1" applyProtection="1">
      <alignment horizontal="center" vertical="center"/>
    </xf>
    <xf numFmtId="10" fontId="10" fillId="2" borderId="7" xfId="3" applyNumberFormat="1" applyFont="1" applyFill="1" applyBorder="1" applyAlignment="1" applyProtection="1">
      <alignment horizontal="right"/>
    </xf>
    <xf numFmtId="10" fontId="10" fillId="2" borderId="2" xfId="3" applyNumberFormat="1" applyFont="1" applyFill="1" applyBorder="1" applyAlignment="1" applyProtection="1">
      <alignment horizontal="right"/>
    </xf>
    <xf numFmtId="10" fontId="10" fillId="2" borderId="6" xfId="3" applyNumberFormat="1" applyFont="1" applyFill="1" applyBorder="1" applyAlignment="1" applyProtection="1">
      <alignment horizontal="right"/>
    </xf>
    <xf numFmtId="10" fontId="10" fillId="0" borderId="7" xfId="3" applyNumberFormat="1" applyFont="1" applyFill="1" applyBorder="1" applyAlignment="1" applyProtection="1">
      <alignment horizontal="right"/>
    </xf>
    <xf numFmtId="10" fontId="10" fillId="0" borderId="2" xfId="3" applyNumberFormat="1" applyFont="1" applyFill="1" applyBorder="1" applyAlignment="1" applyProtection="1">
      <alignment horizontal="right"/>
    </xf>
    <xf numFmtId="166" fontId="12" fillId="0" borderId="0" xfId="0" applyNumberFormat="1" applyFont="1" applyProtection="1"/>
    <xf numFmtId="0" fontId="12" fillId="0" borderId="0" xfId="0" applyFont="1" applyAlignment="1" applyProtection="1">
      <alignment horizontal="right"/>
    </xf>
    <xf numFmtId="15" fontId="12" fillId="0" borderId="0" xfId="0" applyNumberFormat="1" applyFont="1" applyProtection="1"/>
    <xf numFmtId="167" fontId="12" fillId="0" borderId="0" xfId="0" applyNumberFormat="1" applyFont="1" applyProtection="1"/>
    <xf numFmtId="168" fontId="12" fillId="0" borderId="0" xfId="0" applyNumberFormat="1" applyFont="1" applyProtection="1"/>
    <xf numFmtId="167" fontId="12" fillId="3" borderId="0" xfId="0" applyNumberFormat="1" applyFont="1" applyFill="1" applyProtection="1"/>
    <xf numFmtId="167" fontId="16" fillId="0" borderId="0" xfId="0" applyNumberFormat="1" applyFont="1" applyProtection="1"/>
    <xf numFmtId="166" fontId="10" fillId="0" borderId="25" xfId="0" applyNumberFormat="1" applyFont="1" applyFill="1" applyBorder="1" applyAlignment="1" applyProtection="1">
      <alignment horizontal="right"/>
    </xf>
    <xf numFmtId="166" fontId="10" fillId="2" borderId="25" xfId="0" applyNumberFormat="1" applyFont="1" applyFill="1" applyBorder="1" applyAlignment="1" applyProtection="1">
      <alignment horizontal="right"/>
    </xf>
    <xf numFmtId="10" fontId="12" fillId="0" borderId="2" xfId="2" applyNumberFormat="1" applyFont="1" applyBorder="1" applyProtection="1"/>
    <xf numFmtId="10" fontId="12" fillId="0" borderId="6" xfId="2" applyNumberFormat="1" applyFont="1" applyBorder="1" applyProtection="1"/>
    <xf numFmtId="10" fontId="12" fillId="2" borderId="2" xfId="2" applyNumberFormat="1" applyFont="1" applyFill="1" applyBorder="1" applyProtection="1"/>
    <xf numFmtId="10" fontId="12" fillId="2" borderId="6" xfId="2" applyNumberFormat="1" applyFont="1" applyFill="1" applyBorder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horizontal="left" indent="4"/>
    </xf>
    <xf numFmtId="169" fontId="16" fillId="0" borderId="0" xfId="0" applyNumberFormat="1" applyFont="1" applyProtection="1"/>
    <xf numFmtId="169" fontId="12" fillId="0" borderId="0" xfId="0" applyNumberFormat="1" applyFont="1" applyProtection="1"/>
    <xf numFmtId="0" fontId="12" fillId="0" borderId="0" xfId="0" applyFont="1" applyFill="1" applyProtection="1"/>
    <xf numFmtId="0" fontId="12" fillId="0" borderId="14" xfId="0" applyFont="1" applyBorder="1" applyAlignment="1" applyProtection="1"/>
    <xf numFmtId="0" fontId="12" fillId="0" borderId="15" xfId="0" applyFont="1" applyBorder="1" applyAlignment="1" applyProtection="1"/>
    <xf numFmtId="0" fontId="12" fillId="0" borderId="16" xfId="0" applyFont="1" applyBorder="1" applyAlignment="1" applyProtection="1"/>
    <xf numFmtId="0" fontId="12" fillId="0" borderId="20" xfId="0" applyFont="1" applyBorder="1" applyAlignment="1" applyProtection="1">
      <alignment horizontal="center" vertical="center" textRotation="90" wrapText="1"/>
    </xf>
    <xf numFmtId="0" fontId="12" fillId="0" borderId="28" xfId="0" applyFont="1" applyBorder="1" applyAlignment="1" applyProtection="1">
      <alignment horizontal="center" vertical="center" textRotation="90" wrapText="1"/>
    </xf>
    <xf numFmtId="0" fontId="12" fillId="0" borderId="18" xfId="0" applyFont="1" applyBorder="1" applyAlignment="1" applyProtection="1">
      <alignment horizontal="center" vertical="center" textRotation="90" wrapText="1"/>
    </xf>
    <xf numFmtId="166" fontId="10" fillId="4" borderId="2" xfId="0" applyNumberFormat="1" applyFont="1" applyFill="1" applyBorder="1" applyAlignment="1" applyProtection="1">
      <alignment horizontal="right"/>
    </xf>
    <xf numFmtId="14" fontId="12" fillId="0" borderId="0" xfId="0" applyNumberFormat="1" applyFont="1" applyProtection="1"/>
    <xf numFmtId="3" fontId="12" fillId="0" borderId="0" xfId="0" applyNumberFormat="1" applyFont="1" applyProtection="1"/>
    <xf numFmtId="0" fontId="10" fillId="0" borderId="22" xfId="0" applyFont="1" applyBorder="1" applyAlignment="1" applyProtection="1"/>
    <xf numFmtId="0" fontId="17" fillId="0" borderId="0" xfId="0" applyFont="1"/>
    <xf numFmtId="0" fontId="10" fillId="0" borderId="0" xfId="20" applyFont="1"/>
    <xf numFmtId="0" fontId="9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0" fontId="10" fillId="0" borderId="3" xfId="0" applyFont="1" applyFill="1" applyBorder="1" applyAlignment="1" applyProtection="1">
      <alignment horizontal="left" indent="2"/>
    </xf>
    <xf numFmtId="0" fontId="10" fillId="0" borderId="3" xfId="0" applyFont="1" applyFill="1" applyBorder="1" applyAlignment="1" applyProtection="1">
      <alignment horizontal="left" indent="2"/>
      <protection locked="0"/>
    </xf>
    <xf numFmtId="0" fontId="10" fillId="0" borderId="3" xfId="0" applyFont="1" applyFill="1" applyBorder="1" applyAlignment="1">
      <alignment horizontal="left" wrapText="1" indent="2"/>
    </xf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Alignment="1">
      <alignment horizontal="left" indent="2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/>
    </xf>
    <xf numFmtId="0" fontId="10" fillId="0" borderId="0" xfId="20" applyFont="1" applyProtection="1"/>
    <xf numFmtId="0" fontId="12" fillId="0" borderId="3" xfId="21" applyFont="1" applyFill="1" applyBorder="1"/>
    <xf numFmtId="0" fontId="15" fillId="0" borderId="3" xfId="21" applyFont="1" applyFill="1" applyBorder="1"/>
    <xf numFmtId="0" fontId="12" fillId="0" borderId="3" xfId="21" applyFont="1" applyFill="1" applyBorder="1" applyAlignment="1">
      <alignment horizontal="left" indent="2"/>
    </xf>
    <xf numFmtId="10" fontId="17" fillId="0" borderId="3" xfId="22" applyNumberFormat="1" applyFont="1" applyBorder="1"/>
    <xf numFmtId="170" fontId="17" fillId="0" borderId="3" xfId="23" applyNumberFormat="1" applyFont="1" applyBorder="1"/>
    <xf numFmtId="0" fontId="12" fillId="0" borderId="0" xfId="21" applyFont="1"/>
    <xf numFmtId="0" fontId="17" fillId="0" borderId="3" xfId="21" applyNumberFormat="1" applyFont="1" applyFill="1" applyBorder="1" applyAlignment="1">
      <alignment horizontal="center" vertical="center" wrapText="1"/>
    </xf>
    <xf numFmtId="10" fontId="12" fillId="0" borderId="3" xfId="21" applyNumberFormat="1" applyFont="1" applyBorder="1"/>
    <xf numFmtId="0" fontId="15" fillId="0" borderId="0" xfId="0" applyFont="1" applyAlignment="1">
      <alignment horizontal="left" vertical="center"/>
    </xf>
    <xf numFmtId="0" fontId="12" fillId="0" borderId="3" xfId="21" applyFont="1" applyFill="1" applyBorder="1" applyAlignment="1">
      <alignment horizontal="left" indent="1"/>
    </xf>
    <xf numFmtId="10" fontId="12" fillId="0" borderId="3" xfId="21" applyNumberFormat="1" applyFont="1" applyFill="1" applyBorder="1"/>
    <xf numFmtId="10" fontId="17" fillId="0" borderId="3" xfId="22" applyNumberFormat="1" applyFont="1" applyFill="1" applyBorder="1"/>
    <xf numFmtId="170" fontId="17" fillId="0" borderId="3" xfId="23" applyNumberFormat="1" applyFont="1" applyFill="1" applyBorder="1"/>
    <xf numFmtId="0" fontId="12" fillId="0" borderId="0" xfId="21" applyFont="1" applyFill="1"/>
    <xf numFmtId="1" fontId="9" fillId="6" borderId="8" xfId="2" applyNumberFormat="1" applyFont="1" applyFill="1" applyBorder="1" applyAlignment="1" applyProtection="1">
      <alignment horizontal="center" vertical="center"/>
    </xf>
    <xf numFmtId="10" fontId="9" fillId="6" borderId="9" xfId="2" applyNumberFormat="1" applyFont="1" applyFill="1" applyBorder="1" applyAlignment="1" applyProtection="1">
      <alignment horizontal="left"/>
    </xf>
    <xf numFmtId="166" fontId="9" fillId="6" borderId="8" xfId="0" applyNumberFormat="1" applyFont="1" applyFill="1" applyBorder="1" applyAlignment="1" applyProtection="1">
      <alignment horizontal="right"/>
    </xf>
    <xf numFmtId="166" fontId="9" fillId="6" borderId="10" xfId="0" applyNumberFormat="1" applyFont="1" applyFill="1" applyBorder="1" applyAlignment="1" applyProtection="1">
      <alignment horizontal="right"/>
    </xf>
    <xf numFmtId="166" fontId="9" fillId="6" borderId="9" xfId="0" applyNumberFormat="1" applyFont="1" applyFill="1" applyBorder="1" applyAlignment="1" applyProtection="1">
      <alignment horizontal="right"/>
    </xf>
    <xf numFmtId="10" fontId="15" fillId="6" borderId="11" xfId="2" applyNumberFormat="1" applyFont="1" applyFill="1" applyBorder="1" applyProtection="1"/>
    <xf numFmtId="10" fontId="15" fillId="6" borderId="12" xfId="2" applyNumberFormat="1" applyFont="1" applyFill="1" applyBorder="1" applyProtection="1"/>
    <xf numFmtId="165" fontId="10" fillId="6" borderId="7" xfId="1" applyNumberFormat="1" applyFont="1" applyFill="1" applyBorder="1" applyAlignment="1" applyProtection="1">
      <alignment horizontal="center" vertical="center"/>
    </xf>
    <xf numFmtId="10" fontId="9" fillId="6" borderId="6" xfId="2" applyNumberFormat="1" applyFont="1" applyFill="1" applyBorder="1" applyAlignment="1" applyProtection="1">
      <alignment horizontal="left"/>
    </xf>
    <xf numFmtId="166" fontId="9" fillId="6" borderId="7" xfId="0" applyNumberFormat="1" applyFont="1" applyFill="1" applyBorder="1" applyAlignment="1" applyProtection="1">
      <alignment horizontal="right"/>
    </xf>
    <xf numFmtId="166" fontId="9" fillId="6" borderId="2" xfId="0" applyNumberFormat="1" applyFont="1" applyFill="1" applyBorder="1" applyAlignment="1" applyProtection="1">
      <alignment horizontal="right"/>
    </xf>
    <xf numFmtId="166" fontId="9" fillId="6" borderId="6" xfId="0" applyNumberFormat="1" applyFont="1" applyFill="1" applyBorder="1" applyAlignment="1" applyProtection="1">
      <alignment horizontal="right"/>
    </xf>
    <xf numFmtId="166" fontId="9" fillId="6" borderId="26" xfId="0" applyNumberFormat="1" applyFont="1" applyFill="1" applyBorder="1" applyAlignment="1" applyProtection="1">
      <alignment horizontal="right"/>
    </xf>
    <xf numFmtId="10" fontId="15" fillId="6" borderId="1" xfId="2" applyNumberFormat="1" applyFont="1" applyFill="1" applyBorder="1" applyProtection="1"/>
    <xf numFmtId="10" fontId="15" fillId="6" borderId="27" xfId="2" applyNumberFormat="1" applyFont="1" applyFill="1" applyBorder="1" applyProtection="1"/>
    <xf numFmtId="1" fontId="9" fillId="0" borderId="0" xfId="2" applyNumberFormat="1" applyFont="1" applyFill="1" applyBorder="1" applyAlignment="1" applyProtection="1">
      <alignment horizontal="center" vertical="center"/>
    </xf>
    <xf numFmtId="10" fontId="9" fillId="0" borderId="0" xfId="2" applyNumberFormat="1" applyFont="1" applyFill="1" applyBorder="1" applyAlignment="1" applyProtection="1">
      <alignment horizontal="left"/>
    </xf>
    <xf numFmtId="10" fontId="14" fillId="0" borderId="0" xfId="3" applyNumberFormat="1" applyFont="1" applyFill="1" applyBorder="1" applyAlignment="1" applyProtection="1">
      <alignment horizontal="right"/>
    </xf>
    <xf numFmtId="165" fontId="9" fillId="5" borderId="7" xfId="1" applyNumberFormat="1" applyFont="1" applyFill="1" applyBorder="1" applyAlignment="1" applyProtection="1">
      <alignment horizontal="center" vertical="center"/>
    </xf>
    <xf numFmtId="10" fontId="9" fillId="5" borderId="6" xfId="2" applyNumberFormat="1" applyFont="1" applyFill="1" applyBorder="1" applyAlignment="1" applyProtection="1">
      <alignment horizontal="left"/>
    </xf>
    <xf numFmtId="166" fontId="9" fillId="5" borderId="24" xfId="0" applyNumberFormat="1" applyFont="1" applyFill="1" applyBorder="1" applyAlignment="1" applyProtection="1">
      <alignment horizontal="right"/>
    </xf>
    <xf numFmtId="165" fontId="9" fillId="6" borderId="7" xfId="1" applyNumberFormat="1" applyFont="1" applyFill="1" applyBorder="1" applyAlignment="1" applyProtection="1">
      <alignment horizontal="center" vertical="center"/>
    </xf>
    <xf numFmtId="166" fontId="9" fillId="6" borderId="13" xfId="0" applyNumberFormat="1" applyFont="1" applyFill="1" applyBorder="1" applyAlignment="1" applyProtection="1">
      <alignment horizontal="right"/>
    </xf>
    <xf numFmtId="166" fontId="9" fillId="6" borderId="4" xfId="0" applyNumberFormat="1" applyFont="1" applyFill="1" applyBorder="1" applyAlignment="1" applyProtection="1">
      <alignment horizontal="right"/>
    </xf>
    <xf numFmtId="166" fontId="9" fillId="6" borderId="3" xfId="0" applyNumberFormat="1" applyFont="1" applyFill="1" applyBorder="1" applyAlignment="1" applyProtection="1">
      <alignment horizontal="right"/>
    </xf>
    <xf numFmtId="166" fontId="9" fillId="6" borderId="5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38" fontId="18" fillId="6" borderId="13" xfId="0" applyNumberFormat="1" applyFont="1" applyFill="1" applyBorder="1" applyAlignment="1" applyProtection="1">
      <alignment horizontal="center"/>
      <protection locked="0"/>
    </xf>
    <xf numFmtId="38" fontId="1" fillId="6" borderId="32" xfId="0" applyNumberFormat="1" applyFont="1" applyFill="1" applyBorder="1" applyAlignment="1" applyProtection="1">
      <protection locked="0"/>
    </xf>
    <xf numFmtId="166" fontId="10" fillId="0" borderId="3" xfId="1" applyNumberFormat="1" applyFont="1" applyFill="1" applyBorder="1" applyAlignment="1" applyProtection="1">
      <alignment horizontal="right"/>
      <protection locked="0"/>
    </xf>
    <xf numFmtId="166" fontId="9" fillId="7" borderId="3" xfId="1" applyNumberFormat="1" applyFont="1" applyFill="1" applyBorder="1" applyAlignment="1">
      <alignment horizontal="right"/>
    </xf>
    <xf numFmtId="166" fontId="10" fillId="7" borderId="3" xfId="1" applyNumberFormat="1" applyFont="1" applyFill="1" applyBorder="1" applyAlignment="1">
      <alignment horizontal="right"/>
    </xf>
    <xf numFmtId="166" fontId="1" fillId="6" borderId="32" xfId="1" applyNumberFormat="1" applyFont="1" applyFill="1" applyBorder="1" applyAlignment="1" applyProtection="1">
      <alignment horizontal="right"/>
      <protection locked="0"/>
    </xf>
    <xf numFmtId="166" fontId="18" fillId="6" borderId="13" xfId="1" applyNumberFormat="1" applyFont="1" applyFill="1" applyBorder="1" applyAlignment="1" applyProtection="1">
      <alignment horizontal="right"/>
      <protection locked="0"/>
    </xf>
    <xf numFmtId="166" fontId="10" fillId="7" borderId="3" xfId="1" applyNumberFormat="1" applyFont="1" applyFill="1" applyBorder="1" applyAlignment="1" applyProtection="1">
      <alignment horizontal="right"/>
      <protection locked="0"/>
    </xf>
    <xf numFmtId="166" fontId="10" fillId="7" borderId="3" xfId="1" applyNumberFormat="1" applyFont="1" applyFill="1" applyBorder="1" applyAlignment="1" applyProtection="1">
      <alignment horizontal="right"/>
    </xf>
    <xf numFmtId="0" fontId="10" fillId="0" borderId="36" xfId="0" applyFont="1" applyFill="1" applyBorder="1" applyAlignment="1" applyProtection="1">
      <alignment horizontal="left" indent="1"/>
    </xf>
    <xf numFmtId="0" fontId="10" fillId="0" borderId="37" xfId="0" applyFont="1" applyFill="1" applyBorder="1" applyAlignment="1" applyProtection="1">
      <alignment horizontal="left" indent="1"/>
    </xf>
    <xf numFmtId="0" fontId="9" fillId="2" borderId="3" xfId="0" applyFont="1" applyFill="1" applyBorder="1" applyAlignment="1">
      <alignment horizontal="left"/>
    </xf>
    <xf numFmtId="166" fontId="9" fillId="2" borderId="3" xfId="1" applyNumberFormat="1" applyFont="1" applyFill="1" applyBorder="1" applyAlignment="1">
      <alignment horizontal="right"/>
    </xf>
    <xf numFmtId="166" fontId="12" fillId="0" borderId="28" xfId="21" applyNumberFormat="1" applyFont="1" applyBorder="1"/>
    <xf numFmtId="166" fontId="12" fillId="0" borderId="3" xfId="21" applyNumberFormat="1" applyFont="1" applyBorder="1"/>
    <xf numFmtId="166" fontId="12" fillId="0" borderId="28" xfId="21" applyNumberFormat="1" applyFont="1" applyFill="1" applyBorder="1"/>
    <xf numFmtId="166" fontId="12" fillId="0" borderId="3" xfId="21" applyNumberFormat="1" applyFont="1" applyFill="1" applyBorder="1"/>
    <xf numFmtId="166" fontId="17" fillId="0" borderId="3" xfId="23" applyNumberFormat="1" applyFont="1" applyBorder="1"/>
    <xf numFmtId="166" fontId="17" fillId="0" borderId="3" xfId="23" applyNumberFormat="1" applyFont="1" applyFill="1" applyBorder="1"/>
    <xf numFmtId="0" fontId="12" fillId="0" borderId="29" xfId="0" applyFont="1" applyBorder="1" applyAlignment="1" applyProtection="1"/>
    <xf numFmtId="4" fontId="6" fillId="0" borderId="0" xfId="1" applyNumberFormat="1" applyBorder="1"/>
    <xf numFmtId="164" fontId="6" fillId="0" borderId="0" xfId="1"/>
    <xf numFmtId="0" fontId="12" fillId="0" borderId="29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 textRotation="90" wrapText="1"/>
    </xf>
    <xf numFmtId="0" fontId="10" fillId="0" borderId="5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textRotation="90" wrapText="1"/>
    </xf>
    <xf numFmtId="0" fontId="12" fillId="0" borderId="13" xfId="0" applyFont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 textRotation="90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left" vertical="center" indent="1"/>
    </xf>
    <xf numFmtId="0" fontId="10" fillId="0" borderId="36" xfId="0" applyFont="1" applyFill="1" applyBorder="1" applyAlignment="1" applyProtection="1">
      <alignment horizontal="left" vertical="center" indent="1"/>
    </xf>
    <xf numFmtId="0" fontId="12" fillId="0" borderId="3" xfId="21" applyFont="1" applyBorder="1" applyAlignment="1">
      <alignment horizontal="center" vertical="center" wrapText="1"/>
    </xf>
    <xf numFmtId="0" fontId="15" fillId="0" borderId="3" xfId="21" applyFont="1" applyFill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 wrapText="1"/>
    </xf>
  </cellXfs>
  <cellStyles count="24">
    <cellStyle name="Comma" xfId="1" builtinId="3"/>
    <cellStyle name="Comma 2" xfId="5"/>
    <cellStyle name="Comma 2 2" xfId="9"/>
    <cellStyle name="Comma 3" xfId="10"/>
    <cellStyle name="Comma 3 2" xfId="16"/>
    <cellStyle name="Comma 4" xfId="13"/>
    <cellStyle name="Comma 5" xfId="15"/>
    <cellStyle name="Comma 6" xfId="23"/>
    <cellStyle name="Normal" xfId="0" builtinId="0"/>
    <cellStyle name="Normal 10" xfId="7"/>
    <cellStyle name="Normal 11" xfId="18"/>
    <cellStyle name="Normal 2" xfId="4"/>
    <cellStyle name="Normal 2 2" xfId="6"/>
    <cellStyle name="Normal 3" xfId="12"/>
    <cellStyle name="Normal 4" xfId="14"/>
    <cellStyle name="Normal 4 2" xfId="11"/>
    <cellStyle name="Normal 4 2 2" xfId="17"/>
    <cellStyle name="Normal 5" xfId="21"/>
    <cellStyle name="Normal_RC-D 2" xfId="20"/>
    <cellStyle name="Percent" xfId="2" builtinId="5"/>
    <cellStyle name="Percent 2" xfId="8"/>
    <cellStyle name="Percent 2 2" xfId="3"/>
    <cellStyle name="Percent 2 3" xfId="19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pnadzem\AppData\Local\Microsoft\Windows\INetCache\Content.Outlook\TRKG25IM\FINAL%20Forms\FINREP%20Supplemental%20Form%20-%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LD-A"/>
      <sheetName val="LD-D"/>
      <sheetName val="LD-AD"/>
      <sheetName val="Validation"/>
      <sheetName val="RCS"/>
      <sheetName val="CI"/>
      <sheetName val="Countries"/>
      <sheetName val="Currency Codes"/>
      <sheetName val="Rating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6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  <row r="16">
          <cell r="C16">
            <v>9</v>
          </cell>
        </row>
      </sheetData>
      <sheetData sheetId="5" refreshError="1"/>
      <sheetData sheetId="6" refreshError="1"/>
      <sheetData sheetId="7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  <row r="260">
          <cell r="A260" t="str">
            <v>BL</v>
          </cell>
        </row>
        <row r="261">
          <cell r="A261" t="str">
            <v>TL</v>
          </cell>
        </row>
        <row r="262">
          <cell r="A262" t="str">
            <v>OT</v>
          </cell>
        </row>
      </sheetData>
      <sheetData sheetId="8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2:U59"/>
  <sheetViews>
    <sheetView tabSelected="1" view="pageBreakPreview" zoomScale="95" zoomScaleNormal="100" zoomScaleSheetLayoutView="95" workbookViewId="0">
      <selection activeCell="B13" sqref="B13"/>
    </sheetView>
  </sheetViews>
  <sheetFormatPr defaultColWidth="9.1796875" defaultRowHeight="13" x14ac:dyDescent="0.3"/>
  <cols>
    <col min="1" max="1" width="4.453125" style="7" customWidth="1"/>
    <col min="2" max="2" width="42.26953125" style="7" bestFit="1" customWidth="1"/>
    <col min="3" max="3" width="17.26953125" style="7" bestFit="1" customWidth="1"/>
    <col min="4" max="4" width="10.453125" style="7" bestFit="1" customWidth="1"/>
    <col min="5" max="5" width="10.26953125" style="7" bestFit="1" customWidth="1"/>
    <col min="6" max="6" width="9.7265625" style="7" bestFit="1" customWidth="1"/>
    <col min="7" max="7" width="10.54296875" style="7" bestFit="1" customWidth="1"/>
    <col min="8" max="8" width="10.26953125" style="7" bestFit="1" customWidth="1"/>
    <col min="9" max="9" width="10.54296875" style="7" bestFit="1" customWidth="1"/>
    <col min="10" max="11" width="10.26953125" style="7" bestFit="1" customWidth="1"/>
    <col min="12" max="12" width="11.1796875" style="7" customWidth="1"/>
    <col min="13" max="13" width="9.81640625" style="7" bestFit="1" customWidth="1"/>
    <col min="14" max="15" width="10.453125" style="7" bestFit="1" customWidth="1"/>
    <col min="16" max="16" width="9.81640625" style="7" bestFit="1" customWidth="1"/>
    <col min="17" max="17" width="10.453125" style="7" bestFit="1" customWidth="1"/>
    <col min="18" max="18" width="11" style="7" customWidth="1"/>
    <col min="19" max="19" width="12.1796875" style="7" bestFit="1" customWidth="1"/>
    <col min="20" max="16384" width="9.1796875" style="7"/>
  </cols>
  <sheetData>
    <row r="2" spans="1:10" x14ac:dyDescent="0.3">
      <c r="A2" s="7" t="s">
        <v>82</v>
      </c>
    </row>
    <row r="3" spans="1:10" x14ac:dyDescent="0.3">
      <c r="B3" s="68">
        <v>45412</v>
      </c>
    </row>
    <row r="4" spans="1:10" ht="13.5" thickBot="1" x14ac:dyDescent="0.35"/>
    <row r="5" spans="1:10" x14ac:dyDescent="0.3">
      <c r="A5" s="173" t="s">
        <v>0</v>
      </c>
      <c r="B5" s="171" t="s">
        <v>28</v>
      </c>
      <c r="C5" s="175" t="s">
        <v>27</v>
      </c>
      <c r="D5" s="176"/>
      <c r="E5" s="176"/>
      <c r="F5" s="176"/>
      <c r="G5" s="176"/>
      <c r="H5" s="176"/>
      <c r="I5" s="176"/>
      <c r="J5" s="177"/>
    </row>
    <row r="6" spans="1:10" s="12" customFormat="1" ht="117.75" customHeight="1" x14ac:dyDescent="0.3">
      <c r="A6" s="174"/>
      <c r="B6" s="172"/>
      <c r="C6" s="9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35</v>
      </c>
      <c r="J6" s="11" t="s">
        <v>36</v>
      </c>
    </row>
    <row r="7" spans="1:10" x14ac:dyDescent="0.3">
      <c r="A7" s="57">
        <f t="shared" ref="A7:A23" si="0">A30</f>
        <v>1</v>
      </c>
      <c r="B7" s="16" t="str">
        <f t="shared" ref="B7:B23" si="1">B30</f>
        <v>საქართველოს ბანკი</v>
      </c>
      <c r="C7" s="61">
        <f t="shared" ref="C7:C23" si="2">C30/C$29</f>
        <v>0.38788903285362408</v>
      </c>
      <c r="D7" s="62">
        <f t="shared" ref="D7:D21" si="3">E30/E$29</f>
        <v>0.37297426290003749</v>
      </c>
      <c r="E7" s="62">
        <f t="shared" ref="E7:E21" si="4">G30/G$29</f>
        <v>0.39322393517045473</v>
      </c>
      <c r="F7" s="62">
        <f t="shared" ref="F7:F21" si="5">H30/H$29</f>
        <v>0.41441990376236326</v>
      </c>
      <c r="G7" s="62">
        <f t="shared" ref="G7:G21" si="6">J30/J$29</f>
        <v>0.41943836481103902</v>
      </c>
      <c r="H7" s="62">
        <f t="shared" ref="H7:H21" si="7">K30/K$29</f>
        <v>0.35988672148804779</v>
      </c>
      <c r="I7" s="62">
        <f t="shared" ref="I7:I21" si="8">L30/L$29</f>
        <v>0.46127980430185772</v>
      </c>
      <c r="J7" s="60">
        <f t="shared" ref="J7:J23" si="9">O30/O$29</f>
        <v>0.35756425030697603</v>
      </c>
    </row>
    <row r="8" spans="1:10" x14ac:dyDescent="0.3">
      <c r="A8" s="56">
        <f t="shared" si="0"/>
        <v>2</v>
      </c>
      <c r="B8" s="13" t="str">
        <f t="shared" si="1"/>
        <v>თი–ბი–სი ბანკი</v>
      </c>
      <c r="C8" s="58">
        <f t="shared" si="2"/>
        <v>0.38679964889955054</v>
      </c>
      <c r="D8" s="59">
        <f t="shared" si="3"/>
        <v>0.39243743379311452</v>
      </c>
      <c r="E8" s="59">
        <f t="shared" si="4"/>
        <v>0.38983685129982781</v>
      </c>
      <c r="F8" s="59">
        <f t="shared" si="5"/>
        <v>0.38018284403175417</v>
      </c>
      <c r="G8" s="59">
        <f t="shared" si="6"/>
        <v>0.36816384992954343</v>
      </c>
      <c r="H8" s="59">
        <f t="shared" si="7"/>
        <v>0.39562471641184155</v>
      </c>
      <c r="I8" s="59">
        <f t="shared" si="8"/>
        <v>0.34886963537608978</v>
      </c>
      <c r="J8" s="60">
        <f t="shared" si="9"/>
        <v>0.36953550891231268</v>
      </c>
    </row>
    <row r="9" spans="1:10" x14ac:dyDescent="0.3">
      <c r="A9" s="57">
        <f t="shared" si="0"/>
        <v>3</v>
      </c>
      <c r="B9" s="16" t="str">
        <f t="shared" si="1"/>
        <v>ლიბერთი ბანკი</v>
      </c>
      <c r="C9" s="61">
        <f t="shared" si="2"/>
        <v>5.3517691682081092E-2</v>
      </c>
      <c r="D9" s="62">
        <f t="shared" si="3"/>
        <v>5.7436094813285821E-2</v>
      </c>
      <c r="E9" s="62">
        <f t="shared" si="4"/>
        <v>5.5423653400156099E-2</v>
      </c>
      <c r="F9" s="62">
        <f t="shared" si="5"/>
        <v>5.9172145205899924E-2</v>
      </c>
      <c r="G9" s="62">
        <f t="shared" si="6"/>
        <v>6.3887347680598866E-2</v>
      </c>
      <c r="H9" s="62">
        <f t="shared" si="7"/>
        <v>6.2888579787387044E-2</v>
      </c>
      <c r="I9" s="62">
        <f t="shared" si="8"/>
        <v>6.458908963157306E-2</v>
      </c>
      <c r="J9" s="60">
        <f t="shared" si="9"/>
        <v>4.2683777409097741E-2</v>
      </c>
    </row>
    <row r="10" spans="1:10" x14ac:dyDescent="0.3">
      <c r="A10" s="56">
        <f t="shared" si="0"/>
        <v>4</v>
      </c>
      <c r="B10" s="13" t="str">
        <f t="shared" si="1"/>
        <v>ბაზის ბანკი</v>
      </c>
      <c r="C10" s="58">
        <f t="shared" si="2"/>
        <v>4.2372739476348918E-2</v>
      </c>
      <c r="D10" s="59">
        <f t="shared" si="3"/>
        <v>4.5240736348145565E-2</v>
      </c>
      <c r="E10" s="59">
        <f t="shared" si="4"/>
        <v>4.1949469081827895E-2</v>
      </c>
      <c r="F10" s="59">
        <f t="shared" si="5"/>
        <v>4.27039698443194E-2</v>
      </c>
      <c r="G10" s="59">
        <f t="shared" si="6"/>
        <v>4.7055624449874267E-2</v>
      </c>
      <c r="H10" s="59">
        <f t="shared" si="7"/>
        <v>5.5515592957890665E-2</v>
      </c>
      <c r="I10" s="59">
        <f t="shared" si="8"/>
        <v>4.1111585953698349E-2</v>
      </c>
      <c r="J10" s="60">
        <f t="shared" si="9"/>
        <v>4.4778703409776986E-2</v>
      </c>
    </row>
    <row r="11" spans="1:10" x14ac:dyDescent="0.3">
      <c r="A11" s="57">
        <f t="shared" si="0"/>
        <v>5</v>
      </c>
      <c r="B11" s="16" t="str">
        <f t="shared" si="1"/>
        <v>კრედო ბანკი</v>
      </c>
      <c r="C11" s="61">
        <f t="shared" si="2"/>
        <v>3.0903038848164713E-2</v>
      </c>
      <c r="D11" s="62">
        <f t="shared" si="3"/>
        <v>3.8481584838637811E-2</v>
      </c>
      <c r="E11" s="62">
        <f t="shared" si="4"/>
        <v>3.1824365836488372E-2</v>
      </c>
      <c r="F11" s="62">
        <f t="shared" si="5"/>
        <v>1.79152240910774E-2</v>
      </c>
      <c r="G11" s="62">
        <f t="shared" si="6"/>
        <v>1.9346132759934916E-2</v>
      </c>
      <c r="H11" s="62">
        <f t="shared" si="7"/>
        <v>1.2719296502727391E-2</v>
      </c>
      <c r="I11" s="62">
        <f t="shared" si="8"/>
        <v>2.4002198534100769E-2</v>
      </c>
      <c r="J11" s="60">
        <f t="shared" si="9"/>
        <v>2.5666009496163482E-2</v>
      </c>
    </row>
    <row r="12" spans="1:10" x14ac:dyDescent="0.3">
      <c r="A12" s="56">
        <f t="shared" si="0"/>
        <v>6</v>
      </c>
      <c r="B12" s="13" t="str">
        <f t="shared" si="1"/>
        <v>პროკრედიტ ბანკი</v>
      </c>
      <c r="C12" s="58">
        <f t="shared" si="2"/>
        <v>2.2139316050480723E-2</v>
      </c>
      <c r="D12" s="59">
        <f t="shared" si="3"/>
        <v>2.2365624987858219E-2</v>
      </c>
      <c r="E12" s="59">
        <f t="shared" si="4"/>
        <v>2.1623932899354704E-2</v>
      </c>
      <c r="F12" s="59">
        <f t="shared" si="5"/>
        <v>2.0455123878734261E-2</v>
      </c>
      <c r="G12" s="59">
        <f t="shared" si="6"/>
        <v>2.159495816787033E-2</v>
      </c>
      <c r="H12" s="59">
        <f t="shared" si="7"/>
        <v>2.7026418924681019E-2</v>
      </c>
      <c r="I12" s="59">
        <f t="shared" si="8"/>
        <v>1.7778772351296712E-2</v>
      </c>
      <c r="J12" s="60">
        <f t="shared" si="9"/>
        <v>2.5068869566005181E-2</v>
      </c>
    </row>
    <row r="13" spans="1:10" x14ac:dyDescent="0.3">
      <c r="A13" s="57">
        <f t="shared" si="0"/>
        <v>7</v>
      </c>
      <c r="B13" s="16" t="str">
        <f t="shared" si="1"/>
        <v>ქართუ ბანკი</v>
      </c>
      <c r="C13" s="61">
        <f t="shared" si="2"/>
        <v>2.2080298035691202E-2</v>
      </c>
      <c r="D13" s="62">
        <f t="shared" si="3"/>
        <v>1.5647288945003862E-2</v>
      </c>
      <c r="E13" s="62">
        <f t="shared" si="4"/>
        <v>1.9951491028925506E-2</v>
      </c>
      <c r="F13" s="62">
        <f t="shared" si="5"/>
        <v>2.409525808066439E-2</v>
      </c>
      <c r="G13" s="62">
        <f t="shared" si="6"/>
        <v>2.6616831919996205E-2</v>
      </c>
      <c r="H13" s="62">
        <f t="shared" si="7"/>
        <v>4.0218983519485621E-2</v>
      </c>
      <c r="I13" s="62">
        <f t="shared" si="8"/>
        <v>1.7059856304593685E-2</v>
      </c>
      <c r="J13" s="60">
        <f t="shared" si="9"/>
        <v>3.4180914872484959E-2</v>
      </c>
    </row>
    <row r="14" spans="1:10" x14ac:dyDescent="0.3">
      <c r="A14" s="56">
        <f t="shared" si="0"/>
        <v>8</v>
      </c>
      <c r="B14" s="13" t="str">
        <f t="shared" si="1"/>
        <v>ტერა ბანკი</v>
      </c>
      <c r="C14" s="58">
        <f t="shared" si="2"/>
        <v>2.0817095431836258E-2</v>
      </c>
      <c r="D14" s="59">
        <f t="shared" si="3"/>
        <v>2.401678822190368E-2</v>
      </c>
      <c r="E14" s="59">
        <f t="shared" si="4"/>
        <v>2.077022712446313E-2</v>
      </c>
      <c r="F14" s="59">
        <f t="shared" si="5"/>
        <v>2.0675840805179375E-2</v>
      </c>
      <c r="G14" s="59">
        <f t="shared" si="6"/>
        <v>2.0204255779210332E-2</v>
      </c>
      <c r="H14" s="59">
        <f t="shared" si="7"/>
        <v>2.4715716319564065E-2</v>
      </c>
      <c r="I14" s="59">
        <f t="shared" si="8"/>
        <v>1.7034469142246964E-2</v>
      </c>
      <c r="J14" s="60">
        <f t="shared" si="9"/>
        <v>2.108350547178061E-2</v>
      </c>
    </row>
    <row r="15" spans="1:10" x14ac:dyDescent="0.3">
      <c r="A15" s="57">
        <f t="shared" si="0"/>
        <v>9</v>
      </c>
      <c r="B15" s="16" t="str">
        <f t="shared" si="1"/>
        <v>ხალიკ ბანკი</v>
      </c>
      <c r="C15" s="61">
        <f t="shared" si="2"/>
        <v>1.0592657851488956E-2</v>
      </c>
      <c r="D15" s="62">
        <f t="shared" si="3"/>
        <v>1.2519387905572381E-2</v>
      </c>
      <c r="E15" s="62">
        <f t="shared" si="4"/>
        <v>9.031099236603524E-3</v>
      </c>
      <c r="F15" s="62">
        <f t="shared" si="5"/>
        <v>4.6941555817588184E-3</v>
      </c>
      <c r="G15" s="62">
        <f t="shared" si="6"/>
        <v>3.3456329298692218E-3</v>
      </c>
      <c r="H15" s="62">
        <f t="shared" si="7"/>
        <v>4.8077025460371778E-3</v>
      </c>
      <c r="I15" s="62">
        <f t="shared" si="8"/>
        <v>2.3183716493624953E-3</v>
      </c>
      <c r="J15" s="60">
        <f t="shared" si="9"/>
        <v>1.9468907544515725E-2</v>
      </c>
    </row>
    <row r="16" spans="1:10" x14ac:dyDescent="0.3">
      <c r="A16" s="56">
        <f t="shared" si="0"/>
        <v>10</v>
      </c>
      <c r="B16" s="13" t="str">
        <f t="shared" si="1"/>
        <v>პაშაბანკი</v>
      </c>
      <c r="C16" s="58">
        <f t="shared" si="2"/>
        <v>6.3980759628751551E-3</v>
      </c>
      <c r="D16" s="59">
        <f t="shared" si="3"/>
        <v>5.6426883586404696E-3</v>
      </c>
      <c r="E16" s="59">
        <f t="shared" si="4"/>
        <v>5.8909155536457248E-3</v>
      </c>
      <c r="F16" s="59">
        <f t="shared" si="5"/>
        <v>6.2303073476518535E-3</v>
      </c>
      <c r="G16" s="59">
        <f t="shared" si="6"/>
        <v>3.5300126145513052E-3</v>
      </c>
      <c r="H16" s="59">
        <f t="shared" si="7"/>
        <v>5.5380344602762406E-3</v>
      </c>
      <c r="I16" s="59">
        <f t="shared" si="8"/>
        <v>2.1191611272388723E-3</v>
      </c>
      <c r="J16" s="60">
        <f t="shared" si="9"/>
        <v>9.2808895405943996E-3</v>
      </c>
    </row>
    <row r="17" spans="1:20" x14ac:dyDescent="0.3">
      <c r="A17" s="57">
        <f t="shared" si="0"/>
        <v>11</v>
      </c>
      <c r="B17" s="16" t="str">
        <f t="shared" si="1"/>
        <v>იშ ბანკ</v>
      </c>
      <c r="C17" s="61">
        <f t="shared" si="2"/>
        <v>5.7043310252058938E-3</v>
      </c>
      <c r="D17" s="62">
        <f t="shared" si="3"/>
        <v>5.6903042751437673E-3</v>
      </c>
      <c r="E17" s="62">
        <f t="shared" si="4"/>
        <v>4.7314004658177864E-3</v>
      </c>
      <c r="F17" s="62">
        <f t="shared" si="5"/>
        <v>4.4846577836021142E-3</v>
      </c>
      <c r="G17" s="62">
        <f t="shared" si="6"/>
        <v>1.8568409145244913E-3</v>
      </c>
      <c r="H17" s="62">
        <f t="shared" si="7"/>
        <v>3.1271204404873308E-3</v>
      </c>
      <c r="I17" s="62">
        <f t="shared" si="8"/>
        <v>9.6433281640656749E-4</v>
      </c>
      <c r="J17" s="60">
        <f t="shared" si="9"/>
        <v>1.1234686720853993E-2</v>
      </c>
    </row>
    <row r="18" spans="1:20" x14ac:dyDescent="0.3">
      <c r="A18" s="56">
        <f t="shared" si="0"/>
        <v>12</v>
      </c>
      <c r="B18" s="13" t="str">
        <f t="shared" si="1"/>
        <v>ვი–თი–ბი ბანკი</v>
      </c>
      <c r="C18" s="58">
        <f t="shared" si="2"/>
        <v>5.4762362131817472E-3</v>
      </c>
      <c r="D18" s="59">
        <f t="shared" si="3"/>
        <v>3.6988305152398631E-3</v>
      </c>
      <c r="E18" s="59">
        <f t="shared" si="4"/>
        <v>1.8252543469780514E-3</v>
      </c>
      <c r="F18" s="59">
        <f t="shared" si="5"/>
        <v>3.0813294535084011E-4</v>
      </c>
      <c r="G18" s="59">
        <f t="shared" si="6"/>
        <v>3.4132948507592623E-4</v>
      </c>
      <c r="H18" s="59">
        <f t="shared" si="7"/>
        <v>6.2663894253779705E-4</v>
      </c>
      <c r="I18" s="59">
        <f t="shared" si="8"/>
        <v>1.4086888089407138E-4</v>
      </c>
      <c r="J18" s="60">
        <f t="shared" si="9"/>
        <v>2.6229236695028801E-2</v>
      </c>
    </row>
    <row r="19" spans="1:20" ht="12" customHeight="1" x14ac:dyDescent="0.3">
      <c r="A19" s="57">
        <f t="shared" si="0"/>
        <v>13</v>
      </c>
      <c r="B19" s="16" t="str">
        <f t="shared" si="1"/>
        <v>ზირაათ ბანკი</v>
      </c>
      <c r="C19" s="61">
        <f t="shared" si="2"/>
        <v>2.7010696486139563E-3</v>
      </c>
      <c r="D19" s="62">
        <f t="shared" si="3"/>
        <v>2.6905215597363774E-3</v>
      </c>
      <c r="E19" s="62">
        <f t="shared" si="4"/>
        <v>2.0557557910731725E-3</v>
      </c>
      <c r="F19" s="62">
        <f t="shared" si="5"/>
        <v>2.3392421401495474E-3</v>
      </c>
      <c r="G19" s="62">
        <f t="shared" si="6"/>
        <v>2.057766110129752E-3</v>
      </c>
      <c r="H19" s="62">
        <f t="shared" si="7"/>
        <v>3.4237899333890176E-3</v>
      </c>
      <c r="I19" s="62">
        <f t="shared" si="8"/>
        <v>1.0979873373775186E-3</v>
      </c>
      <c r="J19" s="60">
        <f t="shared" si="9"/>
        <v>6.3691784706957164E-3</v>
      </c>
    </row>
    <row r="20" spans="1:20" x14ac:dyDescent="0.3">
      <c r="A20" s="56">
        <f t="shared" si="0"/>
        <v>14</v>
      </c>
      <c r="B20" s="13" t="str">
        <f t="shared" si="1"/>
        <v>სილქ ბანკი</v>
      </c>
      <c r="C20" s="58">
        <f t="shared" si="2"/>
        <v>2.1417619511012809E-3</v>
      </c>
      <c r="D20" s="59">
        <f t="shared" si="3"/>
        <v>1.1584525376800011E-3</v>
      </c>
      <c r="E20" s="59">
        <f t="shared" si="4"/>
        <v>1.6648842539063243E-3</v>
      </c>
      <c r="F20" s="59">
        <f t="shared" si="5"/>
        <v>2.0931985997655143E-3</v>
      </c>
      <c r="G20" s="59">
        <f t="shared" si="6"/>
        <v>2.3019045843446972E-3</v>
      </c>
      <c r="H20" s="59">
        <f t="shared" si="7"/>
        <v>3.274344572232231E-3</v>
      </c>
      <c r="I20" s="59">
        <f t="shared" si="8"/>
        <v>1.618660820760091E-3</v>
      </c>
      <c r="J20" s="60">
        <f t="shared" si="9"/>
        <v>4.8524418206578523E-3</v>
      </c>
    </row>
    <row r="21" spans="1:20" x14ac:dyDescent="0.3">
      <c r="A21" s="57">
        <f t="shared" si="0"/>
        <v>15</v>
      </c>
      <c r="B21" s="16" t="str">
        <f t="shared" si="1"/>
        <v>პეისერა</v>
      </c>
      <c r="C21" s="61">
        <f t="shared" si="2"/>
        <v>2.5285515229403173E-4</v>
      </c>
      <c r="D21" s="62">
        <f t="shared" si="3"/>
        <v>0</v>
      </c>
      <c r="E21" s="62">
        <f t="shared" si="4"/>
        <v>1.9160540860976006E-4</v>
      </c>
      <c r="F21" s="62">
        <f t="shared" si="5"/>
        <v>2.299959017290626E-4</v>
      </c>
      <c r="G21" s="62">
        <f t="shared" si="6"/>
        <v>2.591478634370836E-4</v>
      </c>
      <c r="H21" s="62">
        <f t="shared" si="7"/>
        <v>6.063431934148453E-4</v>
      </c>
      <c r="I21" s="62">
        <f t="shared" si="8"/>
        <v>1.520577250320032E-5</v>
      </c>
      <c r="J21" s="60">
        <f t="shared" si="9"/>
        <v>6.0101245241037506E-4</v>
      </c>
    </row>
    <row r="22" spans="1:20" x14ac:dyDescent="0.3">
      <c r="A22" s="56">
        <f t="shared" si="0"/>
        <v>16</v>
      </c>
      <c r="B22" s="13" t="str">
        <f t="shared" si="1"/>
        <v>ჰეშბანკი</v>
      </c>
      <c r="C22" s="58">
        <f t="shared" si="2"/>
        <v>1.4756313934350979E-4</v>
      </c>
      <c r="D22" s="59">
        <f t="shared" ref="D22:D23" si="10">E45/E$29</f>
        <v>0</v>
      </c>
      <c r="E22" s="59">
        <f t="shared" ref="E22:E23" si="11">G45/G$29</f>
        <v>1.5830983847054903E-6</v>
      </c>
      <c r="F22" s="59">
        <f t="shared" ref="F22:F23" si="12">H45/H$29</f>
        <v>0</v>
      </c>
      <c r="G22" s="59">
        <f t="shared" ref="G22:G23" si="13">J45/J$29</f>
        <v>0</v>
      </c>
      <c r="H22" s="59">
        <f t="shared" ref="H22:H23" si="14">K45/K$29</f>
        <v>0</v>
      </c>
      <c r="I22" s="59">
        <f t="shared" ref="I22:I23" si="15">L45/L$29</f>
        <v>0</v>
      </c>
      <c r="J22" s="60">
        <f t="shared" si="9"/>
        <v>9.7734646091215548E-4</v>
      </c>
    </row>
    <row r="23" spans="1:20" ht="13.5" thickBot="1" x14ac:dyDescent="0.35">
      <c r="A23" s="57">
        <f t="shared" si="0"/>
        <v>17</v>
      </c>
      <c r="B23" s="16" t="str">
        <f t="shared" si="1"/>
        <v>პეივბანკი</v>
      </c>
      <c r="C23" s="61">
        <f t="shared" si="2"/>
        <v>6.6587778117671822E-5</v>
      </c>
      <c r="D23" s="62">
        <f t="shared" si="10"/>
        <v>0</v>
      </c>
      <c r="E23" s="62">
        <f t="shared" si="11"/>
        <v>3.5760034823140771E-6</v>
      </c>
      <c r="F23" s="62">
        <f t="shared" si="12"/>
        <v>0</v>
      </c>
      <c r="G23" s="62">
        <f t="shared" si="13"/>
        <v>0</v>
      </c>
      <c r="H23" s="62">
        <f t="shared" si="14"/>
        <v>0</v>
      </c>
      <c r="I23" s="62">
        <f t="shared" si="15"/>
        <v>0</v>
      </c>
      <c r="J23" s="60">
        <f t="shared" si="9"/>
        <v>4.247608497332389E-4</v>
      </c>
    </row>
    <row r="24" spans="1:20" ht="13.5" thickBot="1" x14ac:dyDescent="0.35">
      <c r="A24" s="19"/>
      <c r="B24" s="20" t="str">
        <f>B29</f>
        <v>კონსოლიდირებული</v>
      </c>
      <c r="C24" s="21">
        <f t="shared" ref="C24:J24" si="16">SUM(C7:C23)</f>
        <v>0.99999999999999956</v>
      </c>
      <c r="D24" s="22">
        <f t="shared" si="16"/>
        <v>0.99999999999999978</v>
      </c>
      <c r="E24" s="22">
        <f t="shared" si="16"/>
        <v>0.99999999999999956</v>
      </c>
      <c r="F24" s="22">
        <f t="shared" si="16"/>
        <v>0.99999999999999978</v>
      </c>
      <c r="G24" s="22">
        <f t="shared" si="16"/>
        <v>1</v>
      </c>
      <c r="H24" s="22">
        <f t="shared" si="16"/>
        <v>0.99999999999999956</v>
      </c>
      <c r="I24" s="22">
        <f t="shared" si="16"/>
        <v>1</v>
      </c>
      <c r="J24" s="23">
        <f t="shared" si="16"/>
        <v>0.99999999999999989</v>
      </c>
    </row>
    <row r="25" spans="1:20" x14ac:dyDescent="0.3">
      <c r="A25" s="132"/>
      <c r="B25" s="133"/>
      <c r="C25" s="134"/>
      <c r="D25" s="134"/>
      <c r="E25" s="134"/>
      <c r="F25" s="134"/>
      <c r="G25" s="134"/>
      <c r="H25" s="134"/>
      <c r="I25" s="134"/>
      <c r="J25" s="134"/>
    </row>
    <row r="26" spans="1:20" ht="13.5" thickBot="1" x14ac:dyDescent="0.35">
      <c r="R26" s="64" t="s">
        <v>37</v>
      </c>
      <c r="S26" s="24"/>
    </row>
    <row r="27" spans="1:20" ht="13.5" thickBot="1" x14ac:dyDescent="0.35">
      <c r="A27" s="173" t="s">
        <v>0</v>
      </c>
      <c r="B27" s="171" t="s">
        <v>28</v>
      </c>
      <c r="C27" s="175" t="s">
        <v>29</v>
      </c>
      <c r="D27" s="176"/>
      <c r="E27" s="176"/>
      <c r="F27" s="177"/>
      <c r="G27" s="165" t="s">
        <v>38</v>
      </c>
      <c r="H27" s="169"/>
      <c r="I27" s="169"/>
      <c r="J27" s="169"/>
      <c r="K27" s="169"/>
      <c r="L27" s="169"/>
      <c r="M27" s="169"/>
      <c r="N27" s="170"/>
      <c r="O27" s="168" t="s">
        <v>39</v>
      </c>
      <c r="P27" s="169"/>
      <c r="Q27" s="170"/>
      <c r="R27" s="168" t="s">
        <v>40</v>
      </c>
      <c r="S27" s="169"/>
      <c r="T27" s="170"/>
    </row>
    <row r="28" spans="1:20" ht="150.75" customHeight="1" thickBot="1" x14ac:dyDescent="0.35">
      <c r="A28" s="174"/>
      <c r="B28" s="172"/>
      <c r="C28" s="9" t="s">
        <v>41</v>
      </c>
      <c r="D28" s="10" t="s">
        <v>42</v>
      </c>
      <c r="E28" s="10" t="s">
        <v>30</v>
      </c>
      <c r="F28" s="11" t="s">
        <v>43</v>
      </c>
      <c r="G28" s="84" t="s">
        <v>31</v>
      </c>
      <c r="H28" s="85" t="s">
        <v>44</v>
      </c>
      <c r="I28" s="85" t="s">
        <v>184</v>
      </c>
      <c r="J28" s="85" t="s">
        <v>33</v>
      </c>
      <c r="K28" s="85" t="s">
        <v>34</v>
      </c>
      <c r="L28" s="85" t="s">
        <v>35</v>
      </c>
      <c r="M28" s="85" t="s">
        <v>172</v>
      </c>
      <c r="N28" s="86" t="s">
        <v>45</v>
      </c>
      <c r="O28" s="84" t="s">
        <v>36</v>
      </c>
      <c r="P28" s="85" t="s">
        <v>46</v>
      </c>
      <c r="Q28" s="86" t="s">
        <v>47</v>
      </c>
      <c r="R28" s="84" t="str">
        <f>YEAR($B$3)&amp;" წლის "&amp;MONTH($B$3)&amp;" თვის წმინდა მოგება"</f>
        <v>2024 წლის 4 თვის წმინდა მოგება</v>
      </c>
      <c r="S28" s="85" t="s">
        <v>86</v>
      </c>
      <c r="T28" s="86" t="s">
        <v>87</v>
      </c>
    </row>
    <row r="29" spans="1:20" ht="13.5" thickBot="1" x14ac:dyDescent="0.35">
      <c r="A29" s="117"/>
      <c r="B29" s="118" t="s">
        <v>90</v>
      </c>
      <c r="C29" s="119">
        <v>82804344068.310287</v>
      </c>
      <c r="D29" s="120">
        <v>11445384737.571613</v>
      </c>
      <c r="E29" s="120">
        <v>55603990136.714783</v>
      </c>
      <c r="F29" s="121">
        <v>-1013637054.9084029</v>
      </c>
      <c r="G29" s="119">
        <v>70416318453.093674</v>
      </c>
      <c r="H29" s="120">
        <v>54382477191.851219</v>
      </c>
      <c r="I29" s="120">
        <v>4216932168.9813862</v>
      </c>
      <c r="J29" s="120">
        <v>48264904499.34446</v>
      </c>
      <c r="K29" s="120">
        <v>19917266790.751976</v>
      </c>
      <c r="L29" s="120">
        <v>28347637708.592476</v>
      </c>
      <c r="M29" s="120">
        <v>1907607776.1500001</v>
      </c>
      <c r="N29" s="121">
        <v>14129046945.789162</v>
      </c>
      <c r="O29" s="119">
        <v>12388025622.664244</v>
      </c>
      <c r="P29" s="120">
        <v>1178474302.96</v>
      </c>
      <c r="Q29" s="120">
        <v>15866736874.460114</v>
      </c>
      <c r="R29" s="120">
        <v>935833560.40934992</v>
      </c>
      <c r="S29" s="122">
        <v>3.4983888188909858E-2</v>
      </c>
      <c r="T29" s="123">
        <v>0.22932084718462514</v>
      </c>
    </row>
    <row r="30" spans="1:20" x14ac:dyDescent="0.3">
      <c r="A30" s="57">
        <v>1</v>
      </c>
      <c r="B30" s="16" t="s">
        <v>147</v>
      </c>
      <c r="C30" s="28">
        <v>32118896936.7356</v>
      </c>
      <c r="D30" s="29">
        <v>2986461552.0094995</v>
      </c>
      <c r="E30" s="29">
        <v>20738857235.542152</v>
      </c>
      <c r="F30" s="30">
        <v>-308038136.25669998</v>
      </c>
      <c r="G30" s="28">
        <v>27689381842.3414</v>
      </c>
      <c r="H30" s="29">
        <v>22537180964.205898</v>
      </c>
      <c r="I30" s="29">
        <v>1564063412.8</v>
      </c>
      <c r="J30" s="29">
        <v>20244152620.966</v>
      </c>
      <c r="K30" s="29">
        <v>7167959846.3264999</v>
      </c>
      <c r="L30" s="29">
        <v>13076192774.6395</v>
      </c>
      <c r="M30" s="87"/>
      <c r="N30" s="30">
        <v>4423802871.2600002</v>
      </c>
      <c r="O30" s="28">
        <v>4429515094.5515499</v>
      </c>
      <c r="P30" s="29">
        <v>27993660.18</v>
      </c>
      <c r="Q30" s="30">
        <v>6028512936.5374498</v>
      </c>
      <c r="R30" s="28">
        <v>475393056.99788702</v>
      </c>
      <c r="S30" s="72">
        <v>4.6502072604217889E-2</v>
      </c>
      <c r="T30" s="73">
        <v>0.32438714789910156</v>
      </c>
    </row>
    <row r="31" spans="1:20" x14ac:dyDescent="0.3">
      <c r="A31" s="56">
        <v>2</v>
      </c>
      <c r="B31" s="13" t="s">
        <v>148</v>
      </c>
      <c r="C31" s="25">
        <v>32028691212.98</v>
      </c>
      <c r="D31" s="26">
        <v>4975221057.7299995</v>
      </c>
      <c r="E31" s="26">
        <v>21821087197.91</v>
      </c>
      <c r="F31" s="27">
        <v>-317025430.76999998</v>
      </c>
      <c r="G31" s="25">
        <v>27450875865.880001</v>
      </c>
      <c r="H31" s="26">
        <v>20675284844.290001</v>
      </c>
      <c r="I31" s="26">
        <v>2057736396.7995601</v>
      </c>
      <c r="J31" s="26">
        <v>17769393056.9604</v>
      </c>
      <c r="K31" s="26">
        <v>7879763025.7902403</v>
      </c>
      <c r="L31" s="26">
        <v>9889630031.1701508</v>
      </c>
      <c r="M31" s="87"/>
      <c r="N31" s="27">
        <v>5950900372.0999994</v>
      </c>
      <c r="O31" s="25">
        <v>4577815352.8900003</v>
      </c>
      <c r="P31" s="26">
        <v>21015907.690000001</v>
      </c>
      <c r="Q31" s="27">
        <v>6174711899.5601997</v>
      </c>
      <c r="R31" s="25">
        <v>346982194.37</v>
      </c>
      <c r="S31" s="74">
        <v>3.3368017223414426E-2</v>
      </c>
      <c r="T31" s="75">
        <v>0.22869442905260279</v>
      </c>
    </row>
    <row r="32" spans="1:20" x14ac:dyDescent="0.3">
      <c r="A32" s="57">
        <v>3</v>
      </c>
      <c r="B32" s="16" t="s">
        <v>149</v>
      </c>
      <c r="C32" s="28">
        <v>4431497355.78479</v>
      </c>
      <c r="D32" s="29">
        <v>635845821.92999995</v>
      </c>
      <c r="E32" s="29">
        <v>3193676049.4893599</v>
      </c>
      <c r="F32" s="30">
        <v>-143631366.197431</v>
      </c>
      <c r="G32" s="28">
        <v>3902729627.6592798</v>
      </c>
      <c r="H32" s="29">
        <v>3217927837.0527611</v>
      </c>
      <c r="I32" s="29">
        <v>108678671.22304</v>
      </c>
      <c r="J32" s="29">
        <v>3083516734.5205202</v>
      </c>
      <c r="K32" s="29">
        <v>1252568621.7168801</v>
      </c>
      <c r="L32" s="29">
        <v>1830948112.8036399</v>
      </c>
      <c r="M32" s="87"/>
      <c r="N32" s="30">
        <v>593601160.57709408</v>
      </c>
      <c r="O32" s="28">
        <v>528767728.21600002</v>
      </c>
      <c r="P32" s="29">
        <v>44490459.259999998</v>
      </c>
      <c r="Q32" s="30">
        <v>503901967.83026898</v>
      </c>
      <c r="R32" s="28">
        <v>32130719.09333</v>
      </c>
      <c r="S32" s="72">
        <v>2.2757932428059867E-2</v>
      </c>
      <c r="T32" s="73">
        <v>0.18820280560265026</v>
      </c>
    </row>
    <row r="33" spans="1:21" x14ac:dyDescent="0.3">
      <c r="A33" s="56">
        <v>4</v>
      </c>
      <c r="B33" s="13" t="s">
        <v>152</v>
      </c>
      <c r="C33" s="25">
        <v>3508646898.7164698</v>
      </c>
      <c r="D33" s="26">
        <v>451909816.50199997</v>
      </c>
      <c r="E33" s="26">
        <v>2515565457.6799998</v>
      </c>
      <c r="F33" s="27">
        <v>-32967372.960000001</v>
      </c>
      <c r="G33" s="25">
        <v>2953927173.8042002</v>
      </c>
      <c r="H33" s="26">
        <v>2322347666.0602021</v>
      </c>
      <c r="I33" s="26">
        <v>0</v>
      </c>
      <c r="J33" s="26">
        <v>2271135220.2301998</v>
      </c>
      <c r="K33" s="26">
        <v>1105718875.9891</v>
      </c>
      <c r="L33" s="26">
        <v>1165416344.2411001</v>
      </c>
      <c r="M33" s="87"/>
      <c r="N33" s="27">
        <v>561660328.84399998</v>
      </c>
      <c r="O33" s="25">
        <v>554719725.19000006</v>
      </c>
      <c r="P33" s="26">
        <v>18199416</v>
      </c>
      <c r="Q33" s="27">
        <v>622964588.27999997</v>
      </c>
      <c r="R33" s="25">
        <v>24114798.59</v>
      </c>
      <c r="S33" s="74">
        <v>2.0735582780175427E-2</v>
      </c>
      <c r="T33" s="75">
        <v>0.13619904730622401</v>
      </c>
    </row>
    <row r="34" spans="1:21" x14ac:dyDescent="0.3">
      <c r="A34" s="57">
        <v>5</v>
      </c>
      <c r="B34" s="16" t="s">
        <v>155</v>
      </c>
      <c r="C34" s="28">
        <v>2558905861.5397902</v>
      </c>
      <c r="D34" s="29">
        <v>341025450.07999998</v>
      </c>
      <c r="E34" s="29">
        <v>2139729663.8127699</v>
      </c>
      <c r="F34" s="30">
        <v>-54882145.982978001</v>
      </c>
      <c r="G34" s="28">
        <v>2240954679.3099198</v>
      </c>
      <c r="H34" s="29">
        <v>974274265.51992011</v>
      </c>
      <c r="I34" s="29">
        <v>40535015.490000002</v>
      </c>
      <c r="J34" s="29">
        <v>933739250.08989799</v>
      </c>
      <c r="K34" s="29">
        <v>253333621.8355</v>
      </c>
      <c r="L34" s="29">
        <v>680405628.25439799</v>
      </c>
      <c r="M34" s="87"/>
      <c r="N34" s="30">
        <v>1196378106.3899999</v>
      </c>
      <c r="O34" s="28">
        <v>317951183.27001703</v>
      </c>
      <c r="P34" s="29">
        <v>5210230</v>
      </c>
      <c r="Q34" s="30">
        <v>381196412.26001698</v>
      </c>
      <c r="R34" s="28">
        <v>11031630.470016999</v>
      </c>
      <c r="S34" s="72">
        <v>1.3261790496783747E-2</v>
      </c>
      <c r="T34" s="73">
        <v>0.1060029441388759</v>
      </c>
    </row>
    <row r="35" spans="1:21" x14ac:dyDescent="0.3">
      <c r="A35" s="56">
        <v>6</v>
      </c>
      <c r="B35" s="13" t="s">
        <v>151</v>
      </c>
      <c r="C35" s="25">
        <v>1833231543.6810701</v>
      </c>
      <c r="D35" s="26">
        <v>412685084.691239</v>
      </c>
      <c r="E35" s="26">
        <v>1243617991.22633</v>
      </c>
      <c r="F35" s="27">
        <v>-27920803.589961</v>
      </c>
      <c r="G35" s="25">
        <v>1522677745.24929</v>
      </c>
      <c r="H35" s="26">
        <v>1112400307.7917571</v>
      </c>
      <c r="I35" s="26">
        <v>70121714.161799997</v>
      </c>
      <c r="J35" s="26">
        <v>1042278593.6396</v>
      </c>
      <c r="K35" s="26">
        <v>538292396.12150002</v>
      </c>
      <c r="L35" s="26">
        <v>503986197.51810002</v>
      </c>
      <c r="M35" s="87"/>
      <c r="N35" s="27">
        <v>396469501.01497298</v>
      </c>
      <c r="O35" s="25">
        <v>310553798.51490003</v>
      </c>
      <c r="P35" s="26">
        <v>184600374.83000001</v>
      </c>
      <c r="Q35" s="27">
        <v>311525769.82380599</v>
      </c>
      <c r="R35" s="25">
        <v>12616234.944925999</v>
      </c>
      <c r="S35" s="74">
        <v>2.0876786520485992E-2</v>
      </c>
      <c r="T35" s="75">
        <v>0.12403887170509925</v>
      </c>
    </row>
    <row r="36" spans="1:21" x14ac:dyDescent="0.3">
      <c r="A36" s="57">
        <v>7</v>
      </c>
      <c r="B36" s="16" t="s">
        <v>153</v>
      </c>
      <c r="C36" s="28">
        <v>1828344595.67821</v>
      </c>
      <c r="D36" s="29">
        <v>809792238.37443793</v>
      </c>
      <c r="E36" s="29">
        <v>870051700.16432095</v>
      </c>
      <c r="F36" s="30">
        <v>-47355407.107745998</v>
      </c>
      <c r="G36" s="28">
        <v>1404910545.9068601</v>
      </c>
      <c r="H36" s="29">
        <v>1310359823.0035</v>
      </c>
      <c r="I36" s="29">
        <v>25693690.139424998</v>
      </c>
      <c r="J36" s="29">
        <v>1284658850.6937201</v>
      </c>
      <c r="K36" s="29">
        <v>801052224.81045198</v>
      </c>
      <c r="L36" s="29">
        <v>483606625.88326901</v>
      </c>
      <c r="M36" s="87"/>
      <c r="N36" s="30">
        <v>80825304.858500004</v>
      </c>
      <c r="O36" s="28">
        <v>423434049.24644899</v>
      </c>
      <c r="P36" s="29">
        <v>114430000</v>
      </c>
      <c r="Q36" s="30">
        <v>482658177.90644902</v>
      </c>
      <c r="R36" s="28">
        <v>12326270.295581</v>
      </c>
      <c r="S36" s="72">
        <v>1.9249318779923738E-2</v>
      </c>
      <c r="T36" s="73">
        <v>8.9368255222430665E-2</v>
      </c>
    </row>
    <row r="37" spans="1:21" x14ac:dyDescent="0.3">
      <c r="A37" s="56">
        <v>8</v>
      </c>
      <c r="B37" s="13" t="s">
        <v>154</v>
      </c>
      <c r="C37" s="25">
        <v>1723745932.64062</v>
      </c>
      <c r="D37" s="26">
        <v>173117606.38</v>
      </c>
      <c r="E37" s="26">
        <v>1335429255.4063001</v>
      </c>
      <c r="F37" s="27">
        <v>-31479642.039928</v>
      </c>
      <c r="G37" s="25">
        <v>1462562927.5392799</v>
      </c>
      <c r="H37" s="26">
        <v>1124403441.0100141</v>
      </c>
      <c r="I37" s="26">
        <v>133006326.42739999</v>
      </c>
      <c r="J37" s="26">
        <v>975156475.66391504</v>
      </c>
      <c r="K37" s="26">
        <v>492269515.86129999</v>
      </c>
      <c r="L37" s="26">
        <v>482886959.80261499</v>
      </c>
      <c r="M37" s="87"/>
      <c r="N37" s="27">
        <v>317623672.216892</v>
      </c>
      <c r="O37" s="25">
        <v>261183006</v>
      </c>
      <c r="P37" s="26">
        <v>121372000</v>
      </c>
      <c r="Q37" s="27">
        <v>311820547.19999999</v>
      </c>
      <c r="R37" s="25">
        <v>9461497.3234240003</v>
      </c>
      <c r="S37" s="74">
        <v>1.6747607659932516E-2</v>
      </c>
      <c r="T37" s="75">
        <v>0.11067755974045086</v>
      </c>
    </row>
    <row r="38" spans="1:21" x14ac:dyDescent="0.3">
      <c r="A38" s="57">
        <v>9</v>
      </c>
      <c r="B38" s="16" t="s">
        <v>156</v>
      </c>
      <c r="C38" s="28">
        <v>877118085.33257997</v>
      </c>
      <c r="D38" s="29">
        <v>149408682.32999998</v>
      </c>
      <c r="E38" s="29">
        <v>696127921.61915302</v>
      </c>
      <c r="F38" s="30">
        <v>-19409174.039999999</v>
      </c>
      <c r="G38" s="28">
        <v>635936759.82616496</v>
      </c>
      <c r="H38" s="29">
        <v>255279808.86000001</v>
      </c>
      <c r="I38" s="29">
        <v>49072838.189999998</v>
      </c>
      <c r="J38" s="29">
        <v>161476653.84999999</v>
      </c>
      <c r="K38" s="29">
        <v>95756294.260000005</v>
      </c>
      <c r="L38" s="29">
        <v>65720359.590000004</v>
      </c>
      <c r="M38" s="87"/>
      <c r="N38" s="30">
        <v>369514243.29000002</v>
      </c>
      <c r="O38" s="28">
        <v>241181325.506742</v>
      </c>
      <c r="P38" s="29">
        <v>76000000</v>
      </c>
      <c r="Q38" s="30">
        <v>255651289.29674199</v>
      </c>
      <c r="R38" s="28">
        <v>6372043.6467420002</v>
      </c>
      <c r="S38" s="72">
        <v>2.1689539631917228E-2</v>
      </c>
      <c r="T38" s="73">
        <v>8.0108294832454574E-2</v>
      </c>
    </row>
    <row r="39" spans="1:21" x14ac:dyDescent="0.3">
      <c r="A39" s="56">
        <v>10</v>
      </c>
      <c r="B39" s="13" t="s">
        <v>248</v>
      </c>
      <c r="C39" s="25">
        <v>529788483.40509999</v>
      </c>
      <c r="D39" s="26">
        <v>127902220.14089999</v>
      </c>
      <c r="E39" s="26">
        <v>313755987.83840001</v>
      </c>
      <c r="F39" s="27">
        <v>-9627593.2131999992</v>
      </c>
      <c r="G39" s="25">
        <v>414816585.60579997</v>
      </c>
      <c r="H39" s="26">
        <v>338819547.23189998</v>
      </c>
      <c r="I39" s="26">
        <v>110140477.251</v>
      </c>
      <c r="J39" s="26">
        <v>170375721.72279999</v>
      </c>
      <c r="K39" s="26">
        <v>110302509.8417</v>
      </c>
      <c r="L39" s="26">
        <v>60073211.881099999</v>
      </c>
      <c r="M39" s="87"/>
      <c r="N39" s="27">
        <v>54321697.956799999</v>
      </c>
      <c r="O39" s="25">
        <v>114971897.43000001</v>
      </c>
      <c r="P39" s="26">
        <v>136800000</v>
      </c>
      <c r="Q39" s="27">
        <v>128647749.3237</v>
      </c>
      <c r="R39" s="25">
        <v>2658990.438596</v>
      </c>
      <c r="S39" s="74">
        <v>1.5118937032649823E-2</v>
      </c>
      <c r="T39" s="75">
        <v>7.0297677696537206E-2</v>
      </c>
    </row>
    <row r="40" spans="1:21" x14ac:dyDescent="0.3">
      <c r="A40" s="57">
        <v>11</v>
      </c>
      <c r="B40" s="16" t="s">
        <v>249</v>
      </c>
      <c r="C40" s="28">
        <v>472343388.89068598</v>
      </c>
      <c r="D40" s="29">
        <v>73047559.557338998</v>
      </c>
      <c r="E40" s="29">
        <v>316403622.79000002</v>
      </c>
      <c r="F40" s="30">
        <v>-2571994.9867659998</v>
      </c>
      <c r="G40" s="28">
        <v>333167801.93014097</v>
      </c>
      <c r="H40" s="29">
        <v>243886799.63</v>
      </c>
      <c r="I40" s="29">
        <v>46926473.520000003</v>
      </c>
      <c r="J40" s="29">
        <v>89620249.409999996</v>
      </c>
      <c r="K40" s="29">
        <v>62283692.100000001</v>
      </c>
      <c r="L40" s="29">
        <v>27336557.309999999</v>
      </c>
      <c r="M40" s="87"/>
      <c r="N40" s="30">
        <v>78852840.599999994</v>
      </c>
      <c r="O40" s="28">
        <v>139175586.960545</v>
      </c>
      <c r="P40" s="29">
        <v>69161600</v>
      </c>
      <c r="Q40" s="30">
        <v>139024436.604853</v>
      </c>
      <c r="R40" s="28">
        <v>5128522.2759910002</v>
      </c>
      <c r="S40" s="72">
        <v>3.288326665954374E-2</v>
      </c>
      <c r="T40" s="73">
        <v>0.11236359340976887</v>
      </c>
    </row>
    <row r="41" spans="1:21" x14ac:dyDescent="0.3">
      <c r="A41" s="56">
        <v>12</v>
      </c>
      <c r="B41" s="13" t="s">
        <v>150</v>
      </c>
      <c r="C41" s="25">
        <v>453456147.59564197</v>
      </c>
      <c r="D41" s="26">
        <v>158415507.48320001</v>
      </c>
      <c r="E41" s="26">
        <v>205669735.48677701</v>
      </c>
      <c r="F41" s="27">
        <v>-14617617.695464</v>
      </c>
      <c r="G41" s="25">
        <v>128527691.3547</v>
      </c>
      <c r="H41" s="26">
        <v>16757032.8726</v>
      </c>
      <c r="I41" s="26">
        <v>0</v>
      </c>
      <c r="J41" s="26">
        <v>16474235</v>
      </c>
      <c r="K41" s="26">
        <v>12480935</v>
      </c>
      <c r="L41" s="26">
        <v>3993300</v>
      </c>
      <c r="M41" s="87"/>
      <c r="N41" s="27">
        <v>94927880.348199993</v>
      </c>
      <c r="O41" s="25">
        <v>324928456.240942</v>
      </c>
      <c r="P41" s="26">
        <v>209008277</v>
      </c>
      <c r="Q41" s="27">
        <v>375454912.80000198</v>
      </c>
      <c r="R41" s="25">
        <v>-74488.967155000006</v>
      </c>
      <c r="S41" s="74">
        <v>-4.923992358981255E-4</v>
      </c>
      <c r="T41" s="75">
        <v>-6.8901819467879414E-4</v>
      </c>
    </row>
    <row r="42" spans="1:21" x14ac:dyDescent="0.3">
      <c r="A42" s="57">
        <v>13</v>
      </c>
      <c r="B42" s="16" t="s">
        <v>157</v>
      </c>
      <c r="C42" s="28">
        <v>223660300.5363</v>
      </c>
      <c r="D42" s="29">
        <v>60866271.917599998</v>
      </c>
      <c r="E42" s="29">
        <v>149603734.27020001</v>
      </c>
      <c r="F42" s="30">
        <v>-2601760.2278</v>
      </c>
      <c r="G42" s="28">
        <v>144758754.44600001</v>
      </c>
      <c r="H42" s="29">
        <v>127213782.33289999</v>
      </c>
      <c r="I42" s="29">
        <v>8225032.7993999999</v>
      </c>
      <c r="J42" s="29">
        <v>99317884.787400007</v>
      </c>
      <c r="K42" s="29">
        <v>68192537.538800001</v>
      </c>
      <c r="L42" s="29">
        <v>31125347.248599999</v>
      </c>
      <c r="M42" s="87"/>
      <c r="N42" s="30">
        <v>10168966.332699999</v>
      </c>
      <c r="O42" s="28">
        <v>78901546.090299994</v>
      </c>
      <c r="P42" s="29">
        <v>50000000</v>
      </c>
      <c r="Q42" s="30">
        <v>78070160.210299999</v>
      </c>
      <c r="R42" s="28">
        <v>1852778.4698000001</v>
      </c>
      <c r="S42" s="72">
        <v>2.6053282641863823E-2</v>
      </c>
      <c r="T42" s="73">
        <v>7.1375313625277492E-2</v>
      </c>
    </row>
    <row r="43" spans="1:21" x14ac:dyDescent="0.3">
      <c r="A43" s="56">
        <v>14</v>
      </c>
      <c r="B43" s="13" t="s">
        <v>171</v>
      </c>
      <c r="C43" s="25">
        <v>177347193.511406</v>
      </c>
      <c r="D43" s="26">
        <v>59520774.905401997</v>
      </c>
      <c r="E43" s="26">
        <v>64414583.479010999</v>
      </c>
      <c r="F43" s="27">
        <v>-1508609.8404290001</v>
      </c>
      <c r="G43" s="25">
        <v>117235019.810609</v>
      </c>
      <c r="H43" s="26">
        <v>113833325.109763</v>
      </c>
      <c r="I43" s="26">
        <v>2732120.1797620002</v>
      </c>
      <c r="J43" s="26">
        <v>111101204.93000001</v>
      </c>
      <c r="K43" s="26">
        <v>65215994.409999996</v>
      </c>
      <c r="L43" s="26">
        <v>45885210.520000003</v>
      </c>
      <c r="M43" s="87"/>
      <c r="N43" s="27">
        <v>0</v>
      </c>
      <c r="O43" s="25">
        <v>60112173.606797002</v>
      </c>
      <c r="P43" s="26">
        <v>76211100</v>
      </c>
      <c r="Q43" s="27">
        <v>55244307.716325998</v>
      </c>
      <c r="R43" s="25">
        <v>-2481781.0897889999</v>
      </c>
      <c r="S43" s="74">
        <v>-4.2842152880050895E-2</v>
      </c>
      <c r="T43" s="75">
        <v>-0.12691174842807607</v>
      </c>
    </row>
    <row r="44" spans="1:21" x14ac:dyDescent="0.3">
      <c r="A44" s="57">
        <v>15</v>
      </c>
      <c r="B44" s="16" t="s">
        <v>174</v>
      </c>
      <c r="C44" s="28">
        <v>20937505.030000001</v>
      </c>
      <c r="D44" s="29">
        <v>19947020.210000001</v>
      </c>
      <c r="E44" s="29">
        <v>0</v>
      </c>
      <c r="F44" s="30">
        <v>0</v>
      </c>
      <c r="G44" s="28">
        <v>13492147.470000001</v>
      </c>
      <c r="H44" s="29">
        <v>12507746.880000001</v>
      </c>
      <c r="I44" s="29">
        <v>0</v>
      </c>
      <c r="J44" s="29">
        <v>12507746.880000001</v>
      </c>
      <c r="K44" s="29">
        <v>12076699.15</v>
      </c>
      <c r="L44" s="29">
        <v>431047.73</v>
      </c>
      <c r="M44" s="87"/>
      <c r="N44" s="30">
        <v>0</v>
      </c>
      <c r="O44" s="28">
        <v>7445357.6600000001</v>
      </c>
      <c r="P44" s="29">
        <v>3700005</v>
      </c>
      <c r="Q44" s="30">
        <v>7245357.6600000001</v>
      </c>
      <c r="R44" s="28">
        <v>-524225.88</v>
      </c>
      <c r="S44" s="72">
        <v>-0.1165016701250035</v>
      </c>
      <c r="T44" s="73">
        <v>-0.20392399990649057</v>
      </c>
      <c r="U44" s="77"/>
    </row>
    <row r="45" spans="1:21" x14ac:dyDescent="0.3">
      <c r="A45" s="56">
        <v>16</v>
      </c>
      <c r="B45" s="13" t="s">
        <v>282</v>
      </c>
      <c r="C45" s="25">
        <v>12218868.961999999</v>
      </c>
      <c r="D45" s="26">
        <v>4911935</v>
      </c>
      <c r="E45" s="26">
        <v>0</v>
      </c>
      <c r="F45" s="27">
        <v>0</v>
      </c>
      <c r="G45" s="25">
        <v>111475.96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87"/>
      <c r="N45" s="27">
        <v>0</v>
      </c>
      <c r="O45" s="25">
        <v>12107393</v>
      </c>
      <c r="P45" s="26">
        <v>15281273</v>
      </c>
      <c r="Q45" s="27">
        <v>5044413.16</v>
      </c>
      <c r="R45" s="25">
        <v>-1037235.34</v>
      </c>
      <c r="S45" s="74">
        <v>-0.32452747492139955</v>
      </c>
      <c r="T45" s="75">
        <v>-0.32834397703063323</v>
      </c>
    </row>
    <row r="46" spans="1:21" x14ac:dyDescent="0.3">
      <c r="A46" s="57">
        <v>17</v>
      </c>
      <c r="B46" s="16" t="s">
        <v>280</v>
      </c>
      <c r="C46" s="28">
        <v>5513757.29</v>
      </c>
      <c r="D46" s="29">
        <v>5306138.33</v>
      </c>
      <c r="E46" s="29">
        <v>0</v>
      </c>
      <c r="F46" s="30">
        <v>0</v>
      </c>
      <c r="G46" s="28">
        <v>251809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87"/>
      <c r="N46" s="30">
        <v>0</v>
      </c>
      <c r="O46" s="28">
        <v>5261948.29</v>
      </c>
      <c r="P46" s="29">
        <v>5000000</v>
      </c>
      <c r="Q46" s="30">
        <v>5061948.29</v>
      </c>
      <c r="R46" s="28">
        <v>-117445.23</v>
      </c>
      <c r="S46" s="72">
        <v>-6.3514902464980899E-2</v>
      </c>
      <c r="T46" s="73">
        <v>-6.6248603171333895E-2</v>
      </c>
      <c r="U46" s="77"/>
    </row>
    <row r="47" spans="1:21" x14ac:dyDescent="0.3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21" x14ac:dyDescent="0.3">
      <c r="K48" s="88"/>
      <c r="L48" s="89"/>
    </row>
    <row r="49" spans="3:12" x14ac:dyDescent="0.3">
      <c r="C49" s="63"/>
      <c r="K49" s="88"/>
      <c r="L49" s="89"/>
    </row>
    <row r="50" spans="3:12" x14ac:dyDescent="0.3">
      <c r="K50" s="88"/>
      <c r="L50" s="89"/>
    </row>
    <row r="51" spans="3:12" x14ac:dyDescent="0.3">
      <c r="K51" s="88"/>
      <c r="L51" s="89"/>
    </row>
    <row r="52" spans="3:12" x14ac:dyDescent="0.3">
      <c r="K52" s="88"/>
      <c r="L52" s="89"/>
    </row>
    <row r="53" spans="3:12" x14ac:dyDescent="0.3">
      <c r="K53" s="88"/>
      <c r="L53" s="89"/>
    </row>
    <row r="54" spans="3:12" x14ac:dyDescent="0.3">
      <c r="K54" s="88"/>
      <c r="L54" s="89"/>
    </row>
    <row r="55" spans="3:12" x14ac:dyDescent="0.3">
      <c r="K55" s="88"/>
      <c r="L55" s="89"/>
    </row>
    <row r="56" spans="3:12" x14ac:dyDescent="0.3">
      <c r="K56" s="88"/>
      <c r="L56" s="89"/>
    </row>
    <row r="57" spans="3:12" x14ac:dyDescent="0.3">
      <c r="K57" s="88"/>
      <c r="L57" s="89"/>
    </row>
    <row r="58" spans="3:12" x14ac:dyDescent="0.3">
      <c r="K58" s="88"/>
      <c r="L58" s="89"/>
    </row>
    <row r="59" spans="3:12" x14ac:dyDescent="0.3">
      <c r="K59" s="88"/>
      <c r="L59" s="89"/>
    </row>
  </sheetData>
  <mergeCells count="9">
    <mergeCell ref="R27:T27"/>
    <mergeCell ref="O27:Q27"/>
    <mergeCell ref="B5:B6"/>
    <mergeCell ref="A5:A6"/>
    <mergeCell ref="A27:A28"/>
    <mergeCell ref="B27:B28"/>
    <mergeCell ref="C5:J5"/>
    <mergeCell ref="C27:F27"/>
    <mergeCell ref="H27:N27"/>
  </mergeCells>
  <pageMargins left="0" right="0" top="0.25" bottom="0.25" header="0.05" footer="0.05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Z48"/>
  <sheetViews>
    <sheetView view="pageBreakPreview" topLeftCell="A6" zoomScale="115" zoomScaleNormal="100" zoomScaleSheetLayoutView="115" workbookViewId="0">
      <selection activeCell="B40" sqref="B40"/>
    </sheetView>
  </sheetViews>
  <sheetFormatPr defaultColWidth="9.1796875" defaultRowHeight="13" x14ac:dyDescent="0.3"/>
  <cols>
    <col min="1" max="1" width="5.81640625" style="7" customWidth="1"/>
    <col min="2" max="2" width="33.7265625" style="7" bestFit="1" customWidth="1"/>
    <col min="3" max="3" width="12.26953125" style="7" bestFit="1" customWidth="1"/>
    <col min="4" max="5" width="12.7265625" style="7" bestFit="1" customWidth="1"/>
    <col min="6" max="6" width="11.81640625" style="7" bestFit="1" customWidth="1"/>
    <col min="7" max="8" width="13.453125" style="7" bestFit="1" customWidth="1"/>
    <col min="9" max="9" width="13" style="7" bestFit="1" customWidth="1"/>
    <col min="10" max="10" width="12.54296875" style="7" bestFit="1" customWidth="1"/>
    <col min="11" max="11" width="12.26953125" style="7" bestFit="1" customWidth="1"/>
    <col min="12" max="12" width="12.54296875" style="7" bestFit="1" customWidth="1"/>
    <col min="13" max="13" width="11.54296875" style="7" bestFit="1" customWidth="1"/>
    <col min="14" max="14" width="10.81640625" style="7" bestFit="1" customWidth="1"/>
    <col min="15" max="15" width="12.54296875" style="7" bestFit="1" customWidth="1"/>
    <col min="16" max="16" width="14" style="7" bestFit="1" customWidth="1"/>
    <col min="17" max="17" width="8.7265625" style="7" bestFit="1" customWidth="1"/>
    <col min="18" max="18" width="9.453125" style="7" bestFit="1" customWidth="1"/>
    <col min="19" max="19" width="8.81640625" style="7" bestFit="1" customWidth="1"/>
    <col min="20" max="20" width="8" style="7" bestFit="1" customWidth="1"/>
    <col min="21" max="21" width="9.26953125" style="7" bestFit="1" customWidth="1"/>
    <col min="22" max="22" width="12.26953125" style="7" bestFit="1" customWidth="1"/>
    <col min="23" max="23" width="6.7265625" style="7" bestFit="1" customWidth="1"/>
    <col min="24" max="24" width="7.26953125" style="7" bestFit="1" customWidth="1"/>
    <col min="25" max="26" width="12.1796875" style="7" bestFit="1" customWidth="1"/>
    <col min="27" max="16384" width="9.1796875" style="7"/>
  </cols>
  <sheetData>
    <row r="1" spans="1:10" x14ac:dyDescent="0.3">
      <c r="C1" s="65"/>
    </row>
    <row r="2" spans="1:10" x14ac:dyDescent="0.3">
      <c r="A2" s="7" t="s">
        <v>84</v>
      </c>
    </row>
    <row r="3" spans="1:10" x14ac:dyDescent="0.3">
      <c r="B3" s="79">
        <f>BS!B3</f>
        <v>45412</v>
      </c>
    </row>
    <row r="4" spans="1:10" ht="13.5" thickBot="1" x14ac:dyDescent="0.35"/>
    <row r="5" spans="1:10" x14ac:dyDescent="0.3">
      <c r="A5" s="173" t="s">
        <v>0</v>
      </c>
      <c r="B5" s="171" t="s">
        <v>49</v>
      </c>
      <c r="C5" s="175" t="s">
        <v>48</v>
      </c>
      <c r="D5" s="176"/>
      <c r="E5" s="176"/>
      <c r="F5" s="176"/>
      <c r="G5" s="176"/>
      <c r="H5" s="176"/>
      <c r="I5" s="176"/>
      <c r="J5" s="177"/>
    </row>
    <row r="6" spans="1:10" s="12" customFormat="1" ht="57.5" x14ac:dyDescent="0.3">
      <c r="A6" s="174"/>
      <c r="B6" s="172"/>
      <c r="C6" s="9" t="s">
        <v>1</v>
      </c>
      <c r="D6" s="10" t="s">
        <v>6</v>
      </c>
      <c r="E6" s="10" t="s">
        <v>7</v>
      </c>
      <c r="F6" s="10" t="s">
        <v>26</v>
      </c>
      <c r="G6" s="10" t="s">
        <v>50</v>
      </c>
      <c r="H6" s="10" t="s">
        <v>25</v>
      </c>
      <c r="I6" s="10" t="s">
        <v>8</v>
      </c>
      <c r="J6" s="9" t="s">
        <v>10</v>
      </c>
    </row>
    <row r="7" spans="1:10" x14ac:dyDescent="0.3">
      <c r="A7" s="56">
        <v>1</v>
      </c>
      <c r="B7" s="13" t="str">
        <f>B30</f>
        <v>Bank of Georgia</v>
      </c>
      <c r="C7" s="32">
        <f>BS!C7</f>
        <v>0.38788903285362408</v>
      </c>
      <c r="D7" s="33">
        <f>BS!D7</f>
        <v>0.37297426290003749</v>
      </c>
      <c r="E7" s="33">
        <f>BS!E7</f>
        <v>0.39322393517045473</v>
      </c>
      <c r="F7" s="33">
        <f>BS!F7</f>
        <v>0.41441990376236326</v>
      </c>
      <c r="G7" s="33">
        <f>BS!G7</f>
        <v>0.41943836481103902</v>
      </c>
      <c r="H7" s="33">
        <f>BS!H7</f>
        <v>0.35988672148804779</v>
      </c>
      <c r="I7" s="33">
        <f>BS!I7</f>
        <v>0.46127980430185772</v>
      </c>
      <c r="J7" s="34">
        <f>BS!J7</f>
        <v>0.35756425030697603</v>
      </c>
    </row>
    <row r="8" spans="1:10" x14ac:dyDescent="0.3">
      <c r="A8" s="57">
        <v>2</v>
      </c>
      <c r="B8" s="16" t="str">
        <f t="shared" ref="B8:B23" si="0">B31</f>
        <v>TBC Bank</v>
      </c>
      <c r="C8" s="35">
        <f>BS!C8</f>
        <v>0.38679964889955054</v>
      </c>
      <c r="D8" s="36">
        <f>BS!D8</f>
        <v>0.39243743379311452</v>
      </c>
      <c r="E8" s="36">
        <f>BS!E8</f>
        <v>0.38983685129982781</v>
      </c>
      <c r="F8" s="36">
        <f>BS!F8</f>
        <v>0.38018284403175417</v>
      </c>
      <c r="G8" s="36">
        <f>BS!G8</f>
        <v>0.36816384992954343</v>
      </c>
      <c r="H8" s="36">
        <f>BS!H8</f>
        <v>0.39562471641184155</v>
      </c>
      <c r="I8" s="36">
        <f>BS!I8</f>
        <v>0.34886963537608978</v>
      </c>
      <c r="J8" s="37">
        <f>BS!J8</f>
        <v>0.36953550891231268</v>
      </c>
    </row>
    <row r="9" spans="1:10" x14ac:dyDescent="0.3">
      <c r="A9" s="56">
        <v>3</v>
      </c>
      <c r="B9" s="13" t="str">
        <f t="shared" si="0"/>
        <v>Liberty Bank</v>
      </c>
      <c r="C9" s="32">
        <f>BS!C9</f>
        <v>5.3517691682081092E-2</v>
      </c>
      <c r="D9" s="33">
        <f>BS!D9</f>
        <v>5.7436094813285821E-2</v>
      </c>
      <c r="E9" s="33">
        <f>BS!E9</f>
        <v>5.5423653400156099E-2</v>
      </c>
      <c r="F9" s="33">
        <f>BS!F9</f>
        <v>5.9172145205899924E-2</v>
      </c>
      <c r="G9" s="33">
        <f>BS!G9</f>
        <v>6.3887347680598866E-2</v>
      </c>
      <c r="H9" s="33">
        <f>BS!H9</f>
        <v>6.2888579787387044E-2</v>
      </c>
      <c r="I9" s="33">
        <f>BS!I9</f>
        <v>6.458908963157306E-2</v>
      </c>
      <c r="J9" s="34">
        <f>BS!J9</f>
        <v>4.2683777409097741E-2</v>
      </c>
    </row>
    <row r="10" spans="1:10" x14ac:dyDescent="0.3">
      <c r="A10" s="57">
        <v>4</v>
      </c>
      <c r="B10" s="16" t="str">
        <f t="shared" si="0"/>
        <v>Basis Bank</v>
      </c>
      <c r="C10" s="35">
        <f>BS!C10</f>
        <v>4.2372739476348918E-2</v>
      </c>
      <c r="D10" s="36">
        <f>BS!D10</f>
        <v>4.5240736348145565E-2</v>
      </c>
      <c r="E10" s="36">
        <f>BS!E10</f>
        <v>4.1949469081827895E-2</v>
      </c>
      <c r="F10" s="36">
        <f>BS!F10</f>
        <v>4.27039698443194E-2</v>
      </c>
      <c r="G10" s="36">
        <f>BS!G10</f>
        <v>4.7055624449874267E-2</v>
      </c>
      <c r="H10" s="36">
        <f>BS!H10</f>
        <v>5.5515592957890665E-2</v>
      </c>
      <c r="I10" s="36">
        <f>BS!I10</f>
        <v>4.1111585953698349E-2</v>
      </c>
      <c r="J10" s="37">
        <f>BS!J10</f>
        <v>4.4778703409776986E-2</v>
      </c>
    </row>
    <row r="11" spans="1:10" x14ac:dyDescent="0.3">
      <c r="A11" s="56">
        <v>5</v>
      </c>
      <c r="B11" s="13" t="str">
        <f t="shared" si="0"/>
        <v>Credo Bank</v>
      </c>
      <c r="C11" s="32">
        <f>BS!C11</f>
        <v>3.0903038848164713E-2</v>
      </c>
      <c r="D11" s="33">
        <f>BS!D11</f>
        <v>3.8481584838637811E-2</v>
      </c>
      <c r="E11" s="33">
        <f>BS!E11</f>
        <v>3.1824365836488372E-2</v>
      </c>
      <c r="F11" s="33">
        <f>BS!F11</f>
        <v>1.79152240910774E-2</v>
      </c>
      <c r="G11" s="33">
        <f>BS!G11</f>
        <v>1.9346132759934916E-2</v>
      </c>
      <c r="H11" s="33">
        <f>BS!H11</f>
        <v>1.2719296502727391E-2</v>
      </c>
      <c r="I11" s="33">
        <f>BS!I11</f>
        <v>2.4002198534100769E-2</v>
      </c>
      <c r="J11" s="34">
        <f>BS!J11</f>
        <v>2.5666009496163482E-2</v>
      </c>
    </row>
    <row r="12" spans="1:10" x14ac:dyDescent="0.3">
      <c r="A12" s="57">
        <v>6</v>
      </c>
      <c r="B12" s="16" t="str">
        <f t="shared" si="0"/>
        <v>ProCredit Bank</v>
      </c>
      <c r="C12" s="35">
        <f>BS!C12</f>
        <v>2.2139316050480723E-2</v>
      </c>
      <c r="D12" s="36">
        <f>BS!D12</f>
        <v>2.2365624987858219E-2</v>
      </c>
      <c r="E12" s="36">
        <f>BS!E12</f>
        <v>2.1623932899354704E-2</v>
      </c>
      <c r="F12" s="36">
        <f>BS!F12</f>
        <v>2.0455123878734261E-2</v>
      </c>
      <c r="G12" s="36">
        <f>BS!G12</f>
        <v>2.159495816787033E-2</v>
      </c>
      <c r="H12" s="36">
        <f>BS!H12</f>
        <v>2.7026418924681019E-2</v>
      </c>
      <c r="I12" s="36">
        <f>BS!I12</f>
        <v>1.7778772351296712E-2</v>
      </c>
      <c r="J12" s="37">
        <f>BS!J12</f>
        <v>2.5068869566005181E-2</v>
      </c>
    </row>
    <row r="13" spans="1:10" x14ac:dyDescent="0.3">
      <c r="A13" s="56">
        <v>7</v>
      </c>
      <c r="B13" s="13" t="str">
        <f t="shared" si="0"/>
        <v>Cartu Bank</v>
      </c>
      <c r="C13" s="32">
        <f>BS!C13</f>
        <v>2.2080298035691202E-2</v>
      </c>
      <c r="D13" s="33">
        <f>BS!D13</f>
        <v>1.5647288945003862E-2</v>
      </c>
      <c r="E13" s="33">
        <f>BS!E13</f>
        <v>1.9951491028925506E-2</v>
      </c>
      <c r="F13" s="33">
        <f>BS!F13</f>
        <v>2.409525808066439E-2</v>
      </c>
      <c r="G13" s="33">
        <f>BS!G13</f>
        <v>2.6616831919996205E-2</v>
      </c>
      <c r="H13" s="33">
        <f>BS!H13</f>
        <v>4.0218983519485621E-2</v>
      </c>
      <c r="I13" s="33">
        <f>BS!I13</f>
        <v>1.7059856304593685E-2</v>
      </c>
      <c r="J13" s="34">
        <f>BS!J13</f>
        <v>3.4180914872484959E-2</v>
      </c>
    </row>
    <row r="14" spans="1:10" x14ac:dyDescent="0.3">
      <c r="A14" s="57">
        <v>8</v>
      </c>
      <c r="B14" s="16" t="str">
        <f t="shared" si="0"/>
        <v>Tera bank</v>
      </c>
      <c r="C14" s="35">
        <f>BS!C14</f>
        <v>2.0817095431836258E-2</v>
      </c>
      <c r="D14" s="36">
        <f>BS!D14</f>
        <v>2.401678822190368E-2</v>
      </c>
      <c r="E14" s="36">
        <f>BS!E14</f>
        <v>2.077022712446313E-2</v>
      </c>
      <c r="F14" s="36">
        <f>BS!F14</f>
        <v>2.0675840805179375E-2</v>
      </c>
      <c r="G14" s="36">
        <f>BS!G14</f>
        <v>2.0204255779210332E-2</v>
      </c>
      <c r="H14" s="36">
        <f>BS!H14</f>
        <v>2.4715716319564065E-2</v>
      </c>
      <c r="I14" s="36">
        <f>BS!I14</f>
        <v>1.7034469142246964E-2</v>
      </c>
      <c r="J14" s="37">
        <f>BS!J14</f>
        <v>2.108350547178061E-2</v>
      </c>
    </row>
    <row r="15" spans="1:10" x14ac:dyDescent="0.3">
      <c r="A15" s="56">
        <v>9</v>
      </c>
      <c r="B15" s="13" t="str">
        <f t="shared" si="0"/>
        <v>HALYK Bank</v>
      </c>
      <c r="C15" s="32">
        <f>BS!C15</f>
        <v>1.0592657851488956E-2</v>
      </c>
      <c r="D15" s="33">
        <f>BS!D15</f>
        <v>1.2519387905572381E-2</v>
      </c>
      <c r="E15" s="33">
        <f>BS!E15</f>
        <v>9.031099236603524E-3</v>
      </c>
      <c r="F15" s="33">
        <f>BS!F15</f>
        <v>4.6941555817588184E-3</v>
      </c>
      <c r="G15" s="33">
        <f>BS!G15</f>
        <v>3.3456329298692218E-3</v>
      </c>
      <c r="H15" s="33">
        <f>BS!H15</f>
        <v>4.8077025460371778E-3</v>
      </c>
      <c r="I15" s="33">
        <f>BS!I15</f>
        <v>2.3183716493624953E-3</v>
      </c>
      <c r="J15" s="34">
        <f>BS!J15</f>
        <v>1.9468907544515725E-2</v>
      </c>
    </row>
    <row r="16" spans="1:10" x14ac:dyDescent="0.3">
      <c r="A16" s="57">
        <v>10</v>
      </c>
      <c r="B16" s="16" t="str">
        <f t="shared" si="0"/>
        <v>Pasha Bank</v>
      </c>
      <c r="C16" s="35">
        <f>BS!C16</f>
        <v>6.3980759628751551E-3</v>
      </c>
      <c r="D16" s="36">
        <f>BS!D16</f>
        <v>5.6426883586404696E-3</v>
      </c>
      <c r="E16" s="36">
        <f>BS!E16</f>
        <v>5.8909155536457248E-3</v>
      </c>
      <c r="F16" s="36">
        <f>BS!F16</f>
        <v>6.2303073476518535E-3</v>
      </c>
      <c r="G16" s="36">
        <f>BS!G16</f>
        <v>3.5300126145513052E-3</v>
      </c>
      <c r="H16" s="36">
        <f>BS!H16</f>
        <v>5.5380344602762406E-3</v>
      </c>
      <c r="I16" s="36">
        <f>BS!I16</f>
        <v>2.1191611272388723E-3</v>
      </c>
      <c r="J16" s="37">
        <f>BS!J16</f>
        <v>9.2808895405943996E-3</v>
      </c>
    </row>
    <row r="17" spans="1:26" x14ac:dyDescent="0.3">
      <c r="A17" s="56">
        <v>11</v>
      </c>
      <c r="B17" s="13" t="str">
        <f t="shared" si="0"/>
        <v>IS Bank</v>
      </c>
      <c r="C17" s="32">
        <f>BS!C17</f>
        <v>5.7043310252058938E-3</v>
      </c>
      <c r="D17" s="33">
        <f>BS!D17</f>
        <v>5.6903042751437673E-3</v>
      </c>
      <c r="E17" s="33">
        <f>BS!E17</f>
        <v>4.7314004658177864E-3</v>
      </c>
      <c r="F17" s="33">
        <f>BS!F17</f>
        <v>4.4846577836021142E-3</v>
      </c>
      <c r="G17" s="33">
        <f>BS!G17</f>
        <v>1.8568409145244913E-3</v>
      </c>
      <c r="H17" s="33">
        <f>BS!H17</f>
        <v>3.1271204404873308E-3</v>
      </c>
      <c r="I17" s="33">
        <f>BS!I17</f>
        <v>9.6433281640656749E-4</v>
      </c>
      <c r="J17" s="34">
        <f>BS!J17</f>
        <v>1.1234686720853993E-2</v>
      </c>
    </row>
    <row r="18" spans="1:26" x14ac:dyDescent="0.3">
      <c r="A18" s="57">
        <v>12</v>
      </c>
      <c r="B18" s="16" t="str">
        <f t="shared" si="0"/>
        <v>VTB Bank Georgia</v>
      </c>
      <c r="C18" s="35">
        <f>BS!C18</f>
        <v>5.4762362131817472E-3</v>
      </c>
      <c r="D18" s="36">
        <f>BS!D18</f>
        <v>3.6988305152398631E-3</v>
      </c>
      <c r="E18" s="36">
        <f>BS!E18</f>
        <v>1.8252543469780514E-3</v>
      </c>
      <c r="F18" s="36">
        <f>BS!F18</f>
        <v>3.0813294535084011E-4</v>
      </c>
      <c r="G18" s="36">
        <f>BS!G18</f>
        <v>3.4132948507592623E-4</v>
      </c>
      <c r="H18" s="36">
        <f>BS!H18</f>
        <v>6.2663894253779705E-4</v>
      </c>
      <c r="I18" s="36">
        <f>BS!I18</f>
        <v>1.4086888089407138E-4</v>
      </c>
      <c r="J18" s="37">
        <f>BS!J18</f>
        <v>2.6229236695028801E-2</v>
      </c>
    </row>
    <row r="19" spans="1:26" x14ac:dyDescent="0.3">
      <c r="A19" s="56">
        <v>13</v>
      </c>
      <c r="B19" s="13" t="str">
        <f t="shared" si="0"/>
        <v>Ziraat Bank</v>
      </c>
      <c r="C19" s="32">
        <f>BS!C19</f>
        <v>2.7010696486139563E-3</v>
      </c>
      <c r="D19" s="33">
        <f>BS!D19</f>
        <v>2.6905215597363774E-3</v>
      </c>
      <c r="E19" s="33">
        <f>BS!E19</f>
        <v>2.0557557910731725E-3</v>
      </c>
      <c r="F19" s="33">
        <f>BS!F19</f>
        <v>2.3392421401495474E-3</v>
      </c>
      <c r="G19" s="33">
        <f>BS!G19</f>
        <v>2.057766110129752E-3</v>
      </c>
      <c r="H19" s="33">
        <f>BS!H19</f>
        <v>3.4237899333890176E-3</v>
      </c>
      <c r="I19" s="33">
        <f>BS!I19</f>
        <v>1.0979873373775186E-3</v>
      </c>
      <c r="J19" s="34">
        <f>BS!J19</f>
        <v>6.3691784706957164E-3</v>
      </c>
    </row>
    <row r="20" spans="1:26" x14ac:dyDescent="0.3">
      <c r="A20" s="57">
        <v>14</v>
      </c>
      <c r="B20" s="16" t="str">
        <f t="shared" si="0"/>
        <v>Silk Bank</v>
      </c>
      <c r="C20" s="35">
        <f>BS!C20</f>
        <v>2.1417619511012809E-3</v>
      </c>
      <c r="D20" s="36">
        <f>BS!D20</f>
        <v>1.1584525376800011E-3</v>
      </c>
      <c r="E20" s="36">
        <f>BS!E20</f>
        <v>1.6648842539063243E-3</v>
      </c>
      <c r="F20" s="36">
        <f>BS!F20</f>
        <v>2.0931985997655143E-3</v>
      </c>
      <c r="G20" s="36">
        <f>BS!G20</f>
        <v>2.3019045843446972E-3</v>
      </c>
      <c r="H20" s="36">
        <f>BS!H20</f>
        <v>3.274344572232231E-3</v>
      </c>
      <c r="I20" s="36">
        <f>BS!I20</f>
        <v>1.618660820760091E-3</v>
      </c>
      <c r="J20" s="37">
        <f>BS!J20</f>
        <v>4.8524418206578523E-3</v>
      </c>
    </row>
    <row r="21" spans="1:26" x14ac:dyDescent="0.3">
      <c r="A21" s="56">
        <v>15</v>
      </c>
      <c r="B21" s="13" t="str">
        <f t="shared" si="0"/>
        <v>Paysera</v>
      </c>
      <c r="C21" s="32">
        <f>BS!C21</f>
        <v>2.5285515229403173E-4</v>
      </c>
      <c r="D21" s="33">
        <f>BS!D21</f>
        <v>0</v>
      </c>
      <c r="E21" s="33">
        <f>BS!E21</f>
        <v>1.9160540860976006E-4</v>
      </c>
      <c r="F21" s="33">
        <f>BS!F21</f>
        <v>2.299959017290626E-4</v>
      </c>
      <c r="G21" s="33">
        <f>BS!G21</f>
        <v>2.591478634370836E-4</v>
      </c>
      <c r="H21" s="33">
        <f>BS!H21</f>
        <v>6.063431934148453E-4</v>
      </c>
      <c r="I21" s="33">
        <f>BS!I21</f>
        <v>1.520577250320032E-5</v>
      </c>
      <c r="J21" s="34">
        <f>BS!J21</f>
        <v>6.0101245241037506E-4</v>
      </c>
    </row>
    <row r="22" spans="1:26" s="80" customFormat="1" x14ac:dyDescent="0.3">
      <c r="A22" s="57">
        <v>16</v>
      </c>
      <c r="B22" s="16" t="str">
        <f t="shared" si="0"/>
        <v>HashBank</v>
      </c>
      <c r="C22" s="35">
        <f>BS!C22</f>
        <v>1.4756313934350979E-4</v>
      </c>
      <c r="D22" s="36">
        <f>BS!D22</f>
        <v>0</v>
      </c>
      <c r="E22" s="36">
        <f>BS!E22</f>
        <v>1.5830983847054903E-6</v>
      </c>
      <c r="F22" s="36">
        <f>BS!F22</f>
        <v>0</v>
      </c>
      <c r="G22" s="36">
        <f>BS!G22</f>
        <v>0</v>
      </c>
      <c r="H22" s="36">
        <f>BS!H22</f>
        <v>0</v>
      </c>
      <c r="I22" s="36">
        <f>BS!I22</f>
        <v>0</v>
      </c>
      <c r="J22" s="37">
        <f>BS!J22</f>
        <v>9.7734646091215548E-4</v>
      </c>
    </row>
    <row r="23" spans="1:26" ht="13.5" thickBot="1" x14ac:dyDescent="0.35">
      <c r="A23" s="56">
        <v>17</v>
      </c>
      <c r="B23" s="13" t="str">
        <f t="shared" si="0"/>
        <v>PaveBank</v>
      </c>
      <c r="C23" s="32">
        <f>BS!C23</f>
        <v>6.6587778117671822E-5</v>
      </c>
      <c r="D23" s="33">
        <f>BS!D23</f>
        <v>0</v>
      </c>
      <c r="E23" s="33">
        <f>BS!E23</f>
        <v>3.5760034823140771E-6</v>
      </c>
      <c r="F23" s="33">
        <f>BS!F23</f>
        <v>0</v>
      </c>
      <c r="G23" s="33">
        <f>BS!G23</f>
        <v>0</v>
      </c>
      <c r="H23" s="33">
        <f>BS!H23</f>
        <v>0</v>
      </c>
      <c r="I23" s="33">
        <f>BS!I23</f>
        <v>0</v>
      </c>
      <c r="J23" s="34">
        <f>BS!J23</f>
        <v>4.247608497332389E-4</v>
      </c>
    </row>
    <row r="24" spans="1:26" ht="13.5" thickBot="1" x14ac:dyDescent="0.35">
      <c r="A24" s="57"/>
      <c r="B24" s="20" t="s">
        <v>51</v>
      </c>
      <c r="C24" s="21">
        <f>SUM(C7:C23)</f>
        <v>0.99999999999999956</v>
      </c>
      <c r="D24" s="22">
        <f t="shared" ref="D24:J24" si="1">SUM(D7:D23)</f>
        <v>0.99999999999999978</v>
      </c>
      <c r="E24" s="22">
        <f t="shared" si="1"/>
        <v>0.99999999999999956</v>
      </c>
      <c r="F24" s="22">
        <f t="shared" si="1"/>
        <v>0.99999999999999978</v>
      </c>
      <c r="G24" s="22">
        <f t="shared" si="1"/>
        <v>1</v>
      </c>
      <c r="H24" s="22">
        <f t="shared" si="1"/>
        <v>0.99999999999999956</v>
      </c>
      <c r="I24" s="22">
        <f t="shared" si="1"/>
        <v>1</v>
      </c>
      <c r="J24" s="23">
        <f t="shared" si="1"/>
        <v>0.99999999999999989</v>
      </c>
    </row>
    <row r="25" spans="1:26" x14ac:dyDescent="0.3">
      <c r="A25" s="57"/>
      <c r="B25" s="16"/>
      <c r="P25" s="7" t="s">
        <v>54</v>
      </c>
      <c r="Y25" s="24"/>
      <c r="Z25" s="24"/>
    </row>
    <row r="26" spans="1:26" ht="13.5" thickBot="1" x14ac:dyDescent="0.35"/>
    <row r="27" spans="1:26" x14ac:dyDescent="0.3">
      <c r="A27" s="173" t="s">
        <v>0</v>
      </c>
      <c r="B27" s="171" t="s">
        <v>49</v>
      </c>
      <c r="C27" s="175" t="s">
        <v>1</v>
      </c>
      <c r="D27" s="176"/>
      <c r="E27" s="176"/>
      <c r="F27" s="177"/>
      <c r="G27" s="81" t="s">
        <v>2</v>
      </c>
      <c r="H27" s="82"/>
      <c r="I27" s="82"/>
      <c r="J27" s="82"/>
      <c r="K27" s="82"/>
      <c r="L27" s="82"/>
      <c r="M27" s="82"/>
      <c r="N27" s="83"/>
      <c r="O27" s="175" t="s">
        <v>3</v>
      </c>
      <c r="P27" s="176"/>
      <c r="Q27" s="177"/>
      <c r="R27" s="175" t="s">
        <v>4</v>
      </c>
      <c r="S27" s="176"/>
      <c r="T27" s="177"/>
    </row>
    <row r="28" spans="1:26" ht="106" x14ac:dyDescent="0.3">
      <c r="A28" s="174"/>
      <c r="B28" s="172"/>
      <c r="C28" s="9" t="s">
        <v>5</v>
      </c>
      <c r="D28" s="10" t="s">
        <v>52</v>
      </c>
      <c r="E28" s="10" t="s">
        <v>6</v>
      </c>
      <c r="F28" s="11" t="s">
        <v>9</v>
      </c>
      <c r="G28" s="9" t="s">
        <v>7</v>
      </c>
      <c r="H28" s="10" t="s">
        <v>26</v>
      </c>
      <c r="I28" s="10" t="s">
        <v>278</v>
      </c>
      <c r="J28" s="10" t="s">
        <v>50</v>
      </c>
      <c r="K28" s="10" t="s">
        <v>25</v>
      </c>
      <c r="L28" s="10" t="s">
        <v>8</v>
      </c>
      <c r="M28" s="10" t="s">
        <v>173</v>
      </c>
      <c r="N28" s="11" t="s">
        <v>53</v>
      </c>
      <c r="O28" s="9" t="s">
        <v>10</v>
      </c>
      <c r="P28" s="10" t="s">
        <v>11</v>
      </c>
      <c r="Q28" s="11" t="s">
        <v>12</v>
      </c>
      <c r="R28" s="9" t="str">
        <f>"NET Income of "&amp;MONTH($B$3)&amp;" months "&amp;YEAR($B$3)</f>
        <v>NET Income of 4 months 2024</v>
      </c>
      <c r="S28" s="10" t="s">
        <v>88</v>
      </c>
      <c r="T28" s="11" t="s">
        <v>89</v>
      </c>
    </row>
    <row r="29" spans="1:26" x14ac:dyDescent="0.3">
      <c r="A29" s="124"/>
      <c r="B29" s="125" t="s">
        <v>273</v>
      </c>
      <c r="C29" s="126">
        <f>BS!C29</f>
        <v>82804344068.310287</v>
      </c>
      <c r="D29" s="127">
        <f>BS!D29</f>
        <v>11445384737.571613</v>
      </c>
      <c r="E29" s="127">
        <f>BS!E29</f>
        <v>55603990136.714783</v>
      </c>
      <c r="F29" s="128">
        <f>BS!F29</f>
        <v>-1013637054.9084029</v>
      </c>
      <c r="G29" s="126">
        <f>BS!G29</f>
        <v>70416318453.093674</v>
      </c>
      <c r="H29" s="127">
        <f>BS!H29</f>
        <v>54382477191.851219</v>
      </c>
      <c r="I29" s="127">
        <f>BS!I29</f>
        <v>4216932168.9813862</v>
      </c>
      <c r="J29" s="127">
        <f>BS!J29</f>
        <v>48264904499.34446</v>
      </c>
      <c r="K29" s="127">
        <f>BS!K29</f>
        <v>19917266790.751976</v>
      </c>
      <c r="L29" s="127">
        <f>BS!L29</f>
        <v>28347637708.592476</v>
      </c>
      <c r="M29" s="127">
        <f>BS!M29</f>
        <v>1907607776.1500001</v>
      </c>
      <c r="N29" s="128">
        <f>BS!N29</f>
        <v>14129046945.789162</v>
      </c>
      <c r="O29" s="126">
        <f>BS!O29</f>
        <v>12388025622.664244</v>
      </c>
      <c r="P29" s="127">
        <f>BS!P29</f>
        <v>1178474302.96</v>
      </c>
      <c r="Q29" s="128">
        <f>BS!Q29</f>
        <v>15866736874.460114</v>
      </c>
      <c r="R29" s="129">
        <f>BS!R29</f>
        <v>935833560.40934992</v>
      </c>
      <c r="S29" s="130">
        <f>BS!S29</f>
        <v>3.4983888188909858E-2</v>
      </c>
      <c r="T29" s="131">
        <f>BS!T29</f>
        <v>0.22932084718462514</v>
      </c>
    </row>
    <row r="30" spans="1:26" x14ac:dyDescent="0.3">
      <c r="A30" s="57">
        <v>1</v>
      </c>
      <c r="B30" s="16" t="s">
        <v>158</v>
      </c>
      <c r="C30" s="28">
        <f>BS!C30</f>
        <v>32118896936.7356</v>
      </c>
      <c r="D30" s="29">
        <f>BS!D30</f>
        <v>2986461552.0094995</v>
      </c>
      <c r="E30" s="29">
        <f>BS!E30</f>
        <v>20738857235.542152</v>
      </c>
      <c r="F30" s="30">
        <f>BS!F30</f>
        <v>-308038136.25669998</v>
      </c>
      <c r="G30" s="28">
        <f>BS!G30</f>
        <v>27689381842.3414</v>
      </c>
      <c r="H30" s="29">
        <f>BS!H30</f>
        <v>22537180964.205898</v>
      </c>
      <c r="I30" s="29">
        <f>BS!I30</f>
        <v>1564063412.8</v>
      </c>
      <c r="J30" s="29">
        <f>BS!J30</f>
        <v>20244152620.966</v>
      </c>
      <c r="K30" s="29">
        <f>BS!K30</f>
        <v>7167959846.3264999</v>
      </c>
      <c r="L30" s="29">
        <f>BS!L30</f>
        <v>13076192774.6395</v>
      </c>
      <c r="M30" s="87"/>
      <c r="N30" s="30">
        <f>BS!N30</f>
        <v>4423802871.2600002</v>
      </c>
      <c r="O30" s="28">
        <f>BS!O30</f>
        <v>4429515094.5515499</v>
      </c>
      <c r="P30" s="29">
        <f>BS!P30</f>
        <v>27993660.18</v>
      </c>
      <c r="Q30" s="30">
        <f>BS!Q30</f>
        <v>6028512936.5374498</v>
      </c>
      <c r="R30" s="28">
        <f>BS!R30</f>
        <v>475393056.99788702</v>
      </c>
      <c r="S30" s="72">
        <f>BS!S30</f>
        <v>4.6502072604217889E-2</v>
      </c>
      <c r="T30" s="73">
        <f>BS!T30</f>
        <v>0.32438714789910156</v>
      </c>
    </row>
    <row r="31" spans="1:26" x14ac:dyDescent="0.3">
      <c r="A31" s="56">
        <v>2</v>
      </c>
      <c r="B31" s="13" t="s">
        <v>159</v>
      </c>
      <c r="C31" s="25">
        <f>BS!C31</f>
        <v>32028691212.98</v>
      </c>
      <c r="D31" s="26">
        <f>BS!D31</f>
        <v>4975221057.7299995</v>
      </c>
      <c r="E31" s="26">
        <f>BS!E31</f>
        <v>21821087197.91</v>
      </c>
      <c r="F31" s="27">
        <f>BS!F31</f>
        <v>-317025430.76999998</v>
      </c>
      <c r="G31" s="25">
        <f>BS!G31</f>
        <v>27450875865.880001</v>
      </c>
      <c r="H31" s="26">
        <f>BS!H31</f>
        <v>20675284844.290001</v>
      </c>
      <c r="I31" s="26">
        <f>BS!I31</f>
        <v>2057736396.7995601</v>
      </c>
      <c r="J31" s="26">
        <f>BS!J31</f>
        <v>17769393056.9604</v>
      </c>
      <c r="K31" s="26">
        <f>BS!K31</f>
        <v>7879763025.7902403</v>
      </c>
      <c r="L31" s="26">
        <f>BS!L31</f>
        <v>9889630031.1701508</v>
      </c>
      <c r="M31" s="87"/>
      <c r="N31" s="27">
        <f>BS!N31</f>
        <v>5950900372.0999994</v>
      </c>
      <c r="O31" s="25">
        <f>BS!O31</f>
        <v>4577815352.8900003</v>
      </c>
      <c r="P31" s="26">
        <f>BS!P31</f>
        <v>21015907.690000001</v>
      </c>
      <c r="Q31" s="27">
        <f>BS!Q31</f>
        <v>6174711899.5601997</v>
      </c>
      <c r="R31" s="25">
        <f>BS!R31</f>
        <v>346982194.37</v>
      </c>
      <c r="S31" s="74">
        <f>BS!S31</f>
        <v>3.3368017223414426E-2</v>
      </c>
      <c r="T31" s="75">
        <f>BS!T31</f>
        <v>0.22869442905260279</v>
      </c>
    </row>
    <row r="32" spans="1:26" x14ac:dyDescent="0.3">
      <c r="A32" s="57">
        <v>3</v>
      </c>
      <c r="B32" s="16" t="s">
        <v>160</v>
      </c>
      <c r="C32" s="28">
        <f>BS!C32</f>
        <v>4431497355.78479</v>
      </c>
      <c r="D32" s="29">
        <f>BS!D32</f>
        <v>635845821.92999995</v>
      </c>
      <c r="E32" s="29">
        <f>BS!E32</f>
        <v>3193676049.4893599</v>
      </c>
      <c r="F32" s="30">
        <f>BS!F32</f>
        <v>-143631366.197431</v>
      </c>
      <c r="G32" s="28">
        <f>BS!G32</f>
        <v>3902729627.6592798</v>
      </c>
      <c r="H32" s="29">
        <f>BS!H32</f>
        <v>3217927837.0527611</v>
      </c>
      <c r="I32" s="29">
        <f>BS!I32</f>
        <v>108678671.22304</v>
      </c>
      <c r="J32" s="29">
        <f>BS!J32</f>
        <v>3083516734.5205202</v>
      </c>
      <c r="K32" s="29">
        <f>BS!K32</f>
        <v>1252568621.7168801</v>
      </c>
      <c r="L32" s="29">
        <f>BS!L32</f>
        <v>1830948112.8036399</v>
      </c>
      <c r="M32" s="87"/>
      <c r="N32" s="30">
        <f>BS!N32</f>
        <v>593601160.57709408</v>
      </c>
      <c r="O32" s="28">
        <f>BS!O32</f>
        <v>528767728.21600002</v>
      </c>
      <c r="P32" s="29">
        <f>BS!P32</f>
        <v>44490459.259999998</v>
      </c>
      <c r="Q32" s="30">
        <f>BS!Q32</f>
        <v>503901967.83026898</v>
      </c>
      <c r="R32" s="28">
        <f>BS!R32</f>
        <v>32130719.09333</v>
      </c>
      <c r="S32" s="72">
        <f>BS!S32</f>
        <v>2.2757932428059867E-2</v>
      </c>
      <c r="T32" s="73">
        <f>BS!T32</f>
        <v>0.18820280560265026</v>
      </c>
    </row>
    <row r="33" spans="1:21" x14ac:dyDescent="0.3">
      <c r="A33" s="56">
        <v>4</v>
      </c>
      <c r="B33" s="13" t="s">
        <v>163</v>
      </c>
      <c r="C33" s="25">
        <f>BS!C33</f>
        <v>3508646898.7164698</v>
      </c>
      <c r="D33" s="26">
        <f>BS!D33</f>
        <v>451909816.50199997</v>
      </c>
      <c r="E33" s="26">
        <f>BS!E33</f>
        <v>2515565457.6799998</v>
      </c>
      <c r="F33" s="27">
        <f>BS!F33</f>
        <v>-32967372.960000001</v>
      </c>
      <c r="G33" s="25">
        <f>BS!G33</f>
        <v>2953927173.8042002</v>
      </c>
      <c r="H33" s="26">
        <f>BS!H33</f>
        <v>2322347666.0602021</v>
      </c>
      <c r="I33" s="26">
        <f>BS!I33</f>
        <v>0</v>
      </c>
      <c r="J33" s="26">
        <f>BS!J33</f>
        <v>2271135220.2301998</v>
      </c>
      <c r="K33" s="26">
        <f>BS!K33</f>
        <v>1105718875.9891</v>
      </c>
      <c r="L33" s="26">
        <f>BS!L33</f>
        <v>1165416344.2411001</v>
      </c>
      <c r="M33" s="87"/>
      <c r="N33" s="27">
        <f>BS!N33</f>
        <v>561660328.84399998</v>
      </c>
      <c r="O33" s="25">
        <f>BS!O33</f>
        <v>554719725.19000006</v>
      </c>
      <c r="P33" s="26">
        <f>BS!P33</f>
        <v>18199416</v>
      </c>
      <c r="Q33" s="27">
        <f>BS!Q33</f>
        <v>622964588.27999997</v>
      </c>
      <c r="R33" s="25">
        <f>BS!R33</f>
        <v>24114798.59</v>
      </c>
      <c r="S33" s="74">
        <f>BS!S33</f>
        <v>2.0735582780175427E-2</v>
      </c>
      <c r="T33" s="75">
        <f>BS!T33</f>
        <v>0.13619904730622401</v>
      </c>
    </row>
    <row r="34" spans="1:21" x14ac:dyDescent="0.3">
      <c r="A34" s="57">
        <v>5</v>
      </c>
      <c r="B34" s="16" t="s">
        <v>166</v>
      </c>
      <c r="C34" s="28">
        <f>BS!C34</f>
        <v>2558905861.5397902</v>
      </c>
      <c r="D34" s="29">
        <f>BS!D34</f>
        <v>341025450.07999998</v>
      </c>
      <c r="E34" s="29">
        <f>BS!E34</f>
        <v>2139729663.8127699</v>
      </c>
      <c r="F34" s="30">
        <f>BS!F34</f>
        <v>-54882145.982978001</v>
      </c>
      <c r="G34" s="28">
        <f>BS!G34</f>
        <v>2240954679.3099198</v>
      </c>
      <c r="H34" s="29">
        <f>BS!H34</f>
        <v>974274265.51992011</v>
      </c>
      <c r="I34" s="29">
        <f>BS!I34</f>
        <v>40535015.490000002</v>
      </c>
      <c r="J34" s="29">
        <f>BS!J34</f>
        <v>933739250.08989799</v>
      </c>
      <c r="K34" s="29">
        <f>BS!K34</f>
        <v>253333621.8355</v>
      </c>
      <c r="L34" s="29">
        <f>BS!L34</f>
        <v>680405628.25439799</v>
      </c>
      <c r="M34" s="87"/>
      <c r="N34" s="30">
        <f>BS!N34</f>
        <v>1196378106.3899999</v>
      </c>
      <c r="O34" s="28">
        <f>BS!O34</f>
        <v>317951183.27001703</v>
      </c>
      <c r="P34" s="29">
        <f>BS!P34</f>
        <v>5210230</v>
      </c>
      <c r="Q34" s="30">
        <f>BS!Q34</f>
        <v>381196412.26001698</v>
      </c>
      <c r="R34" s="28">
        <f>BS!R34</f>
        <v>11031630.470016999</v>
      </c>
      <c r="S34" s="72">
        <f>BS!S34</f>
        <v>1.3261790496783747E-2</v>
      </c>
      <c r="T34" s="73">
        <f>BS!T34</f>
        <v>0.1060029441388759</v>
      </c>
    </row>
    <row r="35" spans="1:21" x14ac:dyDescent="0.3">
      <c r="A35" s="56">
        <v>6</v>
      </c>
      <c r="B35" s="13" t="s">
        <v>162</v>
      </c>
      <c r="C35" s="25">
        <f>BS!C35</f>
        <v>1833231543.6810701</v>
      </c>
      <c r="D35" s="26">
        <f>BS!D35</f>
        <v>412685084.691239</v>
      </c>
      <c r="E35" s="26">
        <f>BS!E35</f>
        <v>1243617991.22633</v>
      </c>
      <c r="F35" s="27">
        <f>BS!F35</f>
        <v>-27920803.589961</v>
      </c>
      <c r="G35" s="25">
        <f>BS!G35</f>
        <v>1522677745.24929</v>
      </c>
      <c r="H35" s="26">
        <f>BS!H35</f>
        <v>1112400307.7917571</v>
      </c>
      <c r="I35" s="26">
        <f>BS!I35</f>
        <v>70121714.161799997</v>
      </c>
      <c r="J35" s="26">
        <f>BS!J35</f>
        <v>1042278593.6396</v>
      </c>
      <c r="K35" s="26">
        <f>BS!K35</f>
        <v>538292396.12150002</v>
      </c>
      <c r="L35" s="26">
        <f>BS!L35</f>
        <v>503986197.51810002</v>
      </c>
      <c r="M35" s="87"/>
      <c r="N35" s="27">
        <f>BS!N35</f>
        <v>396469501.01497298</v>
      </c>
      <c r="O35" s="25">
        <f>BS!O35</f>
        <v>310553798.51490003</v>
      </c>
      <c r="P35" s="26">
        <f>BS!P35</f>
        <v>184600374.83000001</v>
      </c>
      <c r="Q35" s="27">
        <f>BS!Q35</f>
        <v>311525769.82380599</v>
      </c>
      <c r="R35" s="25">
        <f>BS!R35</f>
        <v>12616234.944925999</v>
      </c>
      <c r="S35" s="74">
        <f>BS!S35</f>
        <v>2.0876786520485992E-2</v>
      </c>
      <c r="T35" s="75">
        <f>BS!T35</f>
        <v>0.12403887170509925</v>
      </c>
    </row>
    <row r="36" spans="1:21" x14ac:dyDescent="0.3">
      <c r="A36" s="57">
        <v>7</v>
      </c>
      <c r="B36" s="16" t="s">
        <v>164</v>
      </c>
      <c r="C36" s="28">
        <f>BS!C36</f>
        <v>1828344595.67821</v>
      </c>
      <c r="D36" s="29">
        <f>BS!D36</f>
        <v>809792238.37443793</v>
      </c>
      <c r="E36" s="29">
        <f>BS!E36</f>
        <v>870051700.16432095</v>
      </c>
      <c r="F36" s="30">
        <f>BS!F36</f>
        <v>-47355407.107745998</v>
      </c>
      <c r="G36" s="28">
        <f>BS!G36</f>
        <v>1404910545.9068601</v>
      </c>
      <c r="H36" s="29">
        <f>BS!H36</f>
        <v>1310359823.0035</v>
      </c>
      <c r="I36" s="29">
        <f>BS!I36</f>
        <v>25693690.139424998</v>
      </c>
      <c r="J36" s="29">
        <f>BS!J36</f>
        <v>1284658850.6937201</v>
      </c>
      <c r="K36" s="29">
        <f>BS!K36</f>
        <v>801052224.81045198</v>
      </c>
      <c r="L36" s="29">
        <f>BS!L36</f>
        <v>483606625.88326901</v>
      </c>
      <c r="M36" s="87"/>
      <c r="N36" s="30">
        <f>BS!N36</f>
        <v>80825304.858500004</v>
      </c>
      <c r="O36" s="28">
        <f>BS!O36</f>
        <v>423434049.24644899</v>
      </c>
      <c r="P36" s="29">
        <f>BS!P36</f>
        <v>114430000</v>
      </c>
      <c r="Q36" s="30">
        <f>BS!Q36</f>
        <v>482658177.90644902</v>
      </c>
      <c r="R36" s="28">
        <f>BS!R36</f>
        <v>12326270.295581</v>
      </c>
      <c r="S36" s="72">
        <f>BS!S36</f>
        <v>1.9249318779923738E-2</v>
      </c>
      <c r="T36" s="73">
        <f>BS!T36</f>
        <v>8.9368255222430665E-2</v>
      </c>
    </row>
    <row r="37" spans="1:21" x14ac:dyDescent="0.3">
      <c r="A37" s="56">
        <v>8</v>
      </c>
      <c r="B37" s="13" t="s">
        <v>165</v>
      </c>
      <c r="C37" s="25">
        <f>BS!C37</f>
        <v>1723745932.64062</v>
      </c>
      <c r="D37" s="26">
        <f>BS!D37</f>
        <v>173117606.38</v>
      </c>
      <c r="E37" s="26">
        <f>BS!E37</f>
        <v>1335429255.4063001</v>
      </c>
      <c r="F37" s="27">
        <f>BS!F37</f>
        <v>-31479642.039928</v>
      </c>
      <c r="G37" s="25">
        <f>BS!G37</f>
        <v>1462562927.5392799</v>
      </c>
      <c r="H37" s="26">
        <f>BS!H37</f>
        <v>1124403441.0100141</v>
      </c>
      <c r="I37" s="26">
        <f>BS!I37</f>
        <v>133006326.42739999</v>
      </c>
      <c r="J37" s="26">
        <f>BS!J37</f>
        <v>975156475.66391504</v>
      </c>
      <c r="K37" s="26">
        <f>BS!K37</f>
        <v>492269515.86129999</v>
      </c>
      <c r="L37" s="26">
        <f>BS!L37</f>
        <v>482886959.80261499</v>
      </c>
      <c r="M37" s="87"/>
      <c r="N37" s="27">
        <f>BS!N37</f>
        <v>317623672.216892</v>
      </c>
      <c r="O37" s="25">
        <f>BS!O37</f>
        <v>261183006</v>
      </c>
      <c r="P37" s="26">
        <f>BS!P37</f>
        <v>121372000</v>
      </c>
      <c r="Q37" s="27">
        <f>BS!Q37</f>
        <v>311820547.19999999</v>
      </c>
      <c r="R37" s="25">
        <f>BS!R37</f>
        <v>9461497.3234240003</v>
      </c>
      <c r="S37" s="74">
        <f>BS!S37</f>
        <v>1.6747607659932516E-2</v>
      </c>
      <c r="T37" s="75">
        <f>BS!T37</f>
        <v>0.11067755974045086</v>
      </c>
    </row>
    <row r="38" spans="1:21" x14ac:dyDescent="0.3">
      <c r="A38" s="57">
        <v>9</v>
      </c>
      <c r="B38" s="16" t="s">
        <v>167</v>
      </c>
      <c r="C38" s="28">
        <f>BS!C38</f>
        <v>877118085.33257997</v>
      </c>
      <c r="D38" s="29">
        <f>BS!D38</f>
        <v>149408682.32999998</v>
      </c>
      <c r="E38" s="29">
        <f>BS!E38</f>
        <v>696127921.61915302</v>
      </c>
      <c r="F38" s="30">
        <f>BS!F38</f>
        <v>-19409174.039999999</v>
      </c>
      <c r="G38" s="28">
        <f>BS!G38</f>
        <v>635936759.82616496</v>
      </c>
      <c r="H38" s="29">
        <f>BS!H38</f>
        <v>255279808.86000001</v>
      </c>
      <c r="I38" s="29">
        <f>BS!I38</f>
        <v>49072838.189999998</v>
      </c>
      <c r="J38" s="29">
        <f>BS!J38</f>
        <v>161476653.84999999</v>
      </c>
      <c r="K38" s="29">
        <f>BS!K38</f>
        <v>95756294.260000005</v>
      </c>
      <c r="L38" s="29">
        <f>BS!L38</f>
        <v>65720359.590000004</v>
      </c>
      <c r="M38" s="87"/>
      <c r="N38" s="30">
        <f>BS!N38</f>
        <v>369514243.29000002</v>
      </c>
      <c r="O38" s="28">
        <f>BS!O38</f>
        <v>241181325.506742</v>
      </c>
      <c r="P38" s="29">
        <f>BS!P38</f>
        <v>76000000</v>
      </c>
      <c r="Q38" s="30">
        <f>BS!Q38</f>
        <v>255651289.29674199</v>
      </c>
      <c r="R38" s="28">
        <f>BS!R38</f>
        <v>6372043.6467420002</v>
      </c>
      <c r="S38" s="72">
        <f>BS!S38</f>
        <v>2.1689539631917228E-2</v>
      </c>
      <c r="T38" s="73">
        <f>BS!T38</f>
        <v>8.0108294832454574E-2</v>
      </c>
    </row>
    <row r="39" spans="1:21" x14ac:dyDescent="0.3">
      <c r="A39" s="56">
        <v>10</v>
      </c>
      <c r="B39" s="13" t="s">
        <v>168</v>
      </c>
      <c r="C39" s="25">
        <f>BS!C39</f>
        <v>529788483.40509999</v>
      </c>
      <c r="D39" s="26">
        <f>BS!D39</f>
        <v>127902220.14089999</v>
      </c>
      <c r="E39" s="26">
        <f>BS!E39</f>
        <v>313755987.83840001</v>
      </c>
      <c r="F39" s="27">
        <f>BS!F39</f>
        <v>-9627593.2131999992</v>
      </c>
      <c r="G39" s="25">
        <f>BS!G39</f>
        <v>414816585.60579997</v>
      </c>
      <c r="H39" s="26">
        <f>BS!H39</f>
        <v>338819547.23189998</v>
      </c>
      <c r="I39" s="26">
        <f>BS!I39</f>
        <v>110140477.251</v>
      </c>
      <c r="J39" s="26">
        <f>BS!J39</f>
        <v>170375721.72279999</v>
      </c>
      <c r="K39" s="26">
        <f>BS!K39</f>
        <v>110302509.8417</v>
      </c>
      <c r="L39" s="26">
        <f>BS!L39</f>
        <v>60073211.881099999</v>
      </c>
      <c r="M39" s="87"/>
      <c r="N39" s="27">
        <f>BS!N39</f>
        <v>54321697.956799999</v>
      </c>
      <c r="O39" s="25">
        <f>BS!O39</f>
        <v>114971897.43000001</v>
      </c>
      <c r="P39" s="26">
        <f>BS!P39</f>
        <v>136800000</v>
      </c>
      <c r="Q39" s="27">
        <f>BS!Q39</f>
        <v>128647749.3237</v>
      </c>
      <c r="R39" s="25">
        <f>BS!R39</f>
        <v>2658990.438596</v>
      </c>
      <c r="S39" s="74">
        <f>BS!S39</f>
        <v>1.5118937032649823E-2</v>
      </c>
      <c r="T39" s="75">
        <f>BS!T39</f>
        <v>7.0297677696537206E-2</v>
      </c>
    </row>
    <row r="40" spans="1:21" x14ac:dyDescent="0.3">
      <c r="A40" s="57">
        <v>11</v>
      </c>
      <c r="B40" s="16" t="s">
        <v>250</v>
      </c>
      <c r="C40" s="28">
        <f>BS!C40</f>
        <v>472343388.89068598</v>
      </c>
      <c r="D40" s="29">
        <f>BS!D40</f>
        <v>73047559.557338998</v>
      </c>
      <c r="E40" s="29">
        <f>BS!E40</f>
        <v>316403622.79000002</v>
      </c>
      <c r="F40" s="30">
        <f>BS!F40</f>
        <v>-2571994.9867659998</v>
      </c>
      <c r="G40" s="28">
        <f>BS!G40</f>
        <v>333167801.93014097</v>
      </c>
      <c r="H40" s="29">
        <f>BS!H40</f>
        <v>243886799.63</v>
      </c>
      <c r="I40" s="29">
        <f>BS!I40</f>
        <v>46926473.520000003</v>
      </c>
      <c r="J40" s="29">
        <f>BS!J40</f>
        <v>89620249.409999996</v>
      </c>
      <c r="K40" s="29">
        <f>BS!K40</f>
        <v>62283692.100000001</v>
      </c>
      <c r="L40" s="29">
        <f>BS!L40</f>
        <v>27336557.309999999</v>
      </c>
      <c r="M40" s="87"/>
      <c r="N40" s="30">
        <f>BS!N40</f>
        <v>78852840.599999994</v>
      </c>
      <c r="O40" s="28">
        <f>BS!O40</f>
        <v>139175586.960545</v>
      </c>
      <c r="P40" s="29">
        <f>BS!P40</f>
        <v>69161600</v>
      </c>
      <c r="Q40" s="30">
        <f>BS!Q40</f>
        <v>139024436.604853</v>
      </c>
      <c r="R40" s="28">
        <f>BS!R40</f>
        <v>5128522.2759910002</v>
      </c>
      <c r="S40" s="72">
        <f>BS!S40</f>
        <v>3.288326665954374E-2</v>
      </c>
      <c r="T40" s="73">
        <f>BS!T40</f>
        <v>0.11236359340976887</v>
      </c>
    </row>
    <row r="41" spans="1:21" x14ac:dyDescent="0.3">
      <c r="A41" s="56">
        <v>12</v>
      </c>
      <c r="B41" s="13" t="s">
        <v>161</v>
      </c>
      <c r="C41" s="25">
        <f>BS!C41</f>
        <v>453456147.59564197</v>
      </c>
      <c r="D41" s="26">
        <f>BS!D41</f>
        <v>158415507.48320001</v>
      </c>
      <c r="E41" s="26">
        <f>BS!E41</f>
        <v>205669735.48677701</v>
      </c>
      <c r="F41" s="27">
        <f>BS!F41</f>
        <v>-14617617.695464</v>
      </c>
      <c r="G41" s="25">
        <f>BS!G41</f>
        <v>128527691.3547</v>
      </c>
      <c r="H41" s="26">
        <f>BS!H41</f>
        <v>16757032.8726</v>
      </c>
      <c r="I41" s="26">
        <f>BS!I41</f>
        <v>0</v>
      </c>
      <c r="J41" s="26">
        <f>BS!J41</f>
        <v>16474235</v>
      </c>
      <c r="K41" s="26">
        <f>BS!K41</f>
        <v>12480935</v>
      </c>
      <c r="L41" s="26">
        <f>BS!L41</f>
        <v>3993300</v>
      </c>
      <c r="M41" s="87"/>
      <c r="N41" s="27">
        <f>BS!N41</f>
        <v>94927880.348199993</v>
      </c>
      <c r="O41" s="25">
        <f>BS!O41</f>
        <v>324928456.240942</v>
      </c>
      <c r="P41" s="26">
        <f>BS!P41</f>
        <v>209008277</v>
      </c>
      <c r="Q41" s="27">
        <f>BS!Q41</f>
        <v>375454912.80000198</v>
      </c>
      <c r="R41" s="25">
        <f>BS!R41</f>
        <v>-74488.967155000006</v>
      </c>
      <c r="S41" s="74">
        <f>BS!S41</f>
        <v>-4.923992358981255E-4</v>
      </c>
      <c r="T41" s="75">
        <f>BS!T41</f>
        <v>-6.8901819467879414E-4</v>
      </c>
    </row>
    <row r="42" spans="1:21" x14ac:dyDescent="0.3">
      <c r="A42" s="57">
        <v>13</v>
      </c>
      <c r="B42" s="16" t="s">
        <v>169</v>
      </c>
      <c r="C42" s="28">
        <f>BS!C42</f>
        <v>223660300.5363</v>
      </c>
      <c r="D42" s="29">
        <f>BS!D42</f>
        <v>60866271.917599998</v>
      </c>
      <c r="E42" s="29">
        <f>BS!E42</f>
        <v>149603734.27020001</v>
      </c>
      <c r="F42" s="30">
        <f>BS!F42</f>
        <v>-2601760.2278</v>
      </c>
      <c r="G42" s="28">
        <f>BS!G42</f>
        <v>144758754.44600001</v>
      </c>
      <c r="H42" s="29">
        <f>BS!H42</f>
        <v>127213782.33289999</v>
      </c>
      <c r="I42" s="29">
        <f>BS!I42</f>
        <v>8225032.7993999999</v>
      </c>
      <c r="J42" s="29">
        <f>BS!J42</f>
        <v>99317884.787400007</v>
      </c>
      <c r="K42" s="29">
        <f>BS!K42</f>
        <v>68192537.538800001</v>
      </c>
      <c r="L42" s="29">
        <f>BS!L42</f>
        <v>31125347.248599999</v>
      </c>
      <c r="M42" s="87"/>
      <c r="N42" s="30">
        <f>BS!N42</f>
        <v>10168966.332699999</v>
      </c>
      <c r="O42" s="28">
        <f>BS!O42</f>
        <v>78901546.090299994</v>
      </c>
      <c r="P42" s="29">
        <f>BS!P42</f>
        <v>50000000</v>
      </c>
      <c r="Q42" s="30">
        <f>BS!Q42</f>
        <v>78070160.210299999</v>
      </c>
      <c r="R42" s="28">
        <f>BS!R42</f>
        <v>1852778.4698000001</v>
      </c>
      <c r="S42" s="72">
        <f>BS!S42</f>
        <v>2.6053282641863823E-2</v>
      </c>
      <c r="T42" s="73">
        <f>BS!T42</f>
        <v>7.1375313625277492E-2</v>
      </c>
    </row>
    <row r="43" spans="1:21" x14ac:dyDescent="0.3">
      <c r="A43" s="56">
        <v>14</v>
      </c>
      <c r="B43" s="13" t="s">
        <v>170</v>
      </c>
      <c r="C43" s="25">
        <f>BS!C43</f>
        <v>177347193.511406</v>
      </c>
      <c r="D43" s="26">
        <f>BS!D43</f>
        <v>59520774.905401997</v>
      </c>
      <c r="E43" s="26">
        <f>BS!E43</f>
        <v>64414583.479010999</v>
      </c>
      <c r="F43" s="27">
        <f>BS!F43</f>
        <v>-1508609.8404290001</v>
      </c>
      <c r="G43" s="25">
        <f>BS!G43</f>
        <v>117235019.810609</v>
      </c>
      <c r="H43" s="26">
        <f>BS!H43</f>
        <v>113833325.109763</v>
      </c>
      <c r="I43" s="26">
        <f>BS!I43</f>
        <v>2732120.1797620002</v>
      </c>
      <c r="J43" s="26">
        <f>BS!J43</f>
        <v>111101204.93000001</v>
      </c>
      <c r="K43" s="26">
        <f>BS!K43</f>
        <v>65215994.409999996</v>
      </c>
      <c r="L43" s="26">
        <f>BS!L43</f>
        <v>45885210.520000003</v>
      </c>
      <c r="M43" s="87"/>
      <c r="N43" s="27">
        <f>BS!N43</f>
        <v>0</v>
      </c>
      <c r="O43" s="25">
        <f>BS!O43</f>
        <v>60112173.606797002</v>
      </c>
      <c r="P43" s="26">
        <f>BS!P43</f>
        <v>76211100</v>
      </c>
      <c r="Q43" s="27">
        <f>BS!Q43</f>
        <v>55244307.716325998</v>
      </c>
      <c r="R43" s="25">
        <f>BS!R43</f>
        <v>-2481781.0897889999</v>
      </c>
      <c r="S43" s="74">
        <f>BS!S43</f>
        <v>-4.2842152880050895E-2</v>
      </c>
      <c r="T43" s="75">
        <f>BS!T43</f>
        <v>-0.12691174842807607</v>
      </c>
      <c r="U43" s="76"/>
    </row>
    <row r="44" spans="1:21" x14ac:dyDescent="0.3">
      <c r="A44" s="57">
        <v>15</v>
      </c>
      <c r="B44" s="16" t="s">
        <v>175</v>
      </c>
      <c r="C44" s="28">
        <f>BS!C44</f>
        <v>20937505.030000001</v>
      </c>
      <c r="D44" s="29">
        <f>BS!D44</f>
        <v>19947020.210000001</v>
      </c>
      <c r="E44" s="29">
        <f>BS!E44</f>
        <v>0</v>
      </c>
      <c r="F44" s="30">
        <f>BS!F44</f>
        <v>0</v>
      </c>
      <c r="G44" s="28">
        <f>BS!G44</f>
        <v>13492147.470000001</v>
      </c>
      <c r="H44" s="29">
        <f>BS!H44</f>
        <v>12507746.880000001</v>
      </c>
      <c r="I44" s="29">
        <f>BS!I44</f>
        <v>0</v>
      </c>
      <c r="J44" s="29">
        <f>BS!J44</f>
        <v>12507746.880000001</v>
      </c>
      <c r="K44" s="29">
        <f>BS!K44</f>
        <v>12076699.15</v>
      </c>
      <c r="L44" s="29">
        <f>BS!L44</f>
        <v>431047.73</v>
      </c>
      <c r="M44" s="87"/>
      <c r="N44" s="30">
        <f>BS!N44</f>
        <v>0</v>
      </c>
      <c r="O44" s="28">
        <f>BS!O44</f>
        <v>7445357.6600000001</v>
      </c>
      <c r="P44" s="29">
        <f>BS!P44</f>
        <v>3700005</v>
      </c>
      <c r="Q44" s="30">
        <f>BS!Q44</f>
        <v>7245357.6600000001</v>
      </c>
      <c r="R44" s="28">
        <f>BS!R44</f>
        <v>-524225.88</v>
      </c>
      <c r="S44" s="72">
        <f>BS!S44</f>
        <v>-0.1165016701250035</v>
      </c>
      <c r="T44" s="73">
        <f>BS!T44</f>
        <v>-0.20392399990649057</v>
      </c>
      <c r="U44" s="77"/>
    </row>
    <row r="45" spans="1:21" x14ac:dyDescent="0.3">
      <c r="A45" s="57">
        <v>16</v>
      </c>
      <c r="B45" s="13" t="s">
        <v>283</v>
      </c>
      <c r="C45" s="25">
        <f>BS!C45</f>
        <v>12218868.961999999</v>
      </c>
      <c r="D45" s="26">
        <f>BS!D45</f>
        <v>4911935</v>
      </c>
      <c r="E45" s="26">
        <f>BS!E45</f>
        <v>0</v>
      </c>
      <c r="F45" s="27">
        <f>BS!F45</f>
        <v>0</v>
      </c>
      <c r="G45" s="25">
        <f>BS!G45</f>
        <v>111475.96</v>
      </c>
      <c r="H45" s="26">
        <f>BS!H45</f>
        <v>0</v>
      </c>
      <c r="I45" s="26">
        <f>BS!I45</f>
        <v>0</v>
      </c>
      <c r="J45" s="26">
        <f>BS!J45</f>
        <v>0</v>
      </c>
      <c r="K45" s="26">
        <f>BS!K45</f>
        <v>0</v>
      </c>
      <c r="L45" s="26">
        <f>BS!L45</f>
        <v>0</v>
      </c>
      <c r="M45" s="87"/>
      <c r="N45" s="27">
        <f>BS!N45</f>
        <v>0</v>
      </c>
      <c r="O45" s="25">
        <f>BS!O45</f>
        <v>12107393</v>
      </c>
      <c r="P45" s="26">
        <f>BS!P45</f>
        <v>15281273</v>
      </c>
      <c r="Q45" s="27">
        <f>BS!Q45</f>
        <v>5044413.16</v>
      </c>
      <c r="R45" s="25">
        <f>BS!R45</f>
        <v>-1037235.34</v>
      </c>
      <c r="S45" s="74">
        <f>BS!S45</f>
        <v>-0.32452747492139955</v>
      </c>
      <c r="T45" s="75">
        <f>BS!T45</f>
        <v>-0.32834397703063323</v>
      </c>
    </row>
    <row r="46" spans="1:21" x14ac:dyDescent="0.3">
      <c r="A46" s="57">
        <v>17</v>
      </c>
      <c r="B46" s="16" t="s">
        <v>281</v>
      </c>
      <c r="C46" s="28">
        <f>BS!C46</f>
        <v>5513757.29</v>
      </c>
      <c r="D46" s="29">
        <f>BS!D46</f>
        <v>5306138.33</v>
      </c>
      <c r="E46" s="29">
        <f>BS!E46</f>
        <v>0</v>
      </c>
      <c r="F46" s="30">
        <f>BS!F46</f>
        <v>0</v>
      </c>
      <c r="G46" s="28">
        <f>BS!G46</f>
        <v>251809</v>
      </c>
      <c r="H46" s="29">
        <f>BS!H46</f>
        <v>0</v>
      </c>
      <c r="I46" s="29">
        <f>BS!I46</f>
        <v>0</v>
      </c>
      <c r="J46" s="29">
        <f>BS!J46</f>
        <v>0</v>
      </c>
      <c r="K46" s="29">
        <f>BS!K46</f>
        <v>0</v>
      </c>
      <c r="L46" s="29">
        <f>BS!L46</f>
        <v>0</v>
      </c>
      <c r="M46" s="87"/>
      <c r="N46" s="30">
        <f>BS!N46</f>
        <v>0</v>
      </c>
      <c r="O46" s="28">
        <f>BS!O46</f>
        <v>5261948.29</v>
      </c>
      <c r="P46" s="29">
        <f>BS!P46</f>
        <v>5000000</v>
      </c>
      <c r="Q46" s="30">
        <f>BS!Q46</f>
        <v>5061948.29</v>
      </c>
      <c r="R46" s="28">
        <f>BS!R46</f>
        <v>-117445.23</v>
      </c>
      <c r="S46" s="72">
        <f>BS!S46</f>
        <v>-6.3514902464980899E-2</v>
      </c>
      <c r="T46" s="73">
        <f>BS!T46</f>
        <v>-6.6248603171333895E-2</v>
      </c>
      <c r="U46" s="77"/>
    </row>
    <row r="47" spans="1:21" x14ac:dyDescent="0.3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21" x14ac:dyDescent="0.3">
      <c r="Q48" s="31"/>
      <c r="R48" s="31"/>
    </row>
  </sheetData>
  <mergeCells count="8">
    <mergeCell ref="O27:Q27"/>
    <mergeCell ref="R27:T27"/>
    <mergeCell ref="B27:B28"/>
    <mergeCell ref="A27:A28"/>
    <mergeCell ref="B5:B6"/>
    <mergeCell ref="A5:A6"/>
    <mergeCell ref="C5:J5"/>
    <mergeCell ref="C27:F27"/>
  </mergeCells>
  <pageMargins left="0.7" right="0.2" top="0.25" bottom="0.25" header="0.05" footer="0.05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V46"/>
  <sheetViews>
    <sheetView view="pageBreakPreview" topLeftCell="A3" zoomScaleNormal="100" zoomScaleSheetLayoutView="100" workbookViewId="0">
      <selection activeCell="K28" sqref="K28"/>
    </sheetView>
  </sheetViews>
  <sheetFormatPr defaultColWidth="9.1796875" defaultRowHeight="13" x14ac:dyDescent="0.3"/>
  <cols>
    <col min="1" max="1" width="4.54296875" style="7" customWidth="1"/>
    <col min="2" max="2" width="42.26953125" style="7" bestFit="1" customWidth="1"/>
    <col min="3" max="6" width="10.81640625" style="7" bestFit="1" customWidth="1"/>
    <col min="7" max="7" width="11.81640625" style="7" customWidth="1"/>
    <col min="8" max="8" width="9.7265625" style="7" bestFit="1" customWidth="1"/>
    <col min="9" max="9" width="9.453125" style="7" bestFit="1" customWidth="1"/>
    <col min="10" max="10" width="10.26953125" style="7" bestFit="1" customWidth="1"/>
    <col min="11" max="11" width="8.7265625" style="7" bestFit="1" customWidth="1"/>
    <col min="12" max="12" width="9.26953125" style="7" bestFit="1" customWidth="1"/>
    <col min="13" max="13" width="12.26953125" style="7" bestFit="1" customWidth="1"/>
    <col min="14" max="14" width="12.54296875" style="7" customWidth="1"/>
    <col min="15" max="15" width="9.26953125" style="7" customWidth="1"/>
    <col min="16" max="16" width="8" style="7" bestFit="1" customWidth="1"/>
    <col min="17" max="17" width="9.26953125" style="7" bestFit="1" customWidth="1"/>
    <col min="18" max="18" width="12.26953125" style="7" bestFit="1" customWidth="1"/>
    <col min="19" max="19" width="6.7265625" style="7" bestFit="1" customWidth="1"/>
    <col min="20" max="20" width="7.26953125" style="7" bestFit="1" customWidth="1"/>
    <col min="21" max="22" width="12.1796875" style="7" bestFit="1" customWidth="1"/>
    <col min="23" max="16384" width="9.1796875" style="7"/>
  </cols>
  <sheetData>
    <row r="1" spans="1:6" x14ac:dyDescent="0.3">
      <c r="C1" s="8"/>
    </row>
    <row r="2" spans="1:6" x14ac:dyDescent="0.3">
      <c r="A2" s="7" t="s">
        <v>83</v>
      </c>
      <c r="C2" s="8"/>
    </row>
    <row r="3" spans="1:6" x14ac:dyDescent="0.3">
      <c r="A3" s="51"/>
      <c r="B3" s="66">
        <f>BS!B3</f>
        <v>45412</v>
      </c>
    </row>
    <row r="4" spans="1:6" ht="13.5" thickBot="1" x14ac:dyDescent="0.35"/>
    <row r="5" spans="1:6" ht="15.75" customHeight="1" x14ac:dyDescent="0.3">
      <c r="A5" s="180" t="s">
        <v>0</v>
      </c>
      <c r="B5" s="182" t="s">
        <v>28</v>
      </c>
      <c r="C5" s="82" t="s">
        <v>27</v>
      </c>
      <c r="D5" s="82"/>
      <c r="E5" s="82"/>
      <c r="F5" s="83"/>
    </row>
    <row r="6" spans="1:6" s="12" customFormat="1" ht="111" customHeight="1" x14ac:dyDescent="0.3">
      <c r="A6" s="181"/>
      <c r="B6" s="183"/>
      <c r="C6" s="10" t="s">
        <v>41</v>
      </c>
      <c r="D6" s="38" t="s">
        <v>55</v>
      </c>
      <c r="E6" s="38" t="s">
        <v>56</v>
      </c>
      <c r="F6" s="39" t="s">
        <v>57</v>
      </c>
    </row>
    <row r="7" spans="1:6" x14ac:dyDescent="0.3">
      <c r="A7" s="56">
        <v>1</v>
      </c>
      <c r="B7" s="13" t="str">
        <f>BS!B7</f>
        <v>საქართველოს ბანკი</v>
      </c>
      <c r="C7" s="14">
        <f>IFERROR(C30/C$29,0)</f>
        <v>0.38788903285362447</v>
      </c>
      <c r="D7" s="15">
        <f>IFERROR(H30/ABS(H$29),0)</f>
        <v>0.40539005609959849</v>
      </c>
      <c r="E7" s="15">
        <f>IFERROR(I30/ABS(I$29),0)</f>
        <v>0.50693744728664403</v>
      </c>
      <c r="F7" s="15">
        <f>IFERROR(N30/ABS(N$29),0)</f>
        <v>0.50798889579247586</v>
      </c>
    </row>
    <row r="8" spans="1:6" x14ac:dyDescent="0.3">
      <c r="A8" s="57">
        <v>2</v>
      </c>
      <c r="B8" s="16" t="str">
        <f>BS!B8</f>
        <v>თი–ბი–სი ბანკი</v>
      </c>
      <c r="C8" s="17">
        <f t="shared" ref="C8:C23" si="0">IFERROR(C31/C$29,0)</f>
        <v>0.38679964889955099</v>
      </c>
      <c r="D8" s="18">
        <f t="shared" ref="D8:D21" si="1">IFERROR(H31/ABS(H$29),0)</f>
        <v>0.33222300929032916</v>
      </c>
      <c r="E8" s="18">
        <f t="shared" ref="E8:E21" si="2">IFERROR(I31/ABS(I$29),0)</f>
        <v>0.35796290441183148</v>
      </c>
      <c r="F8" s="18">
        <f t="shared" ref="F8:F21" si="3">IFERROR(N31/ABS(N$29),0)</f>
        <v>0.37077340357213079</v>
      </c>
    </row>
    <row r="9" spans="1:6" x14ac:dyDescent="0.3">
      <c r="A9" s="56">
        <v>3</v>
      </c>
      <c r="B9" s="13" t="str">
        <f>BS!B9</f>
        <v>ლიბერთი ბანკი</v>
      </c>
      <c r="C9" s="14">
        <f t="shared" si="0"/>
        <v>5.3517691682081148E-2</v>
      </c>
      <c r="D9" s="15">
        <f t="shared" si="1"/>
        <v>7.4457681319413382E-2</v>
      </c>
      <c r="E9" s="15">
        <f t="shared" si="2"/>
        <v>3.8789924434816665E-2</v>
      </c>
      <c r="F9" s="15">
        <f t="shared" si="3"/>
        <v>3.43337965773267E-2</v>
      </c>
    </row>
    <row r="10" spans="1:6" x14ac:dyDescent="0.3">
      <c r="A10" s="57">
        <v>4</v>
      </c>
      <c r="B10" s="16" t="str">
        <f>BS!B10</f>
        <v>ბაზის ბანკი</v>
      </c>
      <c r="C10" s="17">
        <f t="shared" si="0"/>
        <v>4.2372739476348967E-2</v>
      </c>
      <c r="D10" s="18">
        <f t="shared" si="1"/>
        <v>3.7169459536886204E-2</v>
      </c>
      <c r="E10" s="18">
        <f t="shared" si="2"/>
        <v>1.3853257354862756E-2</v>
      </c>
      <c r="F10" s="18">
        <f t="shared" si="3"/>
        <v>2.5768255820459957E-2</v>
      </c>
    </row>
    <row r="11" spans="1:6" x14ac:dyDescent="0.3">
      <c r="A11" s="56">
        <v>5</v>
      </c>
      <c r="B11" s="13" t="str">
        <f>BS!B11</f>
        <v>კრედო ბანკი</v>
      </c>
      <c r="C11" s="14">
        <f t="shared" si="0"/>
        <v>3.0903038848164747E-2</v>
      </c>
      <c r="D11" s="15">
        <f t="shared" si="1"/>
        <v>6.7259458489552629E-2</v>
      </c>
      <c r="E11" s="15">
        <f t="shared" si="2"/>
        <v>5.1723489007171553E-2</v>
      </c>
      <c r="F11" s="15">
        <f t="shared" si="3"/>
        <v>1.1788026137031856E-2</v>
      </c>
    </row>
    <row r="12" spans="1:6" x14ac:dyDescent="0.3">
      <c r="A12" s="57">
        <v>6</v>
      </c>
      <c r="B12" s="16" t="str">
        <f>BS!B12</f>
        <v>პროკრედიტ ბანკი</v>
      </c>
      <c r="C12" s="17">
        <f t="shared" si="0"/>
        <v>2.2139316050480747E-2</v>
      </c>
      <c r="D12" s="18">
        <f t="shared" si="1"/>
        <v>1.8060169552610379E-2</v>
      </c>
      <c r="E12" s="18">
        <f t="shared" si="2"/>
        <v>5.3907770867504014E-3</v>
      </c>
      <c r="F12" s="18">
        <f t="shared" si="3"/>
        <v>1.3481280730525881E-2</v>
      </c>
    </row>
    <row r="13" spans="1:6" x14ac:dyDescent="0.3">
      <c r="A13" s="56">
        <v>7</v>
      </c>
      <c r="B13" s="13" t="str">
        <f>BS!B13</f>
        <v>ქართუ ბანკი</v>
      </c>
      <c r="C13" s="14">
        <f t="shared" si="0"/>
        <v>2.2080298035691226E-2</v>
      </c>
      <c r="D13" s="15">
        <f t="shared" si="1"/>
        <v>1.7872808009258223E-2</v>
      </c>
      <c r="E13" s="15">
        <f t="shared" si="2"/>
        <v>6.5977269056977424E-3</v>
      </c>
      <c r="F13" s="15">
        <f t="shared" si="3"/>
        <v>1.3171434341582357E-2</v>
      </c>
    </row>
    <row r="14" spans="1:6" x14ac:dyDescent="0.3">
      <c r="A14" s="57">
        <v>8</v>
      </c>
      <c r="B14" s="16" t="str">
        <f>BS!B14</f>
        <v>ტერა ბანკი</v>
      </c>
      <c r="C14" s="17">
        <f t="shared" si="0"/>
        <v>2.0817095431836283E-2</v>
      </c>
      <c r="D14" s="18">
        <f t="shared" si="1"/>
        <v>1.7508074261292507E-2</v>
      </c>
      <c r="E14" s="18">
        <f t="shared" si="2"/>
        <v>7.8228641855846819E-3</v>
      </c>
      <c r="F14" s="18">
        <f t="shared" si="3"/>
        <v>1.0110235114121549E-2</v>
      </c>
    </row>
    <row r="15" spans="1:6" x14ac:dyDescent="0.3">
      <c r="A15" s="56">
        <v>9</v>
      </c>
      <c r="B15" s="13" t="str">
        <f>BS!B15</f>
        <v>ხალიკ ბანკი</v>
      </c>
      <c r="C15" s="14">
        <f t="shared" si="0"/>
        <v>1.0592657851488968E-2</v>
      </c>
      <c r="D15" s="15">
        <f t="shared" si="1"/>
        <v>1.0114588554411736E-2</v>
      </c>
      <c r="E15" s="15">
        <f t="shared" si="2"/>
        <v>1.8377386764987862E-3</v>
      </c>
      <c r="F15" s="15">
        <f t="shared" si="3"/>
        <v>6.8089497067777274E-3</v>
      </c>
    </row>
    <row r="16" spans="1:6" x14ac:dyDescent="0.3">
      <c r="A16" s="57">
        <v>10</v>
      </c>
      <c r="B16" s="16" t="str">
        <f>BS!B16</f>
        <v>პაშაბანკი</v>
      </c>
      <c r="C16" s="17">
        <f t="shared" si="0"/>
        <v>6.398075962875162E-3</v>
      </c>
      <c r="D16" s="18">
        <f t="shared" si="1"/>
        <v>6.9447053252566305E-3</v>
      </c>
      <c r="E16" s="18">
        <f t="shared" si="2"/>
        <v>2.9658362724228628E-3</v>
      </c>
      <c r="F16" s="18">
        <f t="shared" si="3"/>
        <v>2.8413069920605444E-3</v>
      </c>
    </row>
    <row r="17" spans="1:22" x14ac:dyDescent="0.3">
      <c r="A17" s="56">
        <v>11</v>
      </c>
      <c r="B17" s="13" t="str">
        <f>BS!B17</f>
        <v>იშ ბანკ</v>
      </c>
      <c r="C17" s="14">
        <f t="shared" si="0"/>
        <v>5.7043310252058999E-3</v>
      </c>
      <c r="D17" s="15">
        <f t="shared" si="1"/>
        <v>6.0265755150624989E-3</v>
      </c>
      <c r="E17" s="15">
        <f t="shared" si="2"/>
        <v>4.0046858509621818E-3</v>
      </c>
      <c r="F17" s="15">
        <f t="shared" si="3"/>
        <v>5.4801649491472548E-3</v>
      </c>
    </row>
    <row r="18" spans="1:22" x14ac:dyDescent="0.3">
      <c r="A18" s="57">
        <v>12</v>
      </c>
      <c r="B18" s="16" t="str">
        <f>BS!B18</f>
        <v>ვი–თი–ბი ბანკი</v>
      </c>
      <c r="C18" s="17">
        <f t="shared" si="0"/>
        <v>5.4762362131817533E-3</v>
      </c>
      <c r="D18" s="18">
        <f t="shared" si="1"/>
        <v>1.9987954001556845E-3</v>
      </c>
      <c r="E18" s="18">
        <f t="shared" si="2"/>
        <v>5.3977484430450284E-5</v>
      </c>
      <c r="F18" s="18">
        <f t="shared" si="3"/>
        <v>-7.9596383701410775E-5</v>
      </c>
    </row>
    <row r="19" spans="1:22" x14ac:dyDescent="0.3">
      <c r="A19" s="56">
        <v>13</v>
      </c>
      <c r="B19" s="13" t="str">
        <f>BS!B19</f>
        <v>ზირაათ ბანკი</v>
      </c>
      <c r="C19" s="14">
        <f t="shared" si="0"/>
        <v>2.7010696486139594E-3</v>
      </c>
      <c r="D19" s="15">
        <f t="shared" si="1"/>
        <v>3.3063795152498666E-3</v>
      </c>
      <c r="E19" s="15">
        <f t="shared" si="2"/>
        <v>2.1355053019246266E-3</v>
      </c>
      <c r="F19" s="15">
        <f t="shared" si="3"/>
        <v>1.9798162282078902E-3</v>
      </c>
    </row>
    <row r="20" spans="1:22" x14ac:dyDescent="0.3">
      <c r="A20" s="57">
        <v>14</v>
      </c>
      <c r="B20" s="16" t="str">
        <f>BS!B20</f>
        <v>სილქ ბანკი</v>
      </c>
      <c r="C20" s="17">
        <f t="shared" si="0"/>
        <v>2.1417619511012831E-3</v>
      </c>
      <c r="D20" s="18">
        <f t="shared" si="1"/>
        <v>1.3815106988239753E-3</v>
      </c>
      <c r="E20" s="18">
        <f t="shared" si="2"/>
        <v>-1.1058252510828419E-4</v>
      </c>
      <c r="F20" s="18">
        <f t="shared" si="3"/>
        <v>-2.6519470927110428E-3</v>
      </c>
    </row>
    <row r="21" spans="1:22" x14ac:dyDescent="0.3">
      <c r="A21" s="56">
        <v>15</v>
      </c>
      <c r="B21" s="13" t="str">
        <f>BS!B21</f>
        <v>პეისერა</v>
      </c>
      <c r="C21" s="14">
        <f t="shared" si="0"/>
        <v>2.52855152294032E-4</v>
      </c>
      <c r="D21" s="15">
        <f t="shared" si="1"/>
        <v>8.5956716972817394E-5</v>
      </c>
      <c r="E21" s="15">
        <f t="shared" si="2"/>
        <v>3.7198442765081033E-5</v>
      </c>
      <c r="F21" s="15">
        <f t="shared" si="3"/>
        <v>-5.6016999408601501E-4</v>
      </c>
    </row>
    <row r="22" spans="1:22" x14ac:dyDescent="0.3">
      <c r="A22" s="57">
        <v>16</v>
      </c>
      <c r="B22" s="16" t="str">
        <f>BS!B22</f>
        <v>ჰეშბანკი</v>
      </c>
      <c r="C22" s="17">
        <f t="shared" si="0"/>
        <v>1.4756313934350995E-4</v>
      </c>
      <c r="D22" s="18">
        <f t="shared" ref="D22:D23" si="4">IFERROR(H45/ABS(H$29),0)</f>
        <v>1.1202074477388203E-4</v>
      </c>
      <c r="E22" s="18">
        <f t="shared" ref="E22:E23" si="5">IFERROR(I45/ABS(I$29),0)</f>
        <v>-2.7501772551074556E-6</v>
      </c>
      <c r="F22" s="18">
        <f t="shared" ref="F22:F23" si="6">IFERROR(N45/ABS(N$29),0)</f>
        <v>-1.1083545022111572E-3</v>
      </c>
    </row>
    <row r="23" spans="1:22" ht="13.5" thickBot="1" x14ac:dyDescent="0.35">
      <c r="A23" s="56">
        <v>17</v>
      </c>
      <c r="B23" s="13" t="str">
        <f>BS!B23</f>
        <v>პეივბანკი</v>
      </c>
      <c r="C23" s="14">
        <f t="shared" si="0"/>
        <v>6.658777811767189E-5</v>
      </c>
      <c r="D23" s="15">
        <f t="shared" si="4"/>
        <v>8.8750970351823933E-5</v>
      </c>
      <c r="E23" s="15">
        <f t="shared" si="5"/>
        <v>0</v>
      </c>
      <c r="F23" s="15">
        <f t="shared" si="6"/>
        <v>-1.2549798913882442E-4</v>
      </c>
    </row>
    <row r="24" spans="1:22" ht="13.5" thickBot="1" x14ac:dyDescent="0.35">
      <c r="A24" s="19"/>
      <c r="B24" s="20" t="str">
        <f>BS!B24</f>
        <v>კონსოლიდირებული</v>
      </c>
      <c r="C24" s="21">
        <f>SUM(C7:C23)</f>
        <v>1.0000000000000009</v>
      </c>
      <c r="D24" s="21">
        <f t="shared" ref="D24:F24" si="7">SUM(D7:D23)</f>
        <v>0.99999999999999989</v>
      </c>
      <c r="E24" s="21">
        <f t="shared" si="7"/>
        <v>0.99999999999999967</v>
      </c>
      <c r="F24" s="21">
        <f t="shared" si="7"/>
        <v>0.99999999999999967</v>
      </c>
    </row>
    <row r="25" spans="1:22" x14ac:dyDescent="0.3">
      <c r="A25" s="132"/>
      <c r="B25" s="133"/>
      <c r="C25" s="134"/>
      <c r="D25" s="134"/>
      <c r="E25" s="134"/>
      <c r="F25" s="134"/>
    </row>
    <row r="26" spans="1:22" ht="13.5" thickBot="1" x14ac:dyDescent="0.35">
      <c r="M26" s="7" t="s">
        <v>37</v>
      </c>
      <c r="U26" s="24"/>
      <c r="V26" s="24"/>
    </row>
    <row r="27" spans="1:22" ht="15.75" customHeight="1" x14ac:dyDescent="0.3">
      <c r="A27" s="180" t="s">
        <v>0</v>
      </c>
      <c r="B27" s="182" t="s">
        <v>28</v>
      </c>
      <c r="C27" s="184" t="s">
        <v>58</v>
      </c>
      <c r="D27" s="186" t="s">
        <v>59</v>
      </c>
      <c r="E27" s="187"/>
      <c r="F27" s="187"/>
      <c r="G27" s="187"/>
      <c r="H27" s="188"/>
      <c r="I27" s="191" t="s">
        <v>60</v>
      </c>
      <c r="J27" s="192"/>
      <c r="K27" s="193"/>
      <c r="L27" s="189" t="s">
        <v>61</v>
      </c>
      <c r="M27" s="189" t="s">
        <v>245</v>
      </c>
      <c r="N27" s="178" t="str">
        <f>YEAR($B$3)&amp;" წლის "&amp;MONTH($B$3)&amp;" თვის წმინდა მოგება"</f>
        <v>2024 წლის 4 თვის წმინდა მოგება</v>
      </c>
      <c r="O27" s="40"/>
    </row>
    <row r="28" spans="1:22" ht="121.5" customHeight="1" x14ac:dyDescent="0.3">
      <c r="A28" s="181"/>
      <c r="B28" s="183"/>
      <c r="C28" s="185"/>
      <c r="D28" s="41" t="s">
        <v>62</v>
      </c>
      <c r="E28" s="38" t="s">
        <v>63</v>
      </c>
      <c r="F28" s="38" t="s">
        <v>64</v>
      </c>
      <c r="G28" s="38" t="s">
        <v>65</v>
      </c>
      <c r="H28" s="39" t="s">
        <v>55</v>
      </c>
      <c r="I28" s="38" t="s">
        <v>244</v>
      </c>
      <c r="J28" s="38" t="s">
        <v>190</v>
      </c>
      <c r="K28" s="42" t="s">
        <v>66</v>
      </c>
      <c r="L28" s="190"/>
      <c r="M28" s="190"/>
      <c r="N28" s="179"/>
      <c r="O28" s="40"/>
    </row>
    <row r="29" spans="1:22" x14ac:dyDescent="0.3">
      <c r="A29" s="135"/>
      <c r="B29" s="136" t="str">
        <f>BS!B29</f>
        <v>კონსოლიდირებული</v>
      </c>
      <c r="C29" s="137">
        <v>82804344068.310196</v>
      </c>
      <c r="D29" s="137">
        <v>2624546231.9122901</v>
      </c>
      <c r="E29" s="137">
        <v>2182764829.9407701</v>
      </c>
      <c r="F29" s="137">
        <v>-1255085599.33339</v>
      </c>
      <c r="G29" s="137">
        <v>-836414279.92112494</v>
      </c>
      <c r="H29" s="137">
        <v>1369460632.5789001</v>
      </c>
      <c r="I29" s="137">
        <v>233075885.857748</v>
      </c>
      <c r="J29" s="137">
        <v>202173008.6437</v>
      </c>
      <c r="K29" s="137">
        <v>-158974537.591923</v>
      </c>
      <c r="L29" s="137">
        <v>-117167290.23746699</v>
      </c>
      <c r="M29" s="137">
        <v>1094582073.3095131</v>
      </c>
      <c r="N29" s="137">
        <v>935833560.40935004</v>
      </c>
    </row>
    <row r="30" spans="1:22" x14ac:dyDescent="0.3">
      <c r="A30" s="57">
        <v>1</v>
      </c>
      <c r="B30" s="16" t="str">
        <f>BS!B30</f>
        <v>საქართველოს ბანკი</v>
      </c>
      <c r="C30" s="70">
        <v>32118896936.7356</v>
      </c>
      <c r="D30" s="28">
        <v>995542511.79735196</v>
      </c>
      <c r="E30" s="29">
        <v>822731061.48640096</v>
      </c>
      <c r="F30" s="29">
        <v>-440376789.13</v>
      </c>
      <c r="G30" s="29">
        <v>-298873354.16000003</v>
      </c>
      <c r="H30" s="30">
        <v>555165722.66735196</v>
      </c>
      <c r="I30" s="29">
        <v>118154894.60079999</v>
      </c>
      <c r="J30" s="29">
        <v>99796809.859999999</v>
      </c>
      <c r="K30" s="30">
        <v>29565530.452799998</v>
      </c>
      <c r="L30" s="29">
        <v>-27736148.502264999</v>
      </c>
      <c r="M30" s="29">
        <v>556995104.61788702</v>
      </c>
      <c r="N30" s="30">
        <v>475393056.99788702</v>
      </c>
    </row>
    <row r="31" spans="1:22" x14ac:dyDescent="0.3">
      <c r="A31" s="56">
        <v>2</v>
      </c>
      <c r="B31" s="13" t="str">
        <f>BS!B31</f>
        <v>თი–ბი–სი ბანკი</v>
      </c>
      <c r="C31" s="71">
        <v>32028691212.98</v>
      </c>
      <c r="D31" s="25">
        <v>949347155.40999997</v>
      </c>
      <c r="E31" s="26">
        <v>782289306.45000005</v>
      </c>
      <c r="F31" s="26">
        <v>-494380822.94999999</v>
      </c>
      <c r="G31" s="26">
        <v>-324319083.90999997</v>
      </c>
      <c r="H31" s="27">
        <v>454966332.45999998</v>
      </c>
      <c r="I31" s="26">
        <v>83432521.049999997</v>
      </c>
      <c r="J31" s="26">
        <v>88054265.329999998</v>
      </c>
      <c r="K31" s="27">
        <v>-3471070.46</v>
      </c>
      <c r="L31" s="26">
        <v>-48044302.629999995</v>
      </c>
      <c r="M31" s="26">
        <v>403450959.37</v>
      </c>
      <c r="N31" s="27">
        <v>346982194.37</v>
      </c>
    </row>
    <row r="32" spans="1:22" x14ac:dyDescent="0.3">
      <c r="A32" s="57">
        <v>3</v>
      </c>
      <c r="B32" s="16" t="str">
        <f>BS!B32</f>
        <v>ლიბერთი ბანკი</v>
      </c>
      <c r="C32" s="70">
        <v>4431497355.78479</v>
      </c>
      <c r="D32" s="28">
        <v>193023023.02718401</v>
      </c>
      <c r="E32" s="29">
        <v>167561481.55218399</v>
      </c>
      <c r="F32" s="29">
        <v>-91056159.667142004</v>
      </c>
      <c r="G32" s="29">
        <v>-78556664.007926002</v>
      </c>
      <c r="H32" s="30">
        <v>101966863.36004201</v>
      </c>
      <c r="I32" s="29">
        <v>9040996</v>
      </c>
      <c r="J32" s="29">
        <v>-10546504.32</v>
      </c>
      <c r="K32" s="30">
        <v>-54230857.580080003</v>
      </c>
      <c r="L32" s="29">
        <v>-10666142.052633001</v>
      </c>
      <c r="M32" s="29">
        <v>37069863.727329001</v>
      </c>
      <c r="N32" s="30">
        <v>32130719.09333</v>
      </c>
    </row>
    <row r="33" spans="1:15" x14ac:dyDescent="0.3">
      <c r="A33" s="56">
        <v>4</v>
      </c>
      <c r="B33" s="13" t="str">
        <f>BS!B33</f>
        <v>ბაზის ბანკი</v>
      </c>
      <c r="C33" s="71">
        <v>3508646898.7164698</v>
      </c>
      <c r="D33" s="25">
        <v>115386640.76000001</v>
      </c>
      <c r="E33" s="26">
        <v>96497660.049999997</v>
      </c>
      <c r="F33" s="26">
        <v>-64484529.189999998</v>
      </c>
      <c r="G33" s="26">
        <v>-48838097.910000004</v>
      </c>
      <c r="H33" s="27">
        <v>50902111.570000008</v>
      </c>
      <c r="I33" s="26">
        <v>3228860.23</v>
      </c>
      <c r="J33" s="26">
        <v>3551673.68</v>
      </c>
      <c r="K33" s="27">
        <v>-21998610.59</v>
      </c>
      <c r="L33" s="26">
        <v>-1331082.71</v>
      </c>
      <c r="M33" s="26">
        <v>27572418.270000007</v>
      </c>
      <c r="N33" s="27">
        <v>24114798.59</v>
      </c>
    </row>
    <row r="34" spans="1:15" x14ac:dyDescent="0.3">
      <c r="A34" s="57">
        <v>5</v>
      </c>
      <c r="B34" s="16" t="str">
        <f>BS!B34</f>
        <v>კრედო ბანკი</v>
      </c>
      <c r="C34" s="70">
        <v>2558905861.5397902</v>
      </c>
      <c r="D34" s="28">
        <v>161517012.66001701</v>
      </c>
      <c r="E34" s="29">
        <v>146321113.270017</v>
      </c>
      <c r="F34" s="29">
        <v>-69407832.090000004</v>
      </c>
      <c r="G34" s="29">
        <v>-21579484.400000002</v>
      </c>
      <c r="H34" s="30">
        <v>92109180.57001701</v>
      </c>
      <c r="I34" s="29">
        <v>12055498.02</v>
      </c>
      <c r="J34" s="29">
        <v>2326238.52</v>
      </c>
      <c r="K34" s="30">
        <v>-52589883.119999997</v>
      </c>
      <c r="L34" s="29">
        <v>-25744863.309999999</v>
      </c>
      <c r="M34" s="29">
        <v>13774434.140017014</v>
      </c>
      <c r="N34" s="30">
        <v>11031630.470016999</v>
      </c>
    </row>
    <row r="35" spans="1:15" x14ac:dyDescent="0.3">
      <c r="A35" s="56">
        <v>6</v>
      </c>
      <c r="B35" s="13" t="str">
        <f>BS!B35</f>
        <v>პროკრედიტ ბანკი</v>
      </c>
      <c r="C35" s="71">
        <v>1833231543.6810701</v>
      </c>
      <c r="D35" s="25">
        <v>42005414.119999997</v>
      </c>
      <c r="E35" s="26">
        <v>33485606.685995001</v>
      </c>
      <c r="F35" s="26">
        <v>-17272722.899999999</v>
      </c>
      <c r="G35" s="26">
        <v>-10957627.609999999</v>
      </c>
      <c r="H35" s="27">
        <v>24732691.219999999</v>
      </c>
      <c r="I35" s="26">
        <v>1256460.1449559999</v>
      </c>
      <c r="J35" s="26">
        <v>4345952.0999999996</v>
      </c>
      <c r="K35" s="27">
        <v>-10578503.295073999</v>
      </c>
      <c r="L35" s="26">
        <v>-156884.10999999999</v>
      </c>
      <c r="M35" s="26">
        <v>13997303.814926</v>
      </c>
      <c r="N35" s="27">
        <v>12616234.944925999</v>
      </c>
    </row>
    <row r="36" spans="1:15" x14ac:dyDescent="0.3">
      <c r="A36" s="57">
        <v>7</v>
      </c>
      <c r="B36" s="16" t="str">
        <f>BS!B36</f>
        <v>ქართუ ბანკი</v>
      </c>
      <c r="C36" s="70">
        <v>1828344595.67821</v>
      </c>
      <c r="D36" s="28">
        <v>35828973.281834997</v>
      </c>
      <c r="E36" s="29">
        <v>23752700.810109001</v>
      </c>
      <c r="F36" s="29">
        <v>-11352866.319514999</v>
      </c>
      <c r="G36" s="29">
        <v>-9254287.4655000009</v>
      </c>
      <c r="H36" s="30">
        <v>24476106.96232</v>
      </c>
      <c r="I36" s="29">
        <v>1537771.0431929999</v>
      </c>
      <c r="J36" s="29">
        <v>2919420.36</v>
      </c>
      <c r="K36" s="30">
        <v>-9777258.1259339992</v>
      </c>
      <c r="L36" s="29">
        <v>659779.36272899993</v>
      </c>
      <c r="M36" s="29">
        <v>15358628.199115001</v>
      </c>
      <c r="N36" s="30">
        <v>12326270.295581</v>
      </c>
    </row>
    <row r="37" spans="1:15" x14ac:dyDescent="0.3">
      <c r="A37" s="56">
        <v>8</v>
      </c>
      <c r="B37" s="13" t="str">
        <f>BS!B37</f>
        <v>ტერა ბანკი</v>
      </c>
      <c r="C37" s="71">
        <v>1723745932.64062</v>
      </c>
      <c r="D37" s="25">
        <v>59802439.100000001</v>
      </c>
      <c r="E37" s="26">
        <v>51526168.937965997</v>
      </c>
      <c r="F37" s="26">
        <v>-35825820.646892004</v>
      </c>
      <c r="G37" s="26">
        <v>-25005658.469999999</v>
      </c>
      <c r="H37" s="27">
        <v>23976618.453107998</v>
      </c>
      <c r="I37" s="26">
        <v>1823321</v>
      </c>
      <c r="J37" s="26">
        <v>3887424</v>
      </c>
      <c r="K37" s="27">
        <v>-10699827.761639999</v>
      </c>
      <c r="L37" s="26">
        <v>-1874096.3680439999</v>
      </c>
      <c r="M37" s="26">
        <v>11402694.323423998</v>
      </c>
      <c r="N37" s="27">
        <v>9461497.3234240003</v>
      </c>
    </row>
    <row r="38" spans="1:15" x14ac:dyDescent="0.3">
      <c r="A38" s="57">
        <v>9</v>
      </c>
      <c r="B38" s="16" t="str">
        <f>BS!B38</f>
        <v>ხალიკ ბანკი</v>
      </c>
      <c r="C38" s="70">
        <v>877118085.33257997</v>
      </c>
      <c r="D38" s="28">
        <v>24462056.57</v>
      </c>
      <c r="E38" s="29">
        <v>21815966.129999999</v>
      </c>
      <c r="F38" s="29">
        <v>-10610525.73</v>
      </c>
      <c r="G38" s="29">
        <v>-3882566.5700000003</v>
      </c>
      <c r="H38" s="30">
        <v>13851530.84</v>
      </c>
      <c r="I38" s="29">
        <v>428332.57</v>
      </c>
      <c r="J38" s="29">
        <v>1325290.08</v>
      </c>
      <c r="K38" s="30">
        <v>-5804627.7000000002</v>
      </c>
      <c r="L38" s="29">
        <v>-264788.87325800001</v>
      </c>
      <c r="M38" s="29">
        <v>7782114.2667419994</v>
      </c>
      <c r="N38" s="30">
        <v>6372043.6467420002</v>
      </c>
    </row>
    <row r="39" spans="1:15" x14ac:dyDescent="0.3">
      <c r="A39" s="56">
        <v>10</v>
      </c>
      <c r="B39" s="13" t="str">
        <f>BS!B39</f>
        <v>პაშაბანკი</v>
      </c>
      <c r="C39" s="71">
        <v>529788483.40509999</v>
      </c>
      <c r="D39" s="25">
        <v>16687519.6598</v>
      </c>
      <c r="E39" s="26">
        <v>12556180.16</v>
      </c>
      <c r="F39" s="26">
        <v>-7177019.1119999997</v>
      </c>
      <c r="G39" s="26">
        <v>-6423559.5320999995</v>
      </c>
      <c r="H39" s="27">
        <v>9510500.5478000008</v>
      </c>
      <c r="I39" s="26">
        <v>691264.91650399996</v>
      </c>
      <c r="J39" s="26">
        <v>5076695.71</v>
      </c>
      <c r="K39" s="27">
        <v>-6279674.8934960002</v>
      </c>
      <c r="L39" s="26">
        <v>-571835.215708</v>
      </c>
      <c r="M39" s="26">
        <v>2658990.4385960004</v>
      </c>
      <c r="N39" s="27">
        <v>2658990.438596</v>
      </c>
    </row>
    <row r="40" spans="1:15" x14ac:dyDescent="0.3">
      <c r="A40" s="57">
        <v>11</v>
      </c>
      <c r="B40" s="16" t="str">
        <f>BS!B40</f>
        <v>იშ ბანკ</v>
      </c>
      <c r="C40" s="70">
        <v>472343388.89068598</v>
      </c>
      <c r="D40" s="28">
        <v>13415154.517911</v>
      </c>
      <c r="E40" s="29">
        <v>9956689.1599010006</v>
      </c>
      <c r="F40" s="29">
        <v>-5161996.6007690001</v>
      </c>
      <c r="G40" s="29">
        <v>-3888789.1985210003</v>
      </c>
      <c r="H40" s="30">
        <v>8253157.917142</v>
      </c>
      <c r="I40" s="29">
        <v>933395.70229499997</v>
      </c>
      <c r="J40" s="29">
        <v>669189.16</v>
      </c>
      <c r="K40" s="30">
        <v>-1398596.572162</v>
      </c>
      <c r="L40" s="29">
        <v>-479237.94899000006</v>
      </c>
      <c r="M40" s="29">
        <v>6375323.3959899992</v>
      </c>
      <c r="N40" s="30">
        <v>5128522.2759910002</v>
      </c>
    </row>
    <row r="41" spans="1:15" x14ac:dyDescent="0.3">
      <c r="A41" s="56">
        <v>12</v>
      </c>
      <c r="B41" s="13" t="str">
        <f>BS!B41</f>
        <v>ვი–თი–ბი ბანკი</v>
      </c>
      <c r="C41" s="71">
        <v>453456147.59564197</v>
      </c>
      <c r="D41" s="25">
        <v>5838367.2930929996</v>
      </c>
      <c r="E41" s="26">
        <v>5847817.2930929996</v>
      </c>
      <c r="F41" s="26">
        <v>-3101095.68</v>
      </c>
      <c r="G41" s="26">
        <v>-399900.85</v>
      </c>
      <c r="H41" s="27">
        <v>2737271.6130929994</v>
      </c>
      <c r="I41" s="26">
        <v>12580.85</v>
      </c>
      <c r="J41" s="26">
        <v>0</v>
      </c>
      <c r="K41" s="27">
        <v>-2479184.6086539999</v>
      </c>
      <c r="L41" s="26">
        <v>-381975.971594</v>
      </c>
      <c r="M41" s="26">
        <v>-123888.96715500043</v>
      </c>
      <c r="N41" s="27">
        <v>-74488.967155000006</v>
      </c>
    </row>
    <row r="42" spans="1:15" x14ac:dyDescent="0.3">
      <c r="A42" s="57">
        <v>13</v>
      </c>
      <c r="B42" s="16" t="str">
        <f>BS!B42</f>
        <v>ზირაათ ბანკი</v>
      </c>
      <c r="C42" s="70">
        <v>223660300.5363</v>
      </c>
      <c r="D42" s="28">
        <v>5996853.4325000001</v>
      </c>
      <c r="E42" s="29">
        <v>5317830.2225000001</v>
      </c>
      <c r="F42" s="29">
        <v>-1468896.85</v>
      </c>
      <c r="G42" s="29">
        <v>-1232450.5600000001</v>
      </c>
      <c r="H42" s="30">
        <v>4527956.5824999996</v>
      </c>
      <c r="I42" s="29">
        <v>497734.79</v>
      </c>
      <c r="J42" s="29">
        <v>450235.33</v>
      </c>
      <c r="K42" s="30">
        <v>-1800392.28</v>
      </c>
      <c r="L42" s="29">
        <v>-874785.83270000003</v>
      </c>
      <c r="M42" s="29">
        <v>1852778.4697999991</v>
      </c>
      <c r="N42" s="30">
        <v>1852778.4698000001</v>
      </c>
    </row>
    <row r="43" spans="1:15" x14ac:dyDescent="0.3">
      <c r="A43" s="56">
        <v>14</v>
      </c>
      <c r="B43" s="13" t="str">
        <f>BS!B43</f>
        <v>სილქ ბანკი</v>
      </c>
      <c r="C43" s="71">
        <v>177347193.511406</v>
      </c>
      <c r="D43" s="25">
        <v>5295080.9926039996</v>
      </c>
      <c r="E43" s="26">
        <v>3105247.7326039998</v>
      </c>
      <c r="F43" s="26">
        <v>-3403156.4770780001</v>
      </c>
      <c r="G43" s="26">
        <v>-3199492.7770780004</v>
      </c>
      <c r="H43" s="27">
        <v>1891924.5155259995</v>
      </c>
      <c r="I43" s="26">
        <v>-25774.12</v>
      </c>
      <c r="J43" s="26">
        <v>208651.80369999999</v>
      </c>
      <c r="K43" s="27">
        <v>-5270961.3176830001</v>
      </c>
      <c r="L43" s="26">
        <v>311210.92499900004</v>
      </c>
      <c r="M43" s="26">
        <v>-3067825.8771580006</v>
      </c>
      <c r="N43" s="27">
        <v>-2481781.0897889999</v>
      </c>
      <c r="O43" s="76"/>
    </row>
    <row r="44" spans="1:15" x14ac:dyDescent="0.3">
      <c r="A44" s="57">
        <v>15</v>
      </c>
      <c r="B44" s="16" t="str">
        <f>BS!B44</f>
        <v>პეისერა</v>
      </c>
      <c r="C44" s="70">
        <v>20937505.030000001</v>
      </c>
      <c r="D44" s="28">
        <v>123080.33</v>
      </c>
      <c r="E44" s="29">
        <v>0</v>
      </c>
      <c r="F44" s="29">
        <v>-5365.99</v>
      </c>
      <c r="G44" s="29">
        <v>-3262.5</v>
      </c>
      <c r="H44" s="30">
        <v>117714.34</v>
      </c>
      <c r="I44" s="29">
        <v>8670.06</v>
      </c>
      <c r="J44" s="29">
        <v>109131</v>
      </c>
      <c r="K44" s="30">
        <v>-634539.22</v>
      </c>
      <c r="L44" s="29">
        <v>0</v>
      </c>
      <c r="M44" s="29">
        <v>-516824.88</v>
      </c>
      <c r="N44" s="30">
        <v>-524225.88</v>
      </c>
      <c r="O44" s="77"/>
    </row>
    <row r="45" spans="1:15" x14ac:dyDescent="0.3">
      <c r="A45" s="56">
        <v>16</v>
      </c>
      <c r="B45" s="13" t="str">
        <f>BS!B45</f>
        <v>ჰეშბანკი</v>
      </c>
      <c r="C45" s="71">
        <v>12218868.961999999</v>
      </c>
      <c r="D45" s="25">
        <v>153408</v>
      </c>
      <c r="E45" s="26">
        <v>0</v>
      </c>
      <c r="F45" s="26">
        <v>0</v>
      </c>
      <c r="G45" s="26">
        <v>0</v>
      </c>
      <c r="H45" s="27">
        <v>153408</v>
      </c>
      <c r="I45" s="26">
        <v>-641</v>
      </c>
      <c r="J45" s="26">
        <v>-1309.33</v>
      </c>
      <c r="K45" s="27">
        <v>-1287094.33</v>
      </c>
      <c r="L45" s="26">
        <v>-12137</v>
      </c>
      <c r="M45" s="26">
        <v>-1145823.33</v>
      </c>
      <c r="N45" s="27">
        <v>-1037235.34</v>
      </c>
      <c r="O45" s="76"/>
    </row>
    <row r="46" spans="1:15" x14ac:dyDescent="0.3">
      <c r="A46" s="57">
        <v>17</v>
      </c>
      <c r="B46" s="16" t="str">
        <f>BS!B46</f>
        <v>პეივბანკი</v>
      </c>
      <c r="C46" s="70">
        <v>5513757.29</v>
      </c>
      <c r="D46" s="28">
        <v>121540.96</v>
      </c>
      <c r="E46" s="29">
        <v>0</v>
      </c>
      <c r="F46" s="29">
        <v>0</v>
      </c>
      <c r="G46" s="29">
        <v>0</v>
      </c>
      <c r="H46" s="30">
        <v>121540.96</v>
      </c>
      <c r="I46" s="29">
        <v>0</v>
      </c>
      <c r="J46" s="29">
        <v>-154.63999999999999</v>
      </c>
      <c r="K46" s="30">
        <v>-238986.19</v>
      </c>
      <c r="L46" s="29">
        <v>0</v>
      </c>
      <c r="M46" s="29">
        <v>-117445.23</v>
      </c>
      <c r="N46" s="30">
        <v>-117445.23</v>
      </c>
      <c r="O46" s="77"/>
    </row>
  </sheetData>
  <mergeCells count="10">
    <mergeCell ref="N27:N28"/>
    <mergeCell ref="A5:A6"/>
    <mergeCell ref="B5:B6"/>
    <mergeCell ref="A27:A28"/>
    <mergeCell ref="B27:B28"/>
    <mergeCell ref="C27:C28"/>
    <mergeCell ref="D27:H27"/>
    <mergeCell ref="L27:L28"/>
    <mergeCell ref="M27:M28"/>
    <mergeCell ref="I27:K27"/>
  </mergeCells>
  <pageMargins left="0.7" right="0.2" top="0.25" bottom="0.2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V47"/>
  <sheetViews>
    <sheetView view="pageBreakPreview" topLeftCell="A2" zoomScaleNormal="85" zoomScaleSheetLayoutView="100" workbookViewId="0">
      <selection activeCell="B31" sqref="B31"/>
    </sheetView>
  </sheetViews>
  <sheetFormatPr defaultColWidth="9.1796875" defaultRowHeight="13" x14ac:dyDescent="0.3"/>
  <cols>
    <col min="1" max="1" width="4.54296875" style="7" customWidth="1"/>
    <col min="2" max="2" width="30.453125" style="7" bestFit="1" customWidth="1"/>
    <col min="3" max="6" width="10.81640625" style="7" bestFit="1" customWidth="1"/>
    <col min="7" max="7" width="11.81640625" style="7" bestFit="1" customWidth="1"/>
    <col min="8" max="8" width="9.7265625" style="7" bestFit="1" customWidth="1"/>
    <col min="9" max="9" width="9.453125" style="7" bestFit="1" customWidth="1"/>
    <col min="10" max="10" width="9" style="7" bestFit="1" customWidth="1"/>
    <col min="11" max="11" width="8.7265625" style="7" bestFit="1" customWidth="1"/>
    <col min="12" max="12" width="9.26953125" style="7" bestFit="1" customWidth="1"/>
    <col min="13" max="13" width="12.26953125" style="7" bestFit="1" customWidth="1"/>
    <col min="14" max="14" width="12.54296875" style="7" customWidth="1"/>
    <col min="15" max="15" width="8.81640625" style="7" bestFit="1" customWidth="1"/>
    <col min="16" max="16" width="8" style="7" bestFit="1" customWidth="1"/>
    <col min="17" max="17" width="9.26953125" style="7" bestFit="1" customWidth="1"/>
    <col min="18" max="18" width="12.26953125" style="7" bestFit="1" customWidth="1"/>
    <col min="19" max="19" width="6.7265625" style="7" bestFit="1" customWidth="1"/>
    <col min="20" max="20" width="7.26953125" style="7" bestFit="1" customWidth="1"/>
    <col min="21" max="22" width="12.1796875" style="7" bestFit="1" customWidth="1"/>
    <col min="23" max="16384" width="9.1796875" style="7"/>
  </cols>
  <sheetData>
    <row r="1" spans="1:6" ht="9" hidden="1" customHeight="1" x14ac:dyDescent="0.3"/>
    <row r="2" spans="1:6" x14ac:dyDescent="0.3">
      <c r="A2" s="7" t="s">
        <v>91</v>
      </c>
    </row>
    <row r="3" spans="1:6" x14ac:dyDescent="0.3">
      <c r="B3" s="67">
        <f>'BS-E'!B3</f>
        <v>45412</v>
      </c>
    </row>
    <row r="4" spans="1:6" ht="13.5" thickBot="1" x14ac:dyDescent="0.35"/>
    <row r="5" spans="1:6" ht="15.75" customHeight="1" x14ac:dyDescent="0.3">
      <c r="A5" s="173" t="s">
        <v>0</v>
      </c>
      <c r="B5" s="171" t="s">
        <v>49</v>
      </c>
      <c r="C5" s="194" t="s">
        <v>48</v>
      </c>
      <c r="D5" s="195"/>
      <c r="E5" s="195"/>
      <c r="F5" s="196"/>
    </row>
    <row r="6" spans="1:6" s="12" customFormat="1" ht="180.75" customHeight="1" x14ac:dyDescent="0.3">
      <c r="A6" s="174"/>
      <c r="B6" s="172"/>
      <c r="C6" s="10" t="s">
        <v>5</v>
      </c>
      <c r="D6" s="38" t="s">
        <v>67</v>
      </c>
      <c r="E6" s="38" t="s">
        <v>16</v>
      </c>
      <c r="F6" s="39" t="s">
        <v>70</v>
      </c>
    </row>
    <row r="7" spans="1:6" x14ac:dyDescent="0.3">
      <c r="A7" s="56">
        <v>1</v>
      </c>
      <c r="B7" s="13" t="str">
        <f>'BS-E'!B7</f>
        <v>Bank of Georgia</v>
      </c>
      <c r="C7" s="32">
        <f>IS!C7</f>
        <v>0.38788903285362447</v>
      </c>
      <c r="D7" s="33">
        <f>IS!D7</f>
        <v>0.40539005609959849</v>
      </c>
      <c r="E7" s="33">
        <f>IS!E7</f>
        <v>0.50693744728664403</v>
      </c>
      <c r="F7" s="34">
        <f>IS!F7</f>
        <v>0.50798889579247586</v>
      </c>
    </row>
    <row r="8" spans="1:6" x14ac:dyDescent="0.3">
      <c r="A8" s="57">
        <v>2</v>
      </c>
      <c r="B8" s="16" t="str">
        <f>'BS-E'!B8</f>
        <v>TBC Bank</v>
      </c>
      <c r="C8" s="35">
        <f>IS!C8</f>
        <v>0.38679964889955099</v>
      </c>
      <c r="D8" s="36">
        <f>IS!D8</f>
        <v>0.33222300929032916</v>
      </c>
      <c r="E8" s="36">
        <f>IS!E8</f>
        <v>0.35796290441183148</v>
      </c>
      <c r="F8" s="37">
        <f>IS!F8</f>
        <v>0.37077340357213079</v>
      </c>
    </row>
    <row r="9" spans="1:6" x14ac:dyDescent="0.3">
      <c r="A9" s="56">
        <v>3</v>
      </c>
      <c r="B9" s="13" t="str">
        <f>'BS-E'!B9</f>
        <v>Liberty Bank</v>
      </c>
      <c r="C9" s="32">
        <f>IS!C9</f>
        <v>5.3517691682081148E-2</v>
      </c>
      <c r="D9" s="33">
        <f>IS!D9</f>
        <v>7.4457681319413382E-2</v>
      </c>
      <c r="E9" s="33">
        <f>IS!E9</f>
        <v>3.8789924434816665E-2</v>
      </c>
      <c r="F9" s="34">
        <f>IS!F9</f>
        <v>3.43337965773267E-2</v>
      </c>
    </row>
    <row r="10" spans="1:6" x14ac:dyDescent="0.3">
      <c r="A10" s="57">
        <v>4</v>
      </c>
      <c r="B10" s="16" t="str">
        <f>'BS-E'!B10</f>
        <v>Basis Bank</v>
      </c>
      <c r="C10" s="35">
        <f>IS!C10</f>
        <v>4.2372739476348967E-2</v>
      </c>
      <c r="D10" s="36">
        <f>IS!D10</f>
        <v>3.7169459536886204E-2</v>
      </c>
      <c r="E10" s="36">
        <f>IS!E10</f>
        <v>1.3853257354862756E-2</v>
      </c>
      <c r="F10" s="37">
        <f>IS!F10</f>
        <v>2.5768255820459957E-2</v>
      </c>
    </row>
    <row r="11" spans="1:6" x14ac:dyDescent="0.3">
      <c r="A11" s="56">
        <v>5</v>
      </c>
      <c r="B11" s="13" t="str">
        <f>'BS-E'!B11</f>
        <v>Credo Bank</v>
      </c>
      <c r="C11" s="32">
        <f>IS!C11</f>
        <v>3.0903038848164747E-2</v>
      </c>
      <c r="D11" s="33">
        <f>IS!D11</f>
        <v>6.7259458489552629E-2</v>
      </c>
      <c r="E11" s="33">
        <f>IS!E11</f>
        <v>5.1723489007171553E-2</v>
      </c>
      <c r="F11" s="34">
        <f>IS!F11</f>
        <v>1.1788026137031856E-2</v>
      </c>
    </row>
    <row r="12" spans="1:6" x14ac:dyDescent="0.3">
      <c r="A12" s="57">
        <v>6</v>
      </c>
      <c r="B12" s="16" t="str">
        <f>'BS-E'!B12</f>
        <v>ProCredit Bank</v>
      </c>
      <c r="C12" s="35">
        <f>IS!C12</f>
        <v>2.2139316050480747E-2</v>
      </c>
      <c r="D12" s="36">
        <f>IS!D12</f>
        <v>1.8060169552610379E-2</v>
      </c>
      <c r="E12" s="36">
        <f>IS!E12</f>
        <v>5.3907770867504014E-3</v>
      </c>
      <c r="F12" s="37">
        <f>IS!F12</f>
        <v>1.3481280730525881E-2</v>
      </c>
    </row>
    <row r="13" spans="1:6" x14ac:dyDescent="0.3">
      <c r="A13" s="56">
        <v>7</v>
      </c>
      <c r="B13" s="13" t="str">
        <f>'BS-E'!B13</f>
        <v>Cartu Bank</v>
      </c>
      <c r="C13" s="32">
        <f>IS!C13</f>
        <v>2.2080298035691226E-2</v>
      </c>
      <c r="D13" s="33">
        <f>IS!D13</f>
        <v>1.7872808009258223E-2</v>
      </c>
      <c r="E13" s="33">
        <f>IS!E13</f>
        <v>6.5977269056977424E-3</v>
      </c>
      <c r="F13" s="34">
        <f>IS!F13</f>
        <v>1.3171434341582357E-2</v>
      </c>
    </row>
    <row r="14" spans="1:6" x14ac:dyDescent="0.3">
      <c r="A14" s="57">
        <v>8</v>
      </c>
      <c r="B14" s="16" t="str">
        <f>'BS-E'!B14</f>
        <v>Tera bank</v>
      </c>
      <c r="C14" s="35">
        <f>IS!C14</f>
        <v>2.0817095431836283E-2</v>
      </c>
      <c r="D14" s="36">
        <f>IS!D14</f>
        <v>1.7508074261292507E-2</v>
      </c>
      <c r="E14" s="36">
        <f>IS!E14</f>
        <v>7.8228641855846819E-3</v>
      </c>
      <c r="F14" s="37">
        <f>IS!F14</f>
        <v>1.0110235114121549E-2</v>
      </c>
    </row>
    <row r="15" spans="1:6" x14ac:dyDescent="0.3">
      <c r="A15" s="56">
        <v>9</v>
      </c>
      <c r="B15" s="13" t="str">
        <f>'BS-E'!B15</f>
        <v>HALYK Bank</v>
      </c>
      <c r="C15" s="32">
        <f>IS!C15</f>
        <v>1.0592657851488968E-2</v>
      </c>
      <c r="D15" s="33">
        <f>IS!D15</f>
        <v>1.0114588554411736E-2</v>
      </c>
      <c r="E15" s="33">
        <f>IS!E15</f>
        <v>1.8377386764987862E-3</v>
      </c>
      <c r="F15" s="34">
        <f>IS!F15</f>
        <v>6.8089497067777274E-3</v>
      </c>
    </row>
    <row r="16" spans="1:6" x14ac:dyDescent="0.3">
      <c r="A16" s="57">
        <v>10</v>
      </c>
      <c r="B16" s="16" t="str">
        <f>'BS-E'!B16</f>
        <v>Pasha Bank</v>
      </c>
      <c r="C16" s="35">
        <f>IS!C16</f>
        <v>6.398075962875162E-3</v>
      </c>
      <c r="D16" s="36">
        <f>IS!D16</f>
        <v>6.9447053252566305E-3</v>
      </c>
      <c r="E16" s="36">
        <f>IS!E16</f>
        <v>2.9658362724228628E-3</v>
      </c>
      <c r="F16" s="37">
        <f>IS!F16</f>
        <v>2.8413069920605444E-3</v>
      </c>
    </row>
    <row r="17" spans="1:22" x14ac:dyDescent="0.3">
      <c r="A17" s="56">
        <v>11</v>
      </c>
      <c r="B17" s="13" t="str">
        <f>'BS-E'!B17</f>
        <v>IS Bank</v>
      </c>
      <c r="C17" s="32">
        <f>IS!C17</f>
        <v>5.7043310252058999E-3</v>
      </c>
      <c r="D17" s="33">
        <f>IS!D17</f>
        <v>6.0265755150624989E-3</v>
      </c>
      <c r="E17" s="33">
        <f>IS!E17</f>
        <v>4.0046858509621818E-3</v>
      </c>
      <c r="F17" s="34">
        <f>IS!F17</f>
        <v>5.4801649491472548E-3</v>
      </c>
    </row>
    <row r="18" spans="1:22" x14ac:dyDescent="0.3">
      <c r="A18" s="57">
        <v>12</v>
      </c>
      <c r="B18" s="16" t="str">
        <f>'BS-E'!B18</f>
        <v>VTB Bank Georgia</v>
      </c>
      <c r="C18" s="35">
        <f>IS!C18</f>
        <v>5.4762362131817533E-3</v>
      </c>
      <c r="D18" s="36">
        <f>IS!D18</f>
        <v>1.9987954001556845E-3</v>
      </c>
      <c r="E18" s="36">
        <f>IS!E18</f>
        <v>5.3977484430450284E-5</v>
      </c>
      <c r="F18" s="37">
        <f>IS!F18</f>
        <v>-7.9596383701410775E-5</v>
      </c>
    </row>
    <row r="19" spans="1:22" x14ac:dyDescent="0.3">
      <c r="A19" s="56">
        <v>13</v>
      </c>
      <c r="B19" s="13" t="str">
        <f>'BS-E'!B19</f>
        <v>Ziraat Bank</v>
      </c>
      <c r="C19" s="32">
        <f>IS!C19</f>
        <v>2.7010696486139594E-3</v>
      </c>
      <c r="D19" s="33">
        <f>IS!D19</f>
        <v>3.3063795152498666E-3</v>
      </c>
      <c r="E19" s="33">
        <f>IS!E19</f>
        <v>2.1355053019246266E-3</v>
      </c>
      <c r="F19" s="34">
        <f>IS!F19</f>
        <v>1.9798162282078902E-3</v>
      </c>
    </row>
    <row r="20" spans="1:22" x14ac:dyDescent="0.3">
      <c r="A20" s="57">
        <v>14</v>
      </c>
      <c r="B20" s="16" t="str">
        <f>'BS-E'!B20</f>
        <v>Silk Bank</v>
      </c>
      <c r="C20" s="35">
        <f>IS!C20</f>
        <v>2.1417619511012831E-3</v>
      </c>
      <c r="D20" s="36">
        <f>IS!D20</f>
        <v>1.3815106988239753E-3</v>
      </c>
      <c r="E20" s="36">
        <f>IS!E20</f>
        <v>-1.1058252510828419E-4</v>
      </c>
      <c r="F20" s="37">
        <f>IS!F20</f>
        <v>-2.6519470927110428E-3</v>
      </c>
    </row>
    <row r="21" spans="1:22" x14ac:dyDescent="0.3">
      <c r="A21" s="56">
        <v>15</v>
      </c>
      <c r="B21" s="13" t="str">
        <f>'BS-E'!B21</f>
        <v>Paysera</v>
      </c>
      <c r="C21" s="32">
        <f>IS!C21</f>
        <v>2.52855152294032E-4</v>
      </c>
      <c r="D21" s="33">
        <f>IS!D21</f>
        <v>8.5956716972817394E-5</v>
      </c>
      <c r="E21" s="33">
        <f>IS!E21</f>
        <v>3.7198442765081033E-5</v>
      </c>
      <c r="F21" s="34">
        <f>IS!F21</f>
        <v>-5.6016999408601501E-4</v>
      </c>
    </row>
    <row r="22" spans="1:22" x14ac:dyDescent="0.3">
      <c r="A22" s="57">
        <v>16</v>
      </c>
      <c r="B22" s="16" t="str">
        <f>'BS-E'!B22</f>
        <v>HashBank</v>
      </c>
      <c r="C22" s="35">
        <f>IS!C22</f>
        <v>1.4756313934350995E-4</v>
      </c>
      <c r="D22" s="36">
        <f>IS!D22</f>
        <v>1.1202074477388203E-4</v>
      </c>
      <c r="E22" s="36">
        <f>IS!E22</f>
        <v>-2.7501772551074556E-6</v>
      </c>
      <c r="F22" s="37">
        <f>IS!F22</f>
        <v>-1.1083545022111572E-3</v>
      </c>
    </row>
    <row r="23" spans="1:22" ht="13.5" thickBot="1" x14ac:dyDescent="0.35">
      <c r="A23" s="56">
        <v>17</v>
      </c>
      <c r="B23" s="13" t="str">
        <f>'BS-E'!B23</f>
        <v>PaveBank</v>
      </c>
      <c r="C23" s="32">
        <f>IS!C23</f>
        <v>6.658777811767189E-5</v>
      </c>
      <c r="D23" s="33">
        <f>IS!D23</f>
        <v>8.8750970351823933E-5</v>
      </c>
      <c r="E23" s="33">
        <f>IS!E23</f>
        <v>0</v>
      </c>
      <c r="F23" s="34">
        <f>IS!F23</f>
        <v>-1.2549798913882442E-4</v>
      </c>
    </row>
    <row r="24" spans="1:22" ht="13.5" thickBot="1" x14ac:dyDescent="0.35">
      <c r="A24" s="19"/>
      <c r="B24" s="20" t="s">
        <v>51</v>
      </c>
      <c r="C24" s="21">
        <f>SUM(C7:C23)</f>
        <v>1.0000000000000009</v>
      </c>
      <c r="D24" s="22">
        <f t="shared" ref="D24:F24" si="0">SUM(D7:D23)</f>
        <v>0.99999999999999989</v>
      </c>
      <c r="E24" s="22">
        <f t="shared" si="0"/>
        <v>0.99999999999999967</v>
      </c>
      <c r="F24" s="22">
        <f t="shared" si="0"/>
        <v>0.99999999999999967</v>
      </c>
    </row>
    <row r="25" spans="1:22" x14ac:dyDescent="0.3">
      <c r="A25" s="132"/>
      <c r="B25" s="133"/>
      <c r="C25" s="134"/>
      <c r="D25" s="134"/>
      <c r="E25" s="134"/>
      <c r="F25" s="134"/>
    </row>
    <row r="26" spans="1:22" ht="13.5" thickBot="1" x14ac:dyDescent="0.35">
      <c r="M26" s="7" t="s">
        <v>54</v>
      </c>
      <c r="U26" s="24"/>
      <c r="V26" s="24"/>
    </row>
    <row r="27" spans="1:22" ht="15.75" customHeight="1" x14ac:dyDescent="0.3">
      <c r="A27" s="173" t="s">
        <v>0</v>
      </c>
      <c r="B27" s="171" t="s">
        <v>49</v>
      </c>
      <c r="C27" s="184" t="s">
        <v>5</v>
      </c>
      <c r="D27" s="186" t="s">
        <v>68</v>
      </c>
      <c r="E27" s="187"/>
      <c r="F27" s="187"/>
      <c r="G27" s="187"/>
      <c r="H27" s="188"/>
      <c r="I27" s="90" t="s">
        <v>69</v>
      </c>
      <c r="J27" s="90"/>
      <c r="K27" s="90"/>
      <c r="L27" s="189" t="s">
        <v>14</v>
      </c>
      <c r="M27" s="189" t="s">
        <v>247</v>
      </c>
      <c r="N27" s="178" t="str">
        <f>'BS-E'!$R$28</f>
        <v>NET Income of 4 months 2024</v>
      </c>
      <c r="O27" s="40"/>
    </row>
    <row r="28" spans="1:22" ht="131.25" customHeight="1" x14ac:dyDescent="0.3">
      <c r="A28" s="174"/>
      <c r="B28" s="172"/>
      <c r="C28" s="185"/>
      <c r="D28" s="41" t="s">
        <v>17</v>
      </c>
      <c r="E28" s="38" t="s">
        <v>18</v>
      </c>
      <c r="F28" s="38" t="s">
        <v>19</v>
      </c>
      <c r="G28" s="38" t="s">
        <v>20</v>
      </c>
      <c r="H28" s="39" t="s">
        <v>15</v>
      </c>
      <c r="I28" s="38" t="s">
        <v>246</v>
      </c>
      <c r="J28" s="38" t="s">
        <v>21</v>
      </c>
      <c r="K28" s="42" t="s">
        <v>71</v>
      </c>
      <c r="L28" s="190"/>
      <c r="M28" s="190"/>
      <c r="N28" s="179"/>
      <c r="O28" s="40"/>
    </row>
    <row r="29" spans="1:22" x14ac:dyDescent="0.3">
      <c r="A29" s="138"/>
      <c r="B29" s="125" t="str">
        <f>'BS-E'!B29</f>
        <v>Consolidated</v>
      </c>
      <c r="C29" s="139">
        <f>IS!C29</f>
        <v>82804344068.310196</v>
      </c>
      <c r="D29" s="140">
        <f>IS!D29</f>
        <v>2624546231.9122901</v>
      </c>
      <c r="E29" s="140">
        <f>IS!E29</f>
        <v>2182764829.9407701</v>
      </c>
      <c r="F29" s="140">
        <f>IS!F29</f>
        <v>-1255085599.33339</v>
      </c>
      <c r="G29" s="140">
        <f>IS!G29</f>
        <v>-836414279.92112494</v>
      </c>
      <c r="H29" s="140">
        <f>IS!H29</f>
        <v>1369460632.5789001</v>
      </c>
      <c r="I29" s="141">
        <f>IS!I29</f>
        <v>233075885.857748</v>
      </c>
      <c r="J29" s="141">
        <f>IS!J29</f>
        <v>202173008.6437</v>
      </c>
      <c r="K29" s="139">
        <f>IS!K29</f>
        <v>-158974537.591923</v>
      </c>
      <c r="L29" s="141">
        <f>IS!L29</f>
        <v>-117167290.23746699</v>
      </c>
      <c r="M29" s="141">
        <f>IS!M29</f>
        <v>1094582073.3095131</v>
      </c>
      <c r="N29" s="142">
        <f>IS!N29</f>
        <v>935833560.40935004</v>
      </c>
    </row>
    <row r="30" spans="1:22" x14ac:dyDescent="0.3">
      <c r="A30" s="57">
        <v>1</v>
      </c>
      <c r="B30" s="16" t="str">
        <f>'BS-E'!B30</f>
        <v>Bank of Georgia</v>
      </c>
      <c r="C30" s="47">
        <f>IS!C30</f>
        <v>32118896936.7356</v>
      </c>
      <c r="D30" s="48">
        <f>IS!D30</f>
        <v>995542511.79735196</v>
      </c>
      <c r="E30" s="49">
        <f>IS!E30</f>
        <v>822731061.48640096</v>
      </c>
      <c r="F30" s="49">
        <f>IS!F30</f>
        <v>-440376789.13</v>
      </c>
      <c r="G30" s="49">
        <f>IS!G30</f>
        <v>-298873354.16000003</v>
      </c>
      <c r="H30" s="50">
        <f>IS!H30</f>
        <v>555165722.66735196</v>
      </c>
      <c r="I30" s="49">
        <f>IS!I30</f>
        <v>118154894.60079999</v>
      </c>
      <c r="J30" s="49">
        <f>IS!J30</f>
        <v>99796809.859999999</v>
      </c>
      <c r="K30" s="47">
        <f>IS!K30</f>
        <v>29565530.452799998</v>
      </c>
      <c r="L30" s="49">
        <f>IS!L30</f>
        <v>-27736148.502264999</v>
      </c>
      <c r="M30" s="49">
        <f>IS!M30</f>
        <v>556995104.61788702</v>
      </c>
      <c r="N30" s="50">
        <f>IS!N30</f>
        <v>475393056.99788702</v>
      </c>
    </row>
    <row r="31" spans="1:22" x14ac:dyDescent="0.3">
      <c r="A31" s="56">
        <v>2</v>
      </c>
      <c r="B31" s="13" t="str">
        <f>'BS-E'!B31</f>
        <v>TBC Bank</v>
      </c>
      <c r="C31" s="43">
        <f>IS!C31</f>
        <v>32028691212.98</v>
      </c>
      <c r="D31" s="44">
        <f>IS!D31</f>
        <v>949347155.40999997</v>
      </c>
      <c r="E31" s="45">
        <f>IS!E31</f>
        <v>782289306.45000005</v>
      </c>
      <c r="F31" s="45">
        <f>IS!F31</f>
        <v>-494380822.94999999</v>
      </c>
      <c r="G31" s="45">
        <f>IS!G31</f>
        <v>-324319083.90999997</v>
      </c>
      <c r="H31" s="46">
        <f>IS!H31</f>
        <v>454966332.45999998</v>
      </c>
      <c r="I31" s="45">
        <f>IS!I31</f>
        <v>83432521.049999997</v>
      </c>
      <c r="J31" s="45">
        <f>IS!J31</f>
        <v>88054265.329999998</v>
      </c>
      <c r="K31" s="43">
        <f>IS!K31</f>
        <v>-3471070.46</v>
      </c>
      <c r="L31" s="45">
        <f>IS!L31</f>
        <v>-48044302.629999995</v>
      </c>
      <c r="M31" s="45">
        <f>IS!M31</f>
        <v>403450959.37</v>
      </c>
      <c r="N31" s="46">
        <f>IS!N31</f>
        <v>346982194.37</v>
      </c>
    </row>
    <row r="32" spans="1:22" x14ac:dyDescent="0.3">
      <c r="A32" s="57">
        <v>3</v>
      </c>
      <c r="B32" s="16" t="str">
        <f>'BS-E'!B32</f>
        <v>Liberty Bank</v>
      </c>
      <c r="C32" s="47">
        <f>IS!C32</f>
        <v>4431497355.78479</v>
      </c>
      <c r="D32" s="48">
        <f>IS!D32</f>
        <v>193023023.02718401</v>
      </c>
      <c r="E32" s="49">
        <f>IS!E32</f>
        <v>167561481.55218399</v>
      </c>
      <c r="F32" s="49">
        <f>IS!F32</f>
        <v>-91056159.667142004</v>
      </c>
      <c r="G32" s="49">
        <f>IS!G32</f>
        <v>-78556664.007926002</v>
      </c>
      <c r="H32" s="50">
        <f>IS!H32</f>
        <v>101966863.36004201</v>
      </c>
      <c r="I32" s="49">
        <f>IS!I32</f>
        <v>9040996</v>
      </c>
      <c r="J32" s="49">
        <f>IS!J32</f>
        <v>-10546504.32</v>
      </c>
      <c r="K32" s="47">
        <f>IS!K32</f>
        <v>-54230857.580080003</v>
      </c>
      <c r="L32" s="49">
        <f>IS!L32</f>
        <v>-10666142.052633001</v>
      </c>
      <c r="M32" s="49">
        <f>IS!M32</f>
        <v>37069863.727329001</v>
      </c>
      <c r="N32" s="50">
        <f>IS!N32</f>
        <v>32130719.09333</v>
      </c>
    </row>
    <row r="33" spans="1:15" x14ac:dyDescent="0.3">
      <c r="A33" s="56">
        <v>4</v>
      </c>
      <c r="B33" s="13" t="str">
        <f>'BS-E'!B33</f>
        <v>Basis Bank</v>
      </c>
      <c r="C33" s="43">
        <f>IS!C33</f>
        <v>3508646898.7164698</v>
      </c>
      <c r="D33" s="44">
        <f>IS!D33</f>
        <v>115386640.76000001</v>
      </c>
      <c r="E33" s="45">
        <f>IS!E33</f>
        <v>96497660.049999997</v>
      </c>
      <c r="F33" s="45">
        <f>IS!F33</f>
        <v>-64484529.189999998</v>
      </c>
      <c r="G33" s="45">
        <f>IS!G33</f>
        <v>-48838097.910000004</v>
      </c>
      <c r="H33" s="46">
        <f>IS!H33</f>
        <v>50902111.570000008</v>
      </c>
      <c r="I33" s="45">
        <f>IS!I33</f>
        <v>3228860.23</v>
      </c>
      <c r="J33" s="45">
        <f>IS!J33</f>
        <v>3551673.68</v>
      </c>
      <c r="K33" s="43">
        <f>IS!K33</f>
        <v>-21998610.59</v>
      </c>
      <c r="L33" s="45">
        <f>IS!L33</f>
        <v>-1331082.71</v>
      </c>
      <c r="M33" s="45">
        <f>IS!M33</f>
        <v>27572418.270000007</v>
      </c>
      <c r="N33" s="46">
        <f>IS!N33</f>
        <v>24114798.59</v>
      </c>
    </row>
    <row r="34" spans="1:15" x14ac:dyDescent="0.3">
      <c r="A34" s="57">
        <v>5</v>
      </c>
      <c r="B34" s="16" t="str">
        <f>'BS-E'!B34</f>
        <v>Credo Bank</v>
      </c>
      <c r="C34" s="47">
        <f>IS!C34</f>
        <v>2558905861.5397902</v>
      </c>
      <c r="D34" s="48">
        <f>IS!D34</f>
        <v>161517012.66001701</v>
      </c>
      <c r="E34" s="49">
        <f>IS!E34</f>
        <v>146321113.270017</v>
      </c>
      <c r="F34" s="49">
        <f>IS!F34</f>
        <v>-69407832.090000004</v>
      </c>
      <c r="G34" s="49">
        <f>IS!G34</f>
        <v>-21579484.400000002</v>
      </c>
      <c r="H34" s="50">
        <f>IS!H34</f>
        <v>92109180.57001701</v>
      </c>
      <c r="I34" s="49">
        <f>IS!I34</f>
        <v>12055498.02</v>
      </c>
      <c r="J34" s="49">
        <f>IS!J34</f>
        <v>2326238.52</v>
      </c>
      <c r="K34" s="47">
        <f>IS!K34</f>
        <v>-52589883.119999997</v>
      </c>
      <c r="L34" s="49">
        <f>IS!L34</f>
        <v>-25744863.309999999</v>
      </c>
      <c r="M34" s="49">
        <f>IS!M34</f>
        <v>13774434.140017014</v>
      </c>
      <c r="N34" s="50">
        <f>IS!N34</f>
        <v>11031630.470016999</v>
      </c>
    </row>
    <row r="35" spans="1:15" x14ac:dyDescent="0.3">
      <c r="A35" s="56">
        <v>6</v>
      </c>
      <c r="B35" s="13" t="str">
        <f>'BS-E'!B35</f>
        <v>ProCredit Bank</v>
      </c>
      <c r="C35" s="43">
        <f>IS!C35</f>
        <v>1833231543.6810701</v>
      </c>
      <c r="D35" s="44">
        <f>IS!D35</f>
        <v>42005414.119999997</v>
      </c>
      <c r="E35" s="45">
        <f>IS!E35</f>
        <v>33485606.685995001</v>
      </c>
      <c r="F35" s="45">
        <f>IS!F35</f>
        <v>-17272722.899999999</v>
      </c>
      <c r="G35" s="45">
        <f>IS!G35</f>
        <v>-10957627.609999999</v>
      </c>
      <c r="H35" s="46">
        <f>IS!H35</f>
        <v>24732691.219999999</v>
      </c>
      <c r="I35" s="45">
        <f>IS!I35</f>
        <v>1256460.1449559999</v>
      </c>
      <c r="J35" s="45">
        <f>IS!J35</f>
        <v>4345952.0999999996</v>
      </c>
      <c r="K35" s="43">
        <f>IS!K35</f>
        <v>-10578503.295073999</v>
      </c>
      <c r="L35" s="45">
        <f>IS!L35</f>
        <v>-156884.10999999999</v>
      </c>
      <c r="M35" s="45">
        <f>IS!M35</f>
        <v>13997303.814926</v>
      </c>
      <c r="N35" s="46">
        <f>IS!N35</f>
        <v>12616234.944925999</v>
      </c>
    </row>
    <row r="36" spans="1:15" x14ac:dyDescent="0.3">
      <c r="A36" s="57">
        <v>7</v>
      </c>
      <c r="B36" s="16" t="str">
        <f>'BS-E'!B36</f>
        <v>Cartu Bank</v>
      </c>
      <c r="C36" s="47">
        <f>IS!C36</f>
        <v>1828344595.67821</v>
      </c>
      <c r="D36" s="48">
        <f>IS!D36</f>
        <v>35828973.281834997</v>
      </c>
      <c r="E36" s="49">
        <f>IS!E36</f>
        <v>23752700.810109001</v>
      </c>
      <c r="F36" s="49">
        <f>IS!F36</f>
        <v>-11352866.319514999</v>
      </c>
      <c r="G36" s="49">
        <f>IS!G36</f>
        <v>-9254287.4655000009</v>
      </c>
      <c r="H36" s="50">
        <f>IS!H36</f>
        <v>24476106.96232</v>
      </c>
      <c r="I36" s="49">
        <f>IS!I36</f>
        <v>1537771.0431929999</v>
      </c>
      <c r="J36" s="49">
        <f>IS!J36</f>
        <v>2919420.36</v>
      </c>
      <c r="K36" s="47">
        <f>IS!K36</f>
        <v>-9777258.1259339992</v>
      </c>
      <c r="L36" s="49">
        <f>IS!L36</f>
        <v>659779.36272899993</v>
      </c>
      <c r="M36" s="49">
        <f>IS!M36</f>
        <v>15358628.199115001</v>
      </c>
      <c r="N36" s="50">
        <f>IS!N36</f>
        <v>12326270.295581</v>
      </c>
    </row>
    <row r="37" spans="1:15" x14ac:dyDescent="0.3">
      <c r="A37" s="56">
        <v>8</v>
      </c>
      <c r="B37" s="13" t="str">
        <f>'BS-E'!B37</f>
        <v>Tera bank</v>
      </c>
      <c r="C37" s="43">
        <f>IS!C37</f>
        <v>1723745932.64062</v>
      </c>
      <c r="D37" s="44">
        <f>IS!D37</f>
        <v>59802439.100000001</v>
      </c>
      <c r="E37" s="45">
        <f>IS!E37</f>
        <v>51526168.937965997</v>
      </c>
      <c r="F37" s="45">
        <f>IS!F37</f>
        <v>-35825820.646892004</v>
      </c>
      <c r="G37" s="45">
        <f>IS!G37</f>
        <v>-25005658.469999999</v>
      </c>
      <c r="H37" s="46">
        <f>IS!H37</f>
        <v>23976618.453107998</v>
      </c>
      <c r="I37" s="45">
        <f>IS!I37</f>
        <v>1823321</v>
      </c>
      <c r="J37" s="45">
        <f>IS!J37</f>
        <v>3887424</v>
      </c>
      <c r="K37" s="43">
        <f>IS!K37</f>
        <v>-10699827.761639999</v>
      </c>
      <c r="L37" s="45">
        <f>IS!L37</f>
        <v>-1874096.3680439999</v>
      </c>
      <c r="M37" s="45">
        <f>IS!M37</f>
        <v>11402694.323423998</v>
      </c>
      <c r="N37" s="46">
        <f>IS!N37</f>
        <v>9461497.3234240003</v>
      </c>
    </row>
    <row r="38" spans="1:15" x14ac:dyDescent="0.3">
      <c r="A38" s="57">
        <v>9</v>
      </c>
      <c r="B38" s="16" t="str">
        <f>'BS-E'!B38</f>
        <v>HALYK Bank</v>
      </c>
      <c r="C38" s="47">
        <f>IS!C38</f>
        <v>877118085.33257997</v>
      </c>
      <c r="D38" s="48">
        <f>IS!D38</f>
        <v>24462056.57</v>
      </c>
      <c r="E38" s="49">
        <f>IS!E38</f>
        <v>21815966.129999999</v>
      </c>
      <c r="F38" s="49">
        <f>IS!F38</f>
        <v>-10610525.73</v>
      </c>
      <c r="G38" s="49">
        <f>IS!G38</f>
        <v>-3882566.5700000003</v>
      </c>
      <c r="H38" s="50">
        <f>IS!H38</f>
        <v>13851530.84</v>
      </c>
      <c r="I38" s="49">
        <f>IS!I38</f>
        <v>428332.57</v>
      </c>
      <c r="J38" s="49">
        <f>IS!J38</f>
        <v>1325290.08</v>
      </c>
      <c r="K38" s="47">
        <f>IS!K38</f>
        <v>-5804627.7000000002</v>
      </c>
      <c r="L38" s="49">
        <f>IS!L38</f>
        <v>-264788.87325800001</v>
      </c>
      <c r="M38" s="49">
        <f>IS!M38</f>
        <v>7782114.2667419994</v>
      </c>
      <c r="N38" s="50">
        <f>IS!N38</f>
        <v>6372043.6467420002</v>
      </c>
    </row>
    <row r="39" spans="1:15" x14ac:dyDescent="0.3">
      <c r="A39" s="56">
        <v>10</v>
      </c>
      <c r="B39" s="13" t="str">
        <f>'BS-E'!B39</f>
        <v>Pasha Bank</v>
      </c>
      <c r="C39" s="43">
        <f>IS!C39</f>
        <v>529788483.40509999</v>
      </c>
      <c r="D39" s="44">
        <f>IS!D39</f>
        <v>16687519.6598</v>
      </c>
      <c r="E39" s="45">
        <f>IS!E39</f>
        <v>12556180.16</v>
      </c>
      <c r="F39" s="45">
        <f>IS!F39</f>
        <v>-7177019.1119999997</v>
      </c>
      <c r="G39" s="45">
        <f>IS!G39</f>
        <v>-6423559.5320999995</v>
      </c>
      <c r="H39" s="46">
        <f>IS!H39</f>
        <v>9510500.5478000008</v>
      </c>
      <c r="I39" s="45">
        <f>IS!I39</f>
        <v>691264.91650399996</v>
      </c>
      <c r="J39" s="45">
        <f>IS!J39</f>
        <v>5076695.71</v>
      </c>
      <c r="K39" s="43">
        <f>IS!K39</f>
        <v>-6279674.8934960002</v>
      </c>
      <c r="L39" s="45">
        <f>IS!L39</f>
        <v>-571835.215708</v>
      </c>
      <c r="M39" s="45">
        <f>IS!M39</f>
        <v>2658990.4385960004</v>
      </c>
      <c r="N39" s="46">
        <f>IS!N39</f>
        <v>2658990.438596</v>
      </c>
    </row>
    <row r="40" spans="1:15" x14ac:dyDescent="0.3">
      <c r="A40" s="57">
        <v>11</v>
      </c>
      <c r="B40" s="16" t="str">
        <f>'BS-E'!B40</f>
        <v>IS Bank</v>
      </c>
      <c r="C40" s="47">
        <f>IS!C40</f>
        <v>472343388.89068598</v>
      </c>
      <c r="D40" s="48">
        <f>IS!D40</f>
        <v>13415154.517911</v>
      </c>
      <c r="E40" s="49">
        <f>IS!E40</f>
        <v>9956689.1599010006</v>
      </c>
      <c r="F40" s="49">
        <f>IS!F40</f>
        <v>-5161996.6007690001</v>
      </c>
      <c r="G40" s="49">
        <f>IS!G40</f>
        <v>-3888789.1985210003</v>
      </c>
      <c r="H40" s="50">
        <f>IS!H40</f>
        <v>8253157.917142</v>
      </c>
      <c r="I40" s="49">
        <f>IS!I40</f>
        <v>933395.70229499997</v>
      </c>
      <c r="J40" s="49">
        <f>IS!J40</f>
        <v>669189.16</v>
      </c>
      <c r="K40" s="47">
        <f>IS!K40</f>
        <v>-1398596.572162</v>
      </c>
      <c r="L40" s="49">
        <f>IS!L40</f>
        <v>-479237.94899000006</v>
      </c>
      <c r="M40" s="49">
        <f>IS!M40</f>
        <v>6375323.3959899992</v>
      </c>
      <c r="N40" s="50">
        <f>IS!N40</f>
        <v>5128522.2759910002</v>
      </c>
    </row>
    <row r="41" spans="1:15" x14ac:dyDescent="0.3">
      <c r="A41" s="56">
        <v>12</v>
      </c>
      <c r="B41" s="13" t="str">
        <f>'BS-E'!B41</f>
        <v>VTB Bank Georgia</v>
      </c>
      <c r="C41" s="43">
        <f>IS!C41</f>
        <v>453456147.59564197</v>
      </c>
      <c r="D41" s="44">
        <f>IS!D41</f>
        <v>5838367.2930929996</v>
      </c>
      <c r="E41" s="45">
        <f>IS!E41</f>
        <v>5847817.2930929996</v>
      </c>
      <c r="F41" s="45">
        <f>IS!F41</f>
        <v>-3101095.68</v>
      </c>
      <c r="G41" s="45">
        <f>IS!G41</f>
        <v>-399900.85</v>
      </c>
      <c r="H41" s="46">
        <f>IS!H41</f>
        <v>2737271.6130929994</v>
      </c>
      <c r="I41" s="45">
        <f>IS!I41</f>
        <v>12580.85</v>
      </c>
      <c r="J41" s="45">
        <f>IS!J41</f>
        <v>0</v>
      </c>
      <c r="K41" s="43">
        <f>IS!K41</f>
        <v>-2479184.6086539999</v>
      </c>
      <c r="L41" s="45">
        <f>IS!L41</f>
        <v>-381975.971594</v>
      </c>
      <c r="M41" s="45">
        <f>IS!M41</f>
        <v>-123888.96715500043</v>
      </c>
      <c r="N41" s="46">
        <f>IS!N41</f>
        <v>-74488.967155000006</v>
      </c>
    </row>
    <row r="42" spans="1:15" x14ac:dyDescent="0.3">
      <c r="A42" s="57">
        <v>13</v>
      </c>
      <c r="B42" s="16" t="str">
        <f>'BS-E'!B42</f>
        <v>Ziraat Bank</v>
      </c>
      <c r="C42" s="47">
        <f>IS!C42</f>
        <v>223660300.5363</v>
      </c>
      <c r="D42" s="48">
        <f>IS!D42</f>
        <v>5996853.4325000001</v>
      </c>
      <c r="E42" s="49">
        <f>IS!E42</f>
        <v>5317830.2225000001</v>
      </c>
      <c r="F42" s="49">
        <f>IS!F42</f>
        <v>-1468896.85</v>
      </c>
      <c r="G42" s="49">
        <f>IS!G42</f>
        <v>-1232450.5600000001</v>
      </c>
      <c r="H42" s="50">
        <f>IS!H42</f>
        <v>4527956.5824999996</v>
      </c>
      <c r="I42" s="49">
        <f>IS!I42</f>
        <v>497734.79</v>
      </c>
      <c r="J42" s="49">
        <f>IS!J42</f>
        <v>450235.33</v>
      </c>
      <c r="K42" s="47">
        <f>IS!K42</f>
        <v>-1800392.28</v>
      </c>
      <c r="L42" s="49">
        <f>IS!L42</f>
        <v>-874785.83270000003</v>
      </c>
      <c r="M42" s="49">
        <f>IS!M42</f>
        <v>1852778.4697999991</v>
      </c>
      <c r="N42" s="50">
        <f>IS!N42</f>
        <v>1852778.4698000001</v>
      </c>
    </row>
    <row r="43" spans="1:15" x14ac:dyDescent="0.3">
      <c r="A43" s="56">
        <v>14</v>
      </c>
      <c r="B43" s="13" t="str">
        <f>'BS-E'!B43</f>
        <v>Silk Bank</v>
      </c>
      <c r="C43" s="43">
        <f>IS!C43</f>
        <v>177347193.511406</v>
      </c>
      <c r="D43" s="44">
        <f>IS!D43</f>
        <v>5295080.9926039996</v>
      </c>
      <c r="E43" s="45">
        <f>IS!E43</f>
        <v>3105247.7326039998</v>
      </c>
      <c r="F43" s="45">
        <f>IS!F43</f>
        <v>-3403156.4770780001</v>
      </c>
      <c r="G43" s="45">
        <f>IS!G43</f>
        <v>-3199492.7770780004</v>
      </c>
      <c r="H43" s="46">
        <f>IS!H43</f>
        <v>1891924.5155259995</v>
      </c>
      <c r="I43" s="45">
        <f>IS!I43</f>
        <v>-25774.12</v>
      </c>
      <c r="J43" s="45">
        <f>IS!J43</f>
        <v>208651.80369999999</v>
      </c>
      <c r="K43" s="43">
        <f>IS!K43</f>
        <v>-5270961.3176830001</v>
      </c>
      <c r="L43" s="45">
        <f>IS!L43</f>
        <v>311210.92499900004</v>
      </c>
      <c r="M43" s="45">
        <f>IS!M43</f>
        <v>-3067825.8771580006</v>
      </c>
      <c r="N43" s="46">
        <f>IS!N43</f>
        <v>-2481781.0897889999</v>
      </c>
      <c r="O43" s="76"/>
    </row>
    <row r="44" spans="1:15" x14ac:dyDescent="0.3">
      <c r="A44" s="57">
        <v>15</v>
      </c>
      <c r="B44" s="16" t="str">
        <f>'BS-E'!B44</f>
        <v>Paysera</v>
      </c>
      <c r="C44" s="47">
        <f>IS!C44</f>
        <v>20937505.030000001</v>
      </c>
      <c r="D44" s="48">
        <f>IS!D44</f>
        <v>123080.33</v>
      </c>
      <c r="E44" s="49">
        <f>IS!E44</f>
        <v>0</v>
      </c>
      <c r="F44" s="49">
        <f>IS!F44</f>
        <v>-5365.99</v>
      </c>
      <c r="G44" s="49">
        <f>IS!G44</f>
        <v>-3262.5</v>
      </c>
      <c r="H44" s="50">
        <f>IS!H44</f>
        <v>117714.34</v>
      </c>
      <c r="I44" s="49">
        <f>IS!I44</f>
        <v>8670.06</v>
      </c>
      <c r="J44" s="49">
        <f>IS!J44</f>
        <v>109131</v>
      </c>
      <c r="K44" s="47">
        <f>IS!K44</f>
        <v>-634539.22</v>
      </c>
      <c r="L44" s="49">
        <f>IS!L44</f>
        <v>0</v>
      </c>
      <c r="M44" s="49">
        <f>IS!M44</f>
        <v>-516824.88</v>
      </c>
      <c r="N44" s="50">
        <f>IS!N44</f>
        <v>-524225.88</v>
      </c>
      <c r="O44" s="77"/>
    </row>
    <row r="45" spans="1:15" x14ac:dyDescent="0.3">
      <c r="A45" s="56">
        <v>16</v>
      </c>
      <c r="B45" s="13" t="str">
        <f>'BS-E'!B45</f>
        <v>HashBank</v>
      </c>
      <c r="C45" s="43">
        <f>IS!C45</f>
        <v>12218868.961999999</v>
      </c>
      <c r="D45" s="44">
        <f>IS!D45</f>
        <v>153408</v>
      </c>
      <c r="E45" s="45">
        <f>IS!E45</f>
        <v>0</v>
      </c>
      <c r="F45" s="45">
        <f>IS!F45</f>
        <v>0</v>
      </c>
      <c r="G45" s="45">
        <f>IS!G45</f>
        <v>0</v>
      </c>
      <c r="H45" s="46">
        <f>IS!H45</f>
        <v>153408</v>
      </c>
      <c r="I45" s="45">
        <f>IS!I45</f>
        <v>-641</v>
      </c>
      <c r="J45" s="45">
        <f>IS!J45</f>
        <v>-1309.33</v>
      </c>
      <c r="K45" s="43">
        <f>IS!K45</f>
        <v>-1287094.33</v>
      </c>
      <c r="L45" s="45">
        <f>IS!L45</f>
        <v>-12137</v>
      </c>
      <c r="M45" s="45">
        <f>IS!M45</f>
        <v>-1145823.33</v>
      </c>
      <c r="N45" s="46">
        <f>IS!N45</f>
        <v>-1037235.34</v>
      </c>
    </row>
    <row r="46" spans="1:15" x14ac:dyDescent="0.3">
      <c r="A46" s="57">
        <v>17</v>
      </c>
      <c r="B46" s="16" t="str">
        <f>'BS-E'!B46</f>
        <v>PaveBank</v>
      </c>
      <c r="C46" s="47">
        <f>IS!C46</f>
        <v>5513757.29</v>
      </c>
      <c r="D46" s="48">
        <f>IS!D46</f>
        <v>121540.96</v>
      </c>
      <c r="E46" s="49">
        <f>IS!E46</f>
        <v>0</v>
      </c>
      <c r="F46" s="49">
        <f>IS!F46</f>
        <v>0</v>
      </c>
      <c r="G46" s="49">
        <f>IS!G46</f>
        <v>0</v>
      </c>
      <c r="H46" s="50">
        <f>IS!H46</f>
        <v>121540.96</v>
      </c>
      <c r="I46" s="49">
        <f>IS!I46</f>
        <v>0</v>
      </c>
      <c r="J46" s="49">
        <f>IS!J46</f>
        <v>-154.63999999999999</v>
      </c>
      <c r="K46" s="47">
        <f>IS!K46</f>
        <v>-238986.19</v>
      </c>
      <c r="L46" s="49">
        <f>IS!L46</f>
        <v>0</v>
      </c>
      <c r="M46" s="49">
        <f>IS!M46</f>
        <v>-117445.23</v>
      </c>
      <c r="N46" s="50">
        <f>IS!N46</f>
        <v>-117445.23</v>
      </c>
      <c r="O46" s="77"/>
    </row>
    <row r="47" spans="1:15" x14ac:dyDescent="0.3">
      <c r="N47" s="31"/>
    </row>
  </sheetData>
  <mergeCells count="10">
    <mergeCell ref="N27:N28"/>
    <mergeCell ref="A5:A6"/>
    <mergeCell ref="B5:B6"/>
    <mergeCell ref="A27:A28"/>
    <mergeCell ref="B27:B28"/>
    <mergeCell ref="C27:C28"/>
    <mergeCell ref="D27:H27"/>
    <mergeCell ref="L27:L28"/>
    <mergeCell ref="M27:M28"/>
    <mergeCell ref="C5:F5"/>
  </mergeCells>
  <pageMargins left="0.7" right="0.7" top="0.25" bottom="0.2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Q24"/>
  <sheetViews>
    <sheetView view="pageBreakPreview" zoomScaleNormal="76" zoomScaleSheetLayoutView="100" workbookViewId="0">
      <selection activeCell="B3" sqref="B3"/>
    </sheetView>
  </sheetViews>
  <sheetFormatPr defaultColWidth="9.1796875" defaultRowHeight="13" x14ac:dyDescent="0.3"/>
  <cols>
    <col min="1" max="1" width="6.81640625" style="2" customWidth="1"/>
    <col min="2" max="2" width="49" style="2" customWidth="1"/>
    <col min="3" max="3" width="10.453125" style="2" bestFit="1" customWidth="1"/>
    <col min="4" max="4" width="14.7265625" style="2" customWidth="1"/>
    <col min="5" max="6" width="10.453125" style="2" bestFit="1" customWidth="1"/>
    <col min="7" max="7" width="13.26953125" style="2" customWidth="1"/>
    <col min="8" max="9" width="11.54296875" style="2" customWidth="1"/>
    <col min="10" max="10" width="14" style="2" customWidth="1"/>
    <col min="11" max="11" width="11.7265625" style="2" bestFit="1" customWidth="1"/>
    <col min="12" max="12" width="9.26953125" style="2" bestFit="1" customWidth="1"/>
    <col min="13" max="13" width="13.81640625" style="2" customWidth="1"/>
    <col min="14" max="14" width="9.26953125" style="2" bestFit="1" customWidth="1"/>
    <col min="15" max="15" width="9.81640625" style="2" bestFit="1" customWidth="1"/>
    <col min="16" max="16" width="14.26953125" style="2" customWidth="1"/>
    <col min="17" max="17" width="10.26953125" style="2" bestFit="1" customWidth="1"/>
    <col min="18" max="16384" width="9.1796875" style="2"/>
  </cols>
  <sheetData>
    <row r="1" spans="1:17" x14ac:dyDescent="0.3">
      <c r="B1" s="92" t="s">
        <v>191</v>
      </c>
    </row>
    <row r="2" spans="1:17" x14ac:dyDescent="0.3">
      <c r="A2" s="6"/>
      <c r="B2" s="3"/>
      <c r="C2" s="5"/>
      <c r="D2" s="5"/>
      <c r="E2" s="5"/>
      <c r="F2" s="5"/>
      <c r="G2" s="1"/>
      <c r="H2" s="1"/>
      <c r="I2" s="1"/>
      <c r="J2" s="1"/>
      <c r="K2" s="4" t="s">
        <v>37</v>
      </c>
    </row>
    <row r="3" spans="1:17" x14ac:dyDescent="0.3">
      <c r="A3" s="1"/>
      <c r="B3" s="66">
        <f>BS!B3</f>
        <v>45412</v>
      </c>
      <c r="C3" s="1"/>
      <c r="D3" s="1"/>
      <c r="E3" s="1"/>
      <c r="F3" s="1"/>
      <c r="G3" s="1"/>
      <c r="H3" s="1"/>
      <c r="I3" s="1"/>
      <c r="J3" s="1"/>
      <c r="K3" s="1"/>
    </row>
    <row r="4" spans="1:17" ht="12.75" customHeight="1" x14ac:dyDescent="0.3">
      <c r="A4" s="91"/>
      <c r="B4" s="198"/>
      <c r="C4" s="197" t="s">
        <v>178</v>
      </c>
      <c r="D4" s="197"/>
      <c r="E4" s="197"/>
      <c r="F4" s="197" t="s">
        <v>177</v>
      </c>
      <c r="G4" s="197"/>
      <c r="H4" s="197"/>
      <c r="I4" s="197" t="s">
        <v>85</v>
      </c>
      <c r="J4" s="197"/>
      <c r="K4" s="197"/>
      <c r="L4" s="200" t="s">
        <v>179</v>
      </c>
      <c r="M4" s="200"/>
      <c r="N4" s="200"/>
      <c r="O4" s="197" t="s">
        <v>180</v>
      </c>
      <c r="P4" s="197"/>
      <c r="Q4" s="197"/>
    </row>
    <row r="5" spans="1:17" x14ac:dyDescent="0.3">
      <c r="A5" s="91"/>
      <c r="B5" s="199"/>
      <c r="C5" s="143" t="s">
        <v>73</v>
      </c>
      <c r="D5" s="144" t="s">
        <v>251</v>
      </c>
      <c r="E5" s="143" t="s">
        <v>72</v>
      </c>
      <c r="F5" s="143" t="s">
        <v>73</v>
      </c>
      <c r="G5" s="144" t="s">
        <v>251</v>
      </c>
      <c r="H5" s="143" t="s">
        <v>72</v>
      </c>
      <c r="I5" s="143" t="s">
        <v>73</v>
      </c>
      <c r="J5" s="144" t="s">
        <v>251</v>
      </c>
      <c r="K5" s="143" t="s">
        <v>72</v>
      </c>
      <c r="L5" s="145" t="s">
        <v>73</v>
      </c>
      <c r="M5" s="144" t="s">
        <v>251</v>
      </c>
      <c r="N5" s="145" t="s">
        <v>72</v>
      </c>
      <c r="O5" s="143" t="s">
        <v>73</v>
      </c>
      <c r="P5" s="144" t="s">
        <v>251</v>
      </c>
      <c r="Q5" s="143" t="s">
        <v>72</v>
      </c>
    </row>
    <row r="6" spans="1:17" x14ac:dyDescent="0.3">
      <c r="A6" s="91"/>
      <c r="B6" s="146" t="s">
        <v>181</v>
      </c>
      <c r="C6" s="147"/>
      <c r="D6" s="147"/>
      <c r="E6" s="146"/>
      <c r="F6" s="147"/>
      <c r="G6" s="147"/>
      <c r="H6" s="147"/>
      <c r="I6" s="147"/>
      <c r="J6" s="147"/>
      <c r="K6" s="147"/>
      <c r="L6" s="146"/>
      <c r="M6" s="147"/>
      <c r="N6" s="147"/>
      <c r="O6" s="147"/>
      <c r="P6" s="147"/>
      <c r="Q6" s="147"/>
    </row>
    <row r="7" spans="1:17" x14ac:dyDescent="0.3">
      <c r="A7" s="91"/>
      <c r="B7" s="93" t="s">
        <v>74</v>
      </c>
      <c r="C7" s="148">
        <v>0</v>
      </c>
      <c r="D7" s="148">
        <v>0</v>
      </c>
      <c r="E7" s="149">
        <v>0</v>
      </c>
      <c r="F7" s="148">
        <v>0</v>
      </c>
      <c r="G7" s="148">
        <v>0</v>
      </c>
      <c r="H7" s="149">
        <v>0</v>
      </c>
      <c r="I7" s="148">
        <v>0</v>
      </c>
      <c r="J7" s="148">
        <v>0</v>
      </c>
      <c r="K7" s="149">
        <v>0</v>
      </c>
      <c r="L7" s="148">
        <v>0</v>
      </c>
      <c r="M7" s="148">
        <v>0</v>
      </c>
      <c r="N7" s="149">
        <v>0</v>
      </c>
      <c r="O7" s="149">
        <v>0</v>
      </c>
      <c r="P7" s="149">
        <v>0</v>
      </c>
      <c r="Q7" s="149">
        <v>0</v>
      </c>
    </row>
    <row r="8" spans="1:17" x14ac:dyDescent="0.3">
      <c r="A8" s="91"/>
      <c r="B8" s="94" t="s">
        <v>75</v>
      </c>
      <c r="C8" s="150">
        <v>27288727.760000002</v>
      </c>
      <c r="D8" s="150">
        <v>480297749.84532899</v>
      </c>
      <c r="E8" s="149">
        <v>507586477.60532898</v>
      </c>
      <c r="F8" s="150">
        <v>20406.88</v>
      </c>
      <c r="G8" s="150">
        <v>34325310.769999996</v>
      </c>
      <c r="H8" s="149">
        <v>34345717.649999999</v>
      </c>
      <c r="I8" s="150">
        <v>435881774.05987597</v>
      </c>
      <c r="J8" s="150">
        <v>918603062.87463617</v>
      </c>
      <c r="K8" s="149">
        <v>1354484836.9345121</v>
      </c>
      <c r="L8" s="150">
        <v>4173643</v>
      </c>
      <c r="M8" s="150">
        <v>0</v>
      </c>
      <c r="N8" s="149">
        <v>4173643</v>
      </c>
      <c r="O8" s="149">
        <v>467364551.69987595</v>
      </c>
      <c r="P8" s="149">
        <v>1433275938.0999651</v>
      </c>
      <c r="Q8" s="149">
        <v>1900640489.7998409</v>
      </c>
    </row>
    <row r="9" spans="1:17" x14ac:dyDescent="0.3">
      <c r="A9" s="91"/>
      <c r="B9" s="95" t="s">
        <v>182</v>
      </c>
      <c r="C9" s="148">
        <v>8509563.2700000014</v>
      </c>
      <c r="D9" s="148">
        <v>299718928.20074105</v>
      </c>
      <c r="E9" s="149">
        <v>308228491.47074103</v>
      </c>
      <c r="F9" s="148">
        <v>20406.88</v>
      </c>
      <c r="G9" s="148">
        <v>0</v>
      </c>
      <c r="H9" s="149">
        <v>20406.88</v>
      </c>
      <c r="I9" s="148">
        <v>218720244.11000001</v>
      </c>
      <c r="J9" s="148">
        <v>57106092.906754613</v>
      </c>
      <c r="K9" s="149">
        <v>275826337.01675463</v>
      </c>
      <c r="L9" s="148">
        <v>4173643</v>
      </c>
      <c r="M9" s="148">
        <v>0</v>
      </c>
      <c r="N9" s="149">
        <v>4173643</v>
      </c>
      <c r="O9" s="149">
        <v>231423857.25999999</v>
      </c>
      <c r="P9" s="149">
        <v>356825021.1074959</v>
      </c>
      <c r="Q9" s="149">
        <v>588248878.36749589</v>
      </c>
    </row>
    <row r="10" spans="1:17" x14ac:dyDescent="0.3">
      <c r="A10" s="91"/>
      <c r="B10" s="96" t="s">
        <v>183</v>
      </c>
      <c r="C10" s="148">
        <v>18779164.489999998</v>
      </c>
      <c r="D10" s="148">
        <v>180578821.64458799</v>
      </c>
      <c r="E10" s="149">
        <v>199357986.134588</v>
      </c>
      <c r="F10" s="148">
        <v>0</v>
      </c>
      <c r="G10" s="148">
        <v>34325310.770000003</v>
      </c>
      <c r="H10" s="149">
        <v>34325310.770000003</v>
      </c>
      <c r="I10" s="148">
        <v>217161529.94987601</v>
      </c>
      <c r="J10" s="148">
        <v>861496969.96788096</v>
      </c>
      <c r="K10" s="149">
        <v>1078658499.917757</v>
      </c>
      <c r="L10" s="148">
        <v>0</v>
      </c>
      <c r="M10" s="148">
        <v>0</v>
      </c>
      <c r="N10" s="149">
        <v>0</v>
      </c>
      <c r="O10" s="149">
        <v>235940694.43987602</v>
      </c>
      <c r="P10" s="149">
        <v>1076450916.9924691</v>
      </c>
      <c r="Q10" s="149">
        <v>1312391611.4323452</v>
      </c>
    </row>
    <row r="11" spans="1:17" x14ac:dyDescent="0.3">
      <c r="A11" s="91"/>
      <c r="B11" s="94" t="s">
        <v>184</v>
      </c>
      <c r="C11" s="150">
        <v>476342294.68999994</v>
      </c>
      <c r="D11" s="150">
        <v>333251183.58171129</v>
      </c>
      <c r="E11" s="149">
        <v>809593478.27171123</v>
      </c>
      <c r="F11" s="150">
        <v>95108291.980000004</v>
      </c>
      <c r="G11" s="150">
        <v>51716815.396419004</v>
      </c>
      <c r="H11" s="149">
        <v>146825107.37641901</v>
      </c>
      <c r="I11" s="150">
        <v>75418629.980000004</v>
      </c>
      <c r="J11" s="150">
        <v>34835622.266790003</v>
      </c>
      <c r="K11" s="149">
        <v>110254252.24679001</v>
      </c>
      <c r="L11" s="150">
        <v>3002448930.0415626</v>
      </c>
      <c r="M11" s="150">
        <v>147810401.04490471</v>
      </c>
      <c r="N11" s="149">
        <v>3150259331.0864673</v>
      </c>
      <c r="O11" s="149">
        <v>3649318146.6915627</v>
      </c>
      <c r="P11" s="149">
        <v>567614022.28982401</v>
      </c>
      <c r="Q11" s="149">
        <v>4216932168.9813867</v>
      </c>
    </row>
    <row r="12" spans="1:17" ht="26" x14ac:dyDescent="0.3">
      <c r="A12" s="91"/>
      <c r="B12" s="97" t="s">
        <v>185</v>
      </c>
      <c r="C12" s="148">
        <v>471359894.09999985</v>
      </c>
      <c r="D12" s="148">
        <v>211299951.56658536</v>
      </c>
      <c r="E12" s="149">
        <v>682659845.66658521</v>
      </c>
      <c r="F12" s="148">
        <v>76762838.100000024</v>
      </c>
      <c r="G12" s="148">
        <v>51595042.814998984</v>
      </c>
      <c r="H12" s="149">
        <v>128357880.91499901</v>
      </c>
      <c r="I12" s="148">
        <v>75418629.980000004</v>
      </c>
      <c r="J12" s="148">
        <v>34835622.266789988</v>
      </c>
      <c r="K12" s="149">
        <v>110254252.24678999</v>
      </c>
      <c r="L12" s="148">
        <v>2997436430.0415621</v>
      </c>
      <c r="M12" s="148">
        <v>80739542.582305908</v>
      </c>
      <c r="N12" s="149">
        <v>3078175972.623868</v>
      </c>
      <c r="O12" s="149">
        <v>3620977792.2215624</v>
      </c>
      <c r="P12" s="149">
        <v>378470159.23067713</v>
      </c>
      <c r="Q12" s="149">
        <v>3999447951.4522395</v>
      </c>
    </row>
    <row r="13" spans="1:17" ht="26" x14ac:dyDescent="0.3">
      <c r="A13" s="91"/>
      <c r="B13" s="97" t="s">
        <v>186</v>
      </c>
      <c r="C13" s="148">
        <v>4982400.59</v>
      </c>
      <c r="D13" s="148">
        <v>121951232.01512568</v>
      </c>
      <c r="E13" s="149">
        <v>126933632.60512568</v>
      </c>
      <c r="F13" s="148">
        <v>18345453.879999999</v>
      </c>
      <c r="G13" s="148">
        <v>121772.58142000064</v>
      </c>
      <c r="H13" s="149">
        <v>18467226.46142</v>
      </c>
      <c r="I13" s="148">
        <v>0</v>
      </c>
      <c r="J13" s="148">
        <v>0</v>
      </c>
      <c r="K13" s="149">
        <v>0</v>
      </c>
      <c r="L13" s="148">
        <v>5012500</v>
      </c>
      <c r="M13" s="148">
        <v>67070858.462599993</v>
      </c>
      <c r="N13" s="149">
        <v>72083358.462599993</v>
      </c>
      <c r="O13" s="149">
        <v>28340354.469999999</v>
      </c>
      <c r="P13" s="149">
        <v>189143863.05914602</v>
      </c>
      <c r="Q13" s="149">
        <v>217484217.52914602</v>
      </c>
    </row>
    <row r="14" spans="1:17" x14ac:dyDescent="0.3">
      <c r="A14" s="91"/>
      <c r="B14" s="98" t="s">
        <v>187</v>
      </c>
      <c r="C14" s="150">
        <v>503631022.44999993</v>
      </c>
      <c r="D14" s="150">
        <v>813548933.42704046</v>
      </c>
      <c r="E14" s="149">
        <v>1317179955.8770404</v>
      </c>
      <c r="F14" s="150">
        <v>95128698.859999999</v>
      </c>
      <c r="G14" s="150">
        <v>86042126.166418985</v>
      </c>
      <c r="H14" s="149">
        <v>181170825.02641898</v>
      </c>
      <c r="I14" s="150">
        <v>511300404.03987592</v>
      </c>
      <c r="J14" s="150">
        <v>953438685.14142609</v>
      </c>
      <c r="K14" s="149">
        <v>1464739089.1813021</v>
      </c>
      <c r="L14" s="150">
        <v>3006622573.0415621</v>
      </c>
      <c r="M14" s="150">
        <v>147810401.04490519</v>
      </c>
      <c r="N14" s="149">
        <v>3154432974.0864673</v>
      </c>
      <c r="O14" s="149">
        <v>4116682698.3914418</v>
      </c>
      <c r="P14" s="149">
        <v>2000889960.3897843</v>
      </c>
      <c r="Q14" s="149">
        <v>6117572658.7812262</v>
      </c>
    </row>
    <row r="15" spans="1:17" x14ac:dyDescent="0.3">
      <c r="A15" s="91"/>
      <c r="B15" s="146" t="s">
        <v>188</v>
      </c>
      <c r="C15" s="151"/>
      <c r="D15" s="151"/>
      <c r="E15" s="152"/>
      <c r="F15" s="151"/>
      <c r="G15" s="151"/>
      <c r="H15" s="151"/>
      <c r="I15" s="151"/>
      <c r="J15" s="151"/>
      <c r="K15" s="151"/>
      <c r="L15" s="152"/>
      <c r="M15" s="151"/>
      <c r="N15" s="151"/>
      <c r="O15" s="151"/>
      <c r="P15" s="151"/>
      <c r="Q15" s="151"/>
    </row>
    <row r="16" spans="1:17" x14ac:dyDescent="0.3">
      <c r="A16" s="91"/>
      <c r="B16" s="93" t="s">
        <v>76</v>
      </c>
      <c r="C16" s="150">
        <v>6184725322.1837997</v>
      </c>
      <c r="D16" s="150">
        <v>4693487905.9866524</v>
      </c>
      <c r="E16" s="149">
        <v>10878213228.170452</v>
      </c>
      <c r="F16" s="150">
        <v>2488320867.7400007</v>
      </c>
      <c r="G16" s="150">
        <v>1240139803.4854913</v>
      </c>
      <c r="H16" s="149">
        <v>3728460671.225492</v>
      </c>
      <c r="I16" s="150">
        <v>2936476334.1800008</v>
      </c>
      <c r="J16" s="150">
        <v>768468417.96244144</v>
      </c>
      <c r="K16" s="149">
        <v>3704944752.1424422</v>
      </c>
      <c r="L16" s="150">
        <v>1449356588.3367</v>
      </c>
      <c r="M16" s="150">
        <v>156291550.87688613</v>
      </c>
      <c r="N16" s="149">
        <v>1605648139.2135861</v>
      </c>
      <c r="O16" s="149">
        <v>13058879112.4405</v>
      </c>
      <c r="P16" s="149">
        <v>6858387678.3114758</v>
      </c>
      <c r="Q16" s="149">
        <v>19917266790.751976</v>
      </c>
    </row>
    <row r="17" spans="1:17" x14ac:dyDescent="0.3">
      <c r="A17" s="91"/>
      <c r="B17" s="99" t="s">
        <v>77</v>
      </c>
      <c r="C17" s="153">
        <v>6083595171.1973</v>
      </c>
      <c r="D17" s="153">
        <v>3929562382.7537231</v>
      </c>
      <c r="E17" s="149">
        <v>10013157553.951023</v>
      </c>
      <c r="F17" s="153">
        <v>2487338366.5900002</v>
      </c>
      <c r="G17" s="153">
        <v>1197923470.4718075</v>
      </c>
      <c r="H17" s="149">
        <v>3685261837.0618076</v>
      </c>
      <c r="I17" s="153">
        <v>2933282091.4100008</v>
      </c>
      <c r="J17" s="153">
        <v>626759502.33912659</v>
      </c>
      <c r="K17" s="149">
        <v>3560041593.7491274</v>
      </c>
      <c r="L17" s="153">
        <v>1446152296.9667001</v>
      </c>
      <c r="M17" s="153">
        <v>116602019.83040571</v>
      </c>
      <c r="N17" s="149">
        <v>1562754316.7971058</v>
      </c>
      <c r="O17" s="149">
        <v>12950367926.164</v>
      </c>
      <c r="P17" s="149">
        <v>5870847375.395071</v>
      </c>
      <c r="Q17" s="149">
        <v>18821215301.559071</v>
      </c>
    </row>
    <row r="18" spans="1:17" x14ac:dyDescent="0.3">
      <c r="A18" s="91"/>
      <c r="B18" s="99" t="s">
        <v>78</v>
      </c>
      <c r="C18" s="153">
        <v>101130150.98650028</v>
      </c>
      <c r="D18" s="153">
        <v>763925523.23292196</v>
      </c>
      <c r="E18" s="149">
        <v>865055674.21942222</v>
      </c>
      <c r="F18" s="153">
        <v>982501.15</v>
      </c>
      <c r="G18" s="153">
        <v>42216333.013685003</v>
      </c>
      <c r="H18" s="149">
        <v>43198834.163685001</v>
      </c>
      <c r="I18" s="153">
        <v>3194242.77</v>
      </c>
      <c r="J18" s="153">
        <v>141708915.62331578</v>
      </c>
      <c r="K18" s="149">
        <v>144903158.39331579</v>
      </c>
      <c r="L18" s="153">
        <v>3204291.37</v>
      </c>
      <c r="M18" s="153">
        <v>39689531.046480007</v>
      </c>
      <c r="N18" s="149">
        <v>42893822.416480005</v>
      </c>
      <c r="O18" s="149">
        <v>108511186.27650028</v>
      </c>
      <c r="P18" s="149">
        <v>987540302.91640306</v>
      </c>
      <c r="Q18" s="149">
        <v>1096051489.1929033</v>
      </c>
    </row>
    <row r="19" spans="1:17" x14ac:dyDescent="0.3">
      <c r="A19" s="91"/>
      <c r="B19" s="93" t="s">
        <v>79</v>
      </c>
      <c r="C19" s="150">
        <v>2909641987.651217</v>
      </c>
      <c r="D19" s="150">
        <v>5931128251.8887081</v>
      </c>
      <c r="E19" s="149">
        <v>8840770239.5399246</v>
      </c>
      <c r="F19" s="150">
        <v>891273554.60999954</v>
      </c>
      <c r="G19" s="150">
        <v>3129906604.4023161</v>
      </c>
      <c r="H19" s="149">
        <v>4021180159.0123158</v>
      </c>
      <c r="I19" s="150">
        <v>4682118784.6010971</v>
      </c>
      <c r="J19" s="150">
        <v>7212883549.5033112</v>
      </c>
      <c r="K19" s="149">
        <v>11895002334.104408</v>
      </c>
      <c r="L19" s="150">
        <v>1916143715.0010002</v>
      </c>
      <c r="M19" s="150">
        <v>1674529091.3731234</v>
      </c>
      <c r="N19" s="149">
        <v>3590672806.3741236</v>
      </c>
      <c r="O19" s="149">
        <v>10399178041.863314</v>
      </c>
      <c r="P19" s="149">
        <v>17948459666.729156</v>
      </c>
      <c r="Q19" s="149">
        <v>28347637708.592472</v>
      </c>
    </row>
    <row r="20" spans="1:17" x14ac:dyDescent="0.3">
      <c r="A20" s="91"/>
      <c r="B20" s="99" t="s">
        <v>80</v>
      </c>
      <c r="C20" s="153">
        <v>2574089314.250617</v>
      </c>
      <c r="D20" s="153">
        <v>2608741904.4495058</v>
      </c>
      <c r="E20" s="149">
        <v>5182831218.7001228</v>
      </c>
      <c r="F20" s="153">
        <v>794787294.20619965</v>
      </c>
      <c r="G20" s="153">
        <v>2211378912.5073233</v>
      </c>
      <c r="H20" s="149">
        <v>3006166206.7135229</v>
      </c>
      <c r="I20" s="153">
        <v>4002865575.7510967</v>
      </c>
      <c r="J20" s="153">
        <v>5434057093.6357231</v>
      </c>
      <c r="K20" s="149">
        <v>9436922669.3868198</v>
      </c>
      <c r="L20" s="153">
        <v>1619123636.0688</v>
      </c>
      <c r="M20" s="153">
        <v>1215996948.4219069</v>
      </c>
      <c r="N20" s="149">
        <v>2835120584.4907069</v>
      </c>
      <c r="O20" s="149">
        <v>8990865820.2767143</v>
      </c>
      <c r="P20" s="149">
        <v>11470174859.014446</v>
      </c>
      <c r="Q20" s="149">
        <v>20461040679.291161</v>
      </c>
    </row>
    <row r="21" spans="1:17" x14ac:dyDescent="0.3">
      <c r="A21" s="91"/>
      <c r="B21" s="99" t="s">
        <v>81</v>
      </c>
      <c r="C21" s="153">
        <v>335552673.40060002</v>
      </c>
      <c r="D21" s="153">
        <v>3322386347.4392004</v>
      </c>
      <c r="E21" s="149">
        <v>3657939020.8398004</v>
      </c>
      <c r="F21" s="153">
        <v>96486260.403799981</v>
      </c>
      <c r="G21" s="153">
        <v>918527691.894997</v>
      </c>
      <c r="H21" s="149">
        <v>1015013952.298797</v>
      </c>
      <c r="I21" s="153">
        <v>679253208.84999955</v>
      </c>
      <c r="J21" s="153">
        <v>1778826455.8675818</v>
      </c>
      <c r="K21" s="149">
        <v>2458079664.7175813</v>
      </c>
      <c r="L21" s="153">
        <v>297020078.93220007</v>
      </c>
      <c r="M21" s="153">
        <v>458532142.95121562</v>
      </c>
      <c r="N21" s="149">
        <v>755552221.8834157</v>
      </c>
      <c r="O21" s="149">
        <v>1408312221.5865998</v>
      </c>
      <c r="P21" s="149">
        <v>6478284807.714695</v>
      </c>
      <c r="Q21" s="149">
        <v>7886597029.3012943</v>
      </c>
    </row>
    <row r="22" spans="1:17" ht="26" x14ac:dyDescent="0.3">
      <c r="A22" s="91"/>
      <c r="B22" s="100" t="s">
        <v>189</v>
      </c>
      <c r="C22" s="154">
        <v>9094367309.8350124</v>
      </c>
      <c r="D22" s="154">
        <v>10624616157.875364</v>
      </c>
      <c r="E22" s="149">
        <v>19718983467.710377</v>
      </c>
      <c r="F22" s="154">
        <v>3379594422.3499994</v>
      </c>
      <c r="G22" s="154">
        <v>4370046407.8878069</v>
      </c>
      <c r="H22" s="149">
        <v>7749640830.2378063</v>
      </c>
      <c r="I22" s="154">
        <v>7618595118.7810974</v>
      </c>
      <c r="J22" s="154">
        <v>7981351967.4657574</v>
      </c>
      <c r="K22" s="149">
        <v>15599947086.246855</v>
      </c>
      <c r="L22" s="154">
        <v>3365500303.3376999</v>
      </c>
      <c r="M22" s="154">
        <v>1830820642.2500019</v>
      </c>
      <c r="N22" s="149">
        <v>5196320945.5877018</v>
      </c>
      <c r="O22" s="149">
        <v>23458057154.30381</v>
      </c>
      <c r="P22" s="149">
        <v>24806847345.040642</v>
      </c>
      <c r="Q22" s="149">
        <v>48264904499.344452</v>
      </c>
    </row>
    <row r="23" spans="1:17" x14ac:dyDescent="0.3">
      <c r="A23" s="91"/>
      <c r="B23" s="101" t="s">
        <v>44</v>
      </c>
      <c r="C23" s="150">
        <v>9597998332.285017</v>
      </c>
      <c r="D23" s="150">
        <v>11438165091.302393</v>
      </c>
      <c r="E23" s="149">
        <v>21036163423.58741</v>
      </c>
      <c r="F23" s="150">
        <v>3474723121.2099991</v>
      </c>
      <c r="G23" s="150">
        <v>4456088534.0542345</v>
      </c>
      <c r="H23" s="149">
        <v>7930811655.2642336</v>
      </c>
      <c r="I23" s="150">
        <v>8129895522.8209772</v>
      </c>
      <c r="J23" s="150">
        <v>8898090440.1371841</v>
      </c>
      <c r="K23" s="149">
        <v>17027985962.958162</v>
      </c>
      <c r="L23" s="150">
        <v>6372122876.379262</v>
      </c>
      <c r="M23" s="150">
        <v>1978631043.2949095</v>
      </c>
      <c r="N23" s="149">
        <v>8350753919.6741714</v>
      </c>
      <c r="O23" s="149">
        <v>27574739852.695271</v>
      </c>
      <c r="P23" s="149">
        <v>26807737305.430416</v>
      </c>
      <c r="Q23" s="149">
        <v>54382477158.125687</v>
      </c>
    </row>
    <row r="24" spans="1:17" x14ac:dyDescent="0.3">
      <c r="Q24" s="167">
        <f>Q23-BS!H29</f>
        <v>-33.725532531738281</v>
      </c>
    </row>
  </sheetData>
  <mergeCells count="6">
    <mergeCell ref="O4:Q4"/>
    <mergeCell ref="B4:B5"/>
    <mergeCell ref="C4:E4"/>
    <mergeCell ref="F4:H4"/>
    <mergeCell ref="I4:K4"/>
    <mergeCell ref="L4:N4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Q23"/>
  <sheetViews>
    <sheetView view="pageBreakPreview" zoomScaleNormal="100" zoomScaleSheetLayoutView="100" workbookViewId="0">
      <selection activeCell="O21" sqref="O21"/>
    </sheetView>
  </sheetViews>
  <sheetFormatPr defaultColWidth="9.1796875" defaultRowHeight="13" x14ac:dyDescent="0.3"/>
  <cols>
    <col min="1" max="1" width="6.1796875" style="52" bestFit="1" customWidth="1"/>
    <col min="2" max="2" width="47.81640625" style="52" bestFit="1" customWidth="1"/>
    <col min="3" max="7" width="10.1796875" style="52" bestFit="1" customWidth="1"/>
    <col min="8" max="11" width="11.453125" style="52" customWidth="1"/>
    <col min="12" max="14" width="9.1796875" style="52"/>
    <col min="15" max="17" width="9.81640625" style="52" bestFit="1" customWidth="1"/>
    <col min="18" max="16384" width="9.1796875" style="52"/>
  </cols>
  <sheetData>
    <row r="1" spans="1:17" x14ac:dyDescent="0.3">
      <c r="B1" s="102" t="s">
        <v>24</v>
      </c>
    </row>
    <row r="2" spans="1:17" x14ac:dyDescent="0.3">
      <c r="A2" s="55"/>
      <c r="B2" s="67">
        <f>BS!B3</f>
        <v>45412</v>
      </c>
      <c r="C2" s="54"/>
      <c r="D2" s="54"/>
      <c r="E2" s="54"/>
      <c r="F2" s="54"/>
      <c r="G2" s="53"/>
      <c r="H2" s="53"/>
      <c r="I2" s="53"/>
      <c r="J2" s="53"/>
      <c r="K2" s="4" t="s">
        <v>54</v>
      </c>
    </row>
    <row r="3" spans="1:17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7" ht="12.75" customHeight="1" x14ac:dyDescent="0.3">
      <c r="A4" s="201"/>
      <c r="B4" s="198"/>
      <c r="C4" s="197" t="s">
        <v>252</v>
      </c>
      <c r="D4" s="197"/>
      <c r="E4" s="197"/>
      <c r="F4" s="197" t="s">
        <v>253</v>
      </c>
      <c r="G4" s="197"/>
      <c r="H4" s="197"/>
      <c r="I4" s="197" t="s">
        <v>254</v>
      </c>
      <c r="J4" s="197"/>
      <c r="K4" s="197"/>
      <c r="L4" s="200" t="s">
        <v>255</v>
      </c>
      <c r="M4" s="200"/>
      <c r="N4" s="200"/>
      <c r="O4" s="197" t="s">
        <v>256</v>
      </c>
      <c r="P4" s="197"/>
      <c r="Q4" s="197"/>
    </row>
    <row r="5" spans="1:17" x14ac:dyDescent="0.3">
      <c r="A5" s="202"/>
      <c r="B5" s="199"/>
      <c r="C5" s="143" t="s">
        <v>22</v>
      </c>
      <c r="D5" s="144" t="s">
        <v>23</v>
      </c>
      <c r="E5" s="143" t="s">
        <v>13</v>
      </c>
      <c r="F5" s="143" t="s">
        <v>22</v>
      </c>
      <c r="G5" s="144" t="s">
        <v>23</v>
      </c>
      <c r="H5" s="143" t="s">
        <v>13</v>
      </c>
      <c r="I5" s="143" t="s">
        <v>22</v>
      </c>
      <c r="J5" s="144" t="s">
        <v>23</v>
      </c>
      <c r="K5" s="143" t="s">
        <v>13</v>
      </c>
      <c r="L5" s="143" t="s">
        <v>22</v>
      </c>
      <c r="M5" s="144" t="s">
        <v>23</v>
      </c>
      <c r="N5" s="143" t="s">
        <v>13</v>
      </c>
      <c r="O5" s="143" t="s">
        <v>22</v>
      </c>
      <c r="P5" s="144" t="s">
        <v>23</v>
      </c>
      <c r="Q5" s="143" t="s">
        <v>13</v>
      </c>
    </row>
    <row r="6" spans="1:17" x14ac:dyDescent="0.3">
      <c r="A6" s="155"/>
      <c r="B6" s="146" t="s">
        <v>257</v>
      </c>
      <c r="C6" s="147"/>
      <c r="D6" s="147"/>
      <c r="E6" s="146"/>
      <c r="F6" s="147"/>
      <c r="G6" s="147"/>
      <c r="H6" s="147"/>
      <c r="I6" s="147"/>
      <c r="J6" s="147"/>
      <c r="K6" s="147"/>
      <c r="L6" s="146"/>
      <c r="M6" s="147"/>
      <c r="N6" s="147"/>
      <c r="O6" s="147"/>
      <c r="P6" s="147"/>
      <c r="Q6" s="147"/>
    </row>
    <row r="7" spans="1:17" x14ac:dyDescent="0.3">
      <c r="A7" s="155"/>
      <c r="B7" s="93" t="s">
        <v>258</v>
      </c>
      <c r="C7" s="148">
        <f>'RC-D'!C7</f>
        <v>0</v>
      </c>
      <c r="D7" s="148">
        <f>'RC-D'!D7</f>
        <v>0</v>
      </c>
      <c r="E7" s="149">
        <f>'RC-D'!E7</f>
        <v>0</v>
      </c>
      <c r="F7" s="148">
        <f>'RC-D'!F7</f>
        <v>0</v>
      </c>
      <c r="G7" s="148">
        <f>'RC-D'!G7</f>
        <v>0</v>
      </c>
      <c r="H7" s="149">
        <f>'RC-D'!H7</f>
        <v>0</v>
      </c>
      <c r="I7" s="148">
        <f>'RC-D'!I7</f>
        <v>0</v>
      </c>
      <c r="J7" s="148">
        <f>'RC-D'!J7</f>
        <v>0</v>
      </c>
      <c r="K7" s="149">
        <f>'RC-D'!K7</f>
        <v>0</v>
      </c>
      <c r="L7" s="148">
        <f>'RC-D'!L7</f>
        <v>0</v>
      </c>
      <c r="M7" s="148">
        <f>'RC-D'!M7</f>
        <v>0</v>
      </c>
      <c r="N7" s="149">
        <f>'RC-D'!N7</f>
        <v>0</v>
      </c>
      <c r="O7" s="149">
        <f>'RC-D'!O7</f>
        <v>0</v>
      </c>
      <c r="P7" s="149">
        <f>'RC-D'!P7</f>
        <v>0</v>
      </c>
      <c r="Q7" s="149">
        <f>'RC-D'!Q7</f>
        <v>0</v>
      </c>
    </row>
    <row r="8" spans="1:17" x14ac:dyDescent="0.3">
      <c r="A8" s="155"/>
      <c r="B8" s="94" t="s">
        <v>259</v>
      </c>
      <c r="C8" s="150">
        <f>'RC-D'!C8</f>
        <v>27288727.760000002</v>
      </c>
      <c r="D8" s="150">
        <f>'RC-D'!D8</f>
        <v>480297749.84532899</v>
      </c>
      <c r="E8" s="149">
        <f>'RC-D'!E8</f>
        <v>507586477.60532898</v>
      </c>
      <c r="F8" s="150">
        <f>'RC-D'!F8</f>
        <v>20406.88</v>
      </c>
      <c r="G8" s="150">
        <f>'RC-D'!G8</f>
        <v>34325310.769999996</v>
      </c>
      <c r="H8" s="149">
        <f>'RC-D'!H8</f>
        <v>34345717.649999999</v>
      </c>
      <c r="I8" s="150">
        <f>'RC-D'!I8</f>
        <v>435881774.05987597</v>
      </c>
      <c r="J8" s="150">
        <f>'RC-D'!J8</f>
        <v>918603062.87463617</v>
      </c>
      <c r="K8" s="149">
        <f>'RC-D'!K8</f>
        <v>1354484836.9345121</v>
      </c>
      <c r="L8" s="150">
        <f>'RC-D'!L8</f>
        <v>4173643</v>
      </c>
      <c r="M8" s="150">
        <f>'RC-D'!M8</f>
        <v>0</v>
      </c>
      <c r="N8" s="149">
        <f>'RC-D'!N8</f>
        <v>4173643</v>
      </c>
      <c r="O8" s="149">
        <f>'RC-D'!O8</f>
        <v>467364551.69987595</v>
      </c>
      <c r="P8" s="149">
        <f>'RC-D'!P8</f>
        <v>1433275938.0999651</v>
      </c>
      <c r="Q8" s="149">
        <f>'RC-D'!Q8</f>
        <v>1900640489.7998409</v>
      </c>
    </row>
    <row r="9" spans="1:17" x14ac:dyDescent="0.3">
      <c r="A9" s="155"/>
      <c r="B9" s="95" t="s">
        <v>260</v>
      </c>
      <c r="C9" s="148">
        <f>'RC-D'!C9</f>
        <v>8509563.2700000014</v>
      </c>
      <c r="D9" s="148">
        <f>'RC-D'!D9</f>
        <v>299718928.20074105</v>
      </c>
      <c r="E9" s="149">
        <f>'RC-D'!E9</f>
        <v>308228491.47074103</v>
      </c>
      <c r="F9" s="148">
        <f>'RC-D'!F9</f>
        <v>20406.88</v>
      </c>
      <c r="G9" s="148">
        <f>'RC-D'!G9</f>
        <v>0</v>
      </c>
      <c r="H9" s="149">
        <f>'RC-D'!H9</f>
        <v>20406.88</v>
      </c>
      <c r="I9" s="148">
        <f>'RC-D'!I9</f>
        <v>218720244.11000001</v>
      </c>
      <c r="J9" s="148">
        <f>'RC-D'!J9</f>
        <v>57106092.906754613</v>
      </c>
      <c r="K9" s="149">
        <f>'RC-D'!K9</f>
        <v>275826337.01675463</v>
      </c>
      <c r="L9" s="148">
        <f>'RC-D'!L9</f>
        <v>4173643</v>
      </c>
      <c r="M9" s="148">
        <f>'RC-D'!M9</f>
        <v>0</v>
      </c>
      <c r="N9" s="149">
        <f>'RC-D'!N9</f>
        <v>4173643</v>
      </c>
      <c r="O9" s="149">
        <f>'RC-D'!O9</f>
        <v>231423857.25999999</v>
      </c>
      <c r="P9" s="149">
        <f>'RC-D'!P9</f>
        <v>356825021.1074959</v>
      </c>
      <c r="Q9" s="149">
        <f>'RC-D'!Q9</f>
        <v>588248878.36749589</v>
      </c>
    </row>
    <row r="10" spans="1:17" x14ac:dyDescent="0.3">
      <c r="A10" s="155"/>
      <c r="B10" s="96" t="s">
        <v>261</v>
      </c>
      <c r="C10" s="148">
        <f>'RC-D'!C10</f>
        <v>18779164.489999998</v>
      </c>
      <c r="D10" s="148">
        <f>'RC-D'!D10</f>
        <v>180578821.64458799</v>
      </c>
      <c r="E10" s="149">
        <f>'RC-D'!E10</f>
        <v>199357986.134588</v>
      </c>
      <c r="F10" s="148">
        <f>'RC-D'!F10</f>
        <v>0</v>
      </c>
      <c r="G10" s="148">
        <f>'RC-D'!G10</f>
        <v>34325310.770000003</v>
      </c>
      <c r="H10" s="149">
        <f>'RC-D'!H10</f>
        <v>34325310.770000003</v>
      </c>
      <c r="I10" s="148">
        <f>'RC-D'!I10</f>
        <v>217161529.94987601</v>
      </c>
      <c r="J10" s="148">
        <f>'RC-D'!J10</f>
        <v>861496969.96788096</v>
      </c>
      <c r="K10" s="149">
        <f>'RC-D'!K10</f>
        <v>1078658499.917757</v>
      </c>
      <c r="L10" s="148">
        <f>'RC-D'!L10</f>
        <v>0</v>
      </c>
      <c r="M10" s="148">
        <f>'RC-D'!M10</f>
        <v>0</v>
      </c>
      <c r="N10" s="149">
        <f>'RC-D'!N10</f>
        <v>0</v>
      </c>
      <c r="O10" s="149">
        <f>'RC-D'!O10</f>
        <v>235940694.43987602</v>
      </c>
      <c r="P10" s="149">
        <f>'RC-D'!P10</f>
        <v>1076450916.9924691</v>
      </c>
      <c r="Q10" s="149">
        <f>'RC-D'!Q10</f>
        <v>1312391611.4323452</v>
      </c>
    </row>
    <row r="11" spans="1:17" x14ac:dyDescent="0.3">
      <c r="A11" s="155"/>
      <c r="B11" s="94" t="s">
        <v>262</v>
      </c>
      <c r="C11" s="150">
        <f>'RC-D'!C11</f>
        <v>476342294.68999994</v>
      </c>
      <c r="D11" s="150">
        <f>'RC-D'!D11</f>
        <v>333251183.58171129</v>
      </c>
      <c r="E11" s="149">
        <f>'RC-D'!E11</f>
        <v>809593478.27171123</v>
      </c>
      <c r="F11" s="150">
        <f>'RC-D'!F11</f>
        <v>95108291.980000004</v>
      </c>
      <c r="G11" s="150">
        <f>'RC-D'!G11</f>
        <v>51716815.396419004</v>
      </c>
      <c r="H11" s="149">
        <f>'RC-D'!H11</f>
        <v>146825107.37641901</v>
      </c>
      <c r="I11" s="150">
        <f>'RC-D'!I11</f>
        <v>75418629.980000004</v>
      </c>
      <c r="J11" s="150">
        <f>'RC-D'!J11</f>
        <v>34835622.266790003</v>
      </c>
      <c r="K11" s="149">
        <f>'RC-D'!K11</f>
        <v>110254252.24679001</v>
      </c>
      <c r="L11" s="150">
        <f>'RC-D'!L11</f>
        <v>3002448930.0415626</v>
      </c>
      <c r="M11" s="150">
        <f>'RC-D'!M11</f>
        <v>147810401.04490471</v>
      </c>
      <c r="N11" s="149">
        <f>'RC-D'!N11</f>
        <v>3150259331.0864673</v>
      </c>
      <c r="O11" s="149">
        <f>'RC-D'!O11</f>
        <v>3649318146.6915627</v>
      </c>
      <c r="P11" s="149">
        <f>'RC-D'!P11</f>
        <v>567614022.28982401</v>
      </c>
      <c r="Q11" s="149">
        <f>'RC-D'!Q11</f>
        <v>4216932168.9813867</v>
      </c>
    </row>
    <row r="12" spans="1:17" x14ac:dyDescent="0.3">
      <c r="A12" s="155"/>
      <c r="B12" s="97" t="s">
        <v>263</v>
      </c>
      <c r="C12" s="148">
        <f>'RC-D'!C12</f>
        <v>471359894.09999985</v>
      </c>
      <c r="D12" s="148">
        <f>'RC-D'!D12</f>
        <v>211299951.56658536</v>
      </c>
      <c r="E12" s="149">
        <f>'RC-D'!E12</f>
        <v>682659845.66658521</v>
      </c>
      <c r="F12" s="148">
        <f>'RC-D'!F12</f>
        <v>76762838.100000024</v>
      </c>
      <c r="G12" s="148">
        <f>'RC-D'!G12</f>
        <v>51595042.814998984</v>
      </c>
      <c r="H12" s="149">
        <f>'RC-D'!H12</f>
        <v>128357880.91499901</v>
      </c>
      <c r="I12" s="148">
        <f>'RC-D'!I12</f>
        <v>75418629.980000004</v>
      </c>
      <c r="J12" s="148">
        <f>'RC-D'!J12</f>
        <v>34835622.266789988</v>
      </c>
      <c r="K12" s="149">
        <f>'RC-D'!K12</f>
        <v>110254252.24678999</v>
      </c>
      <c r="L12" s="148">
        <f>'RC-D'!L12</f>
        <v>2997436430.0415621</v>
      </c>
      <c r="M12" s="148">
        <f>'RC-D'!M12</f>
        <v>80739542.582305908</v>
      </c>
      <c r="N12" s="149">
        <f>'RC-D'!N12</f>
        <v>3078175972.623868</v>
      </c>
      <c r="O12" s="149">
        <f>'RC-D'!O12</f>
        <v>3620977792.2215624</v>
      </c>
      <c r="P12" s="149">
        <f>'RC-D'!P12</f>
        <v>378470159.23067713</v>
      </c>
      <c r="Q12" s="149">
        <f>'RC-D'!Q12</f>
        <v>3999447951.4522395</v>
      </c>
    </row>
    <row r="13" spans="1:17" x14ac:dyDescent="0.3">
      <c r="A13" s="155"/>
      <c r="B13" s="97" t="s">
        <v>264</v>
      </c>
      <c r="C13" s="148">
        <f>'RC-D'!C13</f>
        <v>4982400.59</v>
      </c>
      <c r="D13" s="148">
        <f>'RC-D'!D13</f>
        <v>121951232.01512568</v>
      </c>
      <c r="E13" s="149">
        <f>'RC-D'!E13</f>
        <v>126933632.60512568</v>
      </c>
      <c r="F13" s="148">
        <f>'RC-D'!F13</f>
        <v>18345453.879999999</v>
      </c>
      <c r="G13" s="148">
        <f>'RC-D'!G13</f>
        <v>121772.58142000064</v>
      </c>
      <c r="H13" s="149">
        <f>'RC-D'!H13</f>
        <v>18467226.46142</v>
      </c>
      <c r="I13" s="148">
        <f>'RC-D'!I13</f>
        <v>0</v>
      </c>
      <c r="J13" s="148">
        <f>'RC-D'!J13</f>
        <v>0</v>
      </c>
      <c r="K13" s="149">
        <f>'RC-D'!K13</f>
        <v>0</v>
      </c>
      <c r="L13" s="148">
        <f>'RC-D'!L13</f>
        <v>5012500</v>
      </c>
      <c r="M13" s="148">
        <f>'RC-D'!M13</f>
        <v>67070858.462599993</v>
      </c>
      <c r="N13" s="149">
        <f>'RC-D'!N13</f>
        <v>72083358.462599993</v>
      </c>
      <c r="O13" s="149">
        <f>'RC-D'!O13</f>
        <v>28340354.469999999</v>
      </c>
      <c r="P13" s="149">
        <f>'RC-D'!P13</f>
        <v>189143863.05914602</v>
      </c>
      <c r="Q13" s="149">
        <f>'RC-D'!Q13</f>
        <v>217484217.52914602</v>
      </c>
    </row>
    <row r="14" spans="1:17" x14ac:dyDescent="0.3">
      <c r="A14" s="155"/>
      <c r="B14" s="98" t="s">
        <v>265</v>
      </c>
      <c r="C14" s="150">
        <f>'RC-D'!C14</f>
        <v>503631022.44999993</v>
      </c>
      <c r="D14" s="150">
        <f>'RC-D'!D14</f>
        <v>813548933.42704046</v>
      </c>
      <c r="E14" s="149">
        <f>'RC-D'!E14</f>
        <v>1317179955.8770404</v>
      </c>
      <c r="F14" s="150">
        <f>'RC-D'!F14</f>
        <v>95128698.859999999</v>
      </c>
      <c r="G14" s="150">
        <f>'RC-D'!G14</f>
        <v>86042126.166418985</v>
      </c>
      <c r="H14" s="149">
        <f>'RC-D'!H14</f>
        <v>181170825.02641898</v>
      </c>
      <c r="I14" s="150">
        <f>'RC-D'!I14</f>
        <v>511300404.03987592</v>
      </c>
      <c r="J14" s="150">
        <f>'RC-D'!J14</f>
        <v>953438685.14142609</v>
      </c>
      <c r="K14" s="149">
        <f>'RC-D'!K14</f>
        <v>1464739089.1813021</v>
      </c>
      <c r="L14" s="150">
        <f>'RC-D'!L14</f>
        <v>3006622573.0415621</v>
      </c>
      <c r="M14" s="150">
        <f>'RC-D'!M14</f>
        <v>147810401.04490519</v>
      </c>
      <c r="N14" s="149">
        <f>'RC-D'!N14</f>
        <v>3154432974.0864673</v>
      </c>
      <c r="O14" s="149">
        <f>'RC-D'!O14</f>
        <v>4116682698.3914418</v>
      </c>
      <c r="P14" s="149">
        <f>'RC-D'!P14</f>
        <v>2000889960.3897843</v>
      </c>
      <c r="Q14" s="149">
        <f>'RC-D'!Q14</f>
        <v>6117572658.7812262</v>
      </c>
    </row>
    <row r="15" spans="1:17" x14ac:dyDescent="0.3">
      <c r="A15" s="155"/>
      <c r="B15" s="146" t="s">
        <v>266</v>
      </c>
      <c r="C15" s="151"/>
      <c r="D15" s="151"/>
      <c r="E15" s="152"/>
      <c r="F15" s="151"/>
      <c r="G15" s="151"/>
      <c r="H15" s="151"/>
      <c r="I15" s="151"/>
      <c r="J15" s="151"/>
      <c r="K15" s="151"/>
      <c r="L15" s="152"/>
      <c r="M15" s="151"/>
      <c r="N15" s="151"/>
      <c r="O15" s="151"/>
      <c r="P15" s="151"/>
      <c r="Q15" s="151"/>
    </row>
    <row r="16" spans="1:17" x14ac:dyDescent="0.3">
      <c r="A16" s="155"/>
      <c r="B16" s="93" t="s">
        <v>25</v>
      </c>
      <c r="C16" s="150">
        <f>'RC-D'!C16</f>
        <v>6184725322.1837997</v>
      </c>
      <c r="D16" s="150">
        <f>'RC-D'!D16</f>
        <v>4693487905.9866524</v>
      </c>
      <c r="E16" s="149">
        <f>'RC-D'!E16</f>
        <v>10878213228.170452</v>
      </c>
      <c r="F16" s="150">
        <f>'RC-D'!F16</f>
        <v>2488320867.7400007</v>
      </c>
      <c r="G16" s="150">
        <f>'RC-D'!G16</f>
        <v>1240139803.4854913</v>
      </c>
      <c r="H16" s="149">
        <f>'RC-D'!H16</f>
        <v>3728460671.225492</v>
      </c>
      <c r="I16" s="150">
        <f>'RC-D'!I16</f>
        <v>2936476334.1800008</v>
      </c>
      <c r="J16" s="150">
        <f>'RC-D'!J16</f>
        <v>768468417.96244144</v>
      </c>
      <c r="K16" s="149">
        <f>'RC-D'!K16</f>
        <v>3704944752.1424422</v>
      </c>
      <c r="L16" s="150">
        <f>'RC-D'!L16</f>
        <v>1449356588.3367</v>
      </c>
      <c r="M16" s="150">
        <f>'RC-D'!M16</f>
        <v>156291550.87688613</v>
      </c>
      <c r="N16" s="149">
        <f>'RC-D'!N16</f>
        <v>1605648139.2135861</v>
      </c>
      <c r="O16" s="149">
        <f>'RC-D'!O16</f>
        <v>13058879112.4405</v>
      </c>
      <c r="P16" s="149">
        <f>'RC-D'!P16</f>
        <v>6858387678.3114758</v>
      </c>
      <c r="Q16" s="149">
        <f>'RC-D'!Q16</f>
        <v>19917266790.751976</v>
      </c>
    </row>
    <row r="17" spans="1:17" x14ac:dyDescent="0.3">
      <c r="A17" s="155"/>
      <c r="B17" s="99" t="s">
        <v>267</v>
      </c>
      <c r="C17" s="153">
        <f>'RC-D'!C17</f>
        <v>6083595171.1973</v>
      </c>
      <c r="D17" s="153">
        <f>'RC-D'!D17</f>
        <v>3929562382.7537231</v>
      </c>
      <c r="E17" s="149">
        <f>'RC-D'!E17</f>
        <v>10013157553.951023</v>
      </c>
      <c r="F17" s="153">
        <f>'RC-D'!F17</f>
        <v>2487338366.5900002</v>
      </c>
      <c r="G17" s="153">
        <f>'RC-D'!G17</f>
        <v>1197923470.4718075</v>
      </c>
      <c r="H17" s="149">
        <f>'RC-D'!H17</f>
        <v>3685261837.0618076</v>
      </c>
      <c r="I17" s="153">
        <f>'RC-D'!I17</f>
        <v>2933282091.4100008</v>
      </c>
      <c r="J17" s="153">
        <f>'RC-D'!J17</f>
        <v>626759502.33912659</v>
      </c>
      <c r="K17" s="149">
        <f>'RC-D'!K17</f>
        <v>3560041593.7491274</v>
      </c>
      <c r="L17" s="153">
        <f>'RC-D'!L17</f>
        <v>1446152296.9667001</v>
      </c>
      <c r="M17" s="153">
        <f>'RC-D'!M17</f>
        <v>116602019.83040571</v>
      </c>
      <c r="N17" s="149">
        <f>'RC-D'!N17</f>
        <v>1562754316.7971058</v>
      </c>
      <c r="O17" s="149">
        <f>'RC-D'!O17</f>
        <v>12950367926.164</v>
      </c>
      <c r="P17" s="149">
        <f>'RC-D'!P17</f>
        <v>5870847375.395071</v>
      </c>
      <c r="Q17" s="149">
        <f>'RC-D'!Q17</f>
        <v>18821215301.559071</v>
      </c>
    </row>
    <row r="18" spans="1:17" x14ac:dyDescent="0.3">
      <c r="A18" s="155"/>
      <c r="B18" s="99" t="s">
        <v>268</v>
      </c>
      <c r="C18" s="153">
        <f>'RC-D'!C18</f>
        <v>101130150.98650028</v>
      </c>
      <c r="D18" s="153">
        <f>'RC-D'!D18</f>
        <v>763925523.23292196</v>
      </c>
      <c r="E18" s="149">
        <f>'RC-D'!E18</f>
        <v>865055674.21942222</v>
      </c>
      <c r="F18" s="153">
        <f>'RC-D'!F18</f>
        <v>982501.15</v>
      </c>
      <c r="G18" s="153">
        <f>'RC-D'!G18</f>
        <v>42216333.013685003</v>
      </c>
      <c r="H18" s="149">
        <f>'RC-D'!H18</f>
        <v>43198834.163685001</v>
      </c>
      <c r="I18" s="153">
        <f>'RC-D'!I18</f>
        <v>3194242.77</v>
      </c>
      <c r="J18" s="153">
        <f>'RC-D'!J18</f>
        <v>141708915.62331578</v>
      </c>
      <c r="K18" s="149">
        <f>'RC-D'!K18</f>
        <v>144903158.39331579</v>
      </c>
      <c r="L18" s="153">
        <f>'RC-D'!L18</f>
        <v>3204291.37</v>
      </c>
      <c r="M18" s="153">
        <f>'RC-D'!M18</f>
        <v>39689531.046480007</v>
      </c>
      <c r="N18" s="149">
        <f>'RC-D'!N18</f>
        <v>42893822.416480005</v>
      </c>
      <c r="O18" s="149">
        <f>'RC-D'!O18</f>
        <v>108511186.27650028</v>
      </c>
      <c r="P18" s="149">
        <f>'RC-D'!P18</f>
        <v>987540302.91640306</v>
      </c>
      <c r="Q18" s="149">
        <f>'RC-D'!Q18</f>
        <v>1096051489.1929033</v>
      </c>
    </row>
    <row r="19" spans="1:17" x14ac:dyDescent="0.3">
      <c r="A19" s="156"/>
      <c r="B19" s="93" t="s">
        <v>8</v>
      </c>
      <c r="C19" s="150">
        <f>'RC-D'!C19</f>
        <v>2909641987.651217</v>
      </c>
      <c r="D19" s="150">
        <f>'RC-D'!D19</f>
        <v>5931128251.8887081</v>
      </c>
      <c r="E19" s="149">
        <f>'RC-D'!E19</f>
        <v>8840770239.5399246</v>
      </c>
      <c r="F19" s="150">
        <f>'RC-D'!F19</f>
        <v>891273554.60999954</v>
      </c>
      <c r="G19" s="150">
        <f>'RC-D'!G19</f>
        <v>3129906604.4023161</v>
      </c>
      <c r="H19" s="149">
        <f>'RC-D'!H19</f>
        <v>4021180159.0123158</v>
      </c>
      <c r="I19" s="150">
        <f>'RC-D'!I19</f>
        <v>4682118784.6010971</v>
      </c>
      <c r="J19" s="150">
        <f>'RC-D'!J19</f>
        <v>7212883549.5033112</v>
      </c>
      <c r="K19" s="149">
        <f>'RC-D'!K19</f>
        <v>11895002334.104408</v>
      </c>
      <c r="L19" s="150">
        <f>'RC-D'!L19</f>
        <v>1916143715.0010002</v>
      </c>
      <c r="M19" s="150">
        <f>'RC-D'!M19</f>
        <v>1674529091.3731234</v>
      </c>
      <c r="N19" s="149">
        <f>'RC-D'!N19</f>
        <v>3590672806.3741236</v>
      </c>
      <c r="O19" s="149">
        <f>'RC-D'!O19</f>
        <v>10399178041.863314</v>
      </c>
      <c r="P19" s="149">
        <f>'RC-D'!P19</f>
        <v>17948459666.729156</v>
      </c>
      <c r="Q19" s="149">
        <f>'RC-D'!Q19</f>
        <v>28347637708.592472</v>
      </c>
    </row>
    <row r="20" spans="1:17" x14ac:dyDescent="0.3">
      <c r="B20" s="99" t="s">
        <v>269</v>
      </c>
      <c r="C20" s="153">
        <f>'RC-D'!C20</f>
        <v>2574089314.250617</v>
      </c>
      <c r="D20" s="153">
        <f>'RC-D'!D20</f>
        <v>2608741904.4495058</v>
      </c>
      <c r="E20" s="149">
        <f>'RC-D'!E20</f>
        <v>5182831218.7001228</v>
      </c>
      <c r="F20" s="153">
        <f>'RC-D'!F20</f>
        <v>794787294.20619965</v>
      </c>
      <c r="G20" s="153">
        <f>'RC-D'!G20</f>
        <v>2211378912.5073233</v>
      </c>
      <c r="H20" s="149">
        <f>'RC-D'!H20</f>
        <v>3006166206.7135229</v>
      </c>
      <c r="I20" s="153">
        <f>'RC-D'!I20</f>
        <v>4002865575.7510967</v>
      </c>
      <c r="J20" s="153">
        <f>'RC-D'!J20</f>
        <v>5434057093.6357231</v>
      </c>
      <c r="K20" s="149">
        <f>'RC-D'!K20</f>
        <v>9436922669.3868198</v>
      </c>
      <c r="L20" s="153">
        <f>'RC-D'!L20</f>
        <v>1619123636.0688</v>
      </c>
      <c r="M20" s="153">
        <f>'RC-D'!M20</f>
        <v>1215996948.4219069</v>
      </c>
      <c r="N20" s="149">
        <f>'RC-D'!N20</f>
        <v>2835120584.4907069</v>
      </c>
      <c r="O20" s="149">
        <f>'RC-D'!O20</f>
        <v>8990865820.2767143</v>
      </c>
      <c r="P20" s="149">
        <f>'RC-D'!P20</f>
        <v>11470174859.014446</v>
      </c>
      <c r="Q20" s="149">
        <f>'RC-D'!Q20</f>
        <v>20461040679.291161</v>
      </c>
    </row>
    <row r="21" spans="1:17" x14ac:dyDescent="0.3">
      <c r="B21" s="99" t="s">
        <v>270</v>
      </c>
      <c r="C21" s="153">
        <f>'RC-D'!C21</f>
        <v>335552673.40060002</v>
      </c>
      <c r="D21" s="153">
        <f>'RC-D'!D21</f>
        <v>3322386347.4392004</v>
      </c>
      <c r="E21" s="149">
        <f>'RC-D'!E21</f>
        <v>3657939020.8398004</v>
      </c>
      <c r="F21" s="153">
        <f>'RC-D'!F21</f>
        <v>96486260.403799981</v>
      </c>
      <c r="G21" s="153">
        <f>'RC-D'!G21</f>
        <v>918527691.894997</v>
      </c>
      <c r="H21" s="149">
        <f>'RC-D'!H21</f>
        <v>1015013952.298797</v>
      </c>
      <c r="I21" s="153">
        <f>'RC-D'!I21</f>
        <v>679253208.84999955</v>
      </c>
      <c r="J21" s="153">
        <f>'RC-D'!J21</f>
        <v>1778826455.8675818</v>
      </c>
      <c r="K21" s="149">
        <f>'RC-D'!K21</f>
        <v>2458079664.7175813</v>
      </c>
      <c r="L21" s="153">
        <f>'RC-D'!L21</f>
        <v>297020078.93220007</v>
      </c>
      <c r="M21" s="153">
        <f>'RC-D'!M21</f>
        <v>458532142.95121562</v>
      </c>
      <c r="N21" s="149">
        <f>'RC-D'!N21</f>
        <v>755552221.8834157</v>
      </c>
      <c r="O21" s="149">
        <f>'RC-D'!O21</f>
        <v>1408312221.5865998</v>
      </c>
      <c r="P21" s="149">
        <f>'RC-D'!P21</f>
        <v>6478284807.714695</v>
      </c>
      <c r="Q21" s="149">
        <f>'RC-D'!Q21</f>
        <v>7886597029.3012943</v>
      </c>
    </row>
    <row r="22" spans="1:17" x14ac:dyDescent="0.3">
      <c r="B22" s="100" t="s">
        <v>271</v>
      </c>
      <c r="C22" s="154">
        <f>'RC-D'!C22</f>
        <v>9094367309.8350124</v>
      </c>
      <c r="D22" s="154">
        <f>'RC-D'!D22</f>
        <v>10624616157.875364</v>
      </c>
      <c r="E22" s="149">
        <f>'RC-D'!E22</f>
        <v>19718983467.710377</v>
      </c>
      <c r="F22" s="154">
        <f>'RC-D'!F22</f>
        <v>3379594422.3499994</v>
      </c>
      <c r="G22" s="154">
        <f>'RC-D'!G22</f>
        <v>4370046407.8878069</v>
      </c>
      <c r="H22" s="149">
        <f>'RC-D'!H22</f>
        <v>7749640830.2378063</v>
      </c>
      <c r="I22" s="154">
        <f>'RC-D'!I22</f>
        <v>7618595118.7810974</v>
      </c>
      <c r="J22" s="154">
        <f>'RC-D'!J22</f>
        <v>7981351967.4657574</v>
      </c>
      <c r="K22" s="149">
        <f>'RC-D'!K22</f>
        <v>15599947086.246855</v>
      </c>
      <c r="L22" s="154">
        <f>'RC-D'!L22</f>
        <v>3365500303.3376999</v>
      </c>
      <c r="M22" s="154">
        <f>'RC-D'!M22</f>
        <v>1830820642.2500019</v>
      </c>
      <c r="N22" s="149">
        <f>'RC-D'!N22</f>
        <v>5196320945.5877018</v>
      </c>
      <c r="O22" s="149">
        <f>'RC-D'!O22</f>
        <v>23458057154.30381</v>
      </c>
      <c r="P22" s="149">
        <f>'RC-D'!P22</f>
        <v>24806847345.040642</v>
      </c>
      <c r="Q22" s="149">
        <f>'RC-D'!Q22</f>
        <v>48264904499.344452</v>
      </c>
    </row>
    <row r="23" spans="1:17" x14ac:dyDescent="0.3">
      <c r="B23" s="157" t="s">
        <v>26</v>
      </c>
      <c r="C23" s="158">
        <f>'RC-D'!C23</f>
        <v>9597998332.285017</v>
      </c>
      <c r="D23" s="158">
        <f>'RC-D'!D23</f>
        <v>11438165091.302393</v>
      </c>
      <c r="E23" s="158">
        <f>'RC-D'!E23</f>
        <v>21036163423.58741</v>
      </c>
      <c r="F23" s="158">
        <f>'RC-D'!F23</f>
        <v>3474723121.2099991</v>
      </c>
      <c r="G23" s="158">
        <f>'RC-D'!G23</f>
        <v>4456088534.0542345</v>
      </c>
      <c r="H23" s="158">
        <f>'RC-D'!H23</f>
        <v>7930811655.2642336</v>
      </c>
      <c r="I23" s="158">
        <f>'RC-D'!I23</f>
        <v>8129895522.8209772</v>
      </c>
      <c r="J23" s="158">
        <f>'RC-D'!J23</f>
        <v>8898090440.1371841</v>
      </c>
      <c r="K23" s="158">
        <f>'RC-D'!K23</f>
        <v>17027985962.958162</v>
      </c>
      <c r="L23" s="158">
        <f>'RC-D'!L23</f>
        <v>6372122876.379262</v>
      </c>
      <c r="M23" s="158">
        <f>'RC-D'!M23</f>
        <v>1978631043.2949095</v>
      </c>
      <c r="N23" s="158">
        <f>'RC-D'!N23</f>
        <v>8350753919.6741714</v>
      </c>
      <c r="O23" s="158">
        <f>'RC-D'!O23</f>
        <v>27574739852.695271</v>
      </c>
      <c r="P23" s="158">
        <f>'RC-D'!P23</f>
        <v>26807737305.430416</v>
      </c>
      <c r="Q23" s="158">
        <f>'RC-D'!Q23</f>
        <v>54382477158.125687</v>
      </c>
    </row>
  </sheetData>
  <mergeCells count="7">
    <mergeCell ref="O4:Q4"/>
    <mergeCell ref="A4:A5"/>
    <mergeCell ref="B4:B5"/>
    <mergeCell ref="C4:E4"/>
    <mergeCell ref="F4:H4"/>
    <mergeCell ref="I4:K4"/>
    <mergeCell ref="L4:N4"/>
  </mergeCells>
  <pageMargins left="0.25" right="0.25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AB53"/>
  <sheetViews>
    <sheetView view="pageBreakPreview" zoomScale="93" zoomScaleNormal="115" zoomScaleSheetLayoutView="130" workbookViewId="0">
      <selection activeCell="B53" sqref="B53"/>
    </sheetView>
  </sheetViews>
  <sheetFormatPr defaultColWidth="8.7265625" defaultRowHeight="13" x14ac:dyDescent="0.3"/>
  <cols>
    <col min="1" max="1" width="59.7265625" style="108" customWidth="1"/>
    <col min="2" max="2" width="14.453125" style="108" customWidth="1"/>
    <col min="3" max="4" width="9.81640625" style="108" bestFit="1" customWidth="1"/>
    <col min="5" max="7" width="8.81640625" style="108" bestFit="1" customWidth="1"/>
    <col min="8" max="13" width="8.7265625" style="108"/>
    <col min="14" max="16" width="8.81640625" style="108" bestFit="1" customWidth="1"/>
    <col min="17" max="19" width="9.81640625" style="108" bestFit="1" customWidth="1"/>
    <col min="20" max="28" width="8.81640625" style="108" bestFit="1" customWidth="1"/>
    <col min="29" max="16384" width="8.7265625" style="108"/>
  </cols>
  <sheetData>
    <row r="1" spans="1:28" x14ac:dyDescent="0.3">
      <c r="A1" s="111" t="s">
        <v>221</v>
      </c>
    </row>
    <row r="2" spans="1:28" x14ac:dyDescent="0.3">
      <c r="A2" s="69"/>
    </row>
    <row r="3" spans="1:28" x14ac:dyDescent="0.3">
      <c r="A3" s="69">
        <f>BS!B3</f>
        <v>45412</v>
      </c>
    </row>
    <row r="4" spans="1:28" x14ac:dyDescent="0.3">
      <c r="A4" s="108" t="s">
        <v>272</v>
      </c>
    </row>
    <row r="5" spans="1:28" ht="87" customHeight="1" x14ac:dyDescent="0.3">
      <c r="A5" s="204" t="s">
        <v>220</v>
      </c>
      <c r="B5" s="205" t="s">
        <v>193</v>
      </c>
      <c r="C5" s="205"/>
      <c r="D5" s="205"/>
      <c r="E5" s="205" t="s">
        <v>194</v>
      </c>
      <c r="F5" s="205"/>
      <c r="G5" s="205"/>
      <c r="H5" s="205" t="s">
        <v>195</v>
      </c>
      <c r="I5" s="205"/>
      <c r="J5" s="205"/>
      <c r="K5" s="205" t="s">
        <v>196</v>
      </c>
      <c r="L5" s="205"/>
      <c r="M5" s="205"/>
      <c r="N5" s="205" t="s">
        <v>197</v>
      </c>
      <c r="O5" s="205"/>
      <c r="P5" s="205"/>
      <c r="Q5" s="203" t="s">
        <v>198</v>
      </c>
      <c r="R5" s="203"/>
      <c r="S5" s="203"/>
      <c r="T5" s="203" t="s">
        <v>199</v>
      </c>
      <c r="U5" s="203"/>
      <c r="V5" s="203"/>
      <c r="W5" s="203" t="s">
        <v>200</v>
      </c>
      <c r="X5" s="203"/>
      <c r="Y5" s="203"/>
      <c r="Z5" s="203" t="s">
        <v>201</v>
      </c>
      <c r="AA5" s="203"/>
      <c r="AB5" s="203"/>
    </row>
    <row r="6" spans="1:28" x14ac:dyDescent="0.3">
      <c r="A6" s="204"/>
      <c r="B6" s="109" t="s">
        <v>22</v>
      </c>
      <c r="C6" s="109" t="s">
        <v>23</v>
      </c>
      <c r="D6" s="109" t="s">
        <v>72</v>
      </c>
      <c r="E6" s="109" t="s">
        <v>22</v>
      </c>
      <c r="F6" s="109" t="s">
        <v>23</v>
      </c>
      <c r="G6" s="109" t="s">
        <v>72</v>
      </c>
      <c r="H6" s="109" t="s">
        <v>22</v>
      </c>
      <c r="I6" s="109" t="s">
        <v>23</v>
      </c>
      <c r="J6" s="109" t="s">
        <v>72</v>
      </c>
      <c r="K6" s="109" t="s">
        <v>22</v>
      </c>
      <c r="L6" s="109" t="s">
        <v>23</v>
      </c>
      <c r="M6" s="109" t="s">
        <v>72</v>
      </c>
      <c r="N6" s="109" t="s">
        <v>22</v>
      </c>
      <c r="O6" s="109" t="s">
        <v>23</v>
      </c>
      <c r="P6" s="109" t="s">
        <v>72</v>
      </c>
      <c r="Q6" s="109" t="s">
        <v>22</v>
      </c>
      <c r="R6" s="109" t="s">
        <v>23</v>
      </c>
      <c r="S6" s="109" t="s">
        <v>72</v>
      </c>
      <c r="T6" s="109" t="s">
        <v>22</v>
      </c>
      <c r="U6" s="109" t="s">
        <v>23</v>
      </c>
      <c r="V6" s="109" t="s">
        <v>72</v>
      </c>
      <c r="W6" s="109" t="s">
        <v>22</v>
      </c>
      <c r="X6" s="109" t="s">
        <v>23</v>
      </c>
      <c r="Y6" s="109" t="s">
        <v>72</v>
      </c>
      <c r="Z6" s="109" t="s">
        <v>22</v>
      </c>
      <c r="AA6" s="109" t="s">
        <v>23</v>
      </c>
      <c r="AB6" s="109" t="s">
        <v>72</v>
      </c>
    </row>
    <row r="7" spans="1:28" x14ac:dyDescent="0.3">
      <c r="A7" s="104" t="s">
        <v>275</v>
      </c>
      <c r="B7" s="159">
        <v>45725918.43</v>
      </c>
      <c r="C7" s="159">
        <v>43232097.93</v>
      </c>
      <c r="D7" s="159">
        <v>88560289.080000013</v>
      </c>
      <c r="E7" s="160">
        <v>567686.87223900994</v>
      </c>
      <c r="F7" s="160">
        <v>197953.95717484</v>
      </c>
      <c r="G7" s="160">
        <v>765640.82941384998</v>
      </c>
      <c r="H7" s="110">
        <v>9.5000000000000001E-2</v>
      </c>
      <c r="I7" s="106">
        <v>7.5910238606004876E-2</v>
      </c>
      <c r="J7" s="110">
        <v>8.5730500000000001E-2</v>
      </c>
      <c r="K7" s="107">
        <v>0</v>
      </c>
      <c r="L7" s="107">
        <v>10.660881450700105</v>
      </c>
      <c r="M7" s="107">
        <v>5.1766399999999999</v>
      </c>
      <c r="N7" s="163">
        <v>0</v>
      </c>
      <c r="O7" s="163">
        <v>0</v>
      </c>
      <c r="P7" s="163">
        <v>0</v>
      </c>
      <c r="Q7" s="163">
        <v>45725918.43</v>
      </c>
      <c r="R7" s="163">
        <v>43232097.93</v>
      </c>
      <c r="S7" s="163">
        <v>88560289.080000013</v>
      </c>
      <c r="T7" s="163">
        <v>0</v>
      </c>
      <c r="U7" s="163">
        <v>0</v>
      </c>
      <c r="V7" s="163">
        <v>0</v>
      </c>
      <c r="W7" s="163">
        <v>0</v>
      </c>
      <c r="X7" s="163">
        <v>0</v>
      </c>
      <c r="Y7" s="163">
        <v>0</v>
      </c>
      <c r="Z7" s="163">
        <v>0</v>
      </c>
      <c r="AA7" s="163">
        <v>0</v>
      </c>
      <c r="AB7" s="163">
        <v>0</v>
      </c>
    </row>
    <row r="8" spans="1:28" x14ac:dyDescent="0.3">
      <c r="A8" s="103" t="s">
        <v>92</v>
      </c>
      <c r="B8" s="159">
        <v>36771580.5397349</v>
      </c>
      <c r="C8" s="159">
        <v>27926140.864026982</v>
      </c>
      <c r="D8" s="159">
        <v>64697721.403761812</v>
      </c>
      <c r="E8" s="160">
        <v>233110.85641034</v>
      </c>
      <c r="F8" s="160">
        <v>325877.39764000004</v>
      </c>
      <c r="G8" s="160">
        <v>558988.25405034004</v>
      </c>
      <c r="H8" s="110">
        <v>0.120036</v>
      </c>
      <c r="I8" s="106">
        <v>9.1489967888511589E-2</v>
      </c>
      <c r="J8" s="110">
        <v>0.107617</v>
      </c>
      <c r="K8" s="107">
        <v>53.842100000000002</v>
      </c>
      <c r="L8" s="107">
        <v>54.116019110846857</v>
      </c>
      <c r="M8" s="107">
        <v>53.961199999999998</v>
      </c>
      <c r="N8" s="163">
        <v>195908.11</v>
      </c>
      <c r="O8" s="163">
        <v>0</v>
      </c>
      <c r="P8" s="163">
        <v>195908.11</v>
      </c>
      <c r="Q8" s="163">
        <v>36254019.8126349</v>
      </c>
      <c r="R8" s="163">
        <v>27925799.903126981</v>
      </c>
      <c r="S8" s="163">
        <v>64179819.715761811</v>
      </c>
      <c r="T8" s="163">
        <v>315007.17709999997</v>
      </c>
      <c r="U8" s="163">
        <v>0</v>
      </c>
      <c r="V8" s="163">
        <v>315007.17709999997</v>
      </c>
      <c r="W8" s="163">
        <v>202553.55</v>
      </c>
      <c r="X8" s="163">
        <v>340.96089999999998</v>
      </c>
      <c r="Y8" s="163">
        <v>202894.51089999999</v>
      </c>
      <c r="Z8" s="163">
        <v>0</v>
      </c>
      <c r="AA8" s="163">
        <v>0</v>
      </c>
      <c r="AB8" s="163">
        <v>0</v>
      </c>
    </row>
    <row r="9" spans="1:28" x14ac:dyDescent="0.3">
      <c r="A9" s="103" t="s">
        <v>93</v>
      </c>
      <c r="B9" s="159">
        <v>610901468.923244</v>
      </c>
      <c r="C9" s="159">
        <v>62165143.78128057</v>
      </c>
      <c r="D9" s="159">
        <v>673066612.70452499</v>
      </c>
      <c r="E9" s="160">
        <v>2985239.7077577896</v>
      </c>
      <c r="F9" s="160">
        <v>541780.24290305993</v>
      </c>
      <c r="G9" s="160">
        <v>3527019.9506608509</v>
      </c>
      <c r="H9" s="110">
        <v>0.128083</v>
      </c>
      <c r="I9" s="106">
        <v>7.3819047426430806E-2</v>
      </c>
      <c r="J9" s="110">
        <v>0.123044</v>
      </c>
      <c r="K9" s="107">
        <v>25.314800000000002</v>
      </c>
      <c r="L9" s="107">
        <v>23.574532174050379</v>
      </c>
      <c r="M9" s="107">
        <v>25.153500000000001</v>
      </c>
      <c r="N9" s="163">
        <v>892358.83069999993</v>
      </c>
      <c r="O9" s="163">
        <v>509600.55070000002</v>
      </c>
      <c r="P9" s="163">
        <v>1401959.3814000001</v>
      </c>
      <c r="Q9" s="163">
        <v>608608370.220644</v>
      </c>
      <c r="R9" s="163">
        <v>61338476.357180566</v>
      </c>
      <c r="S9" s="163">
        <v>669946846.57782507</v>
      </c>
      <c r="T9" s="163">
        <v>49204.13</v>
      </c>
      <c r="U9" s="163">
        <v>0</v>
      </c>
      <c r="V9" s="163">
        <v>49204.13</v>
      </c>
      <c r="W9" s="163">
        <v>1881181.8769</v>
      </c>
      <c r="X9" s="163">
        <v>767544.32410000009</v>
      </c>
      <c r="Y9" s="163">
        <v>2648726.2009999999</v>
      </c>
      <c r="Z9" s="163">
        <v>362712.69569999998</v>
      </c>
      <c r="AA9" s="163">
        <v>59123.1</v>
      </c>
      <c r="AB9" s="163">
        <v>421835.79569999996</v>
      </c>
    </row>
    <row r="10" spans="1:28" x14ac:dyDescent="0.3">
      <c r="A10" s="103" t="s">
        <v>202</v>
      </c>
      <c r="B10" s="159">
        <v>217266044.86702001</v>
      </c>
      <c r="C10" s="159">
        <v>2570985.3004650502</v>
      </c>
      <c r="D10" s="159">
        <v>219837030.167485</v>
      </c>
      <c r="E10" s="160">
        <v>1012471.2589807899</v>
      </c>
      <c r="F10" s="160">
        <v>29154.169099999999</v>
      </c>
      <c r="G10" s="160">
        <v>1041625.42808079</v>
      </c>
      <c r="H10" s="110">
        <v>0.145949</v>
      </c>
      <c r="I10" s="106">
        <v>0.10882800000000001</v>
      </c>
      <c r="J10" s="110">
        <v>0.14551600000000001</v>
      </c>
      <c r="K10" s="107">
        <v>24.984000000000002</v>
      </c>
      <c r="L10" s="107">
        <v>54.234400000000001</v>
      </c>
      <c r="M10" s="107">
        <v>25.323499999999999</v>
      </c>
      <c r="N10" s="163">
        <v>196.75</v>
      </c>
      <c r="O10" s="163">
        <v>23525.923299999999</v>
      </c>
      <c r="P10" s="163">
        <v>23722.673299999999</v>
      </c>
      <c r="Q10" s="163">
        <v>217210898.04632002</v>
      </c>
      <c r="R10" s="163">
        <v>2547459.3771650502</v>
      </c>
      <c r="S10" s="163">
        <v>219758357.42348501</v>
      </c>
      <c r="T10" s="163">
        <v>0</v>
      </c>
      <c r="U10" s="163">
        <v>0</v>
      </c>
      <c r="V10" s="163">
        <v>0</v>
      </c>
      <c r="W10" s="163">
        <v>55146.820699999997</v>
      </c>
      <c r="X10" s="163">
        <v>23525.923299999999</v>
      </c>
      <c r="Y10" s="163">
        <v>78672.744000000006</v>
      </c>
      <c r="Z10" s="163">
        <v>0</v>
      </c>
      <c r="AA10" s="163">
        <v>0</v>
      </c>
      <c r="AB10" s="163">
        <v>0</v>
      </c>
    </row>
    <row r="11" spans="1:28" x14ac:dyDescent="0.3">
      <c r="A11" s="103" t="s">
        <v>94</v>
      </c>
      <c r="B11" s="159">
        <v>245006532.74678257</v>
      </c>
      <c r="C11" s="159">
        <v>2878031622.0785074</v>
      </c>
      <c r="D11" s="159">
        <v>3123038154.8253918</v>
      </c>
      <c r="E11" s="160">
        <v>17268658.016960219</v>
      </c>
      <c r="F11" s="160">
        <v>28519773.274954028</v>
      </c>
      <c r="G11" s="160">
        <v>45788431.291914254</v>
      </c>
      <c r="H11" s="110">
        <v>0.116933</v>
      </c>
      <c r="I11" s="106">
        <v>0.10370824455128586</v>
      </c>
      <c r="J11" s="110">
        <v>0.10471999999999999</v>
      </c>
      <c r="K11" s="107">
        <v>47.9848</v>
      </c>
      <c r="L11" s="107">
        <v>38.859646751348293</v>
      </c>
      <c r="M11" s="107">
        <v>39.5608</v>
      </c>
      <c r="N11" s="163">
        <v>2980089.4589000004</v>
      </c>
      <c r="O11" s="163">
        <v>43327474.509445004</v>
      </c>
      <c r="P11" s="163">
        <v>46307563.968345001</v>
      </c>
      <c r="Q11" s="163">
        <v>196350486.23886609</v>
      </c>
      <c r="R11" s="163">
        <v>2641783350.212801</v>
      </c>
      <c r="S11" s="163">
        <v>2838133836.4517689</v>
      </c>
      <c r="T11" s="163">
        <v>10301913.35053586</v>
      </c>
      <c r="U11" s="163">
        <v>164868584.46526498</v>
      </c>
      <c r="V11" s="163">
        <v>175170497.81590086</v>
      </c>
      <c r="W11" s="163">
        <v>38354133.157380603</v>
      </c>
      <c r="X11" s="163">
        <v>50767368.470841862</v>
      </c>
      <c r="Y11" s="163">
        <v>89121501.628122494</v>
      </c>
      <c r="Z11" s="163">
        <v>0</v>
      </c>
      <c r="AA11" s="163">
        <v>20612318.9296</v>
      </c>
      <c r="AB11" s="163">
        <v>20612318.9296</v>
      </c>
    </row>
    <row r="12" spans="1:28" x14ac:dyDescent="0.3">
      <c r="A12" s="103" t="s">
        <v>95</v>
      </c>
      <c r="B12" s="159">
        <v>523850854.64756238</v>
      </c>
      <c r="C12" s="159">
        <v>2272817771.257237</v>
      </c>
      <c r="D12" s="159">
        <v>2796668625.9048028</v>
      </c>
      <c r="E12" s="160">
        <v>8244453.4896798097</v>
      </c>
      <c r="F12" s="160">
        <v>17845836.192520648</v>
      </c>
      <c r="G12" s="160">
        <v>26090289.68220045</v>
      </c>
      <c r="H12" s="110">
        <v>0.12651299999999999</v>
      </c>
      <c r="I12" s="106">
        <v>8.5638206256927141E-2</v>
      </c>
      <c r="J12" s="110">
        <v>9.3190599999999998E-2</v>
      </c>
      <c r="K12" s="107">
        <v>97.281800000000004</v>
      </c>
      <c r="L12" s="107">
        <v>120.69052939902315</v>
      </c>
      <c r="M12" s="107">
        <v>116.351</v>
      </c>
      <c r="N12" s="163">
        <v>10098387.84</v>
      </c>
      <c r="O12" s="163">
        <v>41512533.874129996</v>
      </c>
      <c r="P12" s="163">
        <v>51610921.714129992</v>
      </c>
      <c r="Q12" s="163">
        <v>462123593.16006237</v>
      </c>
      <c r="R12" s="163">
        <v>2061135745.7744112</v>
      </c>
      <c r="S12" s="163">
        <v>2523259338.9343772</v>
      </c>
      <c r="T12" s="163">
        <v>40246495.210599996</v>
      </c>
      <c r="U12" s="163">
        <v>150866324.71546048</v>
      </c>
      <c r="V12" s="163">
        <v>191112819.92616051</v>
      </c>
      <c r="W12" s="163">
        <v>21480766.276899997</v>
      </c>
      <c r="X12" s="163">
        <v>59328544.883155003</v>
      </c>
      <c r="Y12" s="163">
        <v>80809311.160054997</v>
      </c>
      <c r="Z12" s="163">
        <v>0</v>
      </c>
      <c r="AA12" s="163">
        <v>1487155.88421</v>
      </c>
      <c r="AB12" s="163">
        <v>1487155.88421</v>
      </c>
    </row>
    <row r="13" spans="1:28" x14ac:dyDescent="0.3">
      <c r="A13" s="103" t="s">
        <v>96</v>
      </c>
      <c r="B13" s="159">
        <v>421299147.2282877</v>
      </c>
      <c r="C13" s="159">
        <v>499455957.87057948</v>
      </c>
      <c r="D13" s="159">
        <v>920755105.09896779</v>
      </c>
      <c r="E13" s="160">
        <v>21413022.162716929</v>
      </c>
      <c r="F13" s="160">
        <v>7763037.3887478886</v>
      </c>
      <c r="G13" s="160">
        <v>29176059.551464811</v>
      </c>
      <c r="H13" s="110">
        <v>0.14101</v>
      </c>
      <c r="I13" s="106">
        <v>9.7471332796184862E-2</v>
      </c>
      <c r="J13" s="110">
        <v>0.117191</v>
      </c>
      <c r="K13" s="107">
        <v>39.301900000000003</v>
      </c>
      <c r="L13" s="107">
        <v>46.989678384267968</v>
      </c>
      <c r="M13" s="107">
        <v>43.517800000000001</v>
      </c>
      <c r="N13" s="163">
        <v>22814544.118999999</v>
      </c>
      <c r="O13" s="163">
        <v>12346168.798389999</v>
      </c>
      <c r="P13" s="163">
        <v>35160712.917289995</v>
      </c>
      <c r="Q13" s="163">
        <v>373300574.61998767</v>
      </c>
      <c r="R13" s="163">
        <v>430425029.47258943</v>
      </c>
      <c r="S13" s="163">
        <v>803725604.09267771</v>
      </c>
      <c r="T13" s="163">
        <v>16265203.633399999</v>
      </c>
      <c r="U13" s="163">
        <v>51062054.062700003</v>
      </c>
      <c r="V13" s="163">
        <v>67327257.696099997</v>
      </c>
      <c r="W13" s="163">
        <v>31700752.2117</v>
      </c>
      <c r="X13" s="163">
        <v>17968874.33529</v>
      </c>
      <c r="Y13" s="163">
        <v>49669626.54699</v>
      </c>
      <c r="Z13" s="163">
        <v>32616.763200000001</v>
      </c>
      <c r="AA13" s="163">
        <v>0</v>
      </c>
      <c r="AB13" s="163">
        <v>32616.763200000001</v>
      </c>
    </row>
    <row r="14" spans="1:28" x14ac:dyDescent="0.3">
      <c r="A14" s="103" t="s">
        <v>97</v>
      </c>
      <c r="B14" s="159">
        <v>549979610.58535302</v>
      </c>
      <c r="C14" s="159">
        <v>1418025962.2011135</v>
      </c>
      <c r="D14" s="159">
        <v>1968005572.7864673</v>
      </c>
      <c r="E14" s="160">
        <v>13212063.601908861</v>
      </c>
      <c r="F14" s="160">
        <v>13239925.889766203</v>
      </c>
      <c r="G14" s="160">
        <v>26451989.491675042</v>
      </c>
      <c r="H14" s="110">
        <v>0.128218</v>
      </c>
      <c r="I14" s="106">
        <v>0.10811421057418549</v>
      </c>
      <c r="J14" s="110">
        <v>0.113708</v>
      </c>
      <c r="K14" s="107">
        <v>64.463099999999997</v>
      </c>
      <c r="L14" s="107">
        <v>73.289867618256892</v>
      </c>
      <c r="M14" s="107">
        <v>70.830699999999993</v>
      </c>
      <c r="N14" s="163">
        <v>5402473.6963999998</v>
      </c>
      <c r="O14" s="163">
        <v>26046518.620175</v>
      </c>
      <c r="P14" s="163">
        <v>31448992.316475</v>
      </c>
      <c r="Q14" s="163">
        <v>462307427.800753</v>
      </c>
      <c r="R14" s="163">
        <v>1360990869.5944159</v>
      </c>
      <c r="S14" s="163">
        <v>1823298297.3950696</v>
      </c>
      <c r="T14" s="163">
        <v>69453157.261500001</v>
      </c>
      <c r="U14" s="163">
        <v>15626023.870222559</v>
      </c>
      <c r="V14" s="163">
        <v>85079181.131722569</v>
      </c>
      <c r="W14" s="163">
        <v>18219025.5231</v>
      </c>
      <c r="X14" s="163">
        <v>41409068.736475006</v>
      </c>
      <c r="Y14" s="163">
        <v>59628094.259674996</v>
      </c>
      <c r="Z14" s="163">
        <v>0</v>
      </c>
      <c r="AA14" s="163">
        <v>0</v>
      </c>
      <c r="AB14" s="163">
        <v>0</v>
      </c>
    </row>
    <row r="15" spans="1:28" x14ac:dyDescent="0.3">
      <c r="A15" s="103" t="s">
        <v>203</v>
      </c>
      <c r="B15" s="159">
        <v>1117800956.4412658</v>
      </c>
      <c r="C15" s="159">
        <v>645581715.65310872</v>
      </c>
      <c r="D15" s="159">
        <v>1763382672.0943749</v>
      </c>
      <c r="E15" s="160">
        <v>12306211.14141261</v>
      </c>
      <c r="F15" s="160">
        <v>6367147.9920224398</v>
      </c>
      <c r="G15" s="160">
        <v>18673359.13333505</v>
      </c>
      <c r="H15" s="110">
        <v>0.12711600000000001</v>
      </c>
      <c r="I15" s="106">
        <v>8.1739100925876551E-2</v>
      </c>
      <c r="J15" s="110">
        <v>0.11097799999999999</v>
      </c>
      <c r="K15" s="107">
        <v>54.507800000000003</v>
      </c>
      <c r="L15" s="107">
        <v>71.605372417751198</v>
      </c>
      <c r="M15" s="107">
        <v>60.6128</v>
      </c>
      <c r="N15" s="163">
        <v>15609096.452399999</v>
      </c>
      <c r="O15" s="163">
        <v>33530317.78391904</v>
      </c>
      <c r="P15" s="163">
        <v>49139414.236319043</v>
      </c>
      <c r="Q15" s="163">
        <v>1084292978.2837658</v>
      </c>
      <c r="R15" s="163">
        <v>621918484.65905964</v>
      </c>
      <c r="S15" s="163">
        <v>1706211462.942826</v>
      </c>
      <c r="T15" s="163">
        <v>19769334.819600001</v>
      </c>
      <c r="U15" s="163">
        <v>10231944.634199999</v>
      </c>
      <c r="V15" s="163">
        <v>30001279.4538</v>
      </c>
      <c r="W15" s="163">
        <v>13014146.079799999</v>
      </c>
      <c r="X15" s="163">
        <v>13071122.889749039</v>
      </c>
      <c r="Y15" s="163">
        <v>26085268.969549038</v>
      </c>
      <c r="Z15" s="163">
        <v>724497.25809999998</v>
      </c>
      <c r="AA15" s="163">
        <v>360163.47010000004</v>
      </c>
      <c r="AB15" s="163">
        <v>1084660.7282</v>
      </c>
    </row>
    <row r="16" spans="1:28" x14ac:dyDescent="0.3">
      <c r="A16" s="103" t="s">
        <v>98</v>
      </c>
      <c r="B16" s="159">
        <v>827678657.91131258</v>
      </c>
      <c r="C16" s="159">
        <v>805428721.45925653</v>
      </c>
      <c r="D16" s="159">
        <v>1633107379.370569</v>
      </c>
      <c r="E16" s="160">
        <v>17297394.16183608</v>
      </c>
      <c r="F16" s="160">
        <v>35211651.29376062</v>
      </c>
      <c r="G16" s="160">
        <v>52509045.455596715</v>
      </c>
      <c r="H16" s="110">
        <v>0.125503</v>
      </c>
      <c r="I16" s="106">
        <v>9.2150643468107737E-2</v>
      </c>
      <c r="J16" s="110">
        <v>0.108955</v>
      </c>
      <c r="K16" s="107">
        <v>55.7866</v>
      </c>
      <c r="L16" s="107">
        <v>69.814081015706563</v>
      </c>
      <c r="M16" s="107">
        <v>62.737699999999997</v>
      </c>
      <c r="N16" s="163">
        <v>13186736.181600001</v>
      </c>
      <c r="O16" s="163">
        <v>24165429.96968</v>
      </c>
      <c r="P16" s="163">
        <v>37352166.151280001</v>
      </c>
      <c r="Q16" s="163">
        <v>748637564.47892308</v>
      </c>
      <c r="R16" s="163">
        <v>594059913.70980906</v>
      </c>
      <c r="S16" s="163">
        <v>1342697478.1887319</v>
      </c>
      <c r="T16" s="163">
        <v>57592735.874699995</v>
      </c>
      <c r="U16" s="163">
        <v>172060358.51473999</v>
      </c>
      <c r="V16" s="163">
        <v>229653094.38944</v>
      </c>
      <c r="W16" s="163">
        <v>21399729.092489589</v>
      </c>
      <c r="X16" s="163">
        <v>39308449.234707527</v>
      </c>
      <c r="Y16" s="163">
        <v>60708178.32719712</v>
      </c>
      <c r="Z16" s="163">
        <v>48628.465199999999</v>
      </c>
      <c r="AA16" s="163">
        <v>0</v>
      </c>
      <c r="AB16" s="163">
        <v>48628.465199999999</v>
      </c>
    </row>
    <row r="17" spans="1:28" x14ac:dyDescent="0.3">
      <c r="A17" s="103" t="s">
        <v>204</v>
      </c>
      <c r="B17" s="159">
        <v>244535355.33758202</v>
      </c>
      <c r="C17" s="159">
        <v>337348758.09334898</v>
      </c>
      <c r="D17" s="159">
        <v>581884113.43093097</v>
      </c>
      <c r="E17" s="160">
        <v>2639089.8638719898</v>
      </c>
      <c r="F17" s="160">
        <v>2106679.4443234601</v>
      </c>
      <c r="G17" s="160">
        <v>4745769.3081954597</v>
      </c>
      <c r="H17" s="110">
        <v>0.12690100000000001</v>
      </c>
      <c r="I17" s="106">
        <v>7.794787930815196E-2</v>
      </c>
      <c r="J17" s="110">
        <v>9.8467399999999997E-2</v>
      </c>
      <c r="K17" s="107">
        <v>55.950899999999997</v>
      </c>
      <c r="L17" s="107">
        <v>65.856096089537559</v>
      </c>
      <c r="M17" s="107">
        <v>61.697600000000001</v>
      </c>
      <c r="N17" s="163">
        <v>3218753.3926999997</v>
      </c>
      <c r="O17" s="163">
        <v>2429683.3371000001</v>
      </c>
      <c r="P17" s="163">
        <v>5648436.7299000006</v>
      </c>
      <c r="Q17" s="163">
        <v>234336215.771182</v>
      </c>
      <c r="R17" s="163">
        <v>331256427.28944898</v>
      </c>
      <c r="S17" s="163">
        <v>565592643.06073105</v>
      </c>
      <c r="T17" s="163">
        <v>6536938.3432</v>
      </c>
      <c r="U17" s="163">
        <v>2293569.4430999998</v>
      </c>
      <c r="V17" s="163">
        <v>8830507.7863000017</v>
      </c>
      <c r="W17" s="163">
        <v>3640533.6124999998</v>
      </c>
      <c r="X17" s="163">
        <v>3798761.3607999999</v>
      </c>
      <c r="Y17" s="163">
        <v>7439294.9731999999</v>
      </c>
      <c r="Z17" s="163">
        <v>21667.610700000001</v>
      </c>
      <c r="AA17" s="163">
        <v>0</v>
      </c>
      <c r="AB17" s="163">
        <v>21667.610700000001</v>
      </c>
    </row>
    <row r="18" spans="1:28" x14ac:dyDescent="0.3">
      <c r="A18" s="103" t="s">
        <v>205</v>
      </c>
      <c r="B18" s="159">
        <v>218910054.82559901</v>
      </c>
      <c r="C18" s="159">
        <v>369134647.34312022</v>
      </c>
      <c r="D18" s="159">
        <v>588044702.16871846</v>
      </c>
      <c r="E18" s="160">
        <v>3946203.9093482099</v>
      </c>
      <c r="F18" s="160">
        <v>1598720.4277066402</v>
      </c>
      <c r="G18" s="160">
        <v>5544924.3371548401</v>
      </c>
      <c r="H18" s="110">
        <v>0.14086699999999999</v>
      </c>
      <c r="I18" s="106">
        <v>8.3010188409298663E-2</v>
      </c>
      <c r="J18" s="110">
        <v>0.104558</v>
      </c>
      <c r="K18" s="107">
        <v>48.387</v>
      </c>
      <c r="L18" s="107">
        <v>53.096264117698659</v>
      </c>
      <c r="M18" s="107">
        <v>51.341500000000003</v>
      </c>
      <c r="N18" s="163">
        <v>2077061.3976999999</v>
      </c>
      <c r="O18" s="163">
        <v>1011115.5267</v>
      </c>
      <c r="P18" s="163">
        <v>3088176.9244999997</v>
      </c>
      <c r="Q18" s="163">
        <v>196033239.93949902</v>
      </c>
      <c r="R18" s="163">
        <v>355314613.05552024</v>
      </c>
      <c r="S18" s="163">
        <v>551347852.99501848</v>
      </c>
      <c r="T18" s="163">
        <v>20077017.541000001</v>
      </c>
      <c r="U18" s="163">
        <v>11698163.950000001</v>
      </c>
      <c r="V18" s="163">
        <v>31775181.491</v>
      </c>
      <c r="W18" s="163">
        <v>2766471.568</v>
      </c>
      <c r="X18" s="163">
        <v>1869651.9612</v>
      </c>
      <c r="Y18" s="163">
        <v>4636123.5291999998</v>
      </c>
      <c r="Z18" s="163">
        <v>33325.777099999999</v>
      </c>
      <c r="AA18" s="163">
        <v>252218.37640000001</v>
      </c>
      <c r="AB18" s="163">
        <v>285544.15350000001</v>
      </c>
    </row>
    <row r="19" spans="1:28" x14ac:dyDescent="0.3">
      <c r="A19" s="103" t="s">
        <v>99</v>
      </c>
      <c r="B19" s="159">
        <v>884955954.88303208</v>
      </c>
      <c r="C19" s="159">
        <v>1078188072.7113171</v>
      </c>
      <c r="D19" s="159">
        <v>1963144027.594449</v>
      </c>
      <c r="E19" s="160">
        <v>20456826.542380918</v>
      </c>
      <c r="F19" s="160">
        <v>16971074.292573418</v>
      </c>
      <c r="G19" s="160">
        <v>37427900.834954321</v>
      </c>
      <c r="H19" s="110">
        <v>0.135598</v>
      </c>
      <c r="I19" s="106">
        <v>7.8993197558426098E-2</v>
      </c>
      <c r="J19" s="110">
        <v>0.104327</v>
      </c>
      <c r="K19" s="107">
        <v>58.948700000000002</v>
      </c>
      <c r="L19" s="107">
        <v>70.252314580280242</v>
      </c>
      <c r="M19" s="107">
        <v>65.153899999999993</v>
      </c>
      <c r="N19" s="163">
        <v>20090391.423199996</v>
      </c>
      <c r="O19" s="163">
        <v>40318458.081692994</v>
      </c>
      <c r="P19" s="163">
        <v>60408849.504892997</v>
      </c>
      <c r="Q19" s="163">
        <v>818957434.433532</v>
      </c>
      <c r="R19" s="163">
        <v>998886603.76431406</v>
      </c>
      <c r="S19" s="163">
        <v>1817844038.1979461</v>
      </c>
      <c r="T19" s="163">
        <v>36577146.478600003</v>
      </c>
      <c r="U19" s="163">
        <v>28492445.86191</v>
      </c>
      <c r="V19" s="163">
        <v>65069592.340510003</v>
      </c>
      <c r="W19" s="163">
        <v>29284315.268799998</v>
      </c>
      <c r="X19" s="163">
        <v>49534012.225593001</v>
      </c>
      <c r="Y19" s="163">
        <v>78818327.494393006</v>
      </c>
      <c r="Z19" s="163">
        <v>137058.70209999999</v>
      </c>
      <c r="AA19" s="163">
        <v>1275010.8595</v>
      </c>
      <c r="AB19" s="163">
        <v>1412069.5616000001</v>
      </c>
    </row>
    <row r="20" spans="1:28" x14ac:dyDescent="0.3">
      <c r="A20" s="103" t="s">
        <v>100</v>
      </c>
      <c r="B20" s="159">
        <v>415819254.20724523</v>
      </c>
      <c r="C20" s="159">
        <v>369009845.0472964</v>
      </c>
      <c r="D20" s="159">
        <v>784829099.25454104</v>
      </c>
      <c r="E20" s="160">
        <v>9150268.5190243591</v>
      </c>
      <c r="F20" s="160">
        <v>4584523.9811513806</v>
      </c>
      <c r="G20" s="160">
        <v>13734792.500175741</v>
      </c>
      <c r="H20" s="110">
        <v>0.12946299999999999</v>
      </c>
      <c r="I20" s="106">
        <v>8.1494155632217388E-2</v>
      </c>
      <c r="J20" s="110">
        <v>0.106906</v>
      </c>
      <c r="K20" s="107">
        <v>72.232600000000005</v>
      </c>
      <c r="L20" s="107">
        <v>68.87843452502716</v>
      </c>
      <c r="M20" s="107">
        <v>70.659000000000006</v>
      </c>
      <c r="N20" s="163">
        <v>5959802.4657540005</v>
      </c>
      <c r="O20" s="163">
        <v>8422292.6020999998</v>
      </c>
      <c r="P20" s="163">
        <v>14382095.067953998</v>
      </c>
      <c r="Q20" s="163">
        <v>378612294.24606872</v>
      </c>
      <c r="R20" s="163">
        <v>305409282.12142116</v>
      </c>
      <c r="S20" s="163">
        <v>684021576.3672893</v>
      </c>
      <c r="T20" s="163">
        <v>19908924.370899998</v>
      </c>
      <c r="U20" s="163">
        <v>47551190.736280002</v>
      </c>
      <c r="V20" s="163">
        <v>67460115.107279986</v>
      </c>
      <c r="W20" s="163">
        <v>17296423.380776551</v>
      </c>
      <c r="X20" s="163">
        <v>16049372.189595221</v>
      </c>
      <c r="Y20" s="163">
        <v>33345795.570471775</v>
      </c>
      <c r="Z20" s="163">
        <v>1612.2094999999999</v>
      </c>
      <c r="AA20" s="163">
        <v>0</v>
      </c>
      <c r="AB20" s="163">
        <v>1612.2094999999999</v>
      </c>
    </row>
    <row r="21" spans="1:28" x14ac:dyDescent="0.3">
      <c r="A21" s="103" t="s">
        <v>101</v>
      </c>
      <c r="B21" s="159">
        <v>722380393.14155936</v>
      </c>
      <c r="C21" s="159">
        <v>2314384417.0540223</v>
      </c>
      <c r="D21" s="159">
        <v>3036764810.1955786</v>
      </c>
      <c r="E21" s="160">
        <v>11172134.047205281</v>
      </c>
      <c r="F21" s="160">
        <v>32926390.951514237</v>
      </c>
      <c r="G21" s="160">
        <v>44098524.998619519</v>
      </c>
      <c r="H21" s="110">
        <v>0.13147</v>
      </c>
      <c r="I21" s="106">
        <v>8.7793575716278507E-2</v>
      </c>
      <c r="J21" s="110">
        <v>9.7878400000000004E-2</v>
      </c>
      <c r="K21" s="107">
        <v>109.72499999999999</v>
      </c>
      <c r="L21" s="107">
        <v>124.44802261204708</v>
      </c>
      <c r="M21" s="107">
        <v>121.038</v>
      </c>
      <c r="N21" s="163">
        <v>16607217.1198</v>
      </c>
      <c r="O21" s="163">
        <v>40001197.377693906</v>
      </c>
      <c r="P21" s="163">
        <v>56608414.497493908</v>
      </c>
      <c r="Q21" s="163">
        <v>662136592.3011595</v>
      </c>
      <c r="R21" s="163">
        <v>1970867613.7947481</v>
      </c>
      <c r="S21" s="163">
        <v>2633004206.0961041</v>
      </c>
      <c r="T21" s="163">
        <v>43068355.944400005</v>
      </c>
      <c r="U21" s="163">
        <v>230559643.3589853</v>
      </c>
      <c r="V21" s="163">
        <v>273627999.30328536</v>
      </c>
      <c r="W21" s="163">
        <v>16837273.562899999</v>
      </c>
      <c r="X21" s="163">
        <v>111779254.36714387</v>
      </c>
      <c r="Y21" s="163">
        <v>128616527.9299439</v>
      </c>
      <c r="Z21" s="163">
        <v>338171.33309999999</v>
      </c>
      <c r="AA21" s="163">
        <v>1177905.5331450002</v>
      </c>
      <c r="AB21" s="163">
        <v>1516076.8662450002</v>
      </c>
    </row>
    <row r="22" spans="1:28" x14ac:dyDescent="0.3">
      <c r="A22" s="103" t="s">
        <v>102</v>
      </c>
      <c r="B22" s="159">
        <v>300834100.80284703</v>
      </c>
      <c r="C22" s="159">
        <v>461177414.71384895</v>
      </c>
      <c r="D22" s="159">
        <v>762011515.51669621</v>
      </c>
      <c r="E22" s="160">
        <v>4702956.3646224504</v>
      </c>
      <c r="F22" s="160">
        <v>4017846.9188371897</v>
      </c>
      <c r="G22" s="160">
        <v>8720803.2834596392</v>
      </c>
      <c r="H22" s="110">
        <v>0.12621299999999999</v>
      </c>
      <c r="I22" s="106">
        <v>8.0302660573749129E-2</v>
      </c>
      <c r="J22" s="110">
        <v>9.8367499999999997E-2</v>
      </c>
      <c r="K22" s="107">
        <v>89.869699999999995</v>
      </c>
      <c r="L22" s="107">
        <v>112.30163915091116</v>
      </c>
      <c r="M22" s="107">
        <v>103.444</v>
      </c>
      <c r="N22" s="163">
        <v>9576200.8432000019</v>
      </c>
      <c r="O22" s="163">
        <v>24127971.226335</v>
      </c>
      <c r="P22" s="163">
        <v>33704172.069535002</v>
      </c>
      <c r="Q22" s="163">
        <v>263741136.13164699</v>
      </c>
      <c r="R22" s="163">
        <v>411062862.49537396</v>
      </c>
      <c r="S22" s="163">
        <v>674803998.62682128</v>
      </c>
      <c r="T22" s="163">
        <v>22551861.560800001</v>
      </c>
      <c r="U22" s="163">
        <v>20169235.418439999</v>
      </c>
      <c r="V22" s="163">
        <v>42721096.979339994</v>
      </c>
      <c r="W22" s="163">
        <v>14314301.840400001</v>
      </c>
      <c r="X22" s="163">
        <v>28316155.840234999</v>
      </c>
      <c r="Y22" s="163">
        <v>42630457.680734992</v>
      </c>
      <c r="Z22" s="163">
        <v>226801.27000000002</v>
      </c>
      <c r="AA22" s="163">
        <v>1629160.9597999998</v>
      </c>
      <c r="AB22" s="163">
        <v>1855962.2298000001</v>
      </c>
    </row>
    <row r="23" spans="1:28" x14ac:dyDescent="0.3">
      <c r="A23" s="103" t="s">
        <v>103</v>
      </c>
      <c r="B23" s="159">
        <v>142562688.33045581</v>
      </c>
      <c r="C23" s="159">
        <v>760523084.90525305</v>
      </c>
      <c r="D23" s="159">
        <v>903085773.23570848</v>
      </c>
      <c r="E23" s="160">
        <v>1626083.9955534998</v>
      </c>
      <c r="F23" s="160">
        <v>10998069.114940431</v>
      </c>
      <c r="G23" s="160">
        <v>12624153.110493939</v>
      </c>
      <c r="H23" s="110">
        <v>0.13023599999999999</v>
      </c>
      <c r="I23" s="106">
        <v>0.10015630879023467</v>
      </c>
      <c r="J23" s="110">
        <v>0.10491300000000001</v>
      </c>
      <c r="K23" s="107">
        <v>46.404899999999998</v>
      </c>
      <c r="L23" s="107">
        <v>65.160163635254818</v>
      </c>
      <c r="M23" s="107">
        <v>62.196599999999997</v>
      </c>
      <c r="N23" s="163">
        <v>1068243.7377000002</v>
      </c>
      <c r="O23" s="163">
        <v>12187009.293500001</v>
      </c>
      <c r="P23" s="163">
        <v>13255253.031200001</v>
      </c>
      <c r="Q23" s="163">
        <v>106107619.76515582</v>
      </c>
      <c r="R23" s="163">
        <v>499112971.46257305</v>
      </c>
      <c r="S23" s="163">
        <v>605220591.22762847</v>
      </c>
      <c r="T23" s="163">
        <v>34824699.414299995</v>
      </c>
      <c r="U23" s="163">
        <v>249211485.53548002</v>
      </c>
      <c r="V23" s="163">
        <v>284036184.94988</v>
      </c>
      <c r="W23" s="163">
        <v>1630369.1510000001</v>
      </c>
      <c r="X23" s="163">
        <v>12198627.907200001</v>
      </c>
      <c r="Y23" s="163">
        <v>13828997.0582</v>
      </c>
      <c r="Z23" s="163">
        <v>0</v>
      </c>
      <c r="AA23" s="163">
        <v>0</v>
      </c>
      <c r="AB23" s="163">
        <v>0</v>
      </c>
    </row>
    <row r="24" spans="1:28" x14ac:dyDescent="0.3">
      <c r="A24" s="103" t="s">
        <v>206</v>
      </c>
      <c r="B24" s="159">
        <v>127684379.442435</v>
      </c>
      <c r="C24" s="159">
        <v>341392131.06358057</v>
      </c>
      <c r="D24" s="159">
        <v>469076510.50601548</v>
      </c>
      <c r="E24" s="160">
        <v>3577988.4816390402</v>
      </c>
      <c r="F24" s="160">
        <v>3264767.0202686302</v>
      </c>
      <c r="G24" s="160">
        <v>6842755.5018076701</v>
      </c>
      <c r="H24" s="110">
        <v>0.115732</v>
      </c>
      <c r="I24" s="106">
        <v>8.403992942040038E-2</v>
      </c>
      <c r="J24" s="110">
        <v>9.2622499999999997E-2</v>
      </c>
      <c r="K24" s="107">
        <v>26.847999999999999</v>
      </c>
      <c r="L24" s="107">
        <v>44.578430403781979</v>
      </c>
      <c r="M24" s="107">
        <v>39.774900000000002</v>
      </c>
      <c r="N24" s="163">
        <v>1859816.6655999999</v>
      </c>
      <c r="O24" s="163">
        <v>9801244.3653999995</v>
      </c>
      <c r="P24" s="163">
        <v>11661061.030999999</v>
      </c>
      <c r="Q24" s="163">
        <v>103683737.90803501</v>
      </c>
      <c r="R24" s="163">
        <v>328912379.42468059</v>
      </c>
      <c r="S24" s="163">
        <v>432596117.33271545</v>
      </c>
      <c r="T24" s="163">
        <v>19923766.649899997</v>
      </c>
      <c r="U24" s="163">
        <v>5355414.4183999998</v>
      </c>
      <c r="V24" s="163">
        <v>25279181.068300001</v>
      </c>
      <c r="W24" s="163">
        <v>4076874.8844999997</v>
      </c>
      <c r="X24" s="163">
        <v>6922901.4637000002</v>
      </c>
      <c r="Y24" s="163">
        <v>10999776.348199999</v>
      </c>
      <c r="Z24" s="163">
        <v>0</v>
      </c>
      <c r="AA24" s="163">
        <v>201435.7568</v>
      </c>
      <c r="AB24" s="163">
        <v>201435.7568</v>
      </c>
    </row>
    <row r="25" spans="1:28" x14ac:dyDescent="0.3">
      <c r="A25" s="103" t="s">
        <v>104</v>
      </c>
      <c r="B25" s="159">
        <v>671409242.03832591</v>
      </c>
      <c r="C25" s="159">
        <v>1486519744.604609</v>
      </c>
      <c r="D25" s="159">
        <v>2157928986.6429396</v>
      </c>
      <c r="E25" s="160">
        <v>936294.57822399994</v>
      </c>
      <c r="F25" s="160">
        <v>6561538.0177049795</v>
      </c>
      <c r="G25" s="160">
        <v>7497832.5959289894</v>
      </c>
      <c r="H25" s="110">
        <v>0.114131</v>
      </c>
      <c r="I25" s="106">
        <v>0.10099784786027285</v>
      </c>
      <c r="J25" s="110">
        <v>0.105097</v>
      </c>
      <c r="K25" s="107">
        <v>29.967199999999998</v>
      </c>
      <c r="L25" s="107">
        <v>137.32400816990787</v>
      </c>
      <c r="M25" s="107">
        <v>103.819</v>
      </c>
      <c r="N25" s="163">
        <v>0</v>
      </c>
      <c r="O25" s="163">
        <v>7011491.8277100008</v>
      </c>
      <c r="P25" s="163">
        <v>7011491.8277100008</v>
      </c>
      <c r="Q25" s="163">
        <v>671338489.42082584</v>
      </c>
      <c r="R25" s="163">
        <v>1467815968.1383991</v>
      </c>
      <c r="S25" s="163">
        <v>2139154457.5592294</v>
      </c>
      <c r="T25" s="163">
        <v>68855.059899999993</v>
      </c>
      <c r="U25" s="163">
        <v>10294099.8704</v>
      </c>
      <c r="V25" s="163">
        <v>10362954.930300001</v>
      </c>
      <c r="W25" s="163">
        <v>1897.5576000000001</v>
      </c>
      <c r="X25" s="163">
        <v>8409676.5958099999</v>
      </c>
      <c r="Y25" s="163">
        <v>8411574.1534099989</v>
      </c>
      <c r="Z25" s="163">
        <v>0</v>
      </c>
      <c r="AA25" s="163">
        <v>0</v>
      </c>
      <c r="AB25" s="163">
        <v>0</v>
      </c>
    </row>
    <row r="26" spans="1:28" x14ac:dyDescent="0.3">
      <c r="A26" s="103" t="s">
        <v>105</v>
      </c>
      <c r="B26" s="159">
        <v>100563272.7977121</v>
      </c>
      <c r="C26" s="159">
        <v>149199722.51309904</v>
      </c>
      <c r="D26" s="159">
        <v>249762995.3108111</v>
      </c>
      <c r="E26" s="160">
        <v>1109503.6034627701</v>
      </c>
      <c r="F26" s="160">
        <v>624906.67097494006</v>
      </c>
      <c r="G26" s="160">
        <v>1734410.27443772</v>
      </c>
      <c r="H26" s="110">
        <v>0.131329</v>
      </c>
      <c r="I26" s="106">
        <v>9.4931560020367109E-2</v>
      </c>
      <c r="J26" s="110">
        <v>0.109545</v>
      </c>
      <c r="K26" s="107">
        <v>31.162099999999999</v>
      </c>
      <c r="L26" s="107">
        <v>48.301603784691146</v>
      </c>
      <c r="M26" s="107">
        <v>41.391800000000003</v>
      </c>
      <c r="N26" s="163">
        <v>697868.21779999998</v>
      </c>
      <c r="O26" s="163">
        <v>1067225.7737</v>
      </c>
      <c r="P26" s="163">
        <v>1765093.9914999998</v>
      </c>
      <c r="Q26" s="163">
        <v>98208948.787712112</v>
      </c>
      <c r="R26" s="163">
        <v>147048444.32729903</v>
      </c>
      <c r="S26" s="163">
        <v>245257393.11501113</v>
      </c>
      <c r="T26" s="163">
        <v>1350771.4945</v>
      </c>
      <c r="U26" s="163">
        <v>1083015.5399</v>
      </c>
      <c r="V26" s="163">
        <v>2433787.0344000007</v>
      </c>
      <c r="W26" s="163">
        <v>1003552.5155</v>
      </c>
      <c r="X26" s="163">
        <v>1068262.6459000001</v>
      </c>
      <c r="Y26" s="163">
        <v>2071815.1614000001</v>
      </c>
      <c r="Z26" s="163">
        <v>0</v>
      </c>
      <c r="AA26" s="163">
        <v>0</v>
      </c>
      <c r="AB26" s="163">
        <v>0</v>
      </c>
    </row>
    <row r="27" spans="1:28" x14ac:dyDescent="0.3">
      <c r="A27" s="103" t="s">
        <v>106</v>
      </c>
      <c r="B27" s="159">
        <v>699284844.72583199</v>
      </c>
      <c r="C27" s="159">
        <v>465320752.50167429</v>
      </c>
      <c r="D27" s="159">
        <v>1164605597.2275071</v>
      </c>
      <c r="E27" s="160">
        <v>6164137.7544129705</v>
      </c>
      <c r="F27" s="160">
        <v>12817684.257039681</v>
      </c>
      <c r="G27" s="160">
        <v>18981822.011552639</v>
      </c>
      <c r="H27" s="110">
        <v>0.12189700000000001</v>
      </c>
      <c r="I27" s="106">
        <v>8.2429698665627299E-2</v>
      </c>
      <c r="J27" s="110">
        <v>0.106044</v>
      </c>
      <c r="K27" s="107">
        <v>67.271299999999997</v>
      </c>
      <c r="L27" s="107">
        <v>103.57904230943902</v>
      </c>
      <c r="M27" s="107">
        <v>81.852599999999995</v>
      </c>
      <c r="N27" s="163">
        <v>6436802.8297000006</v>
      </c>
      <c r="O27" s="163">
        <v>24467493.9067</v>
      </c>
      <c r="P27" s="163">
        <v>30904296.736500002</v>
      </c>
      <c r="Q27" s="163">
        <v>662552367.19303203</v>
      </c>
      <c r="R27" s="163">
        <v>405370697.33010429</v>
      </c>
      <c r="S27" s="163">
        <v>1067923064.5231371</v>
      </c>
      <c r="T27" s="163">
        <v>20260278.120099999</v>
      </c>
      <c r="U27" s="163">
        <v>26737918.397369996</v>
      </c>
      <c r="V27" s="163">
        <v>46998196.517370008</v>
      </c>
      <c r="W27" s="163">
        <v>16470935.149799999</v>
      </c>
      <c r="X27" s="163">
        <v>33212136.774200004</v>
      </c>
      <c r="Y27" s="163">
        <v>49683071.924099997</v>
      </c>
      <c r="Z27" s="163">
        <v>1264.2628999999999</v>
      </c>
      <c r="AA27" s="163">
        <v>0</v>
      </c>
      <c r="AB27" s="163">
        <v>1264.2628999999999</v>
      </c>
    </row>
    <row r="28" spans="1:28" x14ac:dyDescent="0.3">
      <c r="A28" s="103" t="s">
        <v>107</v>
      </c>
      <c r="B28" s="159">
        <v>90590676.072605193</v>
      </c>
      <c r="C28" s="159">
        <v>61650556.576364614</v>
      </c>
      <c r="D28" s="159">
        <v>152241232.64896989</v>
      </c>
      <c r="E28" s="160">
        <v>501688.65857979003</v>
      </c>
      <c r="F28" s="160">
        <v>245989.73963182</v>
      </c>
      <c r="G28" s="160">
        <v>747678.39821160003</v>
      </c>
      <c r="H28" s="110">
        <v>0.12617300000000001</v>
      </c>
      <c r="I28" s="106">
        <v>8.1099138268037788E-2</v>
      </c>
      <c r="J28" s="110">
        <v>0.107891</v>
      </c>
      <c r="K28" s="107">
        <v>59.715000000000003</v>
      </c>
      <c r="L28" s="107">
        <v>84.905896471040862</v>
      </c>
      <c r="M28" s="107">
        <v>69.913300000000007</v>
      </c>
      <c r="N28" s="163">
        <v>156033.38260000001</v>
      </c>
      <c r="O28" s="163">
        <v>10.5844</v>
      </c>
      <c r="P28" s="163">
        <v>156043.967</v>
      </c>
      <c r="Q28" s="163">
        <v>89331173.973605201</v>
      </c>
      <c r="R28" s="163">
        <v>59493766.875664614</v>
      </c>
      <c r="S28" s="163">
        <v>148824940.84936991</v>
      </c>
      <c r="T28" s="163">
        <v>1095932.5603</v>
      </c>
      <c r="U28" s="163">
        <v>1070301.5031999999</v>
      </c>
      <c r="V28" s="163">
        <v>2166234.0635000002</v>
      </c>
      <c r="W28" s="163">
        <v>163569.5387</v>
      </c>
      <c r="X28" s="163">
        <v>1086488.1975</v>
      </c>
      <c r="Y28" s="163">
        <v>1250057.7360999999</v>
      </c>
      <c r="Z28" s="163">
        <v>0</v>
      </c>
      <c r="AA28" s="163">
        <v>0</v>
      </c>
      <c r="AB28" s="163">
        <v>0</v>
      </c>
    </row>
    <row r="29" spans="1:28" x14ac:dyDescent="0.3">
      <c r="A29" s="103" t="s">
        <v>108</v>
      </c>
      <c r="B29" s="159">
        <v>85153936.615268901</v>
      </c>
      <c r="C29" s="159">
        <v>148209609.37302953</v>
      </c>
      <c r="D29" s="159">
        <v>233363545.98829851</v>
      </c>
      <c r="E29" s="160">
        <v>15974425.570043128</v>
      </c>
      <c r="F29" s="160">
        <v>745900.78452714998</v>
      </c>
      <c r="G29" s="160">
        <v>16720326.354570322</v>
      </c>
      <c r="H29" s="110">
        <v>0.127472</v>
      </c>
      <c r="I29" s="106">
        <v>0.11344633940083032</v>
      </c>
      <c r="J29" s="110">
        <v>0.118062</v>
      </c>
      <c r="K29" s="107">
        <v>54.861800000000002</v>
      </c>
      <c r="L29" s="107">
        <v>71.610507741435967</v>
      </c>
      <c r="M29" s="107">
        <v>66.099400000000003</v>
      </c>
      <c r="N29" s="163">
        <v>0</v>
      </c>
      <c r="O29" s="163">
        <v>0</v>
      </c>
      <c r="P29" s="163">
        <v>0</v>
      </c>
      <c r="Q29" s="163">
        <v>67475675.048459306</v>
      </c>
      <c r="R29" s="163">
        <v>146530639.35430431</v>
      </c>
      <c r="S29" s="163">
        <v>214006314.40276372</v>
      </c>
      <c r="T29" s="163">
        <v>129033.73020000001</v>
      </c>
      <c r="U29" s="163">
        <v>760645.39280000003</v>
      </c>
      <c r="V29" s="163">
        <v>889679.12300000002</v>
      </c>
      <c r="W29" s="163">
        <v>17549227.836609598</v>
      </c>
      <c r="X29" s="163">
        <v>918324.62592519983</v>
      </c>
      <c r="Y29" s="163">
        <v>18467552.4625348</v>
      </c>
      <c r="Z29" s="163">
        <v>0</v>
      </c>
      <c r="AA29" s="163">
        <v>0</v>
      </c>
      <c r="AB29" s="163">
        <v>0</v>
      </c>
    </row>
    <row r="30" spans="1:28" x14ac:dyDescent="0.3">
      <c r="A30" s="103" t="s">
        <v>109</v>
      </c>
      <c r="B30" s="159">
        <v>1259053916.2253821</v>
      </c>
      <c r="C30" s="159">
        <v>1694806320.8967152</v>
      </c>
      <c r="D30" s="159">
        <v>2953860237.1219931</v>
      </c>
      <c r="E30" s="160">
        <v>31838531.778198831</v>
      </c>
      <c r="F30" s="160">
        <v>17822909.678919166</v>
      </c>
      <c r="G30" s="160">
        <v>49661441.457017995</v>
      </c>
      <c r="H30" s="110">
        <v>0.14346800000000001</v>
      </c>
      <c r="I30" s="106">
        <v>8.4734230333482777E-2</v>
      </c>
      <c r="J30" s="110">
        <v>0.109608</v>
      </c>
      <c r="K30" s="107">
        <v>68.766999999999996</v>
      </c>
      <c r="L30" s="107">
        <v>92.226672564974749</v>
      </c>
      <c r="M30" s="107">
        <v>82.193399999999997</v>
      </c>
      <c r="N30" s="163">
        <v>19088115.353399999</v>
      </c>
      <c r="O30" s="163">
        <v>25086833.634089999</v>
      </c>
      <c r="P30" s="163">
        <v>44174948.987389997</v>
      </c>
      <c r="Q30" s="163">
        <v>1174819323.7041819</v>
      </c>
      <c r="R30" s="163">
        <v>1580752462.9367766</v>
      </c>
      <c r="S30" s="163">
        <v>2755571786.6407547</v>
      </c>
      <c r="T30" s="163">
        <v>52815379.704900011</v>
      </c>
      <c r="U30" s="163">
        <v>66942645.801130712</v>
      </c>
      <c r="V30" s="163">
        <v>119758025.50603071</v>
      </c>
      <c r="W30" s="163">
        <v>30973658.136100002</v>
      </c>
      <c r="X30" s="163">
        <v>42396335.393277712</v>
      </c>
      <c r="Y30" s="163">
        <v>73369993.529477715</v>
      </c>
      <c r="Z30" s="163">
        <v>445554.6802</v>
      </c>
      <c r="AA30" s="163">
        <v>4714876.7655300004</v>
      </c>
      <c r="AB30" s="163">
        <v>5160431.4457299998</v>
      </c>
    </row>
    <row r="31" spans="1:28" x14ac:dyDescent="0.3">
      <c r="A31" s="103" t="s">
        <v>110</v>
      </c>
      <c r="B31" s="159">
        <v>2807056762.0261326</v>
      </c>
      <c r="C31" s="159">
        <v>385212886.49278903</v>
      </c>
      <c r="D31" s="159">
        <v>3192269648.5189242</v>
      </c>
      <c r="E31" s="160">
        <v>78062935.158827439</v>
      </c>
      <c r="F31" s="160">
        <v>11940187.666045701</v>
      </c>
      <c r="G31" s="160">
        <v>90003122.824773133</v>
      </c>
      <c r="H31" s="110">
        <v>0.149753</v>
      </c>
      <c r="I31" s="106">
        <v>8.6308179957572589E-2</v>
      </c>
      <c r="J31" s="110">
        <v>0.14241200000000001</v>
      </c>
      <c r="K31" s="107">
        <v>58.377200000000002</v>
      </c>
      <c r="L31" s="107">
        <v>82.10108355450717</v>
      </c>
      <c r="M31" s="107">
        <v>61.2791</v>
      </c>
      <c r="N31" s="163">
        <v>81620493.877599984</v>
      </c>
      <c r="O31" s="163">
        <v>22129011.377935</v>
      </c>
      <c r="P31" s="163">
        <v>103749505.25553499</v>
      </c>
      <c r="Q31" s="163">
        <v>2596112224.2026873</v>
      </c>
      <c r="R31" s="163">
        <v>327635826.77659905</v>
      </c>
      <c r="S31" s="163">
        <v>2923748050.9792891</v>
      </c>
      <c r="T31" s="163">
        <v>107610054.22564517</v>
      </c>
      <c r="U31" s="163">
        <v>30612118.025815003</v>
      </c>
      <c r="V31" s="163">
        <v>138222172.25146019</v>
      </c>
      <c r="W31" s="163">
        <v>100276606.4804</v>
      </c>
      <c r="X31" s="163">
        <v>25065556.661635</v>
      </c>
      <c r="Y31" s="163">
        <v>125342163.14203499</v>
      </c>
      <c r="Z31" s="163">
        <v>3057877.1174000003</v>
      </c>
      <c r="AA31" s="163">
        <v>1899385.02874</v>
      </c>
      <c r="AB31" s="163">
        <v>4957262.1461399999</v>
      </c>
    </row>
    <row r="32" spans="1:28" x14ac:dyDescent="0.3">
      <c r="A32" s="103" t="s">
        <v>176</v>
      </c>
      <c r="B32" s="159">
        <v>103889550.767434</v>
      </c>
      <c r="C32" s="159">
        <v>140364152.60920438</v>
      </c>
      <c r="D32" s="159">
        <v>244253703.37673831</v>
      </c>
      <c r="E32" s="160">
        <v>3450198.8686728701</v>
      </c>
      <c r="F32" s="160">
        <v>2552031.3958899202</v>
      </c>
      <c r="G32" s="160">
        <v>6002230.26456278</v>
      </c>
      <c r="H32" s="110">
        <v>0.15771299999999999</v>
      </c>
      <c r="I32" s="106">
        <v>7.9414244911268222E-2</v>
      </c>
      <c r="J32" s="110">
        <v>0.111858</v>
      </c>
      <c r="K32" s="107">
        <v>62.946599999999997</v>
      </c>
      <c r="L32" s="107">
        <v>62.523079642098146</v>
      </c>
      <c r="M32" s="107">
        <v>62.702800000000003</v>
      </c>
      <c r="N32" s="163">
        <v>2395288.5767999999</v>
      </c>
      <c r="O32" s="163">
        <v>6775146.2523850007</v>
      </c>
      <c r="P32" s="163">
        <v>9170434.8291849997</v>
      </c>
      <c r="Q32" s="163">
        <v>96337181.585833997</v>
      </c>
      <c r="R32" s="163">
        <v>131244922.40702437</v>
      </c>
      <c r="S32" s="163">
        <v>227582103.99295831</v>
      </c>
      <c r="T32" s="163">
        <v>3038985.1317999996</v>
      </c>
      <c r="U32" s="163">
        <v>390428.98529999994</v>
      </c>
      <c r="V32" s="163">
        <v>3429414.1170999995</v>
      </c>
      <c r="W32" s="163">
        <v>4502213.1298000002</v>
      </c>
      <c r="X32" s="163">
        <v>7936637.9510199986</v>
      </c>
      <c r="Y32" s="163">
        <v>12438851.080820002</v>
      </c>
      <c r="Z32" s="163">
        <v>11170.92</v>
      </c>
      <c r="AA32" s="163">
        <v>792163.26586000004</v>
      </c>
      <c r="AB32" s="163">
        <v>803334.18586000009</v>
      </c>
    </row>
    <row r="33" spans="1:28" x14ac:dyDescent="0.3">
      <c r="A33" s="103" t="s">
        <v>207</v>
      </c>
      <c r="B33" s="159">
        <v>175874937.81903759</v>
      </c>
      <c r="C33" s="159">
        <v>501588175.40068531</v>
      </c>
      <c r="D33" s="159">
        <v>677463113.21972287</v>
      </c>
      <c r="E33" s="160">
        <v>5250299.8919285098</v>
      </c>
      <c r="F33" s="160">
        <v>13898955.31085174</v>
      </c>
      <c r="G33" s="160">
        <v>19149255.20278025</v>
      </c>
      <c r="H33" s="110">
        <v>0.12576699999999999</v>
      </c>
      <c r="I33" s="106">
        <v>8.901230281191401E-2</v>
      </c>
      <c r="J33" s="110">
        <v>9.8439499999999999E-2</v>
      </c>
      <c r="K33" s="107">
        <v>55.152500000000003</v>
      </c>
      <c r="L33" s="107">
        <v>63.093971579325</v>
      </c>
      <c r="M33" s="107">
        <v>61.043599999999998</v>
      </c>
      <c r="N33" s="163">
        <v>611710.9</v>
      </c>
      <c r="O33" s="163">
        <v>19382429.075100001</v>
      </c>
      <c r="P33" s="163">
        <v>19994139.974999998</v>
      </c>
      <c r="Q33" s="163">
        <v>133129359.41953757</v>
      </c>
      <c r="R33" s="163">
        <v>375461871.12788534</v>
      </c>
      <c r="S33" s="163">
        <v>508591230.54732287</v>
      </c>
      <c r="T33" s="163">
        <v>38832477.18</v>
      </c>
      <c r="U33" s="163">
        <v>105060561.59830001</v>
      </c>
      <c r="V33" s="163">
        <v>143893038.77829999</v>
      </c>
      <c r="W33" s="163">
        <v>3913101.2194999997</v>
      </c>
      <c r="X33" s="163">
        <v>20109779.284500003</v>
      </c>
      <c r="Y33" s="163">
        <v>24022880.504099999</v>
      </c>
      <c r="Z33" s="163">
        <v>0</v>
      </c>
      <c r="AA33" s="163">
        <v>955963.39</v>
      </c>
      <c r="AB33" s="163">
        <v>955963.39</v>
      </c>
    </row>
    <row r="34" spans="1:28" x14ac:dyDescent="0.3">
      <c r="A34" s="104" t="s">
        <v>111</v>
      </c>
      <c r="B34" s="159">
        <v>17314502224.90712</v>
      </c>
      <c r="C34" s="159">
        <v>5601242247.2398787</v>
      </c>
      <c r="D34" s="159">
        <v>22915744472.147015</v>
      </c>
      <c r="E34" s="160">
        <v>447631592.38598782</v>
      </c>
      <c r="F34" s="160">
        <v>40922647.664702222</v>
      </c>
      <c r="G34" s="160">
        <v>488554240.05069017</v>
      </c>
      <c r="H34" s="110">
        <v>0.15339</v>
      </c>
      <c r="I34" s="106">
        <v>6.9342828792562775E-2</v>
      </c>
      <c r="J34" s="110">
        <v>0.13326299999999999</v>
      </c>
      <c r="K34" s="107">
        <v>94.8613</v>
      </c>
      <c r="L34" s="107">
        <v>137.63032830863148</v>
      </c>
      <c r="M34" s="107">
        <v>105.184</v>
      </c>
      <c r="N34" s="163">
        <v>225523220.41228709</v>
      </c>
      <c r="O34" s="163">
        <v>58415491.626281001</v>
      </c>
      <c r="P34" s="163">
        <v>283938712.03856814</v>
      </c>
      <c r="Q34" s="163">
        <v>16072733427.891644</v>
      </c>
      <c r="R34" s="163">
        <v>5240705747.4052458</v>
      </c>
      <c r="S34" s="163">
        <v>21313439175.297005</v>
      </c>
      <c r="T34" s="163">
        <v>815901219.95962</v>
      </c>
      <c r="U34" s="163">
        <v>248213486.21462482</v>
      </c>
      <c r="V34" s="163">
        <v>1064114706.174145</v>
      </c>
      <c r="W34" s="163">
        <v>364089091.19505769</v>
      </c>
      <c r="X34" s="163">
        <v>90731004.472422853</v>
      </c>
      <c r="Y34" s="163">
        <v>454820095.66748059</v>
      </c>
      <c r="Z34" s="163">
        <v>61778485.860799998</v>
      </c>
      <c r="AA34" s="163">
        <v>21592009.147585999</v>
      </c>
      <c r="AB34" s="163">
        <v>83370495.008386001</v>
      </c>
    </row>
    <row r="35" spans="1:28" x14ac:dyDescent="0.3">
      <c r="A35" s="103" t="s">
        <v>208</v>
      </c>
      <c r="B35" s="159">
        <v>122638488.62460935</v>
      </c>
      <c r="C35" s="159">
        <v>62240892.306061827</v>
      </c>
      <c r="D35" s="159">
        <v>184879380.93067124</v>
      </c>
      <c r="E35" s="160">
        <v>3270165.8496049494</v>
      </c>
      <c r="F35" s="160">
        <v>1510589.67327784</v>
      </c>
      <c r="G35" s="160">
        <v>4780755.522882781</v>
      </c>
      <c r="H35" s="110">
        <v>0.160105</v>
      </c>
      <c r="I35" s="106">
        <v>8.9222486333967427E-2</v>
      </c>
      <c r="J35" s="110">
        <v>0.136404</v>
      </c>
      <c r="K35" s="107">
        <v>56.221299999999999</v>
      </c>
      <c r="L35" s="107">
        <v>58.391464540849746</v>
      </c>
      <c r="M35" s="107">
        <v>56.9482</v>
      </c>
      <c r="N35" s="163">
        <v>989138.12150000012</v>
      </c>
      <c r="O35" s="163">
        <v>484521.0197</v>
      </c>
      <c r="P35" s="163">
        <v>1473659.1413000003</v>
      </c>
      <c r="Q35" s="163">
        <v>115466183.83192649</v>
      </c>
      <c r="R35" s="163">
        <v>58282506.297561824</v>
      </c>
      <c r="S35" s="163">
        <v>173748690.12938836</v>
      </c>
      <c r="T35" s="163">
        <v>5124324.9035</v>
      </c>
      <c r="U35" s="163">
        <v>3248234.5743000004</v>
      </c>
      <c r="V35" s="163">
        <v>8372559.4777999986</v>
      </c>
      <c r="W35" s="163">
        <v>1923050.1491828598</v>
      </c>
      <c r="X35" s="163">
        <v>710151.43420000002</v>
      </c>
      <c r="Y35" s="163">
        <v>2633201.5834828601</v>
      </c>
      <c r="Z35" s="163">
        <v>124929.74</v>
      </c>
      <c r="AA35" s="163">
        <v>0</v>
      </c>
      <c r="AB35" s="163">
        <v>124929.74</v>
      </c>
    </row>
    <row r="36" spans="1:28" x14ac:dyDescent="0.3">
      <c r="A36" s="103" t="s">
        <v>209</v>
      </c>
      <c r="B36" s="159">
        <v>9035396605.5160522</v>
      </c>
      <c r="C36" s="159">
        <v>1288633063.2073457</v>
      </c>
      <c r="D36" s="159">
        <v>10324029668.723402</v>
      </c>
      <c r="E36" s="160">
        <v>343767599.17150211</v>
      </c>
      <c r="F36" s="160">
        <v>7754630.2865803707</v>
      </c>
      <c r="G36" s="160">
        <v>351522229.45808262</v>
      </c>
      <c r="H36" s="110">
        <v>0.17172299999999999</v>
      </c>
      <c r="I36" s="106">
        <v>6.810497331303017E-2</v>
      </c>
      <c r="J36" s="110">
        <v>0.15921399999999999</v>
      </c>
      <c r="K36" s="107">
        <v>62.255099999999999</v>
      </c>
      <c r="L36" s="107">
        <v>73.811884069133725</v>
      </c>
      <c r="M36" s="107">
        <v>63.678100000000001</v>
      </c>
      <c r="N36" s="163">
        <v>143860294.1517871</v>
      </c>
      <c r="O36" s="163">
        <v>10212617.405990001</v>
      </c>
      <c r="P36" s="163">
        <v>154072911.55767712</v>
      </c>
      <c r="Q36" s="163">
        <v>8340023099.7836046</v>
      </c>
      <c r="R36" s="163">
        <v>1235352375.6748781</v>
      </c>
      <c r="S36" s="163">
        <v>9575375475.4584866</v>
      </c>
      <c r="T36" s="163">
        <v>434597287.30737257</v>
      </c>
      <c r="U36" s="163">
        <v>32619601.899344817</v>
      </c>
      <c r="V36" s="163">
        <v>467216889.20661736</v>
      </c>
      <c r="W36" s="163">
        <v>233430162.42577487</v>
      </c>
      <c r="X36" s="163">
        <v>16692629.605622852</v>
      </c>
      <c r="Y36" s="163">
        <v>250122792.03149772</v>
      </c>
      <c r="Z36" s="163">
        <v>27346055.999299996</v>
      </c>
      <c r="AA36" s="163">
        <v>3968456.0274999999</v>
      </c>
      <c r="AB36" s="163">
        <v>31314512.026799999</v>
      </c>
    </row>
    <row r="37" spans="1:28" x14ac:dyDescent="0.3">
      <c r="A37" s="103" t="s">
        <v>210</v>
      </c>
      <c r="B37" s="159">
        <v>548930.25650000002</v>
      </c>
      <c r="C37" s="159">
        <v>0</v>
      </c>
      <c r="D37" s="159">
        <v>548930.25650000002</v>
      </c>
      <c r="E37" s="160">
        <v>204413.40117154</v>
      </c>
      <c r="F37" s="160">
        <v>0</v>
      </c>
      <c r="G37" s="160">
        <v>204413.40117154</v>
      </c>
      <c r="H37" s="110">
        <v>0.248445</v>
      </c>
      <c r="I37" s="106" t="s">
        <v>279</v>
      </c>
      <c r="J37" s="110">
        <v>0.248445</v>
      </c>
      <c r="K37" s="107">
        <v>45.898600000000002</v>
      </c>
      <c r="L37" s="107" t="s">
        <v>279</v>
      </c>
      <c r="M37" s="107">
        <v>45.898600000000002</v>
      </c>
      <c r="N37" s="163">
        <v>97853.971600000004</v>
      </c>
      <c r="O37" s="163">
        <v>0</v>
      </c>
      <c r="P37" s="163">
        <v>97853.971600000004</v>
      </c>
      <c r="Q37" s="163">
        <v>170905.06620000003</v>
      </c>
      <c r="R37" s="163">
        <v>0</v>
      </c>
      <c r="S37" s="163">
        <v>170905.06620000003</v>
      </c>
      <c r="T37" s="163">
        <v>158535.75949999999</v>
      </c>
      <c r="U37" s="163">
        <v>0</v>
      </c>
      <c r="V37" s="163">
        <v>158535.75949999999</v>
      </c>
      <c r="W37" s="163">
        <v>213220.82690000001</v>
      </c>
      <c r="X37" s="163">
        <v>0</v>
      </c>
      <c r="Y37" s="163">
        <v>213220.82690000001</v>
      </c>
      <c r="Z37" s="163">
        <v>6268.6039000000001</v>
      </c>
      <c r="AA37" s="163">
        <v>0</v>
      </c>
      <c r="AB37" s="163">
        <v>6268.6039000000001</v>
      </c>
    </row>
    <row r="38" spans="1:28" x14ac:dyDescent="0.3">
      <c r="A38" s="103" t="s">
        <v>112</v>
      </c>
      <c r="B38" s="159">
        <v>396893498.76528162</v>
      </c>
      <c r="C38" s="159">
        <v>14.6251</v>
      </c>
      <c r="D38" s="159">
        <v>396893513.39038157</v>
      </c>
      <c r="E38" s="160">
        <v>14566211.647518679</v>
      </c>
      <c r="F38" s="160">
        <v>0</v>
      </c>
      <c r="G38" s="160">
        <v>14566211.647518679</v>
      </c>
      <c r="H38" s="110">
        <v>0.11891500000000001</v>
      </c>
      <c r="I38" s="106" t="s">
        <v>279</v>
      </c>
      <c r="J38" s="110">
        <v>0.11891500000000001</v>
      </c>
      <c r="K38" s="107">
        <v>17.405899999999999</v>
      </c>
      <c r="L38" s="107" t="s">
        <v>279</v>
      </c>
      <c r="M38" s="107">
        <v>17.405899999999999</v>
      </c>
      <c r="N38" s="163">
        <v>5605262.8805</v>
      </c>
      <c r="O38" s="163">
        <v>0</v>
      </c>
      <c r="P38" s="163">
        <v>5605262.8805</v>
      </c>
      <c r="Q38" s="163">
        <v>381010207.85868162</v>
      </c>
      <c r="R38" s="163">
        <v>14.6251</v>
      </c>
      <c r="S38" s="163">
        <v>381010222.48378158</v>
      </c>
      <c r="T38" s="163">
        <v>9278201.1070000008</v>
      </c>
      <c r="U38" s="163">
        <v>0</v>
      </c>
      <c r="V38" s="163">
        <v>9278201.1070000008</v>
      </c>
      <c r="W38" s="163">
        <v>6605089.7995999996</v>
      </c>
      <c r="X38" s="163">
        <v>0</v>
      </c>
      <c r="Y38" s="163">
        <v>6605089.7995999996</v>
      </c>
      <c r="Z38" s="163">
        <v>0</v>
      </c>
      <c r="AA38" s="163">
        <v>0</v>
      </c>
      <c r="AB38" s="163">
        <v>0</v>
      </c>
    </row>
    <row r="39" spans="1:28" x14ac:dyDescent="0.3">
      <c r="A39" s="103" t="s">
        <v>113</v>
      </c>
      <c r="B39" s="159">
        <v>67701005.955100015</v>
      </c>
      <c r="C39" s="159">
        <v>10227346.208672002</v>
      </c>
      <c r="D39" s="159">
        <v>77928352.163772002</v>
      </c>
      <c r="E39" s="160">
        <v>10579048.14642798</v>
      </c>
      <c r="F39" s="160">
        <v>4359681.6764668403</v>
      </c>
      <c r="G39" s="160">
        <v>14938729.822894819</v>
      </c>
      <c r="H39" s="110">
        <v>0.155918</v>
      </c>
      <c r="I39" s="106">
        <v>0.10635698860703539</v>
      </c>
      <c r="J39" s="110">
        <v>0.15017800000000001</v>
      </c>
      <c r="K39" s="107">
        <v>210.16300000000001</v>
      </c>
      <c r="L39" s="107">
        <v>64.813359598888482</v>
      </c>
      <c r="M39" s="107">
        <v>193.505</v>
      </c>
      <c r="N39" s="163">
        <v>3116388.3992999997</v>
      </c>
      <c r="O39" s="163">
        <v>2302914.8788600001</v>
      </c>
      <c r="P39" s="163">
        <v>5419303.2781599993</v>
      </c>
      <c r="Q39" s="163">
        <v>52962671.748000018</v>
      </c>
      <c r="R39" s="163">
        <v>5636335.7350720018</v>
      </c>
      <c r="S39" s="163">
        <v>58599007.483072005</v>
      </c>
      <c r="T39" s="163">
        <v>5550496.3986999989</v>
      </c>
      <c r="U39" s="163">
        <v>352516.35820000002</v>
      </c>
      <c r="V39" s="163">
        <v>5903012.7568999985</v>
      </c>
      <c r="W39" s="163">
        <v>9187837.8083999995</v>
      </c>
      <c r="X39" s="163">
        <v>4238494.1153999995</v>
      </c>
      <c r="Y39" s="163">
        <v>13426331.923800001</v>
      </c>
      <c r="Z39" s="163">
        <v>0</v>
      </c>
      <c r="AA39" s="163">
        <v>0</v>
      </c>
      <c r="AB39" s="163">
        <v>0</v>
      </c>
    </row>
    <row r="40" spans="1:28" x14ac:dyDescent="0.3">
      <c r="A40" s="103" t="s">
        <v>114</v>
      </c>
      <c r="B40" s="159">
        <v>458318499.31330001</v>
      </c>
      <c r="C40" s="159">
        <v>4850365.0583420005</v>
      </c>
      <c r="D40" s="159">
        <v>463168864.37164205</v>
      </c>
      <c r="E40" s="160">
        <v>25033985.27377218</v>
      </c>
      <c r="F40" s="160">
        <v>1452803.3966861202</v>
      </c>
      <c r="G40" s="160">
        <v>26486788.670458302</v>
      </c>
      <c r="H40" s="110">
        <v>0.32801999999999998</v>
      </c>
      <c r="I40" s="106">
        <v>0.34966286929780815</v>
      </c>
      <c r="J40" s="110">
        <v>0.32824700000000001</v>
      </c>
      <c r="K40" s="107">
        <v>217.864</v>
      </c>
      <c r="L40" s="107">
        <v>98.767770284840054</v>
      </c>
      <c r="M40" s="107">
        <v>216.624</v>
      </c>
      <c r="N40" s="163">
        <v>11965941.689999999</v>
      </c>
      <c r="O40" s="163">
        <v>1378287.7897000001</v>
      </c>
      <c r="P40" s="163">
        <v>13344229.479699999</v>
      </c>
      <c r="Q40" s="163">
        <v>412294041.55330002</v>
      </c>
      <c r="R40" s="163">
        <v>3276654.8350420003</v>
      </c>
      <c r="S40" s="163">
        <v>415570696.38834208</v>
      </c>
      <c r="T40" s="163">
        <v>31918026.505700003</v>
      </c>
      <c r="U40" s="163">
        <v>183343.14290000001</v>
      </c>
      <c r="V40" s="163">
        <v>32101369.648600001</v>
      </c>
      <c r="W40" s="163">
        <v>14106431.2543</v>
      </c>
      <c r="X40" s="163">
        <v>1390367.0803999999</v>
      </c>
      <c r="Y40" s="163">
        <v>15496798.334700001</v>
      </c>
      <c r="Z40" s="163">
        <v>0</v>
      </c>
      <c r="AA40" s="163">
        <v>0</v>
      </c>
      <c r="AB40" s="163">
        <v>0</v>
      </c>
    </row>
    <row r="41" spans="1:28" x14ac:dyDescent="0.3">
      <c r="A41" s="103" t="s">
        <v>115</v>
      </c>
      <c r="B41" s="159">
        <v>6901255010.9298658</v>
      </c>
      <c r="C41" s="159">
        <v>4234083344.4778471</v>
      </c>
      <c r="D41" s="159">
        <v>11135338355.407713</v>
      </c>
      <c r="E41" s="160">
        <v>48101189.131349906</v>
      </c>
      <c r="F41" s="160">
        <v>25793580.099891044</v>
      </c>
      <c r="G41" s="160">
        <v>73894769.231240928</v>
      </c>
      <c r="H41" s="110">
        <v>0.118074</v>
      </c>
      <c r="I41" s="106">
        <v>6.8993164246778441E-2</v>
      </c>
      <c r="J41" s="110">
        <v>9.9645700000000004E-2</v>
      </c>
      <c r="K41" s="107">
        <v>137.72999999999999</v>
      </c>
      <c r="L41" s="107">
        <v>158.62837801475669</v>
      </c>
      <c r="M41" s="107">
        <v>145.61199999999999</v>
      </c>
      <c r="N41" s="163">
        <v>55072987.578699991</v>
      </c>
      <c r="O41" s="163">
        <v>43982844.313990995</v>
      </c>
      <c r="P41" s="163">
        <v>99055831.892691001</v>
      </c>
      <c r="Q41" s="163">
        <v>6453281058.8695183</v>
      </c>
      <c r="R41" s="163">
        <v>3937044948.4300013</v>
      </c>
      <c r="S41" s="163">
        <v>10390326007.299419</v>
      </c>
      <c r="T41" s="163">
        <v>321633639.9685474</v>
      </c>
      <c r="U41" s="163">
        <v>211795951.93950003</v>
      </c>
      <c r="V41" s="163">
        <v>533429591.90814739</v>
      </c>
      <c r="W41" s="163">
        <v>92039080.574199989</v>
      </c>
      <c r="X41" s="163">
        <v>67618890.988260001</v>
      </c>
      <c r="Y41" s="163">
        <v>159657971.56246001</v>
      </c>
      <c r="Z41" s="163">
        <v>34301231.517600007</v>
      </c>
      <c r="AA41" s="163">
        <v>17623553.120085999</v>
      </c>
      <c r="AB41" s="163">
        <v>51924784.637685999</v>
      </c>
    </row>
    <row r="42" spans="1:28" s="116" customFormat="1" x14ac:dyDescent="0.3">
      <c r="A42" s="112" t="s">
        <v>211</v>
      </c>
      <c r="B42" s="161">
        <v>5104028115.7434139</v>
      </c>
      <c r="C42" s="161">
        <v>3497495838.4163938</v>
      </c>
      <c r="D42" s="161">
        <v>8601523954.159811</v>
      </c>
      <c r="E42" s="162">
        <v>39812079.339275442</v>
      </c>
      <c r="F42" s="162">
        <v>22538397.443373516</v>
      </c>
      <c r="G42" s="162">
        <v>62350476.782648951</v>
      </c>
      <c r="H42" s="113">
        <v>0.11680500000000001</v>
      </c>
      <c r="I42" s="114">
        <v>6.9133015685489976E-2</v>
      </c>
      <c r="J42" s="113">
        <v>9.7605800000000006E-2</v>
      </c>
      <c r="K42" s="115">
        <v>140.55199999999999</v>
      </c>
      <c r="L42" s="115">
        <v>160.84011438698377</v>
      </c>
      <c r="M42" s="115">
        <v>148.739</v>
      </c>
      <c r="N42" s="164">
        <v>47069617.060099997</v>
      </c>
      <c r="O42" s="164">
        <v>37087557.325341001</v>
      </c>
      <c r="P42" s="164">
        <v>84157174.38544099</v>
      </c>
      <c r="Q42" s="164">
        <v>4742312234.7304144</v>
      </c>
      <c r="R42" s="164">
        <v>3239412360.5966182</v>
      </c>
      <c r="S42" s="164">
        <v>7981724595.3271341</v>
      </c>
      <c r="T42" s="164">
        <v>249200400.5968</v>
      </c>
      <c r="U42" s="164">
        <v>182281202.82028979</v>
      </c>
      <c r="V42" s="164">
        <v>431481603.4169898</v>
      </c>
      <c r="W42" s="164">
        <v>78714845.433200002</v>
      </c>
      <c r="X42" s="164">
        <v>60299089.594300002</v>
      </c>
      <c r="Y42" s="164">
        <v>139013935.0275</v>
      </c>
      <c r="Z42" s="164">
        <v>33800634.983000003</v>
      </c>
      <c r="AA42" s="164">
        <v>15503185.405185999</v>
      </c>
      <c r="AB42" s="164">
        <v>49303820.388186</v>
      </c>
    </row>
    <row r="43" spans="1:28" s="116" customFormat="1" x14ac:dyDescent="0.3">
      <c r="A43" s="112" t="s">
        <v>212</v>
      </c>
      <c r="B43" s="161">
        <v>1124389868.8439081</v>
      </c>
      <c r="C43" s="161">
        <v>512213477.05019861</v>
      </c>
      <c r="D43" s="161">
        <v>1636603345.8941064</v>
      </c>
      <c r="E43" s="162">
        <v>3858538.8040753906</v>
      </c>
      <c r="F43" s="162">
        <v>1956584.2588064997</v>
      </c>
      <c r="G43" s="162">
        <v>5815123.0629818803</v>
      </c>
      <c r="H43" s="113">
        <v>0.115617</v>
      </c>
      <c r="I43" s="114">
        <v>6.8706684070115764E-2</v>
      </c>
      <c r="J43" s="113">
        <v>0.101059</v>
      </c>
      <c r="K43" s="115">
        <v>140.35599999999999</v>
      </c>
      <c r="L43" s="115">
        <v>140.77621327637735</v>
      </c>
      <c r="M43" s="115">
        <v>140.48500000000001</v>
      </c>
      <c r="N43" s="164">
        <v>4187741.2801999999</v>
      </c>
      <c r="O43" s="164">
        <v>5994360.3055499997</v>
      </c>
      <c r="P43" s="164">
        <v>10182101.585749999</v>
      </c>
      <c r="Q43" s="164">
        <v>1073332692.4973081</v>
      </c>
      <c r="R43" s="164">
        <v>491283178.63895839</v>
      </c>
      <c r="S43" s="164">
        <v>1564615871.136266</v>
      </c>
      <c r="T43" s="164">
        <v>44118225.446399994</v>
      </c>
      <c r="U43" s="164">
        <v>13096296.389690241</v>
      </c>
      <c r="V43" s="164">
        <v>57214521.836090237</v>
      </c>
      <c r="W43" s="164">
        <v>6730647.1087999996</v>
      </c>
      <c r="X43" s="164">
        <v>5714250.4328499995</v>
      </c>
      <c r="Y43" s="164">
        <v>12444897.541649999</v>
      </c>
      <c r="Z43" s="164">
        <v>208303.79139999999</v>
      </c>
      <c r="AA43" s="164">
        <v>2119751.5887000002</v>
      </c>
      <c r="AB43" s="164">
        <v>2328055.3801000002</v>
      </c>
    </row>
    <row r="44" spans="1:28" s="116" customFormat="1" x14ac:dyDescent="0.3">
      <c r="A44" s="112" t="s">
        <v>213</v>
      </c>
      <c r="B44" s="161">
        <v>672837026.34254587</v>
      </c>
      <c r="C44" s="161">
        <v>224374029.01125032</v>
      </c>
      <c r="D44" s="161">
        <v>897211055.35379696</v>
      </c>
      <c r="E44" s="162">
        <v>4430570.9879990602</v>
      </c>
      <c r="F44" s="162">
        <v>1298598.3977110297</v>
      </c>
      <c r="G44" s="162">
        <v>5729169.3856100896</v>
      </c>
      <c r="H44" s="113">
        <v>0.13297200000000001</v>
      </c>
      <c r="I44" s="114">
        <v>6.7466117114750646E-2</v>
      </c>
      <c r="J44" s="113">
        <v>0.116909</v>
      </c>
      <c r="K44" s="115">
        <v>111.971</v>
      </c>
      <c r="L44" s="115">
        <v>164.95418566468484</v>
      </c>
      <c r="M44" s="115">
        <v>125.063</v>
      </c>
      <c r="N44" s="164">
        <v>3815629.2384000001</v>
      </c>
      <c r="O44" s="164">
        <v>900926.68320000009</v>
      </c>
      <c r="P44" s="164">
        <v>4716555.9215000002</v>
      </c>
      <c r="Q44" s="164">
        <v>637636131.6416986</v>
      </c>
      <c r="R44" s="164">
        <v>206349409.19432032</v>
      </c>
      <c r="S44" s="164">
        <v>843985540.83601964</v>
      </c>
      <c r="T44" s="164">
        <v>28315013.925447356</v>
      </c>
      <c r="U44" s="164">
        <v>16418452.729619998</v>
      </c>
      <c r="V44" s="164">
        <v>44733466.655067362</v>
      </c>
      <c r="W44" s="164">
        <v>6593588.0322000002</v>
      </c>
      <c r="X44" s="164">
        <v>1605550.96111</v>
      </c>
      <c r="Y44" s="164">
        <v>8199138.9933099998</v>
      </c>
      <c r="Z44" s="164">
        <v>292292.74320000003</v>
      </c>
      <c r="AA44" s="164">
        <v>616.12620000000004</v>
      </c>
      <c r="AB44" s="164">
        <v>292908.86940000003</v>
      </c>
    </row>
    <row r="45" spans="1:28" x14ac:dyDescent="0.3">
      <c r="A45" s="103" t="s">
        <v>214</v>
      </c>
      <c r="B45" s="159">
        <v>325428315.99690002</v>
      </c>
      <c r="C45" s="159">
        <v>1173886.7339226999</v>
      </c>
      <c r="D45" s="159">
        <v>326602202.73082268</v>
      </c>
      <c r="E45" s="160">
        <v>2011647.3166</v>
      </c>
      <c r="F45" s="160">
        <v>51276.563200000004</v>
      </c>
      <c r="G45" s="160">
        <v>2062923.8798</v>
      </c>
      <c r="H45" s="110">
        <v>0.19680900000000001</v>
      </c>
      <c r="I45" s="106">
        <v>0.195275</v>
      </c>
      <c r="J45" s="110">
        <v>0.196796</v>
      </c>
      <c r="K45" s="107">
        <v>17.040600000000001</v>
      </c>
      <c r="L45" s="107">
        <v>123.96</v>
      </c>
      <c r="M45" s="107">
        <v>17.425599999999999</v>
      </c>
      <c r="N45" s="163">
        <v>4808000.7988999998</v>
      </c>
      <c r="O45" s="163">
        <v>54306.218139999997</v>
      </c>
      <c r="P45" s="163">
        <v>4862307.0170399994</v>
      </c>
      <c r="Q45" s="163">
        <v>311242812.54100001</v>
      </c>
      <c r="R45" s="163">
        <v>1079577.1751026998</v>
      </c>
      <c r="S45" s="163">
        <v>312322389.71610272</v>
      </c>
      <c r="T45" s="163">
        <v>7612331.5392999994</v>
      </c>
      <c r="U45" s="163">
        <v>13838.31028</v>
      </c>
      <c r="V45" s="163">
        <v>7626169.8495800002</v>
      </c>
      <c r="W45" s="163">
        <v>6573171.9166000001</v>
      </c>
      <c r="X45" s="163">
        <v>80471.248540000001</v>
      </c>
      <c r="Y45" s="163">
        <v>6653643.1651400002</v>
      </c>
      <c r="Z45" s="163">
        <v>0</v>
      </c>
      <c r="AA45" s="163">
        <v>0</v>
      </c>
      <c r="AB45" s="163">
        <v>0</v>
      </c>
    </row>
    <row r="46" spans="1:28" x14ac:dyDescent="0.3">
      <c r="A46" s="103" t="s">
        <v>215</v>
      </c>
      <c r="B46" s="159">
        <v>6321869.5494999997</v>
      </c>
      <c r="C46" s="159">
        <v>33334.622300000003</v>
      </c>
      <c r="D46" s="159">
        <v>6355204.1717999997</v>
      </c>
      <c r="E46" s="160">
        <v>97332.448040479998</v>
      </c>
      <c r="F46" s="160">
        <v>85.968699999999998</v>
      </c>
      <c r="G46" s="160">
        <v>97418.416740479995</v>
      </c>
      <c r="H46" s="110">
        <v>5.3499400000000003E-2</v>
      </c>
      <c r="I46" s="106">
        <v>7.0000000000000007E-2</v>
      </c>
      <c r="J46" s="110">
        <v>5.3480600000000003E-2</v>
      </c>
      <c r="K46" s="107">
        <v>59.783299999999997</v>
      </c>
      <c r="L46" s="107">
        <v>121.733</v>
      </c>
      <c r="M46" s="107">
        <v>60.116300000000003</v>
      </c>
      <c r="N46" s="163">
        <v>7352.82</v>
      </c>
      <c r="O46" s="163">
        <v>0</v>
      </c>
      <c r="P46" s="163">
        <v>7352.82</v>
      </c>
      <c r="Q46" s="163">
        <v>6282446.6195</v>
      </c>
      <c r="R46" s="163">
        <v>33334.622300000003</v>
      </c>
      <c r="S46" s="163">
        <v>6315781.2418</v>
      </c>
      <c r="T46" s="163">
        <v>28376.47</v>
      </c>
      <c r="U46" s="163">
        <v>0</v>
      </c>
      <c r="V46" s="163">
        <v>28376.47</v>
      </c>
      <c r="W46" s="163">
        <v>11046.46</v>
      </c>
      <c r="X46" s="163">
        <v>0</v>
      </c>
      <c r="Y46" s="163">
        <v>11046.46</v>
      </c>
      <c r="Z46" s="163">
        <v>0</v>
      </c>
      <c r="AA46" s="163">
        <v>0</v>
      </c>
      <c r="AB46" s="163">
        <v>0</v>
      </c>
    </row>
    <row r="47" spans="1:28" x14ac:dyDescent="0.3">
      <c r="A47" s="104" t="s">
        <v>276</v>
      </c>
      <c r="B47" s="159">
        <v>30739741461.037174</v>
      </c>
      <c r="C47" s="159">
        <v>24775688384.204937</v>
      </c>
      <c r="D47" s="159">
        <v>55515429845.242172</v>
      </c>
      <c r="E47" s="160">
        <v>736913484.4775188</v>
      </c>
      <c r="F47" s="160">
        <v>280546051.86806583</v>
      </c>
      <c r="G47" s="160">
        <v>1017459536.3453846</v>
      </c>
      <c r="H47" s="110">
        <v>0.146818</v>
      </c>
      <c r="I47" s="106">
        <v>8.9070447481129175E-2</v>
      </c>
      <c r="J47" s="110">
        <v>0.11923300000000001</v>
      </c>
      <c r="K47" s="107">
        <v>79.699399999999997</v>
      </c>
      <c r="L47" s="107">
        <v>97.163824664741682</v>
      </c>
      <c r="M47" s="107">
        <v>87.469399999999993</v>
      </c>
      <c r="N47" s="163">
        <v>467555101.13484114</v>
      </c>
      <c r="O47" s="163">
        <v>464713246.82356191</v>
      </c>
      <c r="P47" s="163">
        <v>932268347.95830297</v>
      </c>
      <c r="Q47" s="163">
        <v>28481602994.966362</v>
      </c>
      <c r="R47" s="163">
        <v>22509546358.019867</v>
      </c>
      <c r="S47" s="163">
        <v>50991149352.986282</v>
      </c>
      <c r="T47" s="163">
        <v>1419732271.747601</v>
      </c>
      <c r="U47" s="163">
        <v>1546151098.7159238</v>
      </c>
      <c r="V47" s="163">
        <v>2965883370.4635248</v>
      </c>
      <c r="W47" s="163">
        <v>771184749.39721406</v>
      </c>
      <c r="X47" s="163">
        <v>663938000.39187634</v>
      </c>
      <c r="Y47" s="163">
        <v>1435122749.7890906</v>
      </c>
      <c r="Z47" s="163">
        <v>67221444.925999999</v>
      </c>
      <c r="AA47" s="163">
        <v>56052927.077271</v>
      </c>
      <c r="AB47" s="163">
        <v>123274372.00327101</v>
      </c>
    </row>
    <row r="48" spans="1:28" x14ac:dyDescent="0.3">
      <c r="A48" s="105" t="s">
        <v>216</v>
      </c>
      <c r="B48" s="159">
        <v>5998233539.1687088</v>
      </c>
      <c r="C48" s="159">
        <v>12737110342.851107</v>
      </c>
      <c r="D48" s="159">
        <v>18735343882.01981</v>
      </c>
      <c r="E48" s="160">
        <v>100366533.0368142</v>
      </c>
      <c r="F48" s="160">
        <v>125910143.92477652</v>
      </c>
      <c r="G48" s="160">
        <v>226276676.96149069</v>
      </c>
      <c r="H48" s="110">
        <v>0.123436</v>
      </c>
      <c r="I48" s="106">
        <v>9.751615036166443E-2</v>
      </c>
      <c r="J48" s="110">
        <v>0.105763</v>
      </c>
      <c r="K48" s="107">
        <v>57.9407</v>
      </c>
      <c r="L48" s="107">
        <v>81.297413267637964</v>
      </c>
      <c r="M48" s="107">
        <v>73.865799999999993</v>
      </c>
      <c r="N48" s="163">
        <v>54984318.634300001</v>
      </c>
      <c r="O48" s="163">
        <v>198218922.91696498</v>
      </c>
      <c r="P48" s="163">
        <v>253203241.551265</v>
      </c>
      <c r="Q48" s="163">
        <v>5590505888.5358829</v>
      </c>
      <c r="R48" s="163">
        <v>11504370952.628614</v>
      </c>
      <c r="S48" s="163">
        <v>17094876841.164291</v>
      </c>
      <c r="T48" s="163">
        <v>269594817.76483583</v>
      </c>
      <c r="U48" s="163">
        <v>987886597.80769992</v>
      </c>
      <c r="V48" s="163">
        <v>1257481415.5726361</v>
      </c>
      <c r="W48" s="163">
        <v>138132832.8679902</v>
      </c>
      <c r="X48" s="163">
        <v>216642704.05479211</v>
      </c>
      <c r="Y48" s="163">
        <v>354775536.92288226</v>
      </c>
      <c r="Z48" s="163">
        <v>0</v>
      </c>
      <c r="AA48" s="163">
        <v>28210088.360000003</v>
      </c>
      <c r="AB48" s="163">
        <v>28210088.359999999</v>
      </c>
    </row>
    <row r="49" spans="1:28" x14ac:dyDescent="0.3">
      <c r="A49" s="105" t="s">
        <v>217</v>
      </c>
      <c r="B49" s="159">
        <v>3336874220.5335131</v>
      </c>
      <c r="C49" s="159">
        <v>5750589249.8003244</v>
      </c>
      <c r="D49" s="159">
        <v>9087463470.3338375</v>
      </c>
      <c r="E49" s="160">
        <v>67818580.550596505</v>
      </c>
      <c r="F49" s="160">
        <v>100372354.64105646</v>
      </c>
      <c r="G49" s="160">
        <v>168190935.19165304</v>
      </c>
      <c r="H49" s="110">
        <v>0.129856</v>
      </c>
      <c r="I49" s="106">
        <v>7.9194473342706975E-2</v>
      </c>
      <c r="J49" s="110">
        <v>9.7653100000000007E-2</v>
      </c>
      <c r="K49" s="107">
        <v>70.343699999999998</v>
      </c>
      <c r="L49" s="107">
        <v>90.82719079540756</v>
      </c>
      <c r="M49" s="107">
        <v>83.342299999999994</v>
      </c>
      <c r="N49" s="163">
        <v>87575784.743354008</v>
      </c>
      <c r="O49" s="163">
        <v>191279551.32929587</v>
      </c>
      <c r="P49" s="163">
        <v>278855336.0726499</v>
      </c>
      <c r="Q49" s="163">
        <v>3073584738.630702</v>
      </c>
      <c r="R49" s="163">
        <v>5150832256.6137486</v>
      </c>
      <c r="S49" s="163">
        <v>8224416995.2443504</v>
      </c>
      <c r="T49" s="163">
        <v>122991191.92504518</v>
      </c>
      <c r="U49" s="163">
        <v>266551226.5057891</v>
      </c>
      <c r="V49" s="163">
        <v>389542418.43093425</v>
      </c>
      <c r="W49" s="163">
        <v>136271894.02946612</v>
      </c>
      <c r="X49" s="163">
        <v>327534903.92690134</v>
      </c>
      <c r="Y49" s="163">
        <v>463806797.95636749</v>
      </c>
      <c r="Z49" s="163">
        <v>4026395.9483000003</v>
      </c>
      <c r="AA49" s="163">
        <v>5670862.753885</v>
      </c>
      <c r="AB49" s="163">
        <v>9697258.7021849994</v>
      </c>
    </row>
    <row r="50" spans="1:28" x14ac:dyDescent="0.3">
      <c r="A50" s="105" t="s">
        <v>218</v>
      </c>
      <c r="B50" s="159">
        <v>6160223825.3261871</v>
      </c>
      <c r="C50" s="159">
        <v>1361179103.0421286</v>
      </c>
      <c r="D50" s="159">
        <v>7521402928.3682156</v>
      </c>
      <c r="E50" s="160">
        <v>177187311.70199972</v>
      </c>
      <c r="F50" s="160">
        <v>17074191.755925357</v>
      </c>
      <c r="G50" s="160">
        <v>194261503.45792508</v>
      </c>
      <c r="H50" s="110">
        <v>0.162801</v>
      </c>
      <c r="I50" s="106">
        <v>7.8624754146362941E-2</v>
      </c>
      <c r="J50" s="110">
        <v>0.147726</v>
      </c>
      <c r="K50" s="107">
        <v>59.401800000000001</v>
      </c>
      <c r="L50" s="107">
        <v>99.871341985537768</v>
      </c>
      <c r="M50" s="107">
        <v>66.753100000000003</v>
      </c>
      <c r="N50" s="163">
        <v>130576653.63870001</v>
      </c>
      <c r="O50" s="163">
        <v>20464973.813900001</v>
      </c>
      <c r="P50" s="163">
        <v>151041627.45250002</v>
      </c>
      <c r="Q50" s="163">
        <v>5679767665.5152874</v>
      </c>
      <c r="R50" s="163">
        <v>1255473060.6804283</v>
      </c>
      <c r="S50" s="163">
        <v>6935240726.1956158</v>
      </c>
      <c r="T50" s="163">
        <v>304787941.11400002</v>
      </c>
      <c r="U50" s="163">
        <v>70742390.193899989</v>
      </c>
      <c r="V50" s="163">
        <v>375530331.30790001</v>
      </c>
      <c r="W50" s="163">
        <v>173747697.44509998</v>
      </c>
      <c r="X50" s="163">
        <v>34126921.279399998</v>
      </c>
      <c r="Y50" s="163">
        <v>207874618.72449997</v>
      </c>
      <c r="Z50" s="163">
        <v>1920521.2518</v>
      </c>
      <c r="AA50" s="163">
        <v>836730.88840000005</v>
      </c>
      <c r="AB50" s="163">
        <v>2757252.1402000003</v>
      </c>
    </row>
    <row r="51" spans="1:28" x14ac:dyDescent="0.3">
      <c r="A51" s="105" t="s">
        <v>219</v>
      </c>
      <c r="B51" s="159">
        <v>15244409876.008823</v>
      </c>
      <c r="C51" s="159">
        <v>4926809688.5116787</v>
      </c>
      <c r="D51" s="159">
        <v>20171219564.520508</v>
      </c>
      <c r="E51" s="160">
        <v>391541059.18800837</v>
      </c>
      <c r="F51" s="160">
        <v>37189361.545907415</v>
      </c>
      <c r="G51" s="160">
        <v>428730420.73391569</v>
      </c>
      <c r="H51" s="110">
        <v>0.150479</v>
      </c>
      <c r="I51" s="106">
        <v>6.9992283357531965E-2</v>
      </c>
      <c r="J51" s="110">
        <v>0.13106999999999999</v>
      </c>
      <c r="K51" s="107">
        <v>98.282799999999995</v>
      </c>
      <c r="L51" s="107">
        <v>145.17769417381996</v>
      </c>
      <c r="M51" s="107">
        <v>109.59399999999999</v>
      </c>
      <c r="N51" s="163">
        <v>194418344.11848715</v>
      </c>
      <c r="O51" s="163">
        <v>54749798.753301002</v>
      </c>
      <c r="P51" s="163">
        <v>249168142.87178811</v>
      </c>
      <c r="Q51" s="163">
        <v>14137744702.264645</v>
      </c>
      <c r="R51" s="163">
        <v>4598870088.0673742</v>
      </c>
      <c r="S51" s="163">
        <v>18736614790.33213</v>
      </c>
      <c r="T51" s="163">
        <v>722358320.96371984</v>
      </c>
      <c r="U51" s="163">
        <v>220970884.24843484</v>
      </c>
      <c r="V51" s="163">
        <v>943329205.21215475</v>
      </c>
      <c r="W51" s="163">
        <v>323032325.05455768</v>
      </c>
      <c r="X51" s="163">
        <v>85633471.120882869</v>
      </c>
      <c r="Y51" s="163">
        <v>408665796.17534059</v>
      </c>
      <c r="Z51" s="163">
        <v>61274527.725900002</v>
      </c>
      <c r="AA51" s="163">
        <v>21335245.074986</v>
      </c>
      <c r="AB51" s="163">
        <v>82609772.800886005</v>
      </c>
    </row>
    <row r="53" spans="1:28" x14ac:dyDescent="0.3">
      <c r="B53" s="166">
        <f>D7+D47-BS!E29</f>
        <v>-2.392608642578125</v>
      </c>
    </row>
  </sheetData>
  <mergeCells count="10">
    <mergeCell ref="Q5:S5"/>
    <mergeCell ref="T5:V5"/>
    <mergeCell ref="W5:Y5"/>
    <mergeCell ref="Z5:AB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scale="2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AB51"/>
  <sheetViews>
    <sheetView zoomScaleNormal="100" workbookViewId="0">
      <selection activeCell="A3" sqref="A3"/>
    </sheetView>
  </sheetViews>
  <sheetFormatPr defaultColWidth="8.7265625" defaultRowHeight="13" x14ac:dyDescent="0.3"/>
  <cols>
    <col min="1" max="1" width="75" style="108" bestFit="1" customWidth="1"/>
    <col min="2" max="2" width="26.81640625" style="108" customWidth="1"/>
    <col min="3" max="16384" width="8.7265625" style="108"/>
  </cols>
  <sheetData>
    <row r="1" spans="1:28" x14ac:dyDescent="0.3">
      <c r="A1" s="111" t="s">
        <v>116</v>
      </c>
    </row>
    <row r="2" spans="1:28" x14ac:dyDescent="0.3">
      <c r="A2" s="69"/>
    </row>
    <row r="3" spans="1:28" x14ac:dyDescent="0.3">
      <c r="A3" s="78">
        <f>BS!B3</f>
        <v>45412</v>
      </c>
    </row>
    <row r="5" spans="1:28" ht="55" customHeight="1" x14ac:dyDescent="0.3">
      <c r="A5" s="204" t="s">
        <v>222</v>
      </c>
      <c r="B5" s="205" t="s">
        <v>235</v>
      </c>
      <c r="C5" s="205"/>
      <c r="D5" s="205"/>
      <c r="E5" s="205" t="s">
        <v>234</v>
      </c>
      <c r="F5" s="205"/>
      <c r="G5" s="205"/>
      <c r="H5" s="205" t="s">
        <v>236</v>
      </c>
      <c r="I5" s="205"/>
      <c r="J5" s="205"/>
      <c r="K5" s="205" t="s">
        <v>237</v>
      </c>
      <c r="L5" s="205"/>
      <c r="M5" s="205"/>
      <c r="N5" s="205" t="s">
        <v>238</v>
      </c>
      <c r="O5" s="205"/>
      <c r="P5" s="205"/>
      <c r="Q5" s="205" t="s">
        <v>239</v>
      </c>
      <c r="R5" s="205"/>
      <c r="S5" s="205"/>
      <c r="T5" s="205" t="s">
        <v>240</v>
      </c>
      <c r="U5" s="205"/>
      <c r="V5" s="205"/>
      <c r="W5" s="205" t="s">
        <v>241</v>
      </c>
      <c r="X5" s="205"/>
      <c r="Y5" s="205"/>
      <c r="Z5" s="205" t="s">
        <v>242</v>
      </c>
      <c r="AA5" s="205"/>
      <c r="AB5" s="205"/>
    </row>
    <row r="6" spans="1:28" x14ac:dyDescent="0.3">
      <c r="A6" s="204"/>
      <c r="B6" s="109" t="s">
        <v>22</v>
      </c>
      <c r="C6" s="109" t="s">
        <v>23</v>
      </c>
      <c r="D6" s="109" t="s">
        <v>13</v>
      </c>
      <c r="E6" s="109" t="s">
        <v>22</v>
      </c>
      <c r="F6" s="109" t="s">
        <v>23</v>
      </c>
      <c r="G6" s="109" t="s">
        <v>13</v>
      </c>
      <c r="H6" s="109" t="s">
        <v>22</v>
      </c>
      <c r="I6" s="109" t="s">
        <v>23</v>
      </c>
      <c r="J6" s="109" t="s">
        <v>13</v>
      </c>
      <c r="K6" s="109" t="s">
        <v>22</v>
      </c>
      <c r="L6" s="109" t="s">
        <v>23</v>
      </c>
      <c r="M6" s="109" t="s">
        <v>13</v>
      </c>
      <c r="N6" s="109" t="s">
        <v>22</v>
      </c>
      <c r="O6" s="109" t="s">
        <v>23</v>
      </c>
      <c r="P6" s="109" t="s">
        <v>13</v>
      </c>
      <c r="Q6" s="109" t="s">
        <v>22</v>
      </c>
      <c r="R6" s="109" t="s">
        <v>23</v>
      </c>
      <c r="S6" s="109" t="s">
        <v>13</v>
      </c>
      <c r="T6" s="109" t="s">
        <v>22</v>
      </c>
      <c r="U6" s="109" t="s">
        <v>23</v>
      </c>
      <c r="V6" s="109" t="s">
        <v>13</v>
      </c>
      <c r="W6" s="109" t="s">
        <v>22</v>
      </c>
      <c r="X6" s="109" t="s">
        <v>23</v>
      </c>
      <c r="Y6" s="109" t="s">
        <v>13</v>
      </c>
      <c r="Z6" s="109" t="s">
        <v>22</v>
      </c>
      <c r="AA6" s="109" t="s">
        <v>23</v>
      </c>
      <c r="AB6" s="109" t="s">
        <v>13</v>
      </c>
    </row>
    <row r="7" spans="1:28" x14ac:dyDescent="0.3">
      <c r="A7" s="104" t="s">
        <v>274</v>
      </c>
      <c r="B7" s="159">
        <f>Sectors_I!B7</f>
        <v>45725918.43</v>
      </c>
      <c r="C7" s="159">
        <f>Sectors_I!C7</f>
        <v>43232097.93</v>
      </c>
      <c r="D7" s="159">
        <f>Sectors_I!D7</f>
        <v>88560289.080000013</v>
      </c>
      <c r="E7" s="160">
        <f>Sectors_I!E7</f>
        <v>567686.87223900994</v>
      </c>
      <c r="F7" s="160">
        <f>Sectors_I!F7</f>
        <v>197953.95717484</v>
      </c>
      <c r="G7" s="160">
        <f>Sectors_I!G7</f>
        <v>765640.82941384998</v>
      </c>
      <c r="H7" s="110">
        <f>Sectors_I!H7</f>
        <v>9.5000000000000001E-2</v>
      </c>
      <c r="I7" s="106">
        <f>Sectors_I!I7</f>
        <v>7.5910238606004876E-2</v>
      </c>
      <c r="J7" s="110">
        <f>Sectors_I!J7</f>
        <v>8.5730500000000001E-2</v>
      </c>
      <c r="K7" s="107">
        <f>Sectors_I!K7</f>
        <v>0</v>
      </c>
      <c r="L7" s="107">
        <f>Sectors_I!L7</f>
        <v>10.660881450700105</v>
      </c>
      <c r="M7" s="107">
        <f>Sectors_I!M7</f>
        <v>5.1766399999999999</v>
      </c>
      <c r="N7" s="163">
        <f>Sectors_I!N7</f>
        <v>0</v>
      </c>
      <c r="O7" s="163">
        <f>Sectors_I!O7</f>
        <v>0</v>
      </c>
      <c r="P7" s="163">
        <f>Sectors_I!P7</f>
        <v>0</v>
      </c>
      <c r="Q7" s="163">
        <f>Sectors_I!Q7</f>
        <v>45725918.43</v>
      </c>
      <c r="R7" s="163">
        <f>Sectors_I!R7</f>
        <v>43232097.93</v>
      </c>
      <c r="S7" s="163">
        <f>Sectors_I!S7</f>
        <v>88560289.080000013</v>
      </c>
      <c r="T7" s="163">
        <f>Sectors_I!T7</f>
        <v>0</v>
      </c>
      <c r="U7" s="163">
        <f>Sectors_I!U7</f>
        <v>0</v>
      </c>
      <c r="V7" s="163">
        <f>Sectors_I!V7</f>
        <v>0</v>
      </c>
      <c r="W7" s="163">
        <f>Sectors_I!W7</f>
        <v>0</v>
      </c>
      <c r="X7" s="163">
        <f>Sectors_I!X7</f>
        <v>0</v>
      </c>
      <c r="Y7" s="163">
        <f>Sectors_I!Y7</f>
        <v>0</v>
      </c>
      <c r="Z7" s="163">
        <f>Sectors_I!Z7</f>
        <v>0</v>
      </c>
      <c r="AA7" s="163">
        <f>Sectors_I!AA7</f>
        <v>0</v>
      </c>
      <c r="AB7" s="163">
        <f>Sectors_I!AB7</f>
        <v>0</v>
      </c>
    </row>
    <row r="8" spans="1:28" x14ac:dyDescent="0.3">
      <c r="A8" s="103" t="s">
        <v>117</v>
      </c>
      <c r="B8" s="159">
        <f>Sectors_I!B8</f>
        <v>36771580.5397349</v>
      </c>
      <c r="C8" s="159">
        <f>Sectors_I!C8</f>
        <v>27926140.864026982</v>
      </c>
      <c r="D8" s="159">
        <f>Sectors_I!D8</f>
        <v>64697721.403761812</v>
      </c>
      <c r="E8" s="160">
        <f>Sectors_I!E8</f>
        <v>233110.85641034</v>
      </c>
      <c r="F8" s="160">
        <f>Sectors_I!F8</f>
        <v>325877.39764000004</v>
      </c>
      <c r="G8" s="160">
        <f>Sectors_I!G8</f>
        <v>558988.25405034004</v>
      </c>
      <c r="H8" s="110">
        <f>Sectors_I!H8</f>
        <v>0.120036</v>
      </c>
      <c r="I8" s="106">
        <f>Sectors_I!I8</f>
        <v>9.1489967888511589E-2</v>
      </c>
      <c r="J8" s="110">
        <f>Sectors_I!J8</f>
        <v>0.107617</v>
      </c>
      <c r="K8" s="107">
        <f>Sectors_I!K8</f>
        <v>53.842100000000002</v>
      </c>
      <c r="L8" s="107">
        <f>Sectors_I!L8</f>
        <v>54.116019110846857</v>
      </c>
      <c r="M8" s="107">
        <f>Sectors_I!M8</f>
        <v>53.961199999999998</v>
      </c>
      <c r="N8" s="163">
        <f>Sectors_I!N8</f>
        <v>195908.11</v>
      </c>
      <c r="O8" s="163">
        <f>Sectors_I!O8</f>
        <v>0</v>
      </c>
      <c r="P8" s="163">
        <f>Sectors_I!P8</f>
        <v>195908.11</v>
      </c>
      <c r="Q8" s="163">
        <f>Sectors_I!Q8</f>
        <v>36254019.8126349</v>
      </c>
      <c r="R8" s="163">
        <f>Sectors_I!R8</f>
        <v>27925799.903126981</v>
      </c>
      <c r="S8" s="163">
        <f>Sectors_I!S8</f>
        <v>64179819.715761811</v>
      </c>
      <c r="T8" s="163">
        <f>Sectors_I!T8</f>
        <v>315007.17709999997</v>
      </c>
      <c r="U8" s="163">
        <f>Sectors_I!U8</f>
        <v>0</v>
      </c>
      <c r="V8" s="163">
        <f>Sectors_I!V8</f>
        <v>315007.17709999997</v>
      </c>
      <c r="W8" s="163">
        <f>Sectors_I!W8</f>
        <v>202553.55</v>
      </c>
      <c r="X8" s="163">
        <f>Sectors_I!X8</f>
        <v>340.96089999999998</v>
      </c>
      <c r="Y8" s="163">
        <f>Sectors_I!Y8</f>
        <v>202894.51089999999</v>
      </c>
      <c r="Z8" s="163">
        <f>Sectors_I!Z8</f>
        <v>0</v>
      </c>
      <c r="AA8" s="163">
        <f>Sectors_I!AA8</f>
        <v>0</v>
      </c>
      <c r="AB8" s="163">
        <f>Sectors_I!AB8</f>
        <v>0</v>
      </c>
    </row>
    <row r="9" spans="1:28" x14ac:dyDescent="0.3">
      <c r="A9" s="103" t="s">
        <v>118</v>
      </c>
      <c r="B9" s="159">
        <f>Sectors_I!B9</f>
        <v>610901468.923244</v>
      </c>
      <c r="C9" s="159">
        <f>Sectors_I!C9</f>
        <v>62165143.78128057</v>
      </c>
      <c r="D9" s="159">
        <f>Sectors_I!D9</f>
        <v>673066612.70452499</v>
      </c>
      <c r="E9" s="160">
        <f>Sectors_I!E9</f>
        <v>2985239.7077577896</v>
      </c>
      <c r="F9" s="160">
        <f>Sectors_I!F9</f>
        <v>541780.24290305993</v>
      </c>
      <c r="G9" s="160">
        <f>Sectors_I!G9</f>
        <v>3527019.9506608509</v>
      </c>
      <c r="H9" s="110">
        <f>Sectors_I!H9</f>
        <v>0.128083</v>
      </c>
      <c r="I9" s="106">
        <f>Sectors_I!I9</f>
        <v>7.3819047426430806E-2</v>
      </c>
      <c r="J9" s="110">
        <f>Sectors_I!J9</f>
        <v>0.123044</v>
      </c>
      <c r="K9" s="107">
        <f>Sectors_I!K9</f>
        <v>25.314800000000002</v>
      </c>
      <c r="L9" s="107">
        <f>Sectors_I!L9</f>
        <v>23.574532174050379</v>
      </c>
      <c r="M9" s="107">
        <f>Sectors_I!M9</f>
        <v>25.153500000000001</v>
      </c>
      <c r="N9" s="163">
        <f>Sectors_I!N9</f>
        <v>892358.83069999993</v>
      </c>
      <c r="O9" s="163">
        <f>Sectors_I!O9</f>
        <v>509600.55070000002</v>
      </c>
      <c r="P9" s="163">
        <f>Sectors_I!P9</f>
        <v>1401959.3814000001</v>
      </c>
      <c r="Q9" s="163">
        <f>Sectors_I!Q9</f>
        <v>608608370.220644</v>
      </c>
      <c r="R9" s="163">
        <f>Sectors_I!R9</f>
        <v>61338476.357180566</v>
      </c>
      <c r="S9" s="163">
        <f>Sectors_I!S9</f>
        <v>669946846.57782507</v>
      </c>
      <c r="T9" s="163">
        <f>Sectors_I!T9</f>
        <v>49204.13</v>
      </c>
      <c r="U9" s="163">
        <f>Sectors_I!U9</f>
        <v>0</v>
      </c>
      <c r="V9" s="163">
        <f>Sectors_I!V9</f>
        <v>49204.13</v>
      </c>
      <c r="W9" s="163">
        <f>Sectors_I!W9</f>
        <v>1881181.8769</v>
      </c>
      <c r="X9" s="163">
        <f>Sectors_I!X9</f>
        <v>767544.32410000009</v>
      </c>
      <c r="Y9" s="163">
        <f>Sectors_I!Y9</f>
        <v>2648726.2009999999</v>
      </c>
      <c r="Z9" s="163">
        <f>Sectors_I!Z9</f>
        <v>362712.69569999998</v>
      </c>
      <c r="AA9" s="163">
        <f>Sectors_I!AA9</f>
        <v>59123.1</v>
      </c>
      <c r="AB9" s="163">
        <f>Sectors_I!AB9</f>
        <v>421835.79569999996</v>
      </c>
    </row>
    <row r="10" spans="1:28" x14ac:dyDescent="0.3">
      <c r="A10" s="103" t="s">
        <v>229</v>
      </c>
      <c r="B10" s="159">
        <f>Sectors_I!B10</f>
        <v>217266044.86702001</v>
      </c>
      <c r="C10" s="159">
        <f>Sectors_I!C10</f>
        <v>2570985.3004650502</v>
      </c>
      <c r="D10" s="159">
        <f>Sectors_I!D10</f>
        <v>219837030.167485</v>
      </c>
      <c r="E10" s="160">
        <f>Sectors_I!E10</f>
        <v>1012471.2589807899</v>
      </c>
      <c r="F10" s="160">
        <f>Sectors_I!F10</f>
        <v>29154.169099999999</v>
      </c>
      <c r="G10" s="160">
        <f>Sectors_I!G10</f>
        <v>1041625.42808079</v>
      </c>
      <c r="H10" s="110">
        <f>Sectors_I!H10</f>
        <v>0.145949</v>
      </c>
      <c r="I10" s="106">
        <f>Sectors_I!I10</f>
        <v>0.10882800000000001</v>
      </c>
      <c r="J10" s="110">
        <f>Sectors_I!J10</f>
        <v>0.14551600000000001</v>
      </c>
      <c r="K10" s="107">
        <f>Sectors_I!K10</f>
        <v>24.984000000000002</v>
      </c>
      <c r="L10" s="107">
        <f>Sectors_I!L10</f>
        <v>54.234400000000001</v>
      </c>
      <c r="M10" s="107">
        <f>Sectors_I!M10</f>
        <v>25.323499999999999</v>
      </c>
      <c r="N10" s="163">
        <f>Sectors_I!N10</f>
        <v>196.75</v>
      </c>
      <c r="O10" s="163">
        <f>Sectors_I!O10</f>
        <v>23525.923299999999</v>
      </c>
      <c r="P10" s="163">
        <f>Sectors_I!P10</f>
        <v>23722.673299999999</v>
      </c>
      <c r="Q10" s="163">
        <f>Sectors_I!Q10</f>
        <v>217210898.04632002</v>
      </c>
      <c r="R10" s="163">
        <f>Sectors_I!R10</f>
        <v>2547459.3771650502</v>
      </c>
      <c r="S10" s="163">
        <f>Sectors_I!S10</f>
        <v>219758357.42348501</v>
      </c>
      <c r="T10" s="163">
        <f>Sectors_I!T10</f>
        <v>0</v>
      </c>
      <c r="U10" s="163">
        <f>Sectors_I!U10</f>
        <v>0</v>
      </c>
      <c r="V10" s="163">
        <f>Sectors_I!V10</f>
        <v>0</v>
      </c>
      <c r="W10" s="163">
        <f>Sectors_I!W10</f>
        <v>55146.820699999997</v>
      </c>
      <c r="X10" s="163">
        <f>Sectors_I!X10</f>
        <v>23525.923299999999</v>
      </c>
      <c r="Y10" s="163">
        <f>Sectors_I!Y10</f>
        <v>78672.744000000006</v>
      </c>
      <c r="Z10" s="163">
        <f>Sectors_I!Z10</f>
        <v>0</v>
      </c>
      <c r="AA10" s="163">
        <f>Sectors_I!AA10</f>
        <v>0</v>
      </c>
      <c r="AB10" s="163">
        <f>Sectors_I!AB10</f>
        <v>0</v>
      </c>
    </row>
    <row r="11" spans="1:28" x14ac:dyDescent="0.3">
      <c r="A11" s="103" t="s">
        <v>243</v>
      </c>
      <c r="B11" s="159">
        <f>Sectors_I!B11</f>
        <v>245006532.74678257</v>
      </c>
      <c r="C11" s="159">
        <f>Sectors_I!C11</f>
        <v>2878031622.0785074</v>
      </c>
      <c r="D11" s="159">
        <f>Sectors_I!D11</f>
        <v>3123038154.8253918</v>
      </c>
      <c r="E11" s="160">
        <f>Sectors_I!E11</f>
        <v>17268658.016960219</v>
      </c>
      <c r="F11" s="160">
        <f>Sectors_I!F11</f>
        <v>28519773.274954028</v>
      </c>
      <c r="G11" s="160">
        <f>Sectors_I!G11</f>
        <v>45788431.291914254</v>
      </c>
      <c r="H11" s="110">
        <f>Sectors_I!H11</f>
        <v>0.116933</v>
      </c>
      <c r="I11" s="106">
        <f>Sectors_I!I11</f>
        <v>0.10370824455128586</v>
      </c>
      <c r="J11" s="110">
        <f>Sectors_I!J11</f>
        <v>0.10471999999999999</v>
      </c>
      <c r="K11" s="107">
        <f>Sectors_I!K11</f>
        <v>47.9848</v>
      </c>
      <c r="L11" s="107">
        <f>Sectors_I!L11</f>
        <v>38.859646751348293</v>
      </c>
      <c r="M11" s="107">
        <f>Sectors_I!M11</f>
        <v>39.5608</v>
      </c>
      <c r="N11" s="163">
        <f>Sectors_I!N11</f>
        <v>2980089.4589000004</v>
      </c>
      <c r="O11" s="163">
        <f>Sectors_I!O11</f>
        <v>43327474.509445004</v>
      </c>
      <c r="P11" s="163">
        <f>Sectors_I!P11</f>
        <v>46307563.968345001</v>
      </c>
      <c r="Q11" s="163">
        <f>Sectors_I!Q11</f>
        <v>196350486.23886609</v>
      </c>
      <c r="R11" s="163">
        <f>Sectors_I!R11</f>
        <v>2641783350.212801</v>
      </c>
      <c r="S11" s="163">
        <f>Sectors_I!S11</f>
        <v>2838133836.4517689</v>
      </c>
      <c r="T11" s="163">
        <f>Sectors_I!T11</f>
        <v>10301913.35053586</v>
      </c>
      <c r="U11" s="163">
        <f>Sectors_I!U11</f>
        <v>164868584.46526498</v>
      </c>
      <c r="V11" s="163">
        <f>Sectors_I!V11</f>
        <v>175170497.81590086</v>
      </c>
      <c r="W11" s="163">
        <f>Sectors_I!W11</f>
        <v>38354133.157380603</v>
      </c>
      <c r="X11" s="163">
        <f>Sectors_I!X11</f>
        <v>50767368.470841862</v>
      </c>
      <c r="Y11" s="163">
        <f>Sectors_I!Y11</f>
        <v>89121501.628122494</v>
      </c>
      <c r="Z11" s="163">
        <f>Sectors_I!Z11</f>
        <v>0</v>
      </c>
      <c r="AA11" s="163">
        <f>Sectors_I!AA11</f>
        <v>20612318.9296</v>
      </c>
      <c r="AB11" s="163">
        <f>Sectors_I!AB11</f>
        <v>20612318.9296</v>
      </c>
    </row>
    <row r="12" spans="1:28" x14ac:dyDescent="0.3">
      <c r="A12" s="103" t="s">
        <v>119</v>
      </c>
      <c r="B12" s="159">
        <f>Sectors_I!B12</f>
        <v>523850854.64756238</v>
      </c>
      <c r="C12" s="159">
        <f>Sectors_I!C12</f>
        <v>2272817771.257237</v>
      </c>
      <c r="D12" s="159">
        <f>Sectors_I!D12</f>
        <v>2796668625.9048028</v>
      </c>
      <c r="E12" s="160">
        <f>Sectors_I!E12</f>
        <v>8244453.4896798097</v>
      </c>
      <c r="F12" s="160">
        <f>Sectors_I!F12</f>
        <v>17845836.192520648</v>
      </c>
      <c r="G12" s="160">
        <f>Sectors_I!G12</f>
        <v>26090289.68220045</v>
      </c>
      <c r="H12" s="110">
        <f>Sectors_I!H12</f>
        <v>0.12651299999999999</v>
      </c>
      <c r="I12" s="106">
        <f>Sectors_I!I12</f>
        <v>8.5638206256927141E-2</v>
      </c>
      <c r="J12" s="110">
        <f>Sectors_I!J12</f>
        <v>9.3190599999999998E-2</v>
      </c>
      <c r="K12" s="107">
        <f>Sectors_I!K12</f>
        <v>97.281800000000004</v>
      </c>
      <c r="L12" s="107">
        <f>Sectors_I!L12</f>
        <v>120.69052939902315</v>
      </c>
      <c r="M12" s="107">
        <f>Sectors_I!M12</f>
        <v>116.351</v>
      </c>
      <c r="N12" s="163">
        <f>Sectors_I!N12</f>
        <v>10098387.84</v>
      </c>
      <c r="O12" s="163">
        <f>Sectors_I!O12</f>
        <v>41512533.874129996</v>
      </c>
      <c r="P12" s="163">
        <f>Sectors_I!P12</f>
        <v>51610921.714129992</v>
      </c>
      <c r="Q12" s="163">
        <f>Sectors_I!Q12</f>
        <v>462123593.16006237</v>
      </c>
      <c r="R12" s="163">
        <f>Sectors_I!R12</f>
        <v>2061135745.7744112</v>
      </c>
      <c r="S12" s="163">
        <f>Sectors_I!S12</f>
        <v>2523259338.9343772</v>
      </c>
      <c r="T12" s="163">
        <f>Sectors_I!T12</f>
        <v>40246495.210599996</v>
      </c>
      <c r="U12" s="163">
        <f>Sectors_I!U12</f>
        <v>150866324.71546048</v>
      </c>
      <c r="V12" s="163">
        <f>Sectors_I!V12</f>
        <v>191112819.92616051</v>
      </c>
      <c r="W12" s="163">
        <f>Sectors_I!W12</f>
        <v>21480766.276899997</v>
      </c>
      <c r="X12" s="163">
        <f>Sectors_I!X12</f>
        <v>59328544.883155003</v>
      </c>
      <c r="Y12" s="163">
        <f>Sectors_I!Y12</f>
        <v>80809311.160054997</v>
      </c>
      <c r="Z12" s="163">
        <f>Sectors_I!Z12</f>
        <v>0</v>
      </c>
      <c r="AA12" s="163">
        <f>Sectors_I!AA12</f>
        <v>1487155.88421</v>
      </c>
      <c r="AB12" s="163">
        <f>Sectors_I!AB12</f>
        <v>1487155.88421</v>
      </c>
    </row>
    <row r="13" spans="1:28" x14ac:dyDescent="0.3">
      <c r="A13" s="103" t="s">
        <v>120</v>
      </c>
      <c r="B13" s="159">
        <f>Sectors_I!B13</f>
        <v>421299147.2282877</v>
      </c>
      <c r="C13" s="159">
        <f>Sectors_I!C13</f>
        <v>499455957.87057948</v>
      </c>
      <c r="D13" s="159">
        <f>Sectors_I!D13</f>
        <v>920755105.09896779</v>
      </c>
      <c r="E13" s="160">
        <f>Sectors_I!E13</f>
        <v>21413022.162716929</v>
      </c>
      <c r="F13" s="160">
        <f>Sectors_I!F13</f>
        <v>7763037.3887478886</v>
      </c>
      <c r="G13" s="160">
        <f>Sectors_I!G13</f>
        <v>29176059.551464811</v>
      </c>
      <c r="H13" s="110">
        <f>Sectors_I!H13</f>
        <v>0.14101</v>
      </c>
      <c r="I13" s="106">
        <f>Sectors_I!I13</f>
        <v>9.7471332796184862E-2</v>
      </c>
      <c r="J13" s="110">
        <f>Sectors_I!J13</f>
        <v>0.117191</v>
      </c>
      <c r="K13" s="107">
        <f>Sectors_I!K13</f>
        <v>39.301900000000003</v>
      </c>
      <c r="L13" s="107">
        <f>Sectors_I!L13</f>
        <v>46.989678384267968</v>
      </c>
      <c r="M13" s="107">
        <f>Sectors_I!M13</f>
        <v>43.517800000000001</v>
      </c>
      <c r="N13" s="163">
        <f>Sectors_I!N13</f>
        <v>22814544.118999999</v>
      </c>
      <c r="O13" s="163">
        <f>Sectors_I!O13</f>
        <v>12346168.798389999</v>
      </c>
      <c r="P13" s="163">
        <f>Sectors_I!P13</f>
        <v>35160712.917289995</v>
      </c>
      <c r="Q13" s="163">
        <f>Sectors_I!Q13</f>
        <v>373300574.61998767</v>
      </c>
      <c r="R13" s="163">
        <f>Sectors_I!R13</f>
        <v>430425029.47258943</v>
      </c>
      <c r="S13" s="163">
        <f>Sectors_I!S13</f>
        <v>803725604.09267771</v>
      </c>
      <c r="T13" s="163">
        <f>Sectors_I!T13</f>
        <v>16265203.633399999</v>
      </c>
      <c r="U13" s="163">
        <f>Sectors_I!U13</f>
        <v>51062054.062700003</v>
      </c>
      <c r="V13" s="163">
        <f>Sectors_I!V13</f>
        <v>67327257.696099997</v>
      </c>
      <c r="W13" s="163">
        <f>Sectors_I!W13</f>
        <v>31700752.2117</v>
      </c>
      <c r="X13" s="163">
        <f>Sectors_I!X13</f>
        <v>17968874.33529</v>
      </c>
      <c r="Y13" s="163">
        <f>Sectors_I!Y13</f>
        <v>49669626.54699</v>
      </c>
      <c r="Z13" s="163">
        <f>Sectors_I!Z13</f>
        <v>32616.763200000001</v>
      </c>
      <c r="AA13" s="163">
        <f>Sectors_I!AA13</f>
        <v>0</v>
      </c>
      <c r="AB13" s="163">
        <f>Sectors_I!AB13</f>
        <v>32616.763200000001</v>
      </c>
    </row>
    <row r="14" spans="1:28" x14ac:dyDescent="0.3">
      <c r="A14" s="103" t="s">
        <v>121</v>
      </c>
      <c r="B14" s="159">
        <f>Sectors_I!B14</f>
        <v>549979610.58535302</v>
      </c>
      <c r="C14" s="159">
        <f>Sectors_I!C14</f>
        <v>1418025962.2011135</v>
      </c>
      <c r="D14" s="159">
        <f>Sectors_I!D14</f>
        <v>1968005572.7864673</v>
      </c>
      <c r="E14" s="160">
        <f>Sectors_I!E14</f>
        <v>13212063.601908861</v>
      </c>
      <c r="F14" s="160">
        <f>Sectors_I!F14</f>
        <v>13239925.889766203</v>
      </c>
      <c r="G14" s="160">
        <f>Sectors_I!G14</f>
        <v>26451989.491675042</v>
      </c>
      <c r="H14" s="110">
        <f>Sectors_I!H14</f>
        <v>0.128218</v>
      </c>
      <c r="I14" s="106">
        <f>Sectors_I!I14</f>
        <v>0.10811421057418549</v>
      </c>
      <c r="J14" s="110">
        <f>Sectors_I!J14</f>
        <v>0.113708</v>
      </c>
      <c r="K14" s="107">
        <f>Sectors_I!K14</f>
        <v>64.463099999999997</v>
      </c>
      <c r="L14" s="107">
        <f>Sectors_I!L14</f>
        <v>73.289867618256892</v>
      </c>
      <c r="M14" s="107">
        <f>Sectors_I!M14</f>
        <v>70.830699999999993</v>
      </c>
      <c r="N14" s="163">
        <f>Sectors_I!N14</f>
        <v>5402473.6963999998</v>
      </c>
      <c r="O14" s="163">
        <f>Sectors_I!O14</f>
        <v>26046518.620175</v>
      </c>
      <c r="P14" s="163">
        <f>Sectors_I!P14</f>
        <v>31448992.316475</v>
      </c>
      <c r="Q14" s="163">
        <f>Sectors_I!Q14</f>
        <v>462307427.800753</v>
      </c>
      <c r="R14" s="163">
        <f>Sectors_I!R14</f>
        <v>1360990869.5944159</v>
      </c>
      <c r="S14" s="163">
        <f>Sectors_I!S14</f>
        <v>1823298297.3950696</v>
      </c>
      <c r="T14" s="163">
        <f>Sectors_I!T14</f>
        <v>69453157.261500001</v>
      </c>
      <c r="U14" s="163">
        <f>Sectors_I!U14</f>
        <v>15626023.870222559</v>
      </c>
      <c r="V14" s="163">
        <f>Sectors_I!V14</f>
        <v>85079181.131722569</v>
      </c>
      <c r="W14" s="163">
        <f>Sectors_I!W14</f>
        <v>18219025.5231</v>
      </c>
      <c r="X14" s="163">
        <f>Sectors_I!X14</f>
        <v>41409068.736475006</v>
      </c>
      <c r="Y14" s="163">
        <f>Sectors_I!Y14</f>
        <v>59628094.259674996</v>
      </c>
      <c r="Z14" s="163">
        <f>Sectors_I!Z14</f>
        <v>0</v>
      </c>
      <c r="AA14" s="163">
        <f>Sectors_I!AA14</f>
        <v>0</v>
      </c>
      <c r="AB14" s="163">
        <f>Sectors_I!AB14</f>
        <v>0</v>
      </c>
    </row>
    <row r="15" spans="1:28" x14ac:dyDescent="0.3">
      <c r="A15" s="103" t="s">
        <v>122</v>
      </c>
      <c r="B15" s="159">
        <f>Sectors_I!B15</f>
        <v>1117800956.4412658</v>
      </c>
      <c r="C15" s="159">
        <f>Sectors_I!C15</f>
        <v>645581715.65310872</v>
      </c>
      <c r="D15" s="159">
        <f>Sectors_I!D15</f>
        <v>1763382672.0943749</v>
      </c>
      <c r="E15" s="160">
        <f>Sectors_I!E15</f>
        <v>12306211.14141261</v>
      </c>
      <c r="F15" s="160">
        <f>Sectors_I!F15</f>
        <v>6367147.9920224398</v>
      </c>
      <c r="G15" s="160">
        <f>Sectors_I!G15</f>
        <v>18673359.13333505</v>
      </c>
      <c r="H15" s="110">
        <f>Sectors_I!H15</f>
        <v>0.12711600000000001</v>
      </c>
      <c r="I15" s="106">
        <f>Sectors_I!I15</f>
        <v>8.1739100925876551E-2</v>
      </c>
      <c r="J15" s="110">
        <f>Sectors_I!J15</f>
        <v>0.11097799999999999</v>
      </c>
      <c r="K15" s="107">
        <f>Sectors_I!K15</f>
        <v>54.507800000000003</v>
      </c>
      <c r="L15" s="107">
        <f>Sectors_I!L15</f>
        <v>71.605372417751198</v>
      </c>
      <c r="M15" s="107">
        <f>Sectors_I!M15</f>
        <v>60.6128</v>
      </c>
      <c r="N15" s="163">
        <f>Sectors_I!N15</f>
        <v>15609096.452399999</v>
      </c>
      <c r="O15" s="163">
        <f>Sectors_I!O15</f>
        <v>33530317.78391904</v>
      </c>
      <c r="P15" s="163">
        <f>Sectors_I!P15</f>
        <v>49139414.236319043</v>
      </c>
      <c r="Q15" s="163">
        <f>Sectors_I!Q15</f>
        <v>1084292978.2837658</v>
      </c>
      <c r="R15" s="163">
        <f>Sectors_I!R15</f>
        <v>621918484.65905964</v>
      </c>
      <c r="S15" s="163">
        <f>Sectors_I!S15</f>
        <v>1706211462.942826</v>
      </c>
      <c r="T15" s="163">
        <f>Sectors_I!T15</f>
        <v>19769334.819600001</v>
      </c>
      <c r="U15" s="163">
        <f>Sectors_I!U15</f>
        <v>10231944.634199999</v>
      </c>
      <c r="V15" s="163">
        <f>Sectors_I!V15</f>
        <v>30001279.4538</v>
      </c>
      <c r="W15" s="163">
        <f>Sectors_I!W15</f>
        <v>13014146.079799999</v>
      </c>
      <c r="X15" s="163">
        <f>Sectors_I!X15</f>
        <v>13071122.889749039</v>
      </c>
      <c r="Y15" s="163">
        <f>Sectors_I!Y15</f>
        <v>26085268.969549038</v>
      </c>
      <c r="Z15" s="163">
        <f>Sectors_I!Z15</f>
        <v>724497.25809999998</v>
      </c>
      <c r="AA15" s="163">
        <f>Sectors_I!AA15</f>
        <v>360163.47010000004</v>
      </c>
      <c r="AB15" s="163">
        <f>Sectors_I!AB15</f>
        <v>1084660.7282</v>
      </c>
    </row>
    <row r="16" spans="1:28" x14ac:dyDescent="0.3">
      <c r="A16" s="103" t="s">
        <v>123</v>
      </c>
      <c r="B16" s="159">
        <f>Sectors_I!B16</f>
        <v>827678657.91131258</v>
      </c>
      <c r="C16" s="159">
        <f>Sectors_I!C16</f>
        <v>805428721.45925653</v>
      </c>
      <c r="D16" s="159">
        <f>Sectors_I!D16</f>
        <v>1633107379.370569</v>
      </c>
      <c r="E16" s="160">
        <f>Sectors_I!E16</f>
        <v>17297394.16183608</v>
      </c>
      <c r="F16" s="160">
        <f>Sectors_I!F16</f>
        <v>35211651.29376062</v>
      </c>
      <c r="G16" s="160">
        <f>Sectors_I!G16</f>
        <v>52509045.455596715</v>
      </c>
      <c r="H16" s="110">
        <f>Sectors_I!H16</f>
        <v>0.125503</v>
      </c>
      <c r="I16" s="106">
        <f>Sectors_I!I16</f>
        <v>9.2150643468107737E-2</v>
      </c>
      <c r="J16" s="110">
        <f>Sectors_I!J16</f>
        <v>0.108955</v>
      </c>
      <c r="K16" s="107">
        <f>Sectors_I!K16</f>
        <v>55.7866</v>
      </c>
      <c r="L16" s="107">
        <f>Sectors_I!L16</f>
        <v>69.814081015706563</v>
      </c>
      <c r="M16" s="107">
        <f>Sectors_I!M16</f>
        <v>62.737699999999997</v>
      </c>
      <c r="N16" s="163">
        <f>Sectors_I!N16</f>
        <v>13186736.181600001</v>
      </c>
      <c r="O16" s="163">
        <f>Sectors_I!O16</f>
        <v>24165429.96968</v>
      </c>
      <c r="P16" s="163">
        <f>Sectors_I!P16</f>
        <v>37352166.151280001</v>
      </c>
      <c r="Q16" s="163">
        <f>Sectors_I!Q16</f>
        <v>748637564.47892308</v>
      </c>
      <c r="R16" s="163">
        <f>Sectors_I!R16</f>
        <v>594059913.70980906</v>
      </c>
      <c r="S16" s="163">
        <f>Sectors_I!S16</f>
        <v>1342697478.1887319</v>
      </c>
      <c r="T16" s="163">
        <f>Sectors_I!T16</f>
        <v>57592735.874699995</v>
      </c>
      <c r="U16" s="163">
        <f>Sectors_I!U16</f>
        <v>172060358.51473999</v>
      </c>
      <c r="V16" s="163">
        <f>Sectors_I!V16</f>
        <v>229653094.38944</v>
      </c>
      <c r="W16" s="163">
        <f>Sectors_I!W16</f>
        <v>21399729.092489589</v>
      </c>
      <c r="X16" s="163">
        <f>Sectors_I!X16</f>
        <v>39308449.234707527</v>
      </c>
      <c r="Y16" s="163">
        <f>Sectors_I!Y16</f>
        <v>60708178.32719712</v>
      </c>
      <c r="Z16" s="163">
        <f>Sectors_I!Z16</f>
        <v>48628.465199999999</v>
      </c>
      <c r="AA16" s="163">
        <f>Sectors_I!AA16</f>
        <v>0</v>
      </c>
      <c r="AB16" s="163">
        <f>Sectors_I!AB16</f>
        <v>48628.465199999999</v>
      </c>
    </row>
    <row r="17" spans="1:28" x14ac:dyDescent="0.3">
      <c r="A17" s="103" t="s">
        <v>124</v>
      </c>
      <c r="B17" s="159">
        <f>Sectors_I!B17</f>
        <v>244535355.33758202</v>
      </c>
      <c r="C17" s="159">
        <f>Sectors_I!C17</f>
        <v>337348758.09334898</v>
      </c>
      <c r="D17" s="159">
        <f>Sectors_I!D17</f>
        <v>581884113.43093097</v>
      </c>
      <c r="E17" s="160">
        <f>Sectors_I!E17</f>
        <v>2639089.8638719898</v>
      </c>
      <c r="F17" s="160">
        <f>Sectors_I!F17</f>
        <v>2106679.4443234601</v>
      </c>
      <c r="G17" s="160">
        <f>Sectors_I!G17</f>
        <v>4745769.3081954597</v>
      </c>
      <c r="H17" s="110">
        <f>Sectors_I!H17</f>
        <v>0.12690100000000001</v>
      </c>
      <c r="I17" s="106">
        <f>Sectors_I!I17</f>
        <v>7.794787930815196E-2</v>
      </c>
      <c r="J17" s="110">
        <f>Sectors_I!J17</f>
        <v>9.8467399999999997E-2</v>
      </c>
      <c r="K17" s="107">
        <f>Sectors_I!K17</f>
        <v>55.950899999999997</v>
      </c>
      <c r="L17" s="107">
        <f>Sectors_I!L17</f>
        <v>65.856096089537559</v>
      </c>
      <c r="M17" s="107">
        <f>Sectors_I!M17</f>
        <v>61.697600000000001</v>
      </c>
      <c r="N17" s="163">
        <f>Sectors_I!N17</f>
        <v>3218753.3926999997</v>
      </c>
      <c r="O17" s="163">
        <f>Sectors_I!O17</f>
        <v>2429683.3371000001</v>
      </c>
      <c r="P17" s="163">
        <f>Sectors_I!P17</f>
        <v>5648436.7299000006</v>
      </c>
      <c r="Q17" s="163">
        <f>Sectors_I!Q17</f>
        <v>234336215.771182</v>
      </c>
      <c r="R17" s="163">
        <f>Sectors_I!R17</f>
        <v>331256427.28944898</v>
      </c>
      <c r="S17" s="163">
        <f>Sectors_I!S17</f>
        <v>565592643.06073105</v>
      </c>
      <c r="T17" s="163">
        <f>Sectors_I!T17</f>
        <v>6536938.3432</v>
      </c>
      <c r="U17" s="163">
        <f>Sectors_I!U17</f>
        <v>2293569.4430999998</v>
      </c>
      <c r="V17" s="163">
        <f>Sectors_I!V17</f>
        <v>8830507.7863000017</v>
      </c>
      <c r="W17" s="163">
        <f>Sectors_I!W17</f>
        <v>3640533.6124999998</v>
      </c>
      <c r="X17" s="163">
        <f>Sectors_I!X17</f>
        <v>3798761.3607999999</v>
      </c>
      <c r="Y17" s="163">
        <f>Sectors_I!Y17</f>
        <v>7439294.9731999999</v>
      </c>
      <c r="Z17" s="163">
        <f>Sectors_I!Z17</f>
        <v>21667.610700000001</v>
      </c>
      <c r="AA17" s="163">
        <f>Sectors_I!AA17</f>
        <v>0</v>
      </c>
      <c r="AB17" s="163">
        <f>Sectors_I!AB17</f>
        <v>21667.610700000001</v>
      </c>
    </row>
    <row r="18" spans="1:28" x14ac:dyDescent="0.3">
      <c r="A18" s="103" t="s">
        <v>125</v>
      </c>
      <c r="B18" s="159">
        <f>Sectors_I!B18</f>
        <v>218910054.82559901</v>
      </c>
      <c r="C18" s="159">
        <f>Sectors_I!C18</f>
        <v>369134647.34312022</v>
      </c>
      <c r="D18" s="159">
        <f>Sectors_I!D18</f>
        <v>588044702.16871846</v>
      </c>
      <c r="E18" s="160">
        <f>Sectors_I!E18</f>
        <v>3946203.9093482099</v>
      </c>
      <c r="F18" s="160">
        <f>Sectors_I!F18</f>
        <v>1598720.4277066402</v>
      </c>
      <c r="G18" s="160">
        <f>Sectors_I!G18</f>
        <v>5544924.3371548401</v>
      </c>
      <c r="H18" s="110">
        <f>Sectors_I!H18</f>
        <v>0.14086699999999999</v>
      </c>
      <c r="I18" s="106">
        <f>Sectors_I!I18</f>
        <v>8.3010188409298663E-2</v>
      </c>
      <c r="J18" s="110">
        <f>Sectors_I!J18</f>
        <v>0.104558</v>
      </c>
      <c r="K18" s="107">
        <f>Sectors_I!K18</f>
        <v>48.387</v>
      </c>
      <c r="L18" s="107">
        <f>Sectors_I!L18</f>
        <v>53.096264117698659</v>
      </c>
      <c r="M18" s="107">
        <f>Sectors_I!M18</f>
        <v>51.341500000000003</v>
      </c>
      <c r="N18" s="163">
        <f>Sectors_I!N18</f>
        <v>2077061.3976999999</v>
      </c>
      <c r="O18" s="163">
        <f>Sectors_I!O18</f>
        <v>1011115.5267</v>
      </c>
      <c r="P18" s="163">
        <f>Sectors_I!P18</f>
        <v>3088176.9244999997</v>
      </c>
      <c r="Q18" s="163">
        <f>Sectors_I!Q18</f>
        <v>196033239.93949902</v>
      </c>
      <c r="R18" s="163">
        <f>Sectors_I!R18</f>
        <v>355314613.05552024</v>
      </c>
      <c r="S18" s="163">
        <f>Sectors_I!S18</f>
        <v>551347852.99501848</v>
      </c>
      <c r="T18" s="163">
        <f>Sectors_I!T18</f>
        <v>20077017.541000001</v>
      </c>
      <c r="U18" s="163">
        <f>Sectors_I!U18</f>
        <v>11698163.950000001</v>
      </c>
      <c r="V18" s="163">
        <f>Sectors_I!V18</f>
        <v>31775181.491</v>
      </c>
      <c r="W18" s="163">
        <f>Sectors_I!W18</f>
        <v>2766471.568</v>
      </c>
      <c r="X18" s="163">
        <f>Sectors_I!X18</f>
        <v>1869651.9612</v>
      </c>
      <c r="Y18" s="163">
        <f>Sectors_I!Y18</f>
        <v>4636123.5291999998</v>
      </c>
      <c r="Z18" s="163">
        <f>Sectors_I!Z18</f>
        <v>33325.777099999999</v>
      </c>
      <c r="AA18" s="163">
        <f>Sectors_I!AA18</f>
        <v>252218.37640000001</v>
      </c>
      <c r="AB18" s="163">
        <f>Sectors_I!AB18</f>
        <v>285544.15350000001</v>
      </c>
    </row>
    <row r="19" spans="1:28" x14ac:dyDescent="0.3">
      <c r="A19" s="103" t="s">
        <v>126</v>
      </c>
      <c r="B19" s="159">
        <f>Sectors_I!B19</f>
        <v>884955954.88303208</v>
      </c>
      <c r="C19" s="159">
        <f>Sectors_I!C19</f>
        <v>1078188072.7113171</v>
      </c>
      <c r="D19" s="159">
        <f>Sectors_I!D19</f>
        <v>1963144027.594449</v>
      </c>
      <c r="E19" s="160">
        <f>Sectors_I!E19</f>
        <v>20456826.542380918</v>
      </c>
      <c r="F19" s="160">
        <f>Sectors_I!F19</f>
        <v>16971074.292573418</v>
      </c>
      <c r="G19" s="160">
        <f>Sectors_I!G19</f>
        <v>37427900.834954321</v>
      </c>
      <c r="H19" s="110">
        <f>Sectors_I!H19</f>
        <v>0.135598</v>
      </c>
      <c r="I19" s="106">
        <f>Sectors_I!I19</f>
        <v>7.8993197558426098E-2</v>
      </c>
      <c r="J19" s="110">
        <f>Sectors_I!J19</f>
        <v>0.104327</v>
      </c>
      <c r="K19" s="107">
        <f>Sectors_I!K19</f>
        <v>58.948700000000002</v>
      </c>
      <c r="L19" s="107">
        <f>Sectors_I!L19</f>
        <v>70.252314580280242</v>
      </c>
      <c r="M19" s="107">
        <f>Sectors_I!M19</f>
        <v>65.153899999999993</v>
      </c>
      <c r="N19" s="163">
        <f>Sectors_I!N19</f>
        <v>20090391.423199996</v>
      </c>
      <c r="O19" s="163">
        <f>Sectors_I!O19</f>
        <v>40318458.081692994</v>
      </c>
      <c r="P19" s="163">
        <f>Sectors_I!P19</f>
        <v>60408849.504892997</v>
      </c>
      <c r="Q19" s="163">
        <f>Sectors_I!Q19</f>
        <v>818957434.433532</v>
      </c>
      <c r="R19" s="163">
        <f>Sectors_I!R19</f>
        <v>998886603.76431406</v>
      </c>
      <c r="S19" s="163">
        <f>Sectors_I!S19</f>
        <v>1817844038.1979461</v>
      </c>
      <c r="T19" s="163">
        <f>Sectors_I!T19</f>
        <v>36577146.478600003</v>
      </c>
      <c r="U19" s="163">
        <f>Sectors_I!U19</f>
        <v>28492445.86191</v>
      </c>
      <c r="V19" s="163">
        <f>Sectors_I!V19</f>
        <v>65069592.340510003</v>
      </c>
      <c r="W19" s="163">
        <f>Sectors_I!W19</f>
        <v>29284315.268799998</v>
      </c>
      <c r="X19" s="163">
        <f>Sectors_I!X19</f>
        <v>49534012.225593001</v>
      </c>
      <c r="Y19" s="163">
        <f>Sectors_I!Y19</f>
        <v>78818327.494393006</v>
      </c>
      <c r="Z19" s="163">
        <f>Sectors_I!Z19</f>
        <v>137058.70209999999</v>
      </c>
      <c r="AA19" s="163">
        <f>Sectors_I!AA19</f>
        <v>1275010.8595</v>
      </c>
      <c r="AB19" s="163">
        <f>Sectors_I!AB19</f>
        <v>1412069.5616000001</v>
      </c>
    </row>
    <row r="20" spans="1:28" x14ac:dyDescent="0.3">
      <c r="A20" s="103" t="s">
        <v>127</v>
      </c>
      <c r="B20" s="159">
        <f>Sectors_I!B20</f>
        <v>415819254.20724523</v>
      </c>
      <c r="C20" s="159">
        <f>Sectors_I!C20</f>
        <v>369009845.0472964</v>
      </c>
      <c r="D20" s="159">
        <f>Sectors_I!D20</f>
        <v>784829099.25454104</v>
      </c>
      <c r="E20" s="160">
        <f>Sectors_I!E20</f>
        <v>9150268.5190243591</v>
      </c>
      <c r="F20" s="160">
        <f>Sectors_I!F20</f>
        <v>4584523.9811513806</v>
      </c>
      <c r="G20" s="160">
        <f>Sectors_I!G20</f>
        <v>13734792.500175741</v>
      </c>
      <c r="H20" s="110">
        <f>Sectors_I!H20</f>
        <v>0.12946299999999999</v>
      </c>
      <c r="I20" s="106">
        <f>Sectors_I!I20</f>
        <v>8.1494155632217388E-2</v>
      </c>
      <c r="J20" s="110">
        <f>Sectors_I!J20</f>
        <v>0.106906</v>
      </c>
      <c r="K20" s="107">
        <f>Sectors_I!K20</f>
        <v>72.232600000000005</v>
      </c>
      <c r="L20" s="107">
        <f>Sectors_I!L20</f>
        <v>68.87843452502716</v>
      </c>
      <c r="M20" s="107">
        <f>Sectors_I!M20</f>
        <v>70.659000000000006</v>
      </c>
      <c r="N20" s="163">
        <f>Sectors_I!N20</f>
        <v>5959802.4657540005</v>
      </c>
      <c r="O20" s="163">
        <f>Sectors_I!O20</f>
        <v>8422292.6020999998</v>
      </c>
      <c r="P20" s="163">
        <f>Sectors_I!P20</f>
        <v>14382095.067953998</v>
      </c>
      <c r="Q20" s="163">
        <f>Sectors_I!Q20</f>
        <v>378612294.24606872</v>
      </c>
      <c r="R20" s="163">
        <f>Sectors_I!R20</f>
        <v>305409282.12142116</v>
      </c>
      <c r="S20" s="163">
        <f>Sectors_I!S20</f>
        <v>684021576.3672893</v>
      </c>
      <c r="T20" s="163">
        <f>Sectors_I!T20</f>
        <v>19908924.370899998</v>
      </c>
      <c r="U20" s="163">
        <f>Sectors_I!U20</f>
        <v>47551190.736280002</v>
      </c>
      <c r="V20" s="163">
        <f>Sectors_I!V20</f>
        <v>67460115.107279986</v>
      </c>
      <c r="W20" s="163">
        <f>Sectors_I!W20</f>
        <v>17296423.380776551</v>
      </c>
      <c r="X20" s="163">
        <f>Sectors_I!X20</f>
        <v>16049372.189595221</v>
      </c>
      <c r="Y20" s="163">
        <f>Sectors_I!Y20</f>
        <v>33345795.570471775</v>
      </c>
      <c r="Z20" s="163">
        <f>Sectors_I!Z20</f>
        <v>1612.2094999999999</v>
      </c>
      <c r="AA20" s="163">
        <f>Sectors_I!AA20</f>
        <v>0</v>
      </c>
      <c r="AB20" s="163">
        <f>Sectors_I!AB20</f>
        <v>1612.2094999999999</v>
      </c>
    </row>
    <row r="21" spans="1:28" x14ac:dyDescent="0.3">
      <c r="A21" s="103" t="s">
        <v>128</v>
      </c>
      <c r="B21" s="159">
        <f>Sectors_I!B21</f>
        <v>722380393.14155936</v>
      </c>
      <c r="C21" s="159">
        <f>Sectors_I!C21</f>
        <v>2314384417.0540223</v>
      </c>
      <c r="D21" s="159">
        <f>Sectors_I!D21</f>
        <v>3036764810.1955786</v>
      </c>
      <c r="E21" s="160">
        <f>Sectors_I!E21</f>
        <v>11172134.047205281</v>
      </c>
      <c r="F21" s="160">
        <f>Sectors_I!F21</f>
        <v>32926390.951514237</v>
      </c>
      <c r="G21" s="160">
        <f>Sectors_I!G21</f>
        <v>44098524.998619519</v>
      </c>
      <c r="H21" s="110">
        <f>Sectors_I!H21</f>
        <v>0.13147</v>
      </c>
      <c r="I21" s="106">
        <f>Sectors_I!I21</f>
        <v>8.7793575716278507E-2</v>
      </c>
      <c r="J21" s="110">
        <f>Sectors_I!J21</f>
        <v>9.7878400000000004E-2</v>
      </c>
      <c r="K21" s="107">
        <f>Sectors_I!K21</f>
        <v>109.72499999999999</v>
      </c>
      <c r="L21" s="107">
        <f>Sectors_I!L21</f>
        <v>124.44802261204708</v>
      </c>
      <c r="M21" s="107">
        <f>Sectors_I!M21</f>
        <v>121.038</v>
      </c>
      <c r="N21" s="163">
        <f>Sectors_I!N21</f>
        <v>16607217.1198</v>
      </c>
      <c r="O21" s="163">
        <f>Sectors_I!O21</f>
        <v>40001197.377693906</v>
      </c>
      <c r="P21" s="163">
        <f>Sectors_I!P21</f>
        <v>56608414.497493908</v>
      </c>
      <c r="Q21" s="163">
        <f>Sectors_I!Q21</f>
        <v>662136592.3011595</v>
      </c>
      <c r="R21" s="163">
        <f>Sectors_I!R21</f>
        <v>1970867613.7947481</v>
      </c>
      <c r="S21" s="163">
        <f>Sectors_I!S21</f>
        <v>2633004206.0961041</v>
      </c>
      <c r="T21" s="163">
        <f>Sectors_I!T21</f>
        <v>43068355.944400005</v>
      </c>
      <c r="U21" s="163">
        <f>Sectors_I!U21</f>
        <v>230559643.3589853</v>
      </c>
      <c r="V21" s="163">
        <f>Sectors_I!V21</f>
        <v>273627999.30328536</v>
      </c>
      <c r="W21" s="163">
        <f>Sectors_I!W21</f>
        <v>16837273.562899999</v>
      </c>
      <c r="X21" s="163">
        <f>Sectors_I!X21</f>
        <v>111779254.36714387</v>
      </c>
      <c r="Y21" s="163">
        <f>Sectors_I!Y21</f>
        <v>128616527.9299439</v>
      </c>
      <c r="Z21" s="163">
        <f>Sectors_I!Z21</f>
        <v>338171.33309999999</v>
      </c>
      <c r="AA21" s="163">
        <f>Sectors_I!AA21</f>
        <v>1177905.5331450002</v>
      </c>
      <c r="AB21" s="163">
        <f>Sectors_I!AB21</f>
        <v>1516076.8662450002</v>
      </c>
    </row>
    <row r="22" spans="1:28" x14ac:dyDescent="0.3">
      <c r="A22" s="103" t="s">
        <v>129</v>
      </c>
      <c r="B22" s="159">
        <f>Sectors_I!B22</f>
        <v>300834100.80284703</v>
      </c>
      <c r="C22" s="159">
        <f>Sectors_I!C22</f>
        <v>461177414.71384895</v>
      </c>
      <c r="D22" s="159">
        <f>Sectors_I!D22</f>
        <v>762011515.51669621</v>
      </c>
      <c r="E22" s="160">
        <f>Sectors_I!E22</f>
        <v>4702956.3646224504</v>
      </c>
      <c r="F22" s="160">
        <f>Sectors_I!F22</f>
        <v>4017846.9188371897</v>
      </c>
      <c r="G22" s="160">
        <f>Sectors_I!G22</f>
        <v>8720803.2834596392</v>
      </c>
      <c r="H22" s="110">
        <f>Sectors_I!H22</f>
        <v>0.12621299999999999</v>
      </c>
      <c r="I22" s="106">
        <f>Sectors_I!I22</f>
        <v>8.0302660573749129E-2</v>
      </c>
      <c r="J22" s="110">
        <f>Sectors_I!J22</f>
        <v>9.8367499999999997E-2</v>
      </c>
      <c r="K22" s="107">
        <f>Sectors_I!K22</f>
        <v>89.869699999999995</v>
      </c>
      <c r="L22" s="107">
        <f>Sectors_I!L22</f>
        <v>112.30163915091116</v>
      </c>
      <c r="M22" s="107">
        <f>Sectors_I!M22</f>
        <v>103.444</v>
      </c>
      <c r="N22" s="163">
        <f>Sectors_I!N22</f>
        <v>9576200.8432000019</v>
      </c>
      <c r="O22" s="163">
        <f>Sectors_I!O22</f>
        <v>24127971.226335</v>
      </c>
      <c r="P22" s="163">
        <f>Sectors_I!P22</f>
        <v>33704172.069535002</v>
      </c>
      <c r="Q22" s="163">
        <f>Sectors_I!Q22</f>
        <v>263741136.13164699</v>
      </c>
      <c r="R22" s="163">
        <f>Sectors_I!R22</f>
        <v>411062862.49537396</v>
      </c>
      <c r="S22" s="163">
        <f>Sectors_I!S22</f>
        <v>674803998.62682128</v>
      </c>
      <c r="T22" s="163">
        <f>Sectors_I!T22</f>
        <v>22551861.560800001</v>
      </c>
      <c r="U22" s="163">
        <f>Sectors_I!U22</f>
        <v>20169235.418439999</v>
      </c>
      <c r="V22" s="163">
        <f>Sectors_I!V22</f>
        <v>42721096.979339994</v>
      </c>
      <c r="W22" s="163">
        <f>Sectors_I!W22</f>
        <v>14314301.840400001</v>
      </c>
      <c r="X22" s="163">
        <f>Sectors_I!X22</f>
        <v>28316155.840234999</v>
      </c>
      <c r="Y22" s="163">
        <f>Sectors_I!Y22</f>
        <v>42630457.680734992</v>
      </c>
      <c r="Z22" s="163">
        <f>Sectors_I!Z22</f>
        <v>226801.27000000002</v>
      </c>
      <c r="AA22" s="163">
        <f>Sectors_I!AA22</f>
        <v>1629160.9597999998</v>
      </c>
      <c r="AB22" s="163">
        <f>Sectors_I!AB22</f>
        <v>1855962.2298000001</v>
      </c>
    </row>
    <row r="23" spans="1:28" x14ac:dyDescent="0.3">
      <c r="A23" s="103" t="s">
        <v>130</v>
      </c>
      <c r="B23" s="159">
        <f>Sectors_I!B23</f>
        <v>142562688.33045581</v>
      </c>
      <c r="C23" s="159">
        <f>Sectors_I!C23</f>
        <v>760523084.90525305</v>
      </c>
      <c r="D23" s="159">
        <f>Sectors_I!D23</f>
        <v>903085773.23570848</v>
      </c>
      <c r="E23" s="160">
        <f>Sectors_I!E23</f>
        <v>1626083.9955534998</v>
      </c>
      <c r="F23" s="160">
        <f>Sectors_I!F23</f>
        <v>10998069.114940431</v>
      </c>
      <c r="G23" s="160">
        <f>Sectors_I!G23</f>
        <v>12624153.110493939</v>
      </c>
      <c r="H23" s="110">
        <f>Sectors_I!H23</f>
        <v>0.13023599999999999</v>
      </c>
      <c r="I23" s="106">
        <f>Sectors_I!I23</f>
        <v>0.10015630879023467</v>
      </c>
      <c r="J23" s="110">
        <f>Sectors_I!J23</f>
        <v>0.10491300000000001</v>
      </c>
      <c r="K23" s="107">
        <f>Sectors_I!K23</f>
        <v>46.404899999999998</v>
      </c>
      <c r="L23" s="107">
        <f>Sectors_I!L23</f>
        <v>65.160163635254818</v>
      </c>
      <c r="M23" s="107">
        <f>Sectors_I!M23</f>
        <v>62.196599999999997</v>
      </c>
      <c r="N23" s="163">
        <f>Sectors_I!N23</f>
        <v>1068243.7377000002</v>
      </c>
      <c r="O23" s="163">
        <f>Sectors_I!O23</f>
        <v>12187009.293500001</v>
      </c>
      <c r="P23" s="163">
        <f>Sectors_I!P23</f>
        <v>13255253.031200001</v>
      </c>
      <c r="Q23" s="163">
        <f>Sectors_I!Q23</f>
        <v>106107619.76515582</v>
      </c>
      <c r="R23" s="163">
        <f>Sectors_I!R23</f>
        <v>499112971.46257305</v>
      </c>
      <c r="S23" s="163">
        <f>Sectors_I!S23</f>
        <v>605220591.22762847</v>
      </c>
      <c r="T23" s="163">
        <f>Sectors_I!T23</f>
        <v>34824699.414299995</v>
      </c>
      <c r="U23" s="163">
        <f>Sectors_I!U23</f>
        <v>249211485.53548002</v>
      </c>
      <c r="V23" s="163">
        <f>Sectors_I!V23</f>
        <v>284036184.94988</v>
      </c>
      <c r="W23" s="163">
        <f>Sectors_I!W23</f>
        <v>1630369.1510000001</v>
      </c>
      <c r="X23" s="163">
        <f>Sectors_I!X23</f>
        <v>12198627.907200001</v>
      </c>
      <c r="Y23" s="163">
        <f>Sectors_I!Y23</f>
        <v>13828997.0582</v>
      </c>
      <c r="Z23" s="163">
        <f>Sectors_I!Z23</f>
        <v>0</v>
      </c>
      <c r="AA23" s="163">
        <f>Sectors_I!AA23</f>
        <v>0</v>
      </c>
      <c r="AB23" s="163">
        <f>Sectors_I!AB23</f>
        <v>0</v>
      </c>
    </row>
    <row r="24" spans="1:28" x14ac:dyDescent="0.3">
      <c r="A24" s="103" t="s">
        <v>223</v>
      </c>
      <c r="B24" s="159">
        <f>Sectors_I!B24</f>
        <v>127684379.442435</v>
      </c>
      <c r="C24" s="159">
        <f>Sectors_I!C24</f>
        <v>341392131.06358057</v>
      </c>
      <c r="D24" s="159">
        <f>Sectors_I!D24</f>
        <v>469076510.50601548</v>
      </c>
      <c r="E24" s="160">
        <f>Sectors_I!E24</f>
        <v>3577988.4816390402</v>
      </c>
      <c r="F24" s="160">
        <f>Sectors_I!F24</f>
        <v>3264767.0202686302</v>
      </c>
      <c r="G24" s="160">
        <f>Sectors_I!G24</f>
        <v>6842755.5018076701</v>
      </c>
      <c r="H24" s="110">
        <f>Sectors_I!H24</f>
        <v>0.115732</v>
      </c>
      <c r="I24" s="106">
        <f>Sectors_I!I24</f>
        <v>8.403992942040038E-2</v>
      </c>
      <c r="J24" s="110">
        <f>Sectors_I!J24</f>
        <v>9.2622499999999997E-2</v>
      </c>
      <c r="K24" s="107">
        <f>Sectors_I!K24</f>
        <v>26.847999999999999</v>
      </c>
      <c r="L24" s="107">
        <f>Sectors_I!L24</f>
        <v>44.578430403781979</v>
      </c>
      <c r="M24" s="107">
        <f>Sectors_I!M24</f>
        <v>39.774900000000002</v>
      </c>
      <c r="N24" s="163">
        <f>Sectors_I!N24</f>
        <v>1859816.6655999999</v>
      </c>
      <c r="O24" s="163">
        <f>Sectors_I!O24</f>
        <v>9801244.3653999995</v>
      </c>
      <c r="P24" s="163">
        <f>Sectors_I!P24</f>
        <v>11661061.030999999</v>
      </c>
      <c r="Q24" s="163">
        <f>Sectors_I!Q24</f>
        <v>103683737.90803501</v>
      </c>
      <c r="R24" s="163">
        <f>Sectors_I!R24</f>
        <v>328912379.42468059</v>
      </c>
      <c r="S24" s="163">
        <f>Sectors_I!S24</f>
        <v>432596117.33271545</v>
      </c>
      <c r="T24" s="163">
        <f>Sectors_I!T24</f>
        <v>19923766.649899997</v>
      </c>
      <c r="U24" s="163">
        <f>Sectors_I!U24</f>
        <v>5355414.4183999998</v>
      </c>
      <c r="V24" s="163">
        <f>Sectors_I!V24</f>
        <v>25279181.068300001</v>
      </c>
      <c r="W24" s="163">
        <f>Sectors_I!W24</f>
        <v>4076874.8844999997</v>
      </c>
      <c r="X24" s="163">
        <f>Sectors_I!X24</f>
        <v>6922901.4637000002</v>
      </c>
      <c r="Y24" s="163">
        <f>Sectors_I!Y24</f>
        <v>10999776.348199999</v>
      </c>
      <c r="Z24" s="163">
        <f>Sectors_I!Z24</f>
        <v>0</v>
      </c>
      <c r="AA24" s="163">
        <f>Sectors_I!AA24</f>
        <v>201435.7568</v>
      </c>
      <c r="AB24" s="163">
        <f>Sectors_I!AB24</f>
        <v>201435.7568</v>
      </c>
    </row>
    <row r="25" spans="1:28" x14ac:dyDescent="0.3">
      <c r="A25" s="103" t="s">
        <v>131</v>
      </c>
      <c r="B25" s="159">
        <f>Sectors_I!B25</f>
        <v>671409242.03832591</v>
      </c>
      <c r="C25" s="159">
        <f>Sectors_I!C25</f>
        <v>1486519744.604609</v>
      </c>
      <c r="D25" s="159">
        <f>Sectors_I!D25</f>
        <v>2157928986.6429396</v>
      </c>
      <c r="E25" s="160">
        <f>Sectors_I!E25</f>
        <v>936294.57822399994</v>
      </c>
      <c r="F25" s="160">
        <f>Sectors_I!F25</f>
        <v>6561538.0177049795</v>
      </c>
      <c r="G25" s="160">
        <f>Sectors_I!G25</f>
        <v>7497832.5959289894</v>
      </c>
      <c r="H25" s="110">
        <f>Sectors_I!H25</f>
        <v>0.114131</v>
      </c>
      <c r="I25" s="106">
        <f>Sectors_I!I25</f>
        <v>0.10099784786027285</v>
      </c>
      <c r="J25" s="110">
        <f>Sectors_I!J25</f>
        <v>0.105097</v>
      </c>
      <c r="K25" s="107">
        <f>Sectors_I!K25</f>
        <v>29.967199999999998</v>
      </c>
      <c r="L25" s="107">
        <f>Sectors_I!L25</f>
        <v>137.32400816990787</v>
      </c>
      <c r="M25" s="107">
        <f>Sectors_I!M25</f>
        <v>103.819</v>
      </c>
      <c r="N25" s="163">
        <f>Sectors_I!N25</f>
        <v>0</v>
      </c>
      <c r="O25" s="163">
        <f>Sectors_I!O25</f>
        <v>7011491.8277100008</v>
      </c>
      <c r="P25" s="163">
        <f>Sectors_I!P25</f>
        <v>7011491.8277100008</v>
      </c>
      <c r="Q25" s="163">
        <f>Sectors_I!Q25</f>
        <v>671338489.42082584</v>
      </c>
      <c r="R25" s="163">
        <f>Sectors_I!R25</f>
        <v>1467815968.1383991</v>
      </c>
      <c r="S25" s="163">
        <f>Sectors_I!S25</f>
        <v>2139154457.5592294</v>
      </c>
      <c r="T25" s="163">
        <f>Sectors_I!T25</f>
        <v>68855.059899999993</v>
      </c>
      <c r="U25" s="163">
        <f>Sectors_I!U25</f>
        <v>10294099.8704</v>
      </c>
      <c r="V25" s="163">
        <f>Sectors_I!V25</f>
        <v>10362954.930300001</v>
      </c>
      <c r="W25" s="163">
        <f>Sectors_I!W25</f>
        <v>1897.5576000000001</v>
      </c>
      <c r="X25" s="163">
        <f>Sectors_I!X25</f>
        <v>8409676.5958099999</v>
      </c>
      <c r="Y25" s="163">
        <f>Sectors_I!Y25</f>
        <v>8411574.1534099989</v>
      </c>
      <c r="Z25" s="163">
        <f>Sectors_I!Z25</f>
        <v>0</v>
      </c>
      <c r="AA25" s="163">
        <f>Sectors_I!AA25</f>
        <v>0</v>
      </c>
      <c r="AB25" s="163">
        <f>Sectors_I!AB25</f>
        <v>0</v>
      </c>
    </row>
    <row r="26" spans="1:28" x14ac:dyDescent="0.3">
      <c r="A26" s="103" t="s">
        <v>132</v>
      </c>
      <c r="B26" s="159">
        <f>Sectors_I!B26</f>
        <v>100563272.7977121</v>
      </c>
      <c r="C26" s="159">
        <f>Sectors_I!C26</f>
        <v>149199722.51309904</v>
      </c>
      <c r="D26" s="159">
        <f>Sectors_I!D26</f>
        <v>249762995.3108111</v>
      </c>
      <c r="E26" s="160">
        <f>Sectors_I!E26</f>
        <v>1109503.6034627701</v>
      </c>
      <c r="F26" s="160">
        <f>Sectors_I!F26</f>
        <v>624906.67097494006</v>
      </c>
      <c r="G26" s="160">
        <f>Sectors_I!G26</f>
        <v>1734410.27443772</v>
      </c>
      <c r="H26" s="110">
        <f>Sectors_I!H26</f>
        <v>0.131329</v>
      </c>
      <c r="I26" s="106">
        <f>Sectors_I!I26</f>
        <v>9.4931560020367109E-2</v>
      </c>
      <c r="J26" s="110">
        <f>Sectors_I!J26</f>
        <v>0.109545</v>
      </c>
      <c r="K26" s="107">
        <f>Sectors_I!K26</f>
        <v>31.162099999999999</v>
      </c>
      <c r="L26" s="107">
        <f>Sectors_I!L26</f>
        <v>48.301603784691146</v>
      </c>
      <c r="M26" s="107">
        <f>Sectors_I!M26</f>
        <v>41.391800000000003</v>
      </c>
      <c r="N26" s="163">
        <f>Sectors_I!N26</f>
        <v>697868.21779999998</v>
      </c>
      <c r="O26" s="163">
        <f>Sectors_I!O26</f>
        <v>1067225.7737</v>
      </c>
      <c r="P26" s="163">
        <f>Sectors_I!P26</f>
        <v>1765093.9914999998</v>
      </c>
      <c r="Q26" s="163">
        <f>Sectors_I!Q26</f>
        <v>98208948.787712112</v>
      </c>
      <c r="R26" s="163">
        <f>Sectors_I!R26</f>
        <v>147048444.32729903</v>
      </c>
      <c r="S26" s="163">
        <f>Sectors_I!S26</f>
        <v>245257393.11501113</v>
      </c>
      <c r="T26" s="163">
        <f>Sectors_I!T26</f>
        <v>1350771.4945</v>
      </c>
      <c r="U26" s="163">
        <f>Sectors_I!U26</f>
        <v>1083015.5399</v>
      </c>
      <c r="V26" s="163">
        <f>Sectors_I!V26</f>
        <v>2433787.0344000007</v>
      </c>
      <c r="W26" s="163">
        <f>Sectors_I!W26</f>
        <v>1003552.5155</v>
      </c>
      <c r="X26" s="163">
        <f>Sectors_I!X26</f>
        <v>1068262.6459000001</v>
      </c>
      <c r="Y26" s="163">
        <f>Sectors_I!Y26</f>
        <v>2071815.1614000001</v>
      </c>
      <c r="Z26" s="163">
        <f>Sectors_I!Z26</f>
        <v>0</v>
      </c>
      <c r="AA26" s="163">
        <f>Sectors_I!AA26</f>
        <v>0</v>
      </c>
      <c r="AB26" s="163">
        <f>Sectors_I!AB26</f>
        <v>0</v>
      </c>
    </row>
    <row r="27" spans="1:28" x14ac:dyDescent="0.3">
      <c r="A27" s="103" t="s">
        <v>133</v>
      </c>
      <c r="B27" s="159">
        <f>Sectors_I!B27</f>
        <v>699284844.72583199</v>
      </c>
      <c r="C27" s="159">
        <f>Sectors_I!C27</f>
        <v>465320752.50167429</v>
      </c>
      <c r="D27" s="159">
        <f>Sectors_I!D27</f>
        <v>1164605597.2275071</v>
      </c>
      <c r="E27" s="160">
        <f>Sectors_I!E27</f>
        <v>6164137.7544129705</v>
      </c>
      <c r="F27" s="160">
        <f>Sectors_I!F27</f>
        <v>12817684.257039681</v>
      </c>
      <c r="G27" s="160">
        <f>Sectors_I!G27</f>
        <v>18981822.011552639</v>
      </c>
      <c r="H27" s="110">
        <f>Sectors_I!H27</f>
        <v>0.12189700000000001</v>
      </c>
      <c r="I27" s="106">
        <f>Sectors_I!I27</f>
        <v>8.2429698665627299E-2</v>
      </c>
      <c r="J27" s="110">
        <f>Sectors_I!J27</f>
        <v>0.106044</v>
      </c>
      <c r="K27" s="107">
        <f>Sectors_I!K27</f>
        <v>67.271299999999997</v>
      </c>
      <c r="L27" s="107">
        <f>Sectors_I!L27</f>
        <v>103.57904230943902</v>
      </c>
      <c r="M27" s="107">
        <f>Sectors_I!M27</f>
        <v>81.852599999999995</v>
      </c>
      <c r="N27" s="163">
        <f>Sectors_I!N27</f>
        <v>6436802.8297000006</v>
      </c>
      <c r="O27" s="163">
        <f>Sectors_I!O27</f>
        <v>24467493.9067</v>
      </c>
      <c r="P27" s="163">
        <f>Sectors_I!P27</f>
        <v>30904296.736500002</v>
      </c>
      <c r="Q27" s="163">
        <f>Sectors_I!Q27</f>
        <v>662552367.19303203</v>
      </c>
      <c r="R27" s="163">
        <f>Sectors_I!R27</f>
        <v>405370697.33010429</v>
      </c>
      <c r="S27" s="163">
        <f>Sectors_I!S27</f>
        <v>1067923064.5231371</v>
      </c>
      <c r="T27" s="163">
        <f>Sectors_I!T27</f>
        <v>20260278.120099999</v>
      </c>
      <c r="U27" s="163">
        <f>Sectors_I!U27</f>
        <v>26737918.397369996</v>
      </c>
      <c r="V27" s="163">
        <f>Sectors_I!V27</f>
        <v>46998196.517370008</v>
      </c>
      <c r="W27" s="163">
        <f>Sectors_I!W27</f>
        <v>16470935.149799999</v>
      </c>
      <c r="X27" s="163">
        <f>Sectors_I!X27</f>
        <v>33212136.774200004</v>
      </c>
      <c r="Y27" s="163">
        <f>Sectors_I!Y27</f>
        <v>49683071.924099997</v>
      </c>
      <c r="Z27" s="163">
        <f>Sectors_I!Z27</f>
        <v>1264.2628999999999</v>
      </c>
      <c r="AA27" s="163">
        <f>Sectors_I!AA27</f>
        <v>0</v>
      </c>
      <c r="AB27" s="163">
        <f>Sectors_I!AB27</f>
        <v>1264.2628999999999</v>
      </c>
    </row>
    <row r="28" spans="1:28" x14ac:dyDescent="0.3">
      <c r="A28" s="103" t="s">
        <v>134</v>
      </c>
      <c r="B28" s="159">
        <f>Sectors_I!B28</f>
        <v>90590676.072605193</v>
      </c>
      <c r="C28" s="159">
        <f>Sectors_I!C28</f>
        <v>61650556.576364614</v>
      </c>
      <c r="D28" s="159">
        <f>Sectors_I!D28</f>
        <v>152241232.64896989</v>
      </c>
      <c r="E28" s="160">
        <f>Sectors_I!E28</f>
        <v>501688.65857979003</v>
      </c>
      <c r="F28" s="160">
        <f>Sectors_I!F28</f>
        <v>245989.73963182</v>
      </c>
      <c r="G28" s="160">
        <f>Sectors_I!G28</f>
        <v>747678.39821160003</v>
      </c>
      <c r="H28" s="110">
        <f>Sectors_I!H28</f>
        <v>0.12617300000000001</v>
      </c>
      <c r="I28" s="106">
        <f>Sectors_I!I28</f>
        <v>8.1099138268037788E-2</v>
      </c>
      <c r="J28" s="110">
        <f>Sectors_I!J28</f>
        <v>0.107891</v>
      </c>
      <c r="K28" s="107">
        <f>Sectors_I!K28</f>
        <v>59.715000000000003</v>
      </c>
      <c r="L28" s="107">
        <f>Sectors_I!L28</f>
        <v>84.905896471040862</v>
      </c>
      <c r="M28" s="107">
        <f>Sectors_I!M28</f>
        <v>69.913300000000007</v>
      </c>
      <c r="N28" s="163">
        <f>Sectors_I!N28</f>
        <v>156033.38260000001</v>
      </c>
      <c r="O28" s="163">
        <f>Sectors_I!O28</f>
        <v>10.5844</v>
      </c>
      <c r="P28" s="163">
        <f>Sectors_I!P28</f>
        <v>156043.967</v>
      </c>
      <c r="Q28" s="163">
        <f>Sectors_I!Q28</f>
        <v>89331173.973605201</v>
      </c>
      <c r="R28" s="163">
        <f>Sectors_I!R28</f>
        <v>59493766.875664614</v>
      </c>
      <c r="S28" s="163">
        <f>Sectors_I!S28</f>
        <v>148824940.84936991</v>
      </c>
      <c r="T28" s="163">
        <f>Sectors_I!T28</f>
        <v>1095932.5603</v>
      </c>
      <c r="U28" s="163">
        <f>Sectors_I!U28</f>
        <v>1070301.5031999999</v>
      </c>
      <c r="V28" s="163">
        <f>Sectors_I!V28</f>
        <v>2166234.0635000002</v>
      </c>
      <c r="W28" s="163">
        <f>Sectors_I!W28</f>
        <v>163569.5387</v>
      </c>
      <c r="X28" s="163">
        <f>Sectors_I!X28</f>
        <v>1086488.1975</v>
      </c>
      <c r="Y28" s="163">
        <f>Sectors_I!Y28</f>
        <v>1250057.7360999999</v>
      </c>
      <c r="Z28" s="163">
        <f>Sectors_I!Z28</f>
        <v>0</v>
      </c>
      <c r="AA28" s="163">
        <f>Sectors_I!AA28</f>
        <v>0</v>
      </c>
      <c r="AB28" s="163">
        <f>Sectors_I!AB28</f>
        <v>0</v>
      </c>
    </row>
    <row r="29" spans="1:28" x14ac:dyDescent="0.3">
      <c r="A29" s="103" t="s">
        <v>135</v>
      </c>
      <c r="B29" s="159">
        <f>Sectors_I!B29</f>
        <v>85153936.615268901</v>
      </c>
      <c r="C29" s="159">
        <f>Sectors_I!C29</f>
        <v>148209609.37302953</v>
      </c>
      <c r="D29" s="159">
        <f>Sectors_I!D29</f>
        <v>233363545.98829851</v>
      </c>
      <c r="E29" s="160">
        <f>Sectors_I!E29</f>
        <v>15974425.570043128</v>
      </c>
      <c r="F29" s="160">
        <f>Sectors_I!F29</f>
        <v>745900.78452714998</v>
      </c>
      <c r="G29" s="160">
        <f>Sectors_I!G29</f>
        <v>16720326.354570322</v>
      </c>
      <c r="H29" s="110">
        <f>Sectors_I!H29</f>
        <v>0.127472</v>
      </c>
      <c r="I29" s="106">
        <f>Sectors_I!I29</f>
        <v>0.11344633940083032</v>
      </c>
      <c r="J29" s="110">
        <f>Sectors_I!J29</f>
        <v>0.118062</v>
      </c>
      <c r="K29" s="107">
        <f>Sectors_I!K29</f>
        <v>54.861800000000002</v>
      </c>
      <c r="L29" s="107">
        <f>Sectors_I!L29</f>
        <v>71.610507741435967</v>
      </c>
      <c r="M29" s="107">
        <f>Sectors_I!M29</f>
        <v>66.099400000000003</v>
      </c>
      <c r="N29" s="163">
        <f>Sectors_I!N29</f>
        <v>0</v>
      </c>
      <c r="O29" s="163">
        <f>Sectors_I!O29</f>
        <v>0</v>
      </c>
      <c r="P29" s="163">
        <f>Sectors_I!P29</f>
        <v>0</v>
      </c>
      <c r="Q29" s="163">
        <f>Sectors_I!Q29</f>
        <v>67475675.048459306</v>
      </c>
      <c r="R29" s="163">
        <f>Sectors_I!R29</f>
        <v>146530639.35430431</v>
      </c>
      <c r="S29" s="163">
        <f>Sectors_I!S29</f>
        <v>214006314.40276372</v>
      </c>
      <c r="T29" s="163">
        <f>Sectors_I!T29</f>
        <v>129033.73020000001</v>
      </c>
      <c r="U29" s="163">
        <f>Sectors_I!U29</f>
        <v>760645.39280000003</v>
      </c>
      <c r="V29" s="163">
        <f>Sectors_I!V29</f>
        <v>889679.12300000002</v>
      </c>
      <c r="W29" s="163">
        <f>Sectors_I!W29</f>
        <v>17549227.836609598</v>
      </c>
      <c r="X29" s="163">
        <f>Sectors_I!X29</f>
        <v>918324.62592519983</v>
      </c>
      <c r="Y29" s="163">
        <f>Sectors_I!Y29</f>
        <v>18467552.4625348</v>
      </c>
      <c r="Z29" s="163">
        <f>Sectors_I!Z29</f>
        <v>0</v>
      </c>
      <c r="AA29" s="163">
        <f>Sectors_I!AA29</f>
        <v>0</v>
      </c>
      <c r="AB29" s="163">
        <f>Sectors_I!AB29</f>
        <v>0</v>
      </c>
    </row>
    <row r="30" spans="1:28" x14ac:dyDescent="0.3">
      <c r="A30" s="103" t="s">
        <v>136</v>
      </c>
      <c r="B30" s="159">
        <f>Sectors_I!B30</f>
        <v>1259053916.2253821</v>
      </c>
      <c r="C30" s="159">
        <f>Sectors_I!C30</f>
        <v>1694806320.8967152</v>
      </c>
      <c r="D30" s="159">
        <f>Sectors_I!D30</f>
        <v>2953860237.1219931</v>
      </c>
      <c r="E30" s="160">
        <f>Sectors_I!E30</f>
        <v>31838531.778198831</v>
      </c>
      <c r="F30" s="160">
        <f>Sectors_I!F30</f>
        <v>17822909.678919166</v>
      </c>
      <c r="G30" s="160">
        <f>Sectors_I!G30</f>
        <v>49661441.457017995</v>
      </c>
      <c r="H30" s="110">
        <f>Sectors_I!H30</f>
        <v>0.14346800000000001</v>
      </c>
      <c r="I30" s="106">
        <f>Sectors_I!I30</f>
        <v>8.4734230333482777E-2</v>
      </c>
      <c r="J30" s="110">
        <f>Sectors_I!J30</f>
        <v>0.109608</v>
      </c>
      <c r="K30" s="107">
        <f>Sectors_I!K30</f>
        <v>68.766999999999996</v>
      </c>
      <c r="L30" s="107">
        <f>Sectors_I!L30</f>
        <v>92.226672564974749</v>
      </c>
      <c r="M30" s="107">
        <f>Sectors_I!M30</f>
        <v>82.193399999999997</v>
      </c>
      <c r="N30" s="163">
        <f>Sectors_I!N30</f>
        <v>19088115.353399999</v>
      </c>
      <c r="O30" s="163">
        <f>Sectors_I!O30</f>
        <v>25086833.634089999</v>
      </c>
      <c r="P30" s="163">
        <f>Sectors_I!P30</f>
        <v>44174948.987389997</v>
      </c>
      <c r="Q30" s="163">
        <f>Sectors_I!Q30</f>
        <v>1174819323.7041819</v>
      </c>
      <c r="R30" s="163">
        <f>Sectors_I!R30</f>
        <v>1580752462.9367766</v>
      </c>
      <c r="S30" s="163">
        <f>Sectors_I!S30</f>
        <v>2755571786.6407547</v>
      </c>
      <c r="T30" s="163">
        <f>Sectors_I!T30</f>
        <v>52815379.704900011</v>
      </c>
      <c r="U30" s="163">
        <f>Sectors_I!U30</f>
        <v>66942645.801130712</v>
      </c>
      <c r="V30" s="163">
        <f>Sectors_I!V30</f>
        <v>119758025.50603071</v>
      </c>
      <c r="W30" s="163">
        <f>Sectors_I!W30</f>
        <v>30973658.136100002</v>
      </c>
      <c r="X30" s="163">
        <f>Sectors_I!X30</f>
        <v>42396335.393277712</v>
      </c>
      <c r="Y30" s="163">
        <f>Sectors_I!Y30</f>
        <v>73369993.529477715</v>
      </c>
      <c r="Z30" s="163">
        <f>Sectors_I!Z30</f>
        <v>445554.6802</v>
      </c>
      <c r="AA30" s="163">
        <f>Sectors_I!AA30</f>
        <v>4714876.7655300004</v>
      </c>
      <c r="AB30" s="163">
        <f>Sectors_I!AB30</f>
        <v>5160431.4457299998</v>
      </c>
    </row>
    <row r="31" spans="1:28" x14ac:dyDescent="0.3">
      <c r="A31" s="103" t="s">
        <v>137</v>
      </c>
      <c r="B31" s="159">
        <f>Sectors_I!B31</f>
        <v>2807056762.0261326</v>
      </c>
      <c r="C31" s="159">
        <f>Sectors_I!C31</f>
        <v>385212886.49278903</v>
      </c>
      <c r="D31" s="159">
        <f>Sectors_I!D31</f>
        <v>3192269648.5189242</v>
      </c>
      <c r="E31" s="160">
        <f>Sectors_I!E31</f>
        <v>78062935.158827439</v>
      </c>
      <c r="F31" s="160">
        <f>Sectors_I!F31</f>
        <v>11940187.666045701</v>
      </c>
      <c r="G31" s="160">
        <f>Sectors_I!G31</f>
        <v>90003122.824773133</v>
      </c>
      <c r="H31" s="110">
        <f>Sectors_I!H31</f>
        <v>0.149753</v>
      </c>
      <c r="I31" s="106">
        <f>Sectors_I!I31</f>
        <v>8.6308179957572589E-2</v>
      </c>
      <c r="J31" s="110">
        <f>Sectors_I!J31</f>
        <v>0.14241200000000001</v>
      </c>
      <c r="K31" s="107">
        <f>Sectors_I!K31</f>
        <v>58.377200000000002</v>
      </c>
      <c r="L31" s="107">
        <f>Sectors_I!L31</f>
        <v>82.10108355450717</v>
      </c>
      <c r="M31" s="107">
        <f>Sectors_I!M31</f>
        <v>61.2791</v>
      </c>
      <c r="N31" s="163">
        <f>Sectors_I!N31</f>
        <v>81620493.877599984</v>
      </c>
      <c r="O31" s="163">
        <f>Sectors_I!O31</f>
        <v>22129011.377935</v>
      </c>
      <c r="P31" s="163">
        <f>Sectors_I!P31</f>
        <v>103749505.25553499</v>
      </c>
      <c r="Q31" s="163">
        <f>Sectors_I!Q31</f>
        <v>2596112224.2026873</v>
      </c>
      <c r="R31" s="163">
        <f>Sectors_I!R31</f>
        <v>327635826.77659905</v>
      </c>
      <c r="S31" s="163">
        <f>Sectors_I!S31</f>
        <v>2923748050.9792891</v>
      </c>
      <c r="T31" s="163">
        <f>Sectors_I!T31</f>
        <v>107610054.22564517</v>
      </c>
      <c r="U31" s="163">
        <f>Sectors_I!U31</f>
        <v>30612118.025815003</v>
      </c>
      <c r="V31" s="163">
        <f>Sectors_I!V31</f>
        <v>138222172.25146019</v>
      </c>
      <c r="W31" s="163">
        <f>Sectors_I!W31</f>
        <v>100276606.4804</v>
      </c>
      <c r="X31" s="163">
        <f>Sectors_I!X31</f>
        <v>25065556.661635</v>
      </c>
      <c r="Y31" s="163">
        <f>Sectors_I!Y31</f>
        <v>125342163.14203499</v>
      </c>
      <c r="Z31" s="163">
        <f>Sectors_I!Z31</f>
        <v>3057877.1174000003</v>
      </c>
      <c r="AA31" s="163">
        <f>Sectors_I!AA31</f>
        <v>1899385.02874</v>
      </c>
      <c r="AB31" s="163">
        <f>Sectors_I!AB31</f>
        <v>4957262.1461399999</v>
      </c>
    </row>
    <row r="32" spans="1:28" x14ac:dyDescent="0.3">
      <c r="A32" s="103" t="s">
        <v>192</v>
      </c>
      <c r="B32" s="159">
        <f>Sectors_I!B32</f>
        <v>103889550.767434</v>
      </c>
      <c r="C32" s="159">
        <f>Sectors_I!C32</f>
        <v>140364152.60920438</v>
      </c>
      <c r="D32" s="159">
        <f>Sectors_I!D32</f>
        <v>244253703.37673831</v>
      </c>
      <c r="E32" s="160">
        <f>Sectors_I!E32</f>
        <v>3450198.8686728701</v>
      </c>
      <c r="F32" s="160">
        <f>Sectors_I!F32</f>
        <v>2552031.3958899202</v>
      </c>
      <c r="G32" s="160">
        <f>Sectors_I!G32</f>
        <v>6002230.26456278</v>
      </c>
      <c r="H32" s="110">
        <f>Sectors_I!H32</f>
        <v>0.15771299999999999</v>
      </c>
      <c r="I32" s="106">
        <f>Sectors_I!I32</f>
        <v>7.9414244911268222E-2</v>
      </c>
      <c r="J32" s="110">
        <f>Sectors_I!J32</f>
        <v>0.111858</v>
      </c>
      <c r="K32" s="107">
        <f>Sectors_I!K32</f>
        <v>62.946599999999997</v>
      </c>
      <c r="L32" s="107">
        <f>Sectors_I!L32</f>
        <v>62.523079642098146</v>
      </c>
      <c r="M32" s="107">
        <f>Sectors_I!M32</f>
        <v>62.702800000000003</v>
      </c>
      <c r="N32" s="163">
        <f>Sectors_I!N32</f>
        <v>2395288.5767999999</v>
      </c>
      <c r="O32" s="163">
        <f>Sectors_I!O32</f>
        <v>6775146.2523850007</v>
      </c>
      <c r="P32" s="163">
        <f>Sectors_I!P32</f>
        <v>9170434.8291849997</v>
      </c>
      <c r="Q32" s="163">
        <f>Sectors_I!Q32</f>
        <v>96337181.585833997</v>
      </c>
      <c r="R32" s="163">
        <f>Sectors_I!R32</f>
        <v>131244922.40702437</v>
      </c>
      <c r="S32" s="163">
        <f>Sectors_I!S32</f>
        <v>227582103.99295831</v>
      </c>
      <c r="T32" s="163">
        <f>Sectors_I!T32</f>
        <v>3038985.1317999996</v>
      </c>
      <c r="U32" s="163">
        <f>Sectors_I!U32</f>
        <v>390428.98529999994</v>
      </c>
      <c r="V32" s="163">
        <f>Sectors_I!V32</f>
        <v>3429414.1170999995</v>
      </c>
      <c r="W32" s="163">
        <f>Sectors_I!W32</f>
        <v>4502213.1298000002</v>
      </c>
      <c r="X32" s="163">
        <f>Sectors_I!X32</f>
        <v>7936637.9510199986</v>
      </c>
      <c r="Y32" s="163">
        <f>Sectors_I!Y32</f>
        <v>12438851.080820002</v>
      </c>
      <c r="Z32" s="163">
        <f>Sectors_I!Z32</f>
        <v>11170.92</v>
      </c>
      <c r="AA32" s="163">
        <f>Sectors_I!AA32</f>
        <v>792163.26586000004</v>
      </c>
      <c r="AB32" s="163">
        <f>Sectors_I!AB32</f>
        <v>803334.18586000009</v>
      </c>
    </row>
    <row r="33" spans="1:28" x14ac:dyDescent="0.3">
      <c r="A33" s="112" t="s">
        <v>224</v>
      </c>
      <c r="B33" s="159">
        <f>Sectors_I!B33</f>
        <v>175874937.81903759</v>
      </c>
      <c r="C33" s="159">
        <f>Sectors_I!C33</f>
        <v>501588175.40068531</v>
      </c>
      <c r="D33" s="159">
        <f>Sectors_I!D33</f>
        <v>677463113.21972287</v>
      </c>
      <c r="E33" s="160">
        <f>Sectors_I!E33</f>
        <v>5250299.8919285098</v>
      </c>
      <c r="F33" s="160">
        <f>Sectors_I!F33</f>
        <v>13898955.31085174</v>
      </c>
      <c r="G33" s="160">
        <f>Sectors_I!G33</f>
        <v>19149255.20278025</v>
      </c>
      <c r="H33" s="110">
        <f>Sectors_I!H33</f>
        <v>0.12576699999999999</v>
      </c>
      <c r="I33" s="106">
        <f>Sectors_I!I33</f>
        <v>8.901230281191401E-2</v>
      </c>
      <c r="J33" s="110">
        <f>Sectors_I!J33</f>
        <v>9.8439499999999999E-2</v>
      </c>
      <c r="K33" s="107">
        <f>Sectors_I!K33</f>
        <v>55.152500000000003</v>
      </c>
      <c r="L33" s="107">
        <f>Sectors_I!L33</f>
        <v>63.093971579325</v>
      </c>
      <c r="M33" s="107">
        <f>Sectors_I!M33</f>
        <v>61.043599999999998</v>
      </c>
      <c r="N33" s="163">
        <f>Sectors_I!N33</f>
        <v>611710.9</v>
      </c>
      <c r="O33" s="163">
        <f>Sectors_I!O33</f>
        <v>19382429.075100001</v>
      </c>
      <c r="P33" s="163">
        <f>Sectors_I!P33</f>
        <v>19994139.974999998</v>
      </c>
      <c r="Q33" s="163">
        <f>Sectors_I!Q33</f>
        <v>133129359.41953757</v>
      </c>
      <c r="R33" s="163">
        <f>Sectors_I!R33</f>
        <v>375461871.12788534</v>
      </c>
      <c r="S33" s="163">
        <f>Sectors_I!S33</f>
        <v>508591230.54732287</v>
      </c>
      <c r="T33" s="163">
        <f>Sectors_I!T33</f>
        <v>38832477.18</v>
      </c>
      <c r="U33" s="163">
        <f>Sectors_I!U33</f>
        <v>105060561.59830001</v>
      </c>
      <c r="V33" s="163">
        <f>Sectors_I!V33</f>
        <v>143893038.77829999</v>
      </c>
      <c r="W33" s="163">
        <f>Sectors_I!W33</f>
        <v>3913101.2194999997</v>
      </c>
      <c r="X33" s="163">
        <f>Sectors_I!X33</f>
        <v>20109779.284500003</v>
      </c>
      <c r="Y33" s="163">
        <f>Sectors_I!Y33</f>
        <v>24022880.504099999</v>
      </c>
      <c r="Z33" s="163">
        <f>Sectors_I!Z33</f>
        <v>0</v>
      </c>
      <c r="AA33" s="163">
        <f>Sectors_I!AA33</f>
        <v>955963.39</v>
      </c>
      <c r="AB33" s="163">
        <f>Sectors_I!AB33</f>
        <v>955963.39</v>
      </c>
    </row>
    <row r="34" spans="1:28" x14ac:dyDescent="0.3">
      <c r="A34" s="104" t="s">
        <v>138</v>
      </c>
      <c r="B34" s="159">
        <f>Sectors_I!B34</f>
        <v>17314502224.90712</v>
      </c>
      <c r="C34" s="159">
        <f>Sectors_I!C34</f>
        <v>5601242247.2398787</v>
      </c>
      <c r="D34" s="159">
        <f>Sectors_I!D34</f>
        <v>22915744472.147015</v>
      </c>
      <c r="E34" s="160">
        <f>Sectors_I!E34</f>
        <v>447631592.38598782</v>
      </c>
      <c r="F34" s="160">
        <f>Sectors_I!F34</f>
        <v>40922647.664702222</v>
      </c>
      <c r="G34" s="160">
        <f>Sectors_I!G34</f>
        <v>488554240.05069017</v>
      </c>
      <c r="H34" s="110">
        <f>Sectors_I!H34</f>
        <v>0.15339</v>
      </c>
      <c r="I34" s="106">
        <f>Sectors_I!I34</f>
        <v>6.9342828792562775E-2</v>
      </c>
      <c r="J34" s="110">
        <f>Sectors_I!J34</f>
        <v>0.13326299999999999</v>
      </c>
      <c r="K34" s="107">
        <f>Sectors_I!K34</f>
        <v>94.8613</v>
      </c>
      <c r="L34" s="107">
        <f>Sectors_I!L34</f>
        <v>137.63032830863148</v>
      </c>
      <c r="M34" s="107">
        <f>Sectors_I!M34</f>
        <v>105.184</v>
      </c>
      <c r="N34" s="163">
        <f>Sectors_I!N34</f>
        <v>225523220.41228709</v>
      </c>
      <c r="O34" s="163">
        <f>Sectors_I!O34</f>
        <v>58415491.626281001</v>
      </c>
      <c r="P34" s="163">
        <f>Sectors_I!P34</f>
        <v>283938712.03856814</v>
      </c>
      <c r="Q34" s="163">
        <f>Sectors_I!Q34</f>
        <v>16072733427.891644</v>
      </c>
      <c r="R34" s="163">
        <f>Sectors_I!R34</f>
        <v>5240705747.4052458</v>
      </c>
      <c r="S34" s="163">
        <f>Sectors_I!S34</f>
        <v>21313439175.297005</v>
      </c>
      <c r="T34" s="163">
        <f>Sectors_I!T34</f>
        <v>815901219.95962</v>
      </c>
      <c r="U34" s="163">
        <f>Sectors_I!U34</f>
        <v>248213486.21462482</v>
      </c>
      <c r="V34" s="163">
        <f>Sectors_I!V34</f>
        <v>1064114706.174145</v>
      </c>
      <c r="W34" s="163">
        <f>Sectors_I!W34</f>
        <v>364089091.19505769</v>
      </c>
      <c r="X34" s="163">
        <f>Sectors_I!X34</f>
        <v>90731004.472422853</v>
      </c>
      <c r="Y34" s="163">
        <f>Sectors_I!Y34</f>
        <v>454820095.66748059</v>
      </c>
      <c r="Z34" s="163">
        <f>Sectors_I!Z34</f>
        <v>61778485.860799998</v>
      </c>
      <c r="AA34" s="163">
        <f>Sectors_I!AA34</f>
        <v>21592009.147585999</v>
      </c>
      <c r="AB34" s="163">
        <f>Sectors_I!AB34</f>
        <v>83370495.008386001</v>
      </c>
    </row>
    <row r="35" spans="1:28" x14ac:dyDescent="0.3">
      <c r="A35" s="103" t="s">
        <v>139</v>
      </c>
      <c r="B35" s="159">
        <f>Sectors_I!B35</f>
        <v>122638488.62460935</v>
      </c>
      <c r="C35" s="159">
        <f>Sectors_I!C35</f>
        <v>62240892.306061827</v>
      </c>
      <c r="D35" s="159">
        <f>Sectors_I!D35</f>
        <v>184879380.93067124</v>
      </c>
      <c r="E35" s="160">
        <f>Sectors_I!E35</f>
        <v>3270165.8496049494</v>
      </c>
      <c r="F35" s="160">
        <f>Sectors_I!F35</f>
        <v>1510589.67327784</v>
      </c>
      <c r="G35" s="160">
        <f>Sectors_I!G35</f>
        <v>4780755.522882781</v>
      </c>
      <c r="H35" s="110">
        <f>Sectors_I!H35</f>
        <v>0.160105</v>
      </c>
      <c r="I35" s="106">
        <f>Sectors_I!I35</f>
        <v>8.9222486333967427E-2</v>
      </c>
      <c r="J35" s="110">
        <f>Sectors_I!J35</f>
        <v>0.136404</v>
      </c>
      <c r="K35" s="107">
        <f>Sectors_I!K35</f>
        <v>56.221299999999999</v>
      </c>
      <c r="L35" s="107">
        <f>Sectors_I!L35</f>
        <v>58.391464540849746</v>
      </c>
      <c r="M35" s="107">
        <f>Sectors_I!M35</f>
        <v>56.9482</v>
      </c>
      <c r="N35" s="163">
        <f>Sectors_I!N35</f>
        <v>989138.12150000012</v>
      </c>
      <c r="O35" s="163">
        <f>Sectors_I!O35</f>
        <v>484521.0197</v>
      </c>
      <c r="P35" s="163">
        <f>Sectors_I!P35</f>
        <v>1473659.1413000003</v>
      </c>
      <c r="Q35" s="163">
        <f>Sectors_I!Q35</f>
        <v>115466183.83192649</v>
      </c>
      <c r="R35" s="163">
        <f>Sectors_I!R35</f>
        <v>58282506.297561824</v>
      </c>
      <c r="S35" s="163">
        <f>Sectors_I!S35</f>
        <v>173748690.12938836</v>
      </c>
      <c r="T35" s="163">
        <f>Sectors_I!T35</f>
        <v>5124324.9035</v>
      </c>
      <c r="U35" s="163">
        <f>Sectors_I!U35</f>
        <v>3248234.5743000004</v>
      </c>
      <c r="V35" s="163">
        <f>Sectors_I!V35</f>
        <v>8372559.4777999986</v>
      </c>
      <c r="W35" s="163">
        <f>Sectors_I!W35</f>
        <v>1923050.1491828598</v>
      </c>
      <c r="X35" s="163">
        <f>Sectors_I!X35</f>
        <v>710151.43420000002</v>
      </c>
      <c r="Y35" s="163">
        <f>Sectors_I!Y35</f>
        <v>2633201.5834828601</v>
      </c>
      <c r="Z35" s="163">
        <f>Sectors_I!Z35</f>
        <v>124929.74</v>
      </c>
      <c r="AA35" s="163">
        <f>Sectors_I!AA35</f>
        <v>0</v>
      </c>
      <c r="AB35" s="163">
        <f>Sectors_I!AB35</f>
        <v>124929.74</v>
      </c>
    </row>
    <row r="36" spans="1:28" x14ac:dyDescent="0.3">
      <c r="A36" s="103" t="s">
        <v>140</v>
      </c>
      <c r="B36" s="159">
        <f>Sectors_I!B36</f>
        <v>9035396605.5160522</v>
      </c>
      <c r="C36" s="159">
        <f>Sectors_I!C36</f>
        <v>1288633063.2073457</v>
      </c>
      <c r="D36" s="159">
        <f>Sectors_I!D36</f>
        <v>10324029668.723402</v>
      </c>
      <c r="E36" s="160">
        <f>Sectors_I!E36</f>
        <v>343767599.17150211</v>
      </c>
      <c r="F36" s="160">
        <f>Sectors_I!F36</f>
        <v>7754630.2865803707</v>
      </c>
      <c r="G36" s="160">
        <f>Sectors_I!G36</f>
        <v>351522229.45808262</v>
      </c>
      <c r="H36" s="110">
        <f>Sectors_I!H36</f>
        <v>0.17172299999999999</v>
      </c>
      <c r="I36" s="106">
        <f>Sectors_I!I36</f>
        <v>6.810497331303017E-2</v>
      </c>
      <c r="J36" s="110">
        <f>Sectors_I!J36</f>
        <v>0.15921399999999999</v>
      </c>
      <c r="K36" s="107">
        <f>Sectors_I!K36</f>
        <v>62.255099999999999</v>
      </c>
      <c r="L36" s="107">
        <f>Sectors_I!L36</f>
        <v>73.811884069133725</v>
      </c>
      <c r="M36" s="107">
        <f>Sectors_I!M36</f>
        <v>63.678100000000001</v>
      </c>
      <c r="N36" s="163">
        <f>Sectors_I!N36</f>
        <v>143860294.1517871</v>
      </c>
      <c r="O36" s="163">
        <f>Sectors_I!O36</f>
        <v>10212617.405990001</v>
      </c>
      <c r="P36" s="163">
        <f>Sectors_I!P36</f>
        <v>154072911.55767712</v>
      </c>
      <c r="Q36" s="163">
        <f>Sectors_I!Q36</f>
        <v>8340023099.7836046</v>
      </c>
      <c r="R36" s="163">
        <f>Sectors_I!R36</f>
        <v>1235352375.6748781</v>
      </c>
      <c r="S36" s="163">
        <f>Sectors_I!S36</f>
        <v>9575375475.4584866</v>
      </c>
      <c r="T36" s="163">
        <f>Sectors_I!T36</f>
        <v>434597287.30737257</v>
      </c>
      <c r="U36" s="163">
        <f>Sectors_I!U36</f>
        <v>32619601.899344817</v>
      </c>
      <c r="V36" s="163">
        <f>Sectors_I!V36</f>
        <v>467216889.20661736</v>
      </c>
      <c r="W36" s="163">
        <f>Sectors_I!W36</f>
        <v>233430162.42577487</v>
      </c>
      <c r="X36" s="163">
        <f>Sectors_I!X36</f>
        <v>16692629.605622852</v>
      </c>
      <c r="Y36" s="163">
        <f>Sectors_I!Y36</f>
        <v>250122792.03149772</v>
      </c>
      <c r="Z36" s="163">
        <f>Sectors_I!Z36</f>
        <v>27346055.999299996</v>
      </c>
      <c r="AA36" s="163">
        <f>Sectors_I!AA36</f>
        <v>3968456.0274999999</v>
      </c>
      <c r="AB36" s="163">
        <f>Sectors_I!AB36</f>
        <v>31314512.026799999</v>
      </c>
    </row>
    <row r="37" spans="1:28" x14ac:dyDescent="0.3">
      <c r="A37" s="103" t="s">
        <v>225</v>
      </c>
      <c r="B37" s="159">
        <f>Sectors_I!B37</f>
        <v>548930.25650000002</v>
      </c>
      <c r="C37" s="159">
        <f>Sectors_I!C37</f>
        <v>0</v>
      </c>
      <c r="D37" s="159">
        <f>Sectors_I!D37</f>
        <v>548930.25650000002</v>
      </c>
      <c r="E37" s="160">
        <f>Sectors_I!E37</f>
        <v>204413.40117154</v>
      </c>
      <c r="F37" s="160">
        <f>Sectors_I!F37</f>
        <v>0</v>
      </c>
      <c r="G37" s="160">
        <f>Sectors_I!G37</f>
        <v>204413.40117154</v>
      </c>
      <c r="H37" s="110">
        <f>Sectors_I!H37</f>
        <v>0.248445</v>
      </c>
      <c r="I37" s="106" t="str">
        <f>Sectors_I!I37</f>
        <v/>
      </c>
      <c r="J37" s="110">
        <f>Sectors_I!J37</f>
        <v>0.248445</v>
      </c>
      <c r="K37" s="107">
        <f>Sectors_I!K37</f>
        <v>45.898600000000002</v>
      </c>
      <c r="L37" s="107" t="str">
        <f>Sectors_I!L37</f>
        <v/>
      </c>
      <c r="M37" s="107">
        <f>Sectors_I!M37</f>
        <v>45.898600000000002</v>
      </c>
      <c r="N37" s="163">
        <f>Sectors_I!N37</f>
        <v>97853.971600000004</v>
      </c>
      <c r="O37" s="163">
        <f>Sectors_I!O37</f>
        <v>0</v>
      </c>
      <c r="P37" s="163">
        <f>Sectors_I!P37</f>
        <v>97853.971600000004</v>
      </c>
      <c r="Q37" s="163">
        <f>Sectors_I!Q37</f>
        <v>170905.06620000003</v>
      </c>
      <c r="R37" s="163">
        <f>Sectors_I!R37</f>
        <v>0</v>
      </c>
      <c r="S37" s="163">
        <f>Sectors_I!S37</f>
        <v>170905.06620000003</v>
      </c>
      <c r="T37" s="163">
        <f>Sectors_I!T37</f>
        <v>158535.75949999999</v>
      </c>
      <c r="U37" s="163">
        <f>Sectors_I!U37</f>
        <v>0</v>
      </c>
      <c r="V37" s="163">
        <f>Sectors_I!V37</f>
        <v>158535.75949999999</v>
      </c>
      <c r="W37" s="163">
        <f>Sectors_I!W37</f>
        <v>213220.82690000001</v>
      </c>
      <c r="X37" s="163">
        <f>Sectors_I!X37</f>
        <v>0</v>
      </c>
      <c r="Y37" s="163">
        <f>Sectors_I!Y37</f>
        <v>213220.82690000001</v>
      </c>
      <c r="Z37" s="163">
        <f>Sectors_I!Z37</f>
        <v>6268.6039000000001</v>
      </c>
      <c r="AA37" s="163">
        <f>Sectors_I!AA37</f>
        <v>0</v>
      </c>
      <c r="AB37" s="163">
        <f>Sectors_I!AB37</f>
        <v>6268.6039000000001</v>
      </c>
    </row>
    <row r="38" spans="1:28" x14ac:dyDescent="0.3">
      <c r="A38" s="103" t="s">
        <v>141</v>
      </c>
      <c r="B38" s="159">
        <f>Sectors_I!B38</f>
        <v>396893498.76528162</v>
      </c>
      <c r="C38" s="159">
        <f>Sectors_I!C38</f>
        <v>14.6251</v>
      </c>
      <c r="D38" s="159">
        <f>Sectors_I!D38</f>
        <v>396893513.39038157</v>
      </c>
      <c r="E38" s="160">
        <f>Sectors_I!E38</f>
        <v>14566211.647518679</v>
      </c>
      <c r="F38" s="160">
        <f>Sectors_I!F38</f>
        <v>0</v>
      </c>
      <c r="G38" s="160">
        <f>Sectors_I!G38</f>
        <v>14566211.647518679</v>
      </c>
      <c r="H38" s="110">
        <f>Sectors_I!H38</f>
        <v>0.11891500000000001</v>
      </c>
      <c r="I38" s="106" t="str">
        <f>Sectors_I!I38</f>
        <v/>
      </c>
      <c r="J38" s="110">
        <f>Sectors_I!J38</f>
        <v>0.11891500000000001</v>
      </c>
      <c r="K38" s="107">
        <f>Sectors_I!K38</f>
        <v>17.405899999999999</v>
      </c>
      <c r="L38" s="107" t="str">
        <f>Sectors_I!L38</f>
        <v/>
      </c>
      <c r="M38" s="107">
        <f>Sectors_I!M38</f>
        <v>17.405899999999999</v>
      </c>
      <c r="N38" s="163">
        <f>Sectors_I!N38</f>
        <v>5605262.8805</v>
      </c>
      <c r="O38" s="163">
        <f>Sectors_I!O38</f>
        <v>0</v>
      </c>
      <c r="P38" s="163">
        <f>Sectors_I!P38</f>
        <v>5605262.8805</v>
      </c>
      <c r="Q38" s="163">
        <f>Sectors_I!Q38</f>
        <v>381010207.85868162</v>
      </c>
      <c r="R38" s="163">
        <f>Sectors_I!R38</f>
        <v>14.6251</v>
      </c>
      <c r="S38" s="163">
        <f>Sectors_I!S38</f>
        <v>381010222.48378158</v>
      </c>
      <c r="T38" s="163">
        <f>Sectors_I!T38</f>
        <v>9278201.1070000008</v>
      </c>
      <c r="U38" s="163">
        <f>Sectors_I!U38</f>
        <v>0</v>
      </c>
      <c r="V38" s="163">
        <f>Sectors_I!V38</f>
        <v>9278201.1070000008</v>
      </c>
      <c r="W38" s="163">
        <f>Sectors_I!W38</f>
        <v>6605089.7995999996</v>
      </c>
      <c r="X38" s="163">
        <f>Sectors_I!X38</f>
        <v>0</v>
      </c>
      <c r="Y38" s="163">
        <f>Sectors_I!Y38</f>
        <v>6605089.7995999996</v>
      </c>
      <c r="Z38" s="163">
        <f>Sectors_I!Z38</f>
        <v>0</v>
      </c>
      <c r="AA38" s="163">
        <f>Sectors_I!AA38</f>
        <v>0</v>
      </c>
      <c r="AB38" s="163">
        <f>Sectors_I!AB38</f>
        <v>0</v>
      </c>
    </row>
    <row r="39" spans="1:28" x14ac:dyDescent="0.3">
      <c r="A39" s="103" t="s">
        <v>142</v>
      </c>
      <c r="B39" s="159">
        <f>Sectors_I!B39</f>
        <v>67701005.955100015</v>
      </c>
      <c r="C39" s="159">
        <f>Sectors_I!C39</f>
        <v>10227346.208672002</v>
      </c>
      <c r="D39" s="159">
        <f>Sectors_I!D39</f>
        <v>77928352.163772002</v>
      </c>
      <c r="E39" s="160">
        <f>Sectors_I!E39</f>
        <v>10579048.14642798</v>
      </c>
      <c r="F39" s="160">
        <f>Sectors_I!F39</f>
        <v>4359681.6764668403</v>
      </c>
      <c r="G39" s="160">
        <f>Sectors_I!G39</f>
        <v>14938729.822894819</v>
      </c>
      <c r="H39" s="110">
        <f>Sectors_I!H39</f>
        <v>0.155918</v>
      </c>
      <c r="I39" s="106">
        <f>Sectors_I!I39</f>
        <v>0.10635698860703539</v>
      </c>
      <c r="J39" s="110">
        <f>Sectors_I!J39</f>
        <v>0.15017800000000001</v>
      </c>
      <c r="K39" s="107">
        <f>Sectors_I!K39</f>
        <v>210.16300000000001</v>
      </c>
      <c r="L39" s="107">
        <f>Sectors_I!L39</f>
        <v>64.813359598888482</v>
      </c>
      <c r="M39" s="107">
        <f>Sectors_I!M39</f>
        <v>193.505</v>
      </c>
      <c r="N39" s="163">
        <f>Sectors_I!N39</f>
        <v>3116388.3992999997</v>
      </c>
      <c r="O39" s="163">
        <f>Sectors_I!O39</f>
        <v>2302914.8788600001</v>
      </c>
      <c r="P39" s="163">
        <f>Sectors_I!P39</f>
        <v>5419303.2781599993</v>
      </c>
      <c r="Q39" s="163">
        <f>Sectors_I!Q39</f>
        <v>52962671.748000018</v>
      </c>
      <c r="R39" s="163">
        <f>Sectors_I!R39</f>
        <v>5636335.7350720018</v>
      </c>
      <c r="S39" s="163">
        <f>Sectors_I!S39</f>
        <v>58599007.483072005</v>
      </c>
      <c r="T39" s="163">
        <f>Sectors_I!T39</f>
        <v>5550496.3986999989</v>
      </c>
      <c r="U39" s="163">
        <f>Sectors_I!U39</f>
        <v>352516.35820000002</v>
      </c>
      <c r="V39" s="163">
        <f>Sectors_I!V39</f>
        <v>5903012.7568999985</v>
      </c>
      <c r="W39" s="163">
        <f>Sectors_I!W39</f>
        <v>9187837.8083999995</v>
      </c>
      <c r="X39" s="163">
        <f>Sectors_I!X39</f>
        <v>4238494.1153999995</v>
      </c>
      <c r="Y39" s="163">
        <f>Sectors_I!Y39</f>
        <v>13426331.923800001</v>
      </c>
      <c r="Z39" s="163">
        <f>Sectors_I!Z39</f>
        <v>0</v>
      </c>
      <c r="AA39" s="163">
        <f>Sectors_I!AA39</f>
        <v>0</v>
      </c>
      <c r="AB39" s="163">
        <f>Sectors_I!AB39</f>
        <v>0</v>
      </c>
    </row>
    <row r="40" spans="1:28" x14ac:dyDescent="0.3">
      <c r="A40" s="103" t="s">
        <v>143</v>
      </c>
      <c r="B40" s="159">
        <f>Sectors_I!B40</f>
        <v>458318499.31330001</v>
      </c>
      <c r="C40" s="159">
        <f>Sectors_I!C40</f>
        <v>4850365.0583420005</v>
      </c>
      <c r="D40" s="159">
        <f>Sectors_I!D40</f>
        <v>463168864.37164205</v>
      </c>
      <c r="E40" s="160">
        <f>Sectors_I!E40</f>
        <v>25033985.27377218</v>
      </c>
      <c r="F40" s="160">
        <f>Sectors_I!F40</f>
        <v>1452803.3966861202</v>
      </c>
      <c r="G40" s="160">
        <f>Sectors_I!G40</f>
        <v>26486788.670458302</v>
      </c>
      <c r="H40" s="110">
        <f>Sectors_I!H40</f>
        <v>0.32801999999999998</v>
      </c>
      <c r="I40" s="106">
        <f>Sectors_I!I40</f>
        <v>0.34966286929780815</v>
      </c>
      <c r="J40" s="110">
        <f>Sectors_I!J40</f>
        <v>0.32824700000000001</v>
      </c>
      <c r="K40" s="107">
        <f>Sectors_I!K40</f>
        <v>217.864</v>
      </c>
      <c r="L40" s="107">
        <f>Sectors_I!L40</f>
        <v>98.767770284840054</v>
      </c>
      <c r="M40" s="107">
        <f>Sectors_I!M40</f>
        <v>216.624</v>
      </c>
      <c r="N40" s="163">
        <f>Sectors_I!N40</f>
        <v>11965941.689999999</v>
      </c>
      <c r="O40" s="163">
        <f>Sectors_I!O40</f>
        <v>1378287.7897000001</v>
      </c>
      <c r="P40" s="163">
        <f>Sectors_I!P40</f>
        <v>13344229.479699999</v>
      </c>
      <c r="Q40" s="163">
        <f>Sectors_I!Q40</f>
        <v>412294041.55330002</v>
      </c>
      <c r="R40" s="163">
        <f>Sectors_I!R40</f>
        <v>3276654.8350420003</v>
      </c>
      <c r="S40" s="163">
        <f>Sectors_I!S40</f>
        <v>415570696.38834208</v>
      </c>
      <c r="T40" s="163">
        <f>Sectors_I!T40</f>
        <v>31918026.505700003</v>
      </c>
      <c r="U40" s="163">
        <f>Sectors_I!U40</f>
        <v>183343.14290000001</v>
      </c>
      <c r="V40" s="163">
        <f>Sectors_I!V40</f>
        <v>32101369.648600001</v>
      </c>
      <c r="W40" s="163">
        <f>Sectors_I!W40</f>
        <v>14106431.2543</v>
      </c>
      <c r="X40" s="163">
        <f>Sectors_I!X40</f>
        <v>1390367.0803999999</v>
      </c>
      <c r="Y40" s="163">
        <f>Sectors_I!Y40</f>
        <v>15496798.334700001</v>
      </c>
      <c r="Z40" s="163">
        <f>Sectors_I!Z40</f>
        <v>0</v>
      </c>
      <c r="AA40" s="163">
        <f>Sectors_I!AA40</f>
        <v>0</v>
      </c>
      <c r="AB40" s="163">
        <f>Sectors_I!AB40</f>
        <v>0</v>
      </c>
    </row>
    <row r="41" spans="1:28" x14ac:dyDescent="0.3">
      <c r="A41" s="103" t="s">
        <v>144</v>
      </c>
      <c r="B41" s="159">
        <f>Sectors_I!B41</f>
        <v>6901255010.9298658</v>
      </c>
      <c r="C41" s="159">
        <f>Sectors_I!C41</f>
        <v>4234083344.4778471</v>
      </c>
      <c r="D41" s="159">
        <f>Sectors_I!D41</f>
        <v>11135338355.407713</v>
      </c>
      <c r="E41" s="160">
        <f>Sectors_I!E41</f>
        <v>48101189.131349906</v>
      </c>
      <c r="F41" s="160">
        <f>Sectors_I!F41</f>
        <v>25793580.099891044</v>
      </c>
      <c r="G41" s="160">
        <f>Sectors_I!G41</f>
        <v>73894769.231240928</v>
      </c>
      <c r="H41" s="110">
        <f>Sectors_I!H41</f>
        <v>0.118074</v>
      </c>
      <c r="I41" s="106">
        <f>Sectors_I!I41</f>
        <v>6.8993164246778441E-2</v>
      </c>
      <c r="J41" s="110">
        <f>Sectors_I!J41</f>
        <v>9.9645700000000004E-2</v>
      </c>
      <c r="K41" s="107">
        <f>Sectors_I!K41</f>
        <v>137.72999999999999</v>
      </c>
      <c r="L41" s="107">
        <f>Sectors_I!L41</f>
        <v>158.62837801475669</v>
      </c>
      <c r="M41" s="107">
        <f>Sectors_I!M41</f>
        <v>145.61199999999999</v>
      </c>
      <c r="N41" s="163">
        <f>Sectors_I!N41</f>
        <v>55072987.578699991</v>
      </c>
      <c r="O41" s="163">
        <f>Sectors_I!O41</f>
        <v>43982844.313990995</v>
      </c>
      <c r="P41" s="163">
        <f>Sectors_I!P41</f>
        <v>99055831.892691001</v>
      </c>
      <c r="Q41" s="163">
        <f>Sectors_I!Q41</f>
        <v>6453281058.8695183</v>
      </c>
      <c r="R41" s="163">
        <f>Sectors_I!R41</f>
        <v>3937044948.4300013</v>
      </c>
      <c r="S41" s="163">
        <f>Sectors_I!S41</f>
        <v>10390326007.299419</v>
      </c>
      <c r="T41" s="163">
        <f>Sectors_I!T41</f>
        <v>321633639.9685474</v>
      </c>
      <c r="U41" s="163">
        <f>Sectors_I!U41</f>
        <v>211795951.93950003</v>
      </c>
      <c r="V41" s="163">
        <f>Sectors_I!V41</f>
        <v>533429591.90814739</v>
      </c>
      <c r="W41" s="163">
        <f>Sectors_I!W41</f>
        <v>92039080.574199989</v>
      </c>
      <c r="X41" s="163">
        <f>Sectors_I!X41</f>
        <v>67618890.988260001</v>
      </c>
      <c r="Y41" s="163">
        <f>Sectors_I!Y41</f>
        <v>159657971.56246001</v>
      </c>
      <c r="Z41" s="163">
        <f>Sectors_I!Z41</f>
        <v>34301231.517600007</v>
      </c>
      <c r="AA41" s="163">
        <f>Sectors_I!AA41</f>
        <v>17623553.120085999</v>
      </c>
      <c r="AB41" s="163">
        <f>Sectors_I!AB41</f>
        <v>51924784.637685999</v>
      </c>
    </row>
    <row r="42" spans="1:28" s="116" customFormat="1" x14ac:dyDescent="0.3">
      <c r="A42" s="112" t="s">
        <v>145</v>
      </c>
      <c r="B42" s="161">
        <f>Sectors_I!B42</f>
        <v>5104028115.7434139</v>
      </c>
      <c r="C42" s="161">
        <f>Sectors_I!C42</f>
        <v>3497495838.4163938</v>
      </c>
      <c r="D42" s="161">
        <f>Sectors_I!D42</f>
        <v>8601523954.159811</v>
      </c>
      <c r="E42" s="162">
        <f>Sectors_I!E42</f>
        <v>39812079.339275442</v>
      </c>
      <c r="F42" s="162">
        <f>Sectors_I!F42</f>
        <v>22538397.443373516</v>
      </c>
      <c r="G42" s="162">
        <f>Sectors_I!G42</f>
        <v>62350476.782648951</v>
      </c>
      <c r="H42" s="113">
        <f>Sectors_I!H42</f>
        <v>0.11680500000000001</v>
      </c>
      <c r="I42" s="114">
        <f>Sectors_I!I42</f>
        <v>6.9133015685489976E-2</v>
      </c>
      <c r="J42" s="113">
        <f>Sectors_I!J42</f>
        <v>9.7605800000000006E-2</v>
      </c>
      <c r="K42" s="115">
        <f>Sectors_I!K42</f>
        <v>140.55199999999999</v>
      </c>
      <c r="L42" s="115">
        <f>Sectors_I!L42</f>
        <v>160.84011438698377</v>
      </c>
      <c r="M42" s="115">
        <f>Sectors_I!M42</f>
        <v>148.739</v>
      </c>
      <c r="N42" s="164">
        <f>Sectors_I!N42</f>
        <v>47069617.060099997</v>
      </c>
      <c r="O42" s="164">
        <f>Sectors_I!O42</f>
        <v>37087557.325341001</v>
      </c>
      <c r="P42" s="164">
        <f>Sectors_I!P42</f>
        <v>84157174.38544099</v>
      </c>
      <c r="Q42" s="164">
        <f>Sectors_I!Q42</f>
        <v>4742312234.7304144</v>
      </c>
      <c r="R42" s="164">
        <f>Sectors_I!R42</f>
        <v>3239412360.5966182</v>
      </c>
      <c r="S42" s="164">
        <f>Sectors_I!S42</f>
        <v>7981724595.3271341</v>
      </c>
      <c r="T42" s="164">
        <f>Sectors_I!T42</f>
        <v>249200400.5968</v>
      </c>
      <c r="U42" s="164">
        <f>Sectors_I!U42</f>
        <v>182281202.82028979</v>
      </c>
      <c r="V42" s="164">
        <f>Sectors_I!V42</f>
        <v>431481603.4169898</v>
      </c>
      <c r="W42" s="164">
        <f>Sectors_I!W42</f>
        <v>78714845.433200002</v>
      </c>
      <c r="X42" s="164">
        <f>Sectors_I!X42</f>
        <v>60299089.594300002</v>
      </c>
      <c r="Y42" s="164">
        <f>Sectors_I!Y42</f>
        <v>139013935.0275</v>
      </c>
      <c r="Z42" s="164">
        <f>Sectors_I!Z42</f>
        <v>33800634.983000003</v>
      </c>
      <c r="AA42" s="164">
        <f>Sectors_I!AA42</f>
        <v>15503185.405185999</v>
      </c>
      <c r="AB42" s="164">
        <f>Sectors_I!AB42</f>
        <v>49303820.388186</v>
      </c>
    </row>
    <row r="43" spans="1:28" s="116" customFormat="1" x14ac:dyDescent="0.3">
      <c r="A43" s="112" t="s">
        <v>146</v>
      </c>
      <c r="B43" s="161">
        <f>Sectors_I!B43</f>
        <v>1124389868.8439081</v>
      </c>
      <c r="C43" s="161">
        <f>Sectors_I!C43</f>
        <v>512213477.05019861</v>
      </c>
      <c r="D43" s="161">
        <f>Sectors_I!D43</f>
        <v>1636603345.8941064</v>
      </c>
      <c r="E43" s="162">
        <f>Sectors_I!E43</f>
        <v>3858538.8040753906</v>
      </c>
      <c r="F43" s="162">
        <f>Sectors_I!F43</f>
        <v>1956584.2588064997</v>
      </c>
      <c r="G43" s="162">
        <f>Sectors_I!G43</f>
        <v>5815123.0629818803</v>
      </c>
      <c r="H43" s="113">
        <f>Sectors_I!H43</f>
        <v>0.115617</v>
      </c>
      <c r="I43" s="114">
        <f>Sectors_I!I43</f>
        <v>6.8706684070115764E-2</v>
      </c>
      <c r="J43" s="113">
        <f>Sectors_I!J43</f>
        <v>0.101059</v>
      </c>
      <c r="K43" s="115">
        <f>Sectors_I!K43</f>
        <v>140.35599999999999</v>
      </c>
      <c r="L43" s="115">
        <f>Sectors_I!L43</f>
        <v>140.77621327637735</v>
      </c>
      <c r="M43" s="115">
        <f>Sectors_I!M43</f>
        <v>140.48500000000001</v>
      </c>
      <c r="N43" s="164">
        <f>Sectors_I!N43</f>
        <v>4187741.2801999999</v>
      </c>
      <c r="O43" s="164">
        <f>Sectors_I!O43</f>
        <v>5994360.3055499997</v>
      </c>
      <c r="P43" s="164">
        <f>Sectors_I!P43</f>
        <v>10182101.585749999</v>
      </c>
      <c r="Q43" s="164">
        <f>Sectors_I!Q43</f>
        <v>1073332692.4973081</v>
      </c>
      <c r="R43" s="164">
        <f>Sectors_I!R43</f>
        <v>491283178.63895839</v>
      </c>
      <c r="S43" s="164">
        <f>Sectors_I!S43</f>
        <v>1564615871.136266</v>
      </c>
      <c r="T43" s="164">
        <f>Sectors_I!T43</f>
        <v>44118225.446399994</v>
      </c>
      <c r="U43" s="164">
        <f>Sectors_I!U43</f>
        <v>13096296.389690241</v>
      </c>
      <c r="V43" s="164">
        <f>Sectors_I!V43</f>
        <v>57214521.836090237</v>
      </c>
      <c r="W43" s="164">
        <f>Sectors_I!W43</f>
        <v>6730647.1087999996</v>
      </c>
      <c r="X43" s="164">
        <f>Sectors_I!X43</f>
        <v>5714250.4328499995</v>
      </c>
      <c r="Y43" s="164">
        <f>Sectors_I!Y43</f>
        <v>12444897.541649999</v>
      </c>
      <c r="Z43" s="164">
        <f>Sectors_I!Z43</f>
        <v>208303.79139999999</v>
      </c>
      <c r="AA43" s="164">
        <f>Sectors_I!AA43</f>
        <v>2119751.5887000002</v>
      </c>
      <c r="AB43" s="164">
        <f>Sectors_I!AB43</f>
        <v>2328055.3801000002</v>
      </c>
    </row>
    <row r="44" spans="1:28" s="116" customFormat="1" x14ac:dyDescent="0.3">
      <c r="A44" s="112" t="s">
        <v>226</v>
      </c>
      <c r="B44" s="161">
        <f>Sectors_I!B44</f>
        <v>672837026.34254587</v>
      </c>
      <c r="C44" s="161">
        <f>Sectors_I!C44</f>
        <v>224374029.01125032</v>
      </c>
      <c r="D44" s="161">
        <f>Sectors_I!D44</f>
        <v>897211055.35379696</v>
      </c>
      <c r="E44" s="162">
        <f>Sectors_I!E44</f>
        <v>4430570.9879990602</v>
      </c>
      <c r="F44" s="162">
        <f>Sectors_I!F44</f>
        <v>1298598.3977110297</v>
      </c>
      <c r="G44" s="162">
        <f>Sectors_I!G44</f>
        <v>5729169.3856100896</v>
      </c>
      <c r="H44" s="113">
        <f>Sectors_I!H44</f>
        <v>0.13297200000000001</v>
      </c>
      <c r="I44" s="114">
        <f>Sectors_I!I44</f>
        <v>6.7466117114750646E-2</v>
      </c>
      <c r="J44" s="113">
        <f>Sectors_I!J44</f>
        <v>0.116909</v>
      </c>
      <c r="K44" s="115">
        <f>Sectors_I!K44</f>
        <v>111.971</v>
      </c>
      <c r="L44" s="115">
        <f>Sectors_I!L44</f>
        <v>164.95418566468484</v>
      </c>
      <c r="M44" s="115">
        <f>Sectors_I!M44</f>
        <v>125.063</v>
      </c>
      <c r="N44" s="164">
        <f>Sectors_I!N44</f>
        <v>3815629.2384000001</v>
      </c>
      <c r="O44" s="164">
        <f>Sectors_I!O44</f>
        <v>900926.68320000009</v>
      </c>
      <c r="P44" s="164">
        <f>Sectors_I!P44</f>
        <v>4716555.9215000002</v>
      </c>
      <c r="Q44" s="164">
        <f>Sectors_I!Q44</f>
        <v>637636131.6416986</v>
      </c>
      <c r="R44" s="164">
        <f>Sectors_I!R44</f>
        <v>206349409.19432032</v>
      </c>
      <c r="S44" s="164">
        <f>Sectors_I!S44</f>
        <v>843985540.83601964</v>
      </c>
      <c r="T44" s="164">
        <f>Sectors_I!T44</f>
        <v>28315013.925447356</v>
      </c>
      <c r="U44" s="164">
        <f>Sectors_I!U44</f>
        <v>16418452.729619998</v>
      </c>
      <c r="V44" s="164">
        <f>Sectors_I!V44</f>
        <v>44733466.655067362</v>
      </c>
      <c r="W44" s="164">
        <f>Sectors_I!W44</f>
        <v>6593588.0322000002</v>
      </c>
      <c r="X44" s="164">
        <f>Sectors_I!X44</f>
        <v>1605550.96111</v>
      </c>
      <c r="Y44" s="164">
        <f>Sectors_I!Y44</f>
        <v>8199138.9933099998</v>
      </c>
      <c r="Z44" s="164">
        <f>Sectors_I!Z44</f>
        <v>292292.74320000003</v>
      </c>
      <c r="AA44" s="164">
        <f>Sectors_I!AA44</f>
        <v>616.12620000000004</v>
      </c>
      <c r="AB44" s="164">
        <f>Sectors_I!AB44</f>
        <v>292908.86940000003</v>
      </c>
    </row>
    <row r="45" spans="1:28" x14ac:dyDescent="0.3">
      <c r="A45" s="103" t="s">
        <v>228</v>
      </c>
      <c r="B45" s="159">
        <f>Sectors_I!B45</f>
        <v>325428315.99690002</v>
      </c>
      <c r="C45" s="159">
        <f>Sectors_I!C45</f>
        <v>1173886.7339226999</v>
      </c>
      <c r="D45" s="159">
        <f>Sectors_I!D45</f>
        <v>326602202.73082268</v>
      </c>
      <c r="E45" s="160">
        <f>Sectors_I!E45</f>
        <v>2011647.3166</v>
      </c>
      <c r="F45" s="160">
        <f>Sectors_I!F45</f>
        <v>51276.563200000004</v>
      </c>
      <c r="G45" s="160">
        <f>Sectors_I!G45</f>
        <v>2062923.8798</v>
      </c>
      <c r="H45" s="110">
        <f>Sectors_I!H45</f>
        <v>0.19680900000000001</v>
      </c>
      <c r="I45" s="106">
        <f>Sectors_I!I45</f>
        <v>0.195275</v>
      </c>
      <c r="J45" s="110">
        <f>Sectors_I!J45</f>
        <v>0.196796</v>
      </c>
      <c r="K45" s="107">
        <f>Sectors_I!K45</f>
        <v>17.040600000000001</v>
      </c>
      <c r="L45" s="107">
        <f>Sectors_I!L45</f>
        <v>123.96</v>
      </c>
      <c r="M45" s="107">
        <f>Sectors_I!M45</f>
        <v>17.425599999999999</v>
      </c>
      <c r="N45" s="163">
        <f>Sectors_I!N45</f>
        <v>4808000.7988999998</v>
      </c>
      <c r="O45" s="163">
        <f>Sectors_I!O45</f>
        <v>54306.218139999997</v>
      </c>
      <c r="P45" s="163">
        <f>Sectors_I!P45</f>
        <v>4862307.0170399994</v>
      </c>
      <c r="Q45" s="163">
        <f>Sectors_I!Q45</f>
        <v>311242812.54100001</v>
      </c>
      <c r="R45" s="163">
        <f>Sectors_I!R45</f>
        <v>1079577.1751026998</v>
      </c>
      <c r="S45" s="163">
        <f>Sectors_I!S45</f>
        <v>312322389.71610272</v>
      </c>
      <c r="T45" s="163">
        <f>Sectors_I!T45</f>
        <v>7612331.5392999994</v>
      </c>
      <c r="U45" s="163">
        <f>Sectors_I!U45</f>
        <v>13838.31028</v>
      </c>
      <c r="V45" s="163">
        <f>Sectors_I!V45</f>
        <v>7626169.8495800002</v>
      </c>
      <c r="W45" s="163">
        <f>Sectors_I!W45</f>
        <v>6573171.9166000001</v>
      </c>
      <c r="X45" s="163">
        <f>Sectors_I!X45</f>
        <v>80471.248540000001</v>
      </c>
      <c r="Y45" s="163">
        <f>Sectors_I!Y45</f>
        <v>6653643.1651400002</v>
      </c>
      <c r="Z45" s="163">
        <f>Sectors_I!Z45</f>
        <v>0</v>
      </c>
      <c r="AA45" s="163">
        <f>Sectors_I!AA45</f>
        <v>0</v>
      </c>
      <c r="AB45" s="163">
        <f>Sectors_I!AB45</f>
        <v>0</v>
      </c>
    </row>
    <row r="46" spans="1:28" x14ac:dyDescent="0.3">
      <c r="A46" s="103" t="s">
        <v>227</v>
      </c>
      <c r="B46" s="159">
        <f>Sectors_I!B46</f>
        <v>6321869.5494999997</v>
      </c>
      <c r="C46" s="159">
        <f>Sectors_I!C46</f>
        <v>33334.622300000003</v>
      </c>
      <c r="D46" s="159">
        <f>Sectors_I!D46</f>
        <v>6355204.1717999997</v>
      </c>
      <c r="E46" s="160">
        <f>Sectors_I!E46</f>
        <v>97332.448040479998</v>
      </c>
      <c r="F46" s="160">
        <f>Sectors_I!F46</f>
        <v>85.968699999999998</v>
      </c>
      <c r="G46" s="160">
        <f>Sectors_I!G46</f>
        <v>97418.416740479995</v>
      </c>
      <c r="H46" s="110">
        <f>Sectors_I!H46</f>
        <v>5.3499400000000003E-2</v>
      </c>
      <c r="I46" s="106">
        <f>Sectors_I!I46</f>
        <v>7.0000000000000007E-2</v>
      </c>
      <c r="J46" s="110">
        <f>Sectors_I!J46</f>
        <v>5.3480600000000003E-2</v>
      </c>
      <c r="K46" s="107">
        <f>Sectors_I!K46</f>
        <v>59.783299999999997</v>
      </c>
      <c r="L46" s="107">
        <f>Sectors_I!L46</f>
        <v>121.733</v>
      </c>
      <c r="M46" s="107">
        <f>Sectors_I!M46</f>
        <v>60.116300000000003</v>
      </c>
      <c r="N46" s="163">
        <f>Sectors_I!N46</f>
        <v>7352.82</v>
      </c>
      <c r="O46" s="163">
        <f>Sectors_I!O46</f>
        <v>0</v>
      </c>
      <c r="P46" s="163">
        <f>Sectors_I!P46</f>
        <v>7352.82</v>
      </c>
      <c r="Q46" s="163">
        <f>Sectors_I!Q46</f>
        <v>6282446.6195</v>
      </c>
      <c r="R46" s="163">
        <f>Sectors_I!R46</f>
        <v>33334.622300000003</v>
      </c>
      <c r="S46" s="163">
        <f>Sectors_I!S46</f>
        <v>6315781.2418</v>
      </c>
      <c r="T46" s="163">
        <f>Sectors_I!T46</f>
        <v>28376.47</v>
      </c>
      <c r="U46" s="163">
        <f>Sectors_I!U46</f>
        <v>0</v>
      </c>
      <c r="V46" s="163">
        <f>Sectors_I!V46</f>
        <v>28376.47</v>
      </c>
      <c r="W46" s="163">
        <f>Sectors_I!W46</f>
        <v>11046.46</v>
      </c>
      <c r="X46" s="163">
        <f>Sectors_I!X46</f>
        <v>0</v>
      </c>
      <c r="Y46" s="163">
        <f>Sectors_I!Y46</f>
        <v>11046.46</v>
      </c>
      <c r="Z46" s="163">
        <f>Sectors_I!Z46</f>
        <v>0</v>
      </c>
      <c r="AA46" s="163">
        <f>Sectors_I!AA46</f>
        <v>0</v>
      </c>
      <c r="AB46" s="163">
        <f>Sectors_I!AB46</f>
        <v>0</v>
      </c>
    </row>
    <row r="47" spans="1:28" x14ac:dyDescent="0.3">
      <c r="A47" s="104" t="s">
        <v>277</v>
      </c>
      <c r="B47" s="159">
        <f>Sectors_I!B47</f>
        <v>30739741461.037174</v>
      </c>
      <c r="C47" s="159">
        <f>Sectors_I!C47</f>
        <v>24775688384.204937</v>
      </c>
      <c r="D47" s="159">
        <f>Sectors_I!D47</f>
        <v>55515429845.242172</v>
      </c>
      <c r="E47" s="160">
        <f>Sectors_I!E47</f>
        <v>736913484.4775188</v>
      </c>
      <c r="F47" s="160">
        <f>Sectors_I!F47</f>
        <v>280546051.86806583</v>
      </c>
      <c r="G47" s="160">
        <f>Sectors_I!G47</f>
        <v>1017459536.3453846</v>
      </c>
      <c r="H47" s="110">
        <f>Sectors_I!H47</f>
        <v>0.146818</v>
      </c>
      <c r="I47" s="106">
        <f>Sectors_I!I47</f>
        <v>8.9070447481129175E-2</v>
      </c>
      <c r="J47" s="110">
        <f>Sectors_I!J47</f>
        <v>0.11923300000000001</v>
      </c>
      <c r="K47" s="107">
        <f>Sectors_I!K47</f>
        <v>79.699399999999997</v>
      </c>
      <c r="L47" s="107">
        <f>Sectors_I!L47</f>
        <v>97.163824664741682</v>
      </c>
      <c r="M47" s="107">
        <f>Sectors_I!M47</f>
        <v>87.469399999999993</v>
      </c>
      <c r="N47" s="163">
        <f>Sectors_I!N47</f>
        <v>467555101.13484114</v>
      </c>
      <c r="O47" s="163">
        <f>Sectors_I!O47</f>
        <v>464713246.82356191</v>
      </c>
      <c r="P47" s="163">
        <f>Sectors_I!P47</f>
        <v>932268347.95830297</v>
      </c>
      <c r="Q47" s="163">
        <f>Sectors_I!Q47</f>
        <v>28481602994.966362</v>
      </c>
      <c r="R47" s="163">
        <f>Sectors_I!R47</f>
        <v>22509546358.019867</v>
      </c>
      <c r="S47" s="163">
        <f>Sectors_I!S47</f>
        <v>50991149352.986282</v>
      </c>
      <c r="T47" s="163">
        <f>Sectors_I!T47</f>
        <v>1419732271.747601</v>
      </c>
      <c r="U47" s="163">
        <f>Sectors_I!U47</f>
        <v>1546151098.7159238</v>
      </c>
      <c r="V47" s="163">
        <f>Sectors_I!V47</f>
        <v>2965883370.4635248</v>
      </c>
      <c r="W47" s="163">
        <f>Sectors_I!W47</f>
        <v>771184749.39721406</v>
      </c>
      <c r="X47" s="163">
        <f>Sectors_I!X47</f>
        <v>663938000.39187634</v>
      </c>
      <c r="Y47" s="163">
        <f>Sectors_I!Y47</f>
        <v>1435122749.7890906</v>
      </c>
      <c r="Z47" s="163">
        <f>Sectors_I!Z47</f>
        <v>67221444.925999999</v>
      </c>
      <c r="AA47" s="163">
        <f>Sectors_I!AA47</f>
        <v>56052927.077271</v>
      </c>
      <c r="AB47" s="163">
        <f>Sectors_I!AB47</f>
        <v>123274372.00327101</v>
      </c>
    </row>
    <row r="48" spans="1:28" x14ac:dyDescent="0.3">
      <c r="A48" s="105" t="s">
        <v>230</v>
      </c>
      <c r="B48" s="159">
        <f>Sectors_I!B48</f>
        <v>5998233539.1687088</v>
      </c>
      <c r="C48" s="159">
        <f>Sectors_I!C48</f>
        <v>12737110342.851107</v>
      </c>
      <c r="D48" s="159">
        <f>Sectors_I!D48</f>
        <v>18735343882.01981</v>
      </c>
      <c r="E48" s="160">
        <f>Sectors_I!E48</f>
        <v>100366533.0368142</v>
      </c>
      <c r="F48" s="160">
        <f>Sectors_I!F48</f>
        <v>125910143.92477652</v>
      </c>
      <c r="G48" s="160">
        <f>Sectors_I!G48</f>
        <v>226276676.96149069</v>
      </c>
      <c r="H48" s="110">
        <f>Sectors_I!H48</f>
        <v>0.123436</v>
      </c>
      <c r="I48" s="106">
        <f>Sectors_I!I48</f>
        <v>9.751615036166443E-2</v>
      </c>
      <c r="J48" s="110">
        <f>Sectors_I!J48</f>
        <v>0.105763</v>
      </c>
      <c r="K48" s="107">
        <f>Sectors_I!K48</f>
        <v>57.9407</v>
      </c>
      <c r="L48" s="107">
        <f>Sectors_I!L48</f>
        <v>81.297413267637964</v>
      </c>
      <c r="M48" s="107">
        <f>Sectors_I!M48</f>
        <v>73.865799999999993</v>
      </c>
      <c r="N48" s="163">
        <f>Sectors_I!N48</f>
        <v>54984318.634300001</v>
      </c>
      <c r="O48" s="163">
        <f>Sectors_I!O48</f>
        <v>198218922.91696498</v>
      </c>
      <c r="P48" s="163">
        <f>Sectors_I!P48</f>
        <v>253203241.551265</v>
      </c>
      <c r="Q48" s="163">
        <f>Sectors_I!Q48</f>
        <v>5590505888.5358829</v>
      </c>
      <c r="R48" s="163">
        <f>Sectors_I!R48</f>
        <v>11504370952.628614</v>
      </c>
      <c r="S48" s="163">
        <f>Sectors_I!S48</f>
        <v>17094876841.164291</v>
      </c>
      <c r="T48" s="163">
        <f>Sectors_I!T48</f>
        <v>269594817.76483583</v>
      </c>
      <c r="U48" s="163">
        <f>Sectors_I!U48</f>
        <v>987886597.80769992</v>
      </c>
      <c r="V48" s="163">
        <f>Sectors_I!V48</f>
        <v>1257481415.5726361</v>
      </c>
      <c r="W48" s="163">
        <f>Sectors_I!W48</f>
        <v>138132832.8679902</v>
      </c>
      <c r="X48" s="163">
        <f>Sectors_I!X48</f>
        <v>216642704.05479211</v>
      </c>
      <c r="Y48" s="163">
        <f>Sectors_I!Y48</f>
        <v>354775536.92288226</v>
      </c>
      <c r="Z48" s="163">
        <f>Sectors_I!Z48</f>
        <v>0</v>
      </c>
      <c r="AA48" s="163">
        <f>Sectors_I!AA48</f>
        <v>28210088.360000003</v>
      </c>
      <c r="AB48" s="163">
        <f>Sectors_I!AB48</f>
        <v>28210088.359999999</v>
      </c>
    </row>
    <row r="49" spans="1:28" x14ac:dyDescent="0.3">
      <c r="A49" s="105" t="s">
        <v>231</v>
      </c>
      <c r="B49" s="159">
        <f>Sectors_I!B49</f>
        <v>3336874220.5335131</v>
      </c>
      <c r="C49" s="159">
        <f>Sectors_I!C49</f>
        <v>5750589249.8003244</v>
      </c>
      <c r="D49" s="159">
        <f>Sectors_I!D49</f>
        <v>9087463470.3338375</v>
      </c>
      <c r="E49" s="160">
        <f>Sectors_I!E49</f>
        <v>67818580.550596505</v>
      </c>
      <c r="F49" s="160">
        <f>Sectors_I!F49</f>
        <v>100372354.64105646</v>
      </c>
      <c r="G49" s="160">
        <f>Sectors_I!G49</f>
        <v>168190935.19165304</v>
      </c>
      <c r="H49" s="110">
        <f>Sectors_I!H49</f>
        <v>0.129856</v>
      </c>
      <c r="I49" s="106">
        <f>Sectors_I!I49</f>
        <v>7.9194473342706975E-2</v>
      </c>
      <c r="J49" s="110">
        <f>Sectors_I!J49</f>
        <v>9.7653100000000007E-2</v>
      </c>
      <c r="K49" s="107">
        <f>Sectors_I!K49</f>
        <v>70.343699999999998</v>
      </c>
      <c r="L49" s="107">
        <f>Sectors_I!L49</f>
        <v>90.82719079540756</v>
      </c>
      <c r="M49" s="107">
        <f>Sectors_I!M49</f>
        <v>83.342299999999994</v>
      </c>
      <c r="N49" s="163">
        <f>Sectors_I!N49</f>
        <v>87575784.743354008</v>
      </c>
      <c r="O49" s="163">
        <f>Sectors_I!O49</f>
        <v>191279551.32929587</v>
      </c>
      <c r="P49" s="163">
        <f>Sectors_I!P49</f>
        <v>278855336.0726499</v>
      </c>
      <c r="Q49" s="163">
        <f>Sectors_I!Q49</f>
        <v>3073584738.630702</v>
      </c>
      <c r="R49" s="163">
        <f>Sectors_I!R49</f>
        <v>5150832256.6137486</v>
      </c>
      <c r="S49" s="163">
        <f>Sectors_I!S49</f>
        <v>8224416995.2443504</v>
      </c>
      <c r="T49" s="163">
        <f>Sectors_I!T49</f>
        <v>122991191.92504518</v>
      </c>
      <c r="U49" s="163">
        <f>Sectors_I!U49</f>
        <v>266551226.5057891</v>
      </c>
      <c r="V49" s="163">
        <f>Sectors_I!V49</f>
        <v>389542418.43093425</v>
      </c>
      <c r="W49" s="163">
        <f>Sectors_I!W49</f>
        <v>136271894.02946612</v>
      </c>
      <c r="X49" s="163">
        <f>Sectors_I!X49</f>
        <v>327534903.92690134</v>
      </c>
      <c r="Y49" s="163">
        <f>Sectors_I!Y49</f>
        <v>463806797.95636749</v>
      </c>
      <c r="Z49" s="163">
        <f>Sectors_I!Z49</f>
        <v>4026395.9483000003</v>
      </c>
      <c r="AA49" s="163">
        <f>Sectors_I!AA49</f>
        <v>5670862.753885</v>
      </c>
      <c r="AB49" s="163">
        <f>Sectors_I!AB49</f>
        <v>9697258.7021849994</v>
      </c>
    </row>
    <row r="50" spans="1:28" x14ac:dyDescent="0.3">
      <c r="A50" s="105" t="s">
        <v>232</v>
      </c>
      <c r="B50" s="159">
        <f>Sectors_I!B50</f>
        <v>6160223825.3261871</v>
      </c>
      <c r="C50" s="159">
        <f>Sectors_I!C50</f>
        <v>1361179103.0421286</v>
      </c>
      <c r="D50" s="159">
        <f>Sectors_I!D50</f>
        <v>7521402928.3682156</v>
      </c>
      <c r="E50" s="160">
        <f>Sectors_I!E50</f>
        <v>177187311.70199972</v>
      </c>
      <c r="F50" s="160">
        <f>Sectors_I!F50</f>
        <v>17074191.755925357</v>
      </c>
      <c r="G50" s="160">
        <f>Sectors_I!G50</f>
        <v>194261503.45792508</v>
      </c>
      <c r="H50" s="110">
        <f>Sectors_I!H50</f>
        <v>0.162801</v>
      </c>
      <c r="I50" s="106">
        <f>Sectors_I!I50</f>
        <v>7.8624754146362941E-2</v>
      </c>
      <c r="J50" s="110">
        <f>Sectors_I!J50</f>
        <v>0.147726</v>
      </c>
      <c r="K50" s="107">
        <f>Sectors_I!K50</f>
        <v>59.401800000000001</v>
      </c>
      <c r="L50" s="107">
        <f>Sectors_I!L50</f>
        <v>99.871341985537768</v>
      </c>
      <c r="M50" s="107">
        <f>Sectors_I!M50</f>
        <v>66.753100000000003</v>
      </c>
      <c r="N50" s="163">
        <f>Sectors_I!N50</f>
        <v>130576653.63870001</v>
      </c>
      <c r="O50" s="163">
        <f>Sectors_I!O50</f>
        <v>20464973.813900001</v>
      </c>
      <c r="P50" s="163">
        <f>Sectors_I!P50</f>
        <v>151041627.45250002</v>
      </c>
      <c r="Q50" s="163">
        <f>Sectors_I!Q50</f>
        <v>5679767665.5152874</v>
      </c>
      <c r="R50" s="163">
        <f>Sectors_I!R50</f>
        <v>1255473060.6804283</v>
      </c>
      <c r="S50" s="163">
        <f>Sectors_I!S50</f>
        <v>6935240726.1956158</v>
      </c>
      <c r="T50" s="163">
        <f>Sectors_I!T50</f>
        <v>304787941.11400002</v>
      </c>
      <c r="U50" s="163">
        <f>Sectors_I!U50</f>
        <v>70742390.193899989</v>
      </c>
      <c r="V50" s="163">
        <f>Sectors_I!V50</f>
        <v>375530331.30790001</v>
      </c>
      <c r="W50" s="163">
        <f>Sectors_I!W50</f>
        <v>173747697.44509998</v>
      </c>
      <c r="X50" s="163">
        <f>Sectors_I!X50</f>
        <v>34126921.279399998</v>
      </c>
      <c r="Y50" s="163">
        <f>Sectors_I!Y50</f>
        <v>207874618.72449997</v>
      </c>
      <c r="Z50" s="163">
        <f>Sectors_I!Z50</f>
        <v>1920521.2518</v>
      </c>
      <c r="AA50" s="163">
        <f>Sectors_I!AA50</f>
        <v>836730.88840000005</v>
      </c>
      <c r="AB50" s="163">
        <f>Sectors_I!AB50</f>
        <v>2757252.1402000003</v>
      </c>
    </row>
    <row r="51" spans="1:28" x14ac:dyDescent="0.3">
      <c r="A51" s="105" t="s">
        <v>233</v>
      </c>
      <c r="B51" s="159">
        <f>Sectors_I!B51</f>
        <v>15244409876.008823</v>
      </c>
      <c r="C51" s="159">
        <f>Sectors_I!C51</f>
        <v>4926809688.5116787</v>
      </c>
      <c r="D51" s="159">
        <f>Sectors_I!D51</f>
        <v>20171219564.520508</v>
      </c>
      <c r="E51" s="160">
        <f>Sectors_I!E51</f>
        <v>391541059.18800837</v>
      </c>
      <c r="F51" s="160">
        <f>Sectors_I!F51</f>
        <v>37189361.545907415</v>
      </c>
      <c r="G51" s="160">
        <f>Sectors_I!G51</f>
        <v>428730420.73391569</v>
      </c>
      <c r="H51" s="110">
        <f>Sectors_I!H51</f>
        <v>0.150479</v>
      </c>
      <c r="I51" s="106">
        <f>Sectors_I!I51</f>
        <v>6.9992283357531965E-2</v>
      </c>
      <c r="J51" s="110">
        <f>Sectors_I!J51</f>
        <v>0.13106999999999999</v>
      </c>
      <c r="K51" s="107">
        <f>Sectors_I!K51</f>
        <v>98.282799999999995</v>
      </c>
      <c r="L51" s="107">
        <f>Sectors_I!L51</f>
        <v>145.17769417381996</v>
      </c>
      <c r="M51" s="107">
        <f>Sectors_I!M51</f>
        <v>109.59399999999999</v>
      </c>
      <c r="N51" s="163">
        <f>Sectors_I!N51</f>
        <v>194418344.11848715</v>
      </c>
      <c r="O51" s="163">
        <f>Sectors_I!O51</f>
        <v>54749798.753301002</v>
      </c>
      <c r="P51" s="163">
        <f>Sectors_I!P51</f>
        <v>249168142.87178811</v>
      </c>
      <c r="Q51" s="163">
        <f>Sectors_I!Q51</f>
        <v>14137744702.264645</v>
      </c>
      <c r="R51" s="163">
        <f>Sectors_I!R51</f>
        <v>4598870088.0673742</v>
      </c>
      <c r="S51" s="163">
        <f>Sectors_I!S51</f>
        <v>18736614790.33213</v>
      </c>
      <c r="T51" s="163">
        <f>Sectors_I!T51</f>
        <v>722358320.96371984</v>
      </c>
      <c r="U51" s="163">
        <f>Sectors_I!U51</f>
        <v>220970884.24843484</v>
      </c>
      <c r="V51" s="163">
        <f>Sectors_I!V51</f>
        <v>943329205.21215475</v>
      </c>
      <c r="W51" s="163">
        <f>Sectors_I!W51</f>
        <v>323032325.05455768</v>
      </c>
      <c r="X51" s="163">
        <f>Sectors_I!X51</f>
        <v>85633471.120882869</v>
      </c>
      <c r="Y51" s="163">
        <f>Sectors_I!Y51</f>
        <v>408665796.17534059</v>
      </c>
      <c r="Z51" s="163">
        <f>Sectors_I!Z51</f>
        <v>61274527.725900002</v>
      </c>
      <c r="AA51" s="163">
        <f>Sectors_I!AA51</f>
        <v>21335245.074986</v>
      </c>
      <c r="AB51" s="163">
        <f>Sectors_I!AB51</f>
        <v>82609772.800886005</v>
      </c>
    </row>
  </sheetData>
  <mergeCells count="10">
    <mergeCell ref="Q5:S5"/>
    <mergeCell ref="T5:V5"/>
    <mergeCell ref="W5:Y5"/>
    <mergeCell ref="Z5:AB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2hnb2dpY2hhc2h2aWxpPC9Vc2VyTmFtZT48RGF0ZVRpbWU+My8xOC8yMDIyIDk6NDg6NDM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F1C9FA9D-944A-4CE2-9387-591728EE552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8452F1A-CB02-4CE7-A527-9C361FFE22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BS</vt:lpstr>
      <vt:lpstr>BS-E</vt:lpstr>
      <vt:lpstr>IS</vt:lpstr>
      <vt:lpstr>IS-E</vt:lpstr>
      <vt:lpstr>RC-D</vt:lpstr>
      <vt:lpstr>RC-D-E</vt:lpstr>
      <vt:lpstr>Sectors_I</vt:lpstr>
      <vt:lpstr>Sectors_I-E</vt:lpstr>
      <vt:lpstr>'RC-D'!Print_Area</vt:lpstr>
      <vt:lpstr>'RC-D-E'!Print_Area</vt:lpstr>
      <vt:lpstr>Sectors_I!Print_Area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Khvicha Gogichashvili</dc:creator>
  <cp:lastModifiedBy>Tinatin Kachlishvili</cp:lastModifiedBy>
  <cp:lastPrinted>2019-02-14T08:17:15Z</cp:lastPrinted>
  <dcterms:created xsi:type="dcterms:W3CDTF">2009-07-14T01:33:30Z</dcterms:created>
  <dcterms:modified xsi:type="dcterms:W3CDTF">2024-05-29T16:56:07Z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ab3a3765-3674-4866-8fa1-b844816e5512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YiSZA/+naU2N4UcnvRmdv93tWQmOTiVU</vt:lpwstr>
  </property>
  <property fmtid="{D5CDD505-2E9C-101B-9397-08002B2CF9AE}" pid="5" name="bjClsUserRVM">
    <vt:lpwstr>[]</vt:lpwstr>
  </property>
  <property fmtid="{D5CDD505-2E9C-101B-9397-08002B2CF9AE}" pid="6" name="bjLabelHistoryID">
    <vt:lpwstr>{F1C9FA9D-944A-4CE2-9387-591728EE5527}</vt:lpwstr>
  </property>
</Properties>
</file>