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FSA\FSA-Shares\9. Supervision\_Analysis\Consolidated\03-2024\"/>
    </mc:Choice>
  </mc:AlternateContent>
  <bookViews>
    <workbookView xWindow="15" yWindow="345" windowWidth="19125" windowHeight="10770" tabRatio="932"/>
  </bookViews>
  <sheets>
    <sheet name="BS" sheetId="14" r:id="rId1"/>
    <sheet name="BS-E" sheetId="15" r:id="rId2"/>
    <sheet name="IS" sheetId="16" r:id="rId3"/>
    <sheet name="IS-E" sheetId="17" r:id="rId4"/>
    <sheet name="RC-D" sheetId="45" r:id="rId5"/>
    <sheet name="RC-D-E" sheetId="46" r:id="rId6"/>
    <sheet name="Sectors_I" sheetId="43" r:id="rId7"/>
    <sheet name="Sectors_I-E" sheetId="44" r:id="rId8"/>
  </sheets>
  <externalReferences>
    <externalReference r:id="rId9"/>
    <externalReference r:id="rId10"/>
  </externalReferences>
  <definedNames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Parse_In" localSheetId="7" hidden="1">#REF!</definedName>
    <definedName name="_Parse_In" hidden="1">#REF!</definedName>
    <definedName name="_Sort" localSheetId="7" hidden="1">#REF!</definedName>
    <definedName name="_Sort" hidden="1">#REF!</definedName>
    <definedName name="a" localSheetId="7" hidden="1">#REF!</definedName>
    <definedName name="a" hidden="1">#REF!</definedName>
    <definedName name="aaaaaaaaa" localSheetId="7" hidden="1">#REF!</definedName>
    <definedName name="aaaaaaaaa" hidden="1">#REF!</definedName>
    <definedName name="acctype">[1]Validation!$C$8:$C$16</definedName>
    <definedName name="ana" localSheetId="7" hidden="1">#REF!</definedName>
    <definedName name="ana" hidden="1">#REF!</definedName>
    <definedName name="AS2DocOpenMode" hidden="1">"AS2DocumentEdit"</definedName>
    <definedName name="AS2ReportLS" hidden="1">1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7" hidden="1">#REF!</definedName>
    <definedName name="AS2TickmarkLS" hidden="1">#REF!</definedName>
    <definedName name="AS2VersionLS" hidden="1">300</definedName>
    <definedName name="BA_Demand_Deposits_Res_Ind" localSheetId="7">#REF!</definedName>
    <definedName name="BA_Demand_Deposits_Res_Ind">#REF!</definedName>
    <definedName name="BALACC" localSheetId="7">#REF!</definedName>
    <definedName name="BALACC">#REF!</definedName>
    <definedName name="BG_Del" hidden="1">15</definedName>
    <definedName name="BG_Ins" hidden="1">4</definedName>
    <definedName name="BG_Mod" hidden="1">6</definedName>
    <definedName name="call">[1]Validation!$E$8:$E$9</definedName>
    <definedName name="convert">[1]Validation!$F$8:$F$10</definedName>
    <definedName name="Countries">[1]Countries!$A$3:$A$500</definedName>
    <definedName name="currencies">'[1]Currency Codes'!$A$3:$A$166</definedName>
    <definedName name="dependency">[1]Validation!$B$8:$B$11</definedName>
    <definedName name="dfgh" localSheetId="7" hidden="1">#REF!</definedName>
    <definedName name="dfgh" hidden="1">#REF!</definedName>
    <definedName name="fintype">[1]Validation!$C$8:$C$12</definedName>
    <definedName name="jgjhg" localSheetId="7" hidden="1">#REF!</definedName>
    <definedName name="jgjhg" hidden="1">#REF!</definedName>
    <definedName name="jgjhg1" localSheetId="7" hidden="1">#REF!</definedName>
    <definedName name="jgjhg1" hidden="1">#REF!</definedName>
    <definedName name="L_FORMULAS_GEO">[2]ListSheet!$W$2:$W$15</definedName>
    <definedName name="LDtype">[1]Validation!$A$8:$A$13</definedName>
    <definedName name="NDtype">[1]Validation!$A$3:$A$4</definedName>
    <definedName name="ÓÓÓÓÓÓÓÓ" localSheetId="7" hidden="1">#REF!</definedName>
    <definedName name="ÓÓÓÓÓÓÓÓ" hidden="1">#REF!</definedName>
    <definedName name="ÓÓÓÓÓÓÓÓÓÓÓÓÓÓÓ" localSheetId="7" hidden="1">#REF!</definedName>
    <definedName name="ÓÓÓÓÓÓÓÓÓÓÓÓÓÓÓ" hidden="1">#REF!</definedName>
    <definedName name="_xlnm.Print_Area" localSheetId="4">'RC-D'!$A$1:$Q$23</definedName>
    <definedName name="_xlnm.Print_Area" localSheetId="5">'RC-D-E'!$A$1:$Q$23</definedName>
    <definedName name="_xlnm.Print_Area" localSheetId="6">Sectors_I!$A$1:$AB$51</definedName>
    <definedName name="Q" localSheetId="7" hidden="1">#REF!</definedName>
    <definedName name="Q" hidden="1">#REF!</definedName>
    <definedName name="sdsss" localSheetId="7" hidden="1">#REF!</definedName>
    <definedName name="sdsss" hidden="1">#REF!</definedName>
    <definedName name="ss" localSheetId="7" hidden="1">#REF!</definedName>
    <definedName name="ss" hidden="1">#REF!</definedName>
    <definedName name="sub">[1]Validation!$D$8:$D$9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აა" localSheetId="7" hidden="1">#REF!</definedName>
    <definedName name="აა" hidden="1">#REF!</definedName>
    <definedName name="ს" localSheetId="7" hidden="1">#REF!</definedName>
    <definedName name="ს" hidden="1">#REF!</definedName>
    <definedName name="სსს" localSheetId="7" hidden="1">#REF!</definedName>
    <definedName name="სსს" hidden="1">#REF!</definedName>
  </definedNames>
  <calcPr calcId="162913"/>
</workbook>
</file>

<file path=xl/calcChain.xml><?xml version="1.0" encoding="utf-8"?>
<calcChain xmlns="http://schemas.openxmlformats.org/spreadsheetml/2006/main">
  <c r="N44" i="17" l="1"/>
  <c r="M44" i="17"/>
  <c r="L44" i="17"/>
  <c r="K44" i="17"/>
  <c r="J44" i="17"/>
  <c r="I44" i="17"/>
  <c r="H44" i="17"/>
  <c r="G44" i="17"/>
  <c r="F44" i="17"/>
  <c r="E44" i="17"/>
  <c r="D44" i="17"/>
  <c r="C44" i="17"/>
  <c r="B44" i="17"/>
  <c r="F22" i="17"/>
  <c r="E22" i="17"/>
  <c r="D22" i="17"/>
  <c r="C22" i="17"/>
  <c r="B22" i="17"/>
  <c r="J22" i="15"/>
  <c r="I22" i="15"/>
  <c r="H22" i="15"/>
  <c r="G22" i="15"/>
  <c r="F22" i="15"/>
  <c r="E22" i="15"/>
  <c r="D22" i="15"/>
  <c r="C22" i="15"/>
  <c r="B22" i="15"/>
  <c r="T44" i="15"/>
  <c r="S44" i="15"/>
  <c r="R44" i="15"/>
  <c r="Q44" i="15"/>
  <c r="P44" i="15"/>
  <c r="O44" i="15"/>
  <c r="N44" i="15"/>
  <c r="L44" i="15"/>
  <c r="K44" i="15"/>
  <c r="J44" i="15"/>
  <c r="I44" i="15"/>
  <c r="H44" i="15"/>
  <c r="G44" i="15"/>
  <c r="F44" i="15"/>
  <c r="E44" i="15"/>
  <c r="D44" i="15"/>
  <c r="C44" i="15"/>
  <c r="F22" i="16" l="1"/>
  <c r="E22" i="16"/>
  <c r="D22" i="16"/>
  <c r="C22" i="16"/>
  <c r="B44" i="16"/>
  <c r="J22" i="14"/>
  <c r="I22" i="14"/>
  <c r="H22" i="14"/>
  <c r="G22" i="14"/>
  <c r="F22" i="14"/>
  <c r="E22" i="14"/>
  <c r="D22" i="14"/>
  <c r="C22" i="14"/>
  <c r="B53" i="43" l="1"/>
  <c r="I43" i="15" l="1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B7" i="15" l="1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AB7" i="44" l="1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C28" i="15" l="1"/>
  <c r="D28" i="15"/>
  <c r="E28" i="15"/>
  <c r="F28" i="15"/>
  <c r="G28" i="15"/>
  <c r="H28" i="15"/>
  <c r="J28" i="15"/>
  <c r="K28" i="15"/>
  <c r="L28" i="15"/>
  <c r="M28" i="15"/>
  <c r="N28" i="15"/>
  <c r="O28" i="15"/>
  <c r="P28" i="15"/>
  <c r="Q28" i="15"/>
  <c r="R28" i="15"/>
  <c r="S28" i="15"/>
  <c r="T28" i="15"/>
  <c r="C29" i="15"/>
  <c r="D29" i="15"/>
  <c r="E29" i="15"/>
  <c r="F29" i="15"/>
  <c r="G29" i="15"/>
  <c r="H29" i="15"/>
  <c r="J29" i="15"/>
  <c r="K29" i="15"/>
  <c r="L29" i="15"/>
  <c r="N29" i="15"/>
  <c r="O29" i="15"/>
  <c r="P29" i="15"/>
  <c r="Q29" i="15"/>
  <c r="R29" i="15"/>
  <c r="S29" i="15"/>
  <c r="T29" i="15"/>
  <c r="C30" i="15"/>
  <c r="D30" i="15"/>
  <c r="E30" i="15"/>
  <c r="F30" i="15"/>
  <c r="G30" i="15"/>
  <c r="H30" i="15"/>
  <c r="J30" i="15"/>
  <c r="K30" i="15"/>
  <c r="L30" i="15"/>
  <c r="N30" i="15"/>
  <c r="O30" i="15"/>
  <c r="P30" i="15"/>
  <c r="Q30" i="15"/>
  <c r="R30" i="15"/>
  <c r="S30" i="15"/>
  <c r="T30" i="15"/>
  <c r="C31" i="15"/>
  <c r="D31" i="15"/>
  <c r="E31" i="15"/>
  <c r="F31" i="15"/>
  <c r="G31" i="15"/>
  <c r="H31" i="15"/>
  <c r="J31" i="15"/>
  <c r="K31" i="15"/>
  <c r="L31" i="15"/>
  <c r="N31" i="15"/>
  <c r="O31" i="15"/>
  <c r="P31" i="15"/>
  <c r="Q31" i="15"/>
  <c r="R31" i="15"/>
  <c r="S31" i="15"/>
  <c r="T31" i="15"/>
  <c r="C32" i="15"/>
  <c r="D32" i="15"/>
  <c r="E32" i="15"/>
  <c r="F32" i="15"/>
  <c r="G32" i="15"/>
  <c r="H32" i="15"/>
  <c r="J32" i="15"/>
  <c r="K32" i="15"/>
  <c r="L32" i="15"/>
  <c r="N32" i="15"/>
  <c r="O32" i="15"/>
  <c r="P32" i="15"/>
  <c r="Q32" i="15"/>
  <c r="R32" i="15"/>
  <c r="S32" i="15"/>
  <c r="T32" i="15"/>
  <c r="C33" i="15"/>
  <c r="D33" i="15"/>
  <c r="E33" i="15"/>
  <c r="F33" i="15"/>
  <c r="G33" i="15"/>
  <c r="H33" i="15"/>
  <c r="J33" i="15"/>
  <c r="K33" i="15"/>
  <c r="L33" i="15"/>
  <c r="N33" i="15"/>
  <c r="O33" i="15"/>
  <c r="P33" i="15"/>
  <c r="Q33" i="15"/>
  <c r="R33" i="15"/>
  <c r="S33" i="15"/>
  <c r="T33" i="15"/>
  <c r="C34" i="15"/>
  <c r="D34" i="15"/>
  <c r="E34" i="15"/>
  <c r="F34" i="15"/>
  <c r="G34" i="15"/>
  <c r="H34" i="15"/>
  <c r="J34" i="15"/>
  <c r="K34" i="15"/>
  <c r="L34" i="15"/>
  <c r="N34" i="15"/>
  <c r="O34" i="15"/>
  <c r="P34" i="15"/>
  <c r="Q34" i="15"/>
  <c r="R34" i="15"/>
  <c r="S34" i="15"/>
  <c r="T34" i="15"/>
  <c r="C35" i="15"/>
  <c r="D35" i="15"/>
  <c r="E35" i="15"/>
  <c r="F35" i="15"/>
  <c r="G35" i="15"/>
  <c r="H35" i="15"/>
  <c r="J35" i="15"/>
  <c r="K35" i="15"/>
  <c r="L35" i="15"/>
  <c r="N35" i="15"/>
  <c r="O35" i="15"/>
  <c r="P35" i="15"/>
  <c r="Q35" i="15"/>
  <c r="R35" i="15"/>
  <c r="S35" i="15"/>
  <c r="T35" i="15"/>
  <c r="C36" i="15"/>
  <c r="D36" i="15"/>
  <c r="E36" i="15"/>
  <c r="F36" i="15"/>
  <c r="G36" i="15"/>
  <c r="H36" i="15"/>
  <c r="J36" i="15"/>
  <c r="K36" i="15"/>
  <c r="L36" i="15"/>
  <c r="N36" i="15"/>
  <c r="O36" i="15"/>
  <c r="P36" i="15"/>
  <c r="Q36" i="15"/>
  <c r="R36" i="15"/>
  <c r="S36" i="15"/>
  <c r="T36" i="15"/>
  <c r="C37" i="15"/>
  <c r="D37" i="15"/>
  <c r="E37" i="15"/>
  <c r="F37" i="15"/>
  <c r="G37" i="15"/>
  <c r="H37" i="15"/>
  <c r="J37" i="15"/>
  <c r="K37" i="15"/>
  <c r="L37" i="15"/>
  <c r="N37" i="15"/>
  <c r="O37" i="15"/>
  <c r="P37" i="15"/>
  <c r="Q37" i="15"/>
  <c r="R37" i="15"/>
  <c r="S37" i="15"/>
  <c r="T37" i="15"/>
  <c r="C38" i="15"/>
  <c r="D38" i="15"/>
  <c r="E38" i="15"/>
  <c r="F38" i="15"/>
  <c r="G38" i="15"/>
  <c r="H38" i="15"/>
  <c r="J38" i="15"/>
  <c r="K38" i="15"/>
  <c r="L38" i="15"/>
  <c r="N38" i="15"/>
  <c r="O38" i="15"/>
  <c r="P38" i="15"/>
  <c r="Q38" i="15"/>
  <c r="R38" i="15"/>
  <c r="S38" i="15"/>
  <c r="T38" i="15"/>
  <c r="C39" i="15"/>
  <c r="D39" i="15"/>
  <c r="E39" i="15"/>
  <c r="F39" i="15"/>
  <c r="G39" i="15"/>
  <c r="H39" i="15"/>
  <c r="J39" i="15"/>
  <c r="K39" i="15"/>
  <c r="L39" i="15"/>
  <c r="N39" i="15"/>
  <c r="O39" i="15"/>
  <c r="P39" i="15"/>
  <c r="Q39" i="15"/>
  <c r="R39" i="15"/>
  <c r="S39" i="15"/>
  <c r="T39" i="15"/>
  <c r="C40" i="15"/>
  <c r="D40" i="15"/>
  <c r="E40" i="15"/>
  <c r="F40" i="15"/>
  <c r="G40" i="15"/>
  <c r="H40" i="15"/>
  <c r="J40" i="15"/>
  <c r="K40" i="15"/>
  <c r="L40" i="15"/>
  <c r="N40" i="15"/>
  <c r="O40" i="15"/>
  <c r="P40" i="15"/>
  <c r="Q40" i="15"/>
  <c r="R40" i="15"/>
  <c r="S40" i="15"/>
  <c r="T40" i="15"/>
  <c r="C41" i="15"/>
  <c r="D41" i="15"/>
  <c r="E41" i="15"/>
  <c r="F41" i="15"/>
  <c r="G41" i="15"/>
  <c r="H41" i="15"/>
  <c r="J41" i="15"/>
  <c r="K41" i="15"/>
  <c r="L41" i="15"/>
  <c r="N41" i="15"/>
  <c r="O41" i="15"/>
  <c r="P41" i="15"/>
  <c r="Q41" i="15"/>
  <c r="R41" i="15"/>
  <c r="S41" i="15"/>
  <c r="T41" i="15"/>
  <c r="C42" i="15"/>
  <c r="D42" i="15"/>
  <c r="E42" i="15"/>
  <c r="F42" i="15"/>
  <c r="G42" i="15"/>
  <c r="H42" i="15"/>
  <c r="J42" i="15"/>
  <c r="K42" i="15"/>
  <c r="L42" i="15"/>
  <c r="N42" i="15"/>
  <c r="O42" i="15"/>
  <c r="P42" i="15"/>
  <c r="Q42" i="15"/>
  <c r="R42" i="15"/>
  <c r="S42" i="15"/>
  <c r="T42" i="15"/>
  <c r="C43" i="15"/>
  <c r="D43" i="15"/>
  <c r="E43" i="15"/>
  <c r="F43" i="15"/>
  <c r="G43" i="15"/>
  <c r="H43" i="15"/>
  <c r="J43" i="15"/>
  <c r="K43" i="15"/>
  <c r="L43" i="15"/>
  <c r="N43" i="15"/>
  <c r="O43" i="15"/>
  <c r="P43" i="15"/>
  <c r="Q43" i="15"/>
  <c r="R43" i="15"/>
  <c r="S43" i="15"/>
  <c r="T43" i="15"/>
  <c r="Q24" i="45" l="1"/>
  <c r="A3" i="44" l="1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D50" i="44"/>
  <c r="C50" i="44"/>
  <c r="B50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B47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B46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D45" i="44"/>
  <c r="C45" i="44"/>
  <c r="B45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D43" i="44"/>
  <c r="C43" i="44"/>
  <c r="B43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D42" i="44"/>
  <c r="C42" i="44"/>
  <c r="B42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D41" i="44"/>
  <c r="C41" i="44"/>
  <c r="B41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B40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B38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B33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B22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B21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AB16" i="44"/>
  <c r="AA16" i="44"/>
  <c r="Z16" i="44"/>
  <c r="Y16" i="44"/>
  <c r="X16" i="44"/>
  <c r="W16" i="44"/>
  <c r="V16" i="44"/>
  <c r="U16" i="44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B15" i="44"/>
  <c r="AB14" i="44"/>
  <c r="AA14" i="44"/>
  <c r="Z14" i="44"/>
  <c r="Y14" i="44"/>
  <c r="X14" i="44"/>
  <c r="W14" i="44"/>
  <c r="V14" i="44"/>
  <c r="U14" i="44"/>
  <c r="T14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B13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AB11" i="44"/>
  <c r="AA11" i="44"/>
  <c r="Z11" i="44"/>
  <c r="Y11" i="44"/>
  <c r="X11" i="44"/>
  <c r="W11" i="44"/>
  <c r="V11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AB9" i="44"/>
  <c r="AA9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C9" i="44"/>
  <c r="B9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B8" i="44"/>
  <c r="B2" i="46" l="1"/>
  <c r="B3" i="45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E21" i="46"/>
  <c r="D21" i="46"/>
  <c r="C21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N43" i="17" l="1"/>
  <c r="M43" i="17"/>
  <c r="L43" i="17"/>
  <c r="K43" i="17"/>
  <c r="J43" i="17"/>
  <c r="I43" i="17"/>
  <c r="H43" i="17"/>
  <c r="G43" i="17"/>
  <c r="F43" i="17"/>
  <c r="E43" i="17"/>
  <c r="D43" i="17"/>
  <c r="C43" i="17"/>
  <c r="B43" i="17"/>
  <c r="F21" i="16" l="1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B22" i="14"/>
  <c r="B22" i="16" s="1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C7" i="14"/>
  <c r="A3" i="43" l="1"/>
  <c r="F21" i="17" l="1"/>
  <c r="E21" i="17"/>
  <c r="D21" i="17"/>
  <c r="C21" i="17"/>
  <c r="B21" i="17"/>
  <c r="J21" i="14"/>
  <c r="J21" i="15" s="1"/>
  <c r="I21" i="14"/>
  <c r="I21" i="15" s="1"/>
  <c r="H21" i="14"/>
  <c r="H21" i="15" s="1"/>
  <c r="G21" i="14"/>
  <c r="G21" i="15" s="1"/>
  <c r="F21" i="14"/>
  <c r="F21" i="15" s="1"/>
  <c r="E21" i="14"/>
  <c r="E21" i="15" s="1"/>
  <c r="D21" i="14"/>
  <c r="D21" i="15" s="1"/>
  <c r="C21" i="14"/>
  <c r="C21" i="15" s="1"/>
  <c r="B21" i="14"/>
  <c r="B21" i="16" s="1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B7" i="17" l="1"/>
  <c r="B10" i="17"/>
  <c r="B11" i="17"/>
  <c r="B13" i="17"/>
  <c r="B14" i="17"/>
  <c r="B15" i="17"/>
  <c r="B18" i="17"/>
  <c r="B19" i="17"/>
  <c r="I8" i="14"/>
  <c r="I9" i="14"/>
  <c r="I9" i="15" s="1"/>
  <c r="I10" i="14"/>
  <c r="I10" i="15" s="1"/>
  <c r="I11" i="14"/>
  <c r="I11" i="15" s="1"/>
  <c r="I12" i="14"/>
  <c r="I12" i="15" s="1"/>
  <c r="I13" i="14"/>
  <c r="I13" i="15" s="1"/>
  <c r="I14" i="14"/>
  <c r="I14" i="15" s="1"/>
  <c r="I15" i="14"/>
  <c r="I15" i="15" s="1"/>
  <c r="I16" i="14"/>
  <c r="I16" i="15" s="1"/>
  <c r="I17" i="14"/>
  <c r="I17" i="15" s="1"/>
  <c r="I18" i="14"/>
  <c r="I18" i="15" s="1"/>
  <c r="I19" i="14"/>
  <c r="I19" i="15" s="1"/>
  <c r="I20" i="14"/>
  <c r="I20" i="15" s="1"/>
  <c r="I7" i="14"/>
  <c r="I7" i="15" s="1"/>
  <c r="B20" i="14"/>
  <c r="B20" i="16" s="1"/>
  <c r="B19" i="14"/>
  <c r="B19" i="16" s="1"/>
  <c r="B18" i="14"/>
  <c r="B18" i="16" s="1"/>
  <c r="B17" i="14"/>
  <c r="B17" i="16" s="1"/>
  <c r="B16" i="14"/>
  <c r="B16" i="16" s="1"/>
  <c r="B15" i="14"/>
  <c r="B15" i="16" s="1"/>
  <c r="B14" i="14"/>
  <c r="B14" i="16" s="1"/>
  <c r="B13" i="14"/>
  <c r="B13" i="16" s="1"/>
  <c r="B12" i="14"/>
  <c r="B12" i="16" s="1"/>
  <c r="B11" i="14"/>
  <c r="B11" i="16" s="1"/>
  <c r="B10" i="14"/>
  <c r="B10" i="16" s="1"/>
  <c r="B9" i="14"/>
  <c r="B9" i="16" s="1"/>
  <c r="B8" i="14"/>
  <c r="B8" i="16" s="1"/>
  <c r="B7" i="14"/>
  <c r="B7" i="16" s="1"/>
  <c r="C7" i="15"/>
  <c r="D7" i="14"/>
  <c r="D7" i="15" s="1"/>
  <c r="E7" i="14"/>
  <c r="E7" i="15" s="1"/>
  <c r="F7" i="14"/>
  <c r="F7" i="15" s="1"/>
  <c r="G7" i="14"/>
  <c r="G7" i="15" s="1"/>
  <c r="H7" i="14"/>
  <c r="H7" i="15" s="1"/>
  <c r="J7" i="14"/>
  <c r="J7" i="15" s="1"/>
  <c r="C8" i="14"/>
  <c r="C8" i="15" s="1"/>
  <c r="D8" i="14"/>
  <c r="D8" i="15" s="1"/>
  <c r="E8" i="14"/>
  <c r="E8" i="15" s="1"/>
  <c r="F8" i="14"/>
  <c r="F8" i="15" s="1"/>
  <c r="G8" i="14"/>
  <c r="G8" i="15" s="1"/>
  <c r="H8" i="14"/>
  <c r="J8" i="14"/>
  <c r="C9" i="14"/>
  <c r="C9" i="15" s="1"/>
  <c r="D9" i="14"/>
  <c r="D9" i="15" s="1"/>
  <c r="E9" i="14"/>
  <c r="E9" i="15" s="1"/>
  <c r="F9" i="14"/>
  <c r="F9" i="15" s="1"/>
  <c r="G9" i="14"/>
  <c r="G9" i="15" s="1"/>
  <c r="H9" i="14"/>
  <c r="H9" i="15" s="1"/>
  <c r="J9" i="14"/>
  <c r="J9" i="15" s="1"/>
  <c r="C10" i="14"/>
  <c r="C10" i="15" s="1"/>
  <c r="D10" i="14"/>
  <c r="D10" i="15" s="1"/>
  <c r="E10" i="14"/>
  <c r="E10" i="15" s="1"/>
  <c r="F10" i="14"/>
  <c r="F10" i="15" s="1"/>
  <c r="G10" i="14"/>
  <c r="G10" i="15" s="1"/>
  <c r="H10" i="14"/>
  <c r="H10" i="15" s="1"/>
  <c r="J10" i="14"/>
  <c r="J10" i="15" s="1"/>
  <c r="C11" i="14"/>
  <c r="C11" i="15" s="1"/>
  <c r="D11" i="14"/>
  <c r="D11" i="15" s="1"/>
  <c r="E11" i="14"/>
  <c r="E11" i="15" s="1"/>
  <c r="F11" i="14"/>
  <c r="F11" i="15" s="1"/>
  <c r="G11" i="14"/>
  <c r="G11" i="15" s="1"/>
  <c r="H11" i="14"/>
  <c r="H11" i="15" s="1"/>
  <c r="J11" i="14"/>
  <c r="J11" i="15" s="1"/>
  <c r="C12" i="14"/>
  <c r="C12" i="15" s="1"/>
  <c r="D12" i="14"/>
  <c r="D12" i="15" s="1"/>
  <c r="E12" i="14"/>
  <c r="E12" i="15" s="1"/>
  <c r="F12" i="14"/>
  <c r="F12" i="15" s="1"/>
  <c r="G12" i="14"/>
  <c r="G12" i="15" s="1"/>
  <c r="H12" i="14"/>
  <c r="H12" i="15" s="1"/>
  <c r="J12" i="14"/>
  <c r="J12" i="15" s="1"/>
  <c r="C13" i="14"/>
  <c r="C13" i="15" s="1"/>
  <c r="D13" i="14"/>
  <c r="D13" i="15" s="1"/>
  <c r="E13" i="14"/>
  <c r="E13" i="15" s="1"/>
  <c r="F13" i="14"/>
  <c r="F13" i="15" s="1"/>
  <c r="G13" i="14"/>
  <c r="G13" i="15" s="1"/>
  <c r="H13" i="14"/>
  <c r="H13" i="15" s="1"/>
  <c r="J13" i="14"/>
  <c r="J13" i="15" s="1"/>
  <c r="C14" i="14"/>
  <c r="C14" i="15" s="1"/>
  <c r="D14" i="14"/>
  <c r="D14" i="15" s="1"/>
  <c r="E14" i="14"/>
  <c r="E14" i="15" s="1"/>
  <c r="F14" i="14"/>
  <c r="F14" i="15" s="1"/>
  <c r="G14" i="14"/>
  <c r="G14" i="15" s="1"/>
  <c r="H14" i="14"/>
  <c r="H14" i="15" s="1"/>
  <c r="J14" i="14"/>
  <c r="J14" i="15" s="1"/>
  <c r="C15" i="14"/>
  <c r="C15" i="15" s="1"/>
  <c r="D15" i="14"/>
  <c r="D15" i="15" s="1"/>
  <c r="E15" i="14"/>
  <c r="E15" i="15" s="1"/>
  <c r="F15" i="14"/>
  <c r="F15" i="15" s="1"/>
  <c r="G15" i="14"/>
  <c r="G15" i="15" s="1"/>
  <c r="H15" i="14"/>
  <c r="H15" i="15" s="1"/>
  <c r="J15" i="14"/>
  <c r="J15" i="15" s="1"/>
  <c r="C16" i="14"/>
  <c r="C16" i="15" s="1"/>
  <c r="D16" i="14"/>
  <c r="D16" i="15" s="1"/>
  <c r="E16" i="14"/>
  <c r="E16" i="15" s="1"/>
  <c r="F16" i="14"/>
  <c r="F16" i="15" s="1"/>
  <c r="G16" i="14"/>
  <c r="G16" i="15" s="1"/>
  <c r="H16" i="14"/>
  <c r="H16" i="15" s="1"/>
  <c r="J16" i="14"/>
  <c r="J16" i="15" s="1"/>
  <c r="C17" i="14"/>
  <c r="C17" i="15" s="1"/>
  <c r="D17" i="14"/>
  <c r="D17" i="15" s="1"/>
  <c r="E17" i="14"/>
  <c r="E17" i="15" s="1"/>
  <c r="F17" i="14"/>
  <c r="F17" i="15" s="1"/>
  <c r="G17" i="14"/>
  <c r="G17" i="15" s="1"/>
  <c r="H17" i="14"/>
  <c r="H17" i="15" s="1"/>
  <c r="J17" i="14"/>
  <c r="J17" i="15" s="1"/>
  <c r="C18" i="14"/>
  <c r="C18" i="15" s="1"/>
  <c r="D18" i="14"/>
  <c r="D18" i="15" s="1"/>
  <c r="E18" i="14"/>
  <c r="E18" i="15" s="1"/>
  <c r="F18" i="14"/>
  <c r="F18" i="15" s="1"/>
  <c r="G18" i="14"/>
  <c r="G18" i="15" s="1"/>
  <c r="H18" i="14"/>
  <c r="H18" i="15" s="1"/>
  <c r="J18" i="14"/>
  <c r="J18" i="15" s="1"/>
  <c r="C19" i="14"/>
  <c r="C19" i="15" s="1"/>
  <c r="D19" i="14"/>
  <c r="D19" i="15" s="1"/>
  <c r="E19" i="14"/>
  <c r="E19" i="15" s="1"/>
  <c r="F19" i="14"/>
  <c r="F19" i="15" s="1"/>
  <c r="G19" i="14"/>
  <c r="G19" i="15" s="1"/>
  <c r="H19" i="14"/>
  <c r="H19" i="15" s="1"/>
  <c r="J19" i="14"/>
  <c r="J19" i="15" s="1"/>
  <c r="C20" i="14"/>
  <c r="C20" i="15" s="1"/>
  <c r="D20" i="14"/>
  <c r="D20" i="15" s="1"/>
  <c r="E20" i="14"/>
  <c r="E20" i="15" s="1"/>
  <c r="F20" i="14"/>
  <c r="F20" i="15" s="1"/>
  <c r="G20" i="14"/>
  <c r="G20" i="15" s="1"/>
  <c r="H20" i="14"/>
  <c r="H20" i="15" s="1"/>
  <c r="J20" i="14"/>
  <c r="J20" i="15" s="1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F10" i="17"/>
  <c r="D11" i="17"/>
  <c r="E11" i="17"/>
  <c r="F11" i="17"/>
  <c r="C12" i="17"/>
  <c r="D12" i="17"/>
  <c r="E12" i="17"/>
  <c r="F12" i="17"/>
  <c r="C13" i="17"/>
  <c r="D13" i="17"/>
  <c r="E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D19" i="17"/>
  <c r="E19" i="17"/>
  <c r="F19" i="17"/>
  <c r="C20" i="17"/>
  <c r="D20" i="17"/>
  <c r="E20" i="17"/>
  <c r="F20" i="17"/>
  <c r="J8" i="15"/>
  <c r="B20" i="17"/>
  <c r="B17" i="17"/>
  <c r="B16" i="17"/>
  <c r="B12" i="17"/>
  <c r="B9" i="17"/>
  <c r="B8" i="17"/>
  <c r="R27" i="14"/>
  <c r="B3" i="16"/>
  <c r="N26" i="16" s="1"/>
  <c r="B3" i="15"/>
  <c r="R27" i="15" s="1"/>
  <c r="N26" i="17" s="1"/>
  <c r="B23" i="14"/>
  <c r="B23" i="16" s="1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C19" i="17"/>
  <c r="F13" i="17"/>
  <c r="C1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3" i="17" l="1"/>
  <c r="F23" i="17"/>
  <c r="E23" i="16"/>
  <c r="C23" i="16"/>
  <c r="D23" i="17"/>
  <c r="D23" i="16"/>
  <c r="C7" i="17"/>
  <c r="C23" i="17" s="1"/>
  <c r="F23" i="16"/>
  <c r="E10" i="17"/>
  <c r="E23" i="17" s="1"/>
  <c r="E23" i="15"/>
  <c r="H23" i="14"/>
  <c r="I23" i="14"/>
  <c r="E23" i="14"/>
  <c r="D23" i="15"/>
  <c r="G23" i="15"/>
  <c r="F23" i="15"/>
  <c r="J23" i="15"/>
  <c r="C23" i="15"/>
  <c r="F23" i="14"/>
  <c r="J23" i="14"/>
  <c r="G23" i="14"/>
  <c r="D23" i="14"/>
  <c r="C23" i="14"/>
  <c r="H8" i="15"/>
  <c r="H23" i="15" s="1"/>
  <c r="I8" i="15"/>
  <c r="I23" i="15" s="1"/>
</calcChain>
</file>

<file path=xl/sharedStrings.xml><?xml version="1.0" encoding="utf-8"?>
<sst xmlns="http://schemas.openxmlformats.org/spreadsheetml/2006/main" count="407" uniqueCount="282">
  <si>
    <t>N</t>
  </si>
  <si>
    <t>Assets</t>
  </si>
  <si>
    <t>Liabilities</t>
  </si>
  <si>
    <t>Capital</t>
  </si>
  <si>
    <t>Profit</t>
  </si>
  <si>
    <t>Total Assets</t>
  </si>
  <si>
    <t>Loan Portfolio</t>
  </si>
  <si>
    <t>Total Liabilities</t>
  </si>
  <si>
    <t>Deposits of Individuals</t>
  </si>
  <si>
    <t>Loan Loss Reserves</t>
  </si>
  <si>
    <t>Shareholders' Equity</t>
  </si>
  <si>
    <t>Share Capital</t>
  </si>
  <si>
    <t>Regulatory Capital</t>
  </si>
  <si>
    <t>Total</t>
  </si>
  <si>
    <t>Provisions for Possible Losses</t>
  </si>
  <si>
    <t>Net Interest Income</t>
  </si>
  <si>
    <t>Net Fee and Commission Income</t>
  </si>
  <si>
    <t>Total Interest Income</t>
  </si>
  <si>
    <t>Interest Income from Loans</t>
  </si>
  <si>
    <t>Total Interest Expenses</t>
  </si>
  <si>
    <t>Interest Expenses on Deposits</t>
  </si>
  <si>
    <t>Gain (Loss) on Foreign Exchange Trade</t>
  </si>
  <si>
    <t>GEL</t>
  </si>
  <si>
    <t>FX</t>
  </si>
  <si>
    <t>Deposits' Structure of Banking Sector</t>
  </si>
  <si>
    <t>Deposits of Legal Entities</t>
  </si>
  <si>
    <t>Total Deposits</t>
  </si>
  <si>
    <t>წილი საბანკო სექტორში</t>
  </si>
  <si>
    <t>ბანკის დასახელება</t>
  </si>
  <si>
    <t>აქტივები</t>
  </si>
  <si>
    <t>საკრედიტო დაბანდება</t>
  </si>
  <si>
    <t>მთლიანი ვალდებულებები</t>
  </si>
  <si>
    <t>დეპოზიტები</t>
  </si>
  <si>
    <t>არასაბანკო იურიდიული და ფიზიკური პირების დეპოზიტები</t>
  </si>
  <si>
    <t>მ.შ. იურიდიულ პირთა დეპოზიტები</t>
  </si>
  <si>
    <t>მ.შ. ფიზიკურ პირთა დეპოზიტები</t>
  </si>
  <si>
    <t>სააქციო კაპიტალი</t>
  </si>
  <si>
    <t>ათას ლარებში</t>
  </si>
  <si>
    <t>ვალდებულებები</t>
  </si>
  <si>
    <t>კაპიტალი</t>
  </si>
  <si>
    <t>მოგება</t>
  </si>
  <si>
    <t>მთლიანი აქტივები</t>
  </si>
  <si>
    <t>ფულადი სახსრები</t>
  </si>
  <si>
    <t>სესხების შესაძლო დანაკარგების რეზერვი</t>
  </si>
  <si>
    <t>სულ დეპოზიტები</t>
  </si>
  <si>
    <t>ნასესხები სახსრები</t>
  </si>
  <si>
    <t>მ.შ.საწესდებო კაპიტალი</t>
  </si>
  <si>
    <t>საზედამხედველო კაპიტალი</t>
  </si>
  <si>
    <t>Market Share</t>
  </si>
  <si>
    <t>Name of The Bank</t>
  </si>
  <si>
    <t>Non Banking Deposits</t>
  </si>
  <si>
    <t>Total Banking Sector</t>
  </si>
  <si>
    <t>Cash Equivalents</t>
  </si>
  <si>
    <t>Borrowed Funds</t>
  </si>
  <si>
    <t>Thausands GEL</t>
  </si>
  <si>
    <t>წმინდა საპროცენტო შემოსავალი</t>
  </si>
  <si>
    <t>წმინდა საკომისიო შემოსავალი</t>
  </si>
  <si>
    <t>წმინდა მოგება</t>
  </si>
  <si>
    <t>მთლიანი აქტივების მოცულობა</t>
  </si>
  <si>
    <t>საპროცენტო შემოსავლები</t>
  </si>
  <si>
    <t>არასაპროცენტო შემოსავლები</t>
  </si>
  <si>
    <t>დანახარჯები აქტივების შესაძლო დანაკარგების მიხედვით</t>
  </si>
  <si>
    <t>მთლიანი საპროცენტო შემოსავალი</t>
  </si>
  <si>
    <t>მ.შ. საპროცენტო შემოსავლები სესხებიდან</t>
  </si>
  <si>
    <t>მთლიანი საპროცენტო ხარჯი</t>
  </si>
  <si>
    <t>მ.შ. დეპოზიტებზე გადახდილი პროცენტები</t>
  </si>
  <si>
    <t>წმინდა არასაპროცენტო შემოსავალი</t>
  </si>
  <si>
    <t>NET Interest Income</t>
  </si>
  <si>
    <t>Interest Income</t>
  </si>
  <si>
    <t>Non Interest Income</t>
  </si>
  <si>
    <t>NET Income</t>
  </si>
  <si>
    <t>Net Non-Interest Income</t>
  </si>
  <si>
    <t>სულ</t>
  </si>
  <si>
    <t>ლარი</t>
  </si>
  <si>
    <t>სებ–ის დეპოზიტები</t>
  </si>
  <si>
    <t>კომერციული ბანკების დეპოზიტები</t>
  </si>
  <si>
    <t>იურიდიული პირების დეპოზიტები</t>
  </si>
  <si>
    <t>რეზიდენტი იურიდიული პირების დეპოზიტები</t>
  </si>
  <si>
    <t>არარეზიდენტი იურიდიული პირების დეპოზიტები</t>
  </si>
  <si>
    <t>ფიზიკური პირების დეპოზიტები</t>
  </si>
  <si>
    <t>რეზიდენტი ფიზიკური პირების დეპოზიტები</t>
  </si>
  <si>
    <t>არარეზიდენტი ფიზიკური პირების დეპოზიტები</t>
  </si>
  <si>
    <t>ცხრილი N 1 – კომერციული ბანკების ფინანსური მონაცემები საბალანსო უწყისის მიხედვით</t>
  </si>
  <si>
    <t xml:space="preserve">ცხრილი N 2 – კომერციული ბანკების ფინანსური მონაცემები მოგება–ზარალის უწყისის მიხედვით </t>
  </si>
  <si>
    <t>Balance Sheet Financial Data of Commercial Banks Operating in Georgia</t>
  </si>
  <si>
    <t>ვადიანი დეპოზიტები</t>
  </si>
  <si>
    <t>მოგება აქტივებზე ROA, გაწლიურებული</t>
  </si>
  <si>
    <t>მოგება კაპიტალზე ROE, გაწლიურებული</t>
  </si>
  <si>
    <t>Return on Assets - ROA, Annualized</t>
  </si>
  <si>
    <t>Return on Equity - ROE, Annualized</t>
  </si>
  <si>
    <t>კონსოლიდირებული</t>
  </si>
  <si>
    <t>Income Statement Financial Data of Commercial Banks Operating in Georgia</t>
  </si>
  <si>
    <t>სახელმწიფო ორგანიზაციები</t>
  </si>
  <si>
    <t xml:space="preserve">საფინანსო ინსტიტუტები </t>
  </si>
  <si>
    <t>უძრავი ქონების დეველოპმენტი</t>
  </si>
  <si>
    <t>უძრავი ქონების მენეჯმენტი</t>
  </si>
  <si>
    <t>სამშენებლო კომპანიები (არა დეველოპერები)</t>
  </si>
  <si>
    <t>სამშენებლო მასალების მოპოვება, წარმოება და ვაჭრობა</t>
  </si>
  <si>
    <t>სამომხმარებლო საქონლის წარმოება</t>
  </si>
  <si>
    <t>ვაჭრობა (სხვა)</t>
  </si>
  <si>
    <t>წარმოება (სხვა)</t>
  </si>
  <si>
    <t>სასტუმროები და ტურიზმი</t>
  </si>
  <si>
    <t>რესტორნები, ბარები, კაფეები და სწრაფი კვების ობიექტები</t>
  </si>
  <si>
    <t>მძიმე მრეწველობა</t>
  </si>
  <si>
    <t>ენერგეტიკა</t>
  </si>
  <si>
    <t>ავტომობილების დილერები</t>
  </si>
  <si>
    <t>ჯანდაცვა</t>
  </si>
  <si>
    <t>ფარმაცევტიკა</t>
  </si>
  <si>
    <t>ტელეკომუნიკაცია</t>
  </si>
  <si>
    <t>სერვისი</t>
  </si>
  <si>
    <t>სოფლის მეურნეობის სექტორი</t>
  </si>
  <si>
    <t>საცალო პროდუქტები</t>
  </si>
  <si>
    <t>მომენტალური განვადება</t>
  </si>
  <si>
    <t>ოვერდრაფტები</t>
  </si>
  <si>
    <t>საკრედიტო ბარათები</t>
  </si>
  <si>
    <t>იპოთეკური სესხები</t>
  </si>
  <si>
    <t>Table N 7 - Credit portfolio by sectors</t>
  </si>
  <si>
    <t>State</t>
  </si>
  <si>
    <t>Financial Institutions</t>
  </si>
  <si>
    <t>Real Estate Management</t>
  </si>
  <si>
    <t>Construction Companies</t>
  </si>
  <si>
    <t>Production and Trade of Construction Materials</t>
  </si>
  <si>
    <t>Trade of Consumer Foods and Goods</t>
  </si>
  <si>
    <t>Production of Consumer Foods and Goods</t>
  </si>
  <si>
    <t>Production and Trade of Durable Goods</t>
  </si>
  <si>
    <t>Production and Trade of Clothes, Shoes and Textiles</t>
  </si>
  <si>
    <t>Trade (Other)</t>
  </si>
  <si>
    <t>Other Production</t>
  </si>
  <si>
    <t>Hotels, Tourism</t>
  </si>
  <si>
    <t>Restaurants</t>
  </si>
  <si>
    <t>Industry</t>
  </si>
  <si>
    <t>Energy</t>
  </si>
  <si>
    <t>Auto Dealers</t>
  </si>
  <si>
    <t>Health Care</t>
  </si>
  <si>
    <t>Pharmacy</t>
  </si>
  <si>
    <t>Telecommunication</t>
  </si>
  <si>
    <t>Service</t>
  </si>
  <si>
    <t>Agro</t>
  </si>
  <si>
    <t>Retail</t>
  </si>
  <si>
    <t>Car Loans</t>
  </si>
  <si>
    <t>Consumer Loans</t>
  </si>
  <si>
    <t>Momental Installments</t>
  </si>
  <si>
    <t>Payrolls (Overdrafts)</t>
  </si>
  <si>
    <t>Credit Cards</t>
  </si>
  <si>
    <t>Mortgages</t>
  </si>
  <si>
    <t>For Finished Property</t>
  </si>
  <si>
    <t>For in Progress Property</t>
  </si>
  <si>
    <t>საქართველოს ბანკი</t>
  </si>
  <si>
    <t>თი–ბი–სი ბანკი</t>
  </si>
  <si>
    <t>ლიბერთი ბანკი</t>
  </si>
  <si>
    <t>ვი–თი–ბი ბანკი</t>
  </si>
  <si>
    <t>პროკრედიტ ბანკი</t>
  </si>
  <si>
    <t>ბაზის ბანკი</t>
  </si>
  <si>
    <t>ქართუ ბანკი</t>
  </si>
  <si>
    <t>ტერა ბანკი</t>
  </si>
  <si>
    <t>კრედო ბანკი</t>
  </si>
  <si>
    <t>ხალიკ ბანკი</t>
  </si>
  <si>
    <t>ზირაათ ბანკი</t>
  </si>
  <si>
    <t>Bank of Georgia</t>
  </si>
  <si>
    <t>TBC Bank</t>
  </si>
  <si>
    <t>Liberty Bank</t>
  </si>
  <si>
    <t>VTB Bank Georgia</t>
  </si>
  <si>
    <t>ProCredit Bank</t>
  </si>
  <si>
    <t>Basis Bank</t>
  </si>
  <si>
    <t>Cartu Bank</t>
  </si>
  <si>
    <t>Tera bank</t>
  </si>
  <si>
    <t>Credo Bank</t>
  </si>
  <si>
    <t>HALYK Bank</t>
  </si>
  <si>
    <t>Pasha Bank</t>
  </si>
  <si>
    <t>Ziraat Bank</t>
  </si>
  <si>
    <t>Silk Bank</t>
  </si>
  <si>
    <t>სილქ ბანკი</t>
  </si>
  <si>
    <t xml:space="preserve">სახელმწიფო ინსტიტუტებისა და სახელმწიფო კონტროლს დაქვემდებარებულ ორგანიზაციებიდან მოზიდული უზრუნველყოფილი დეპოზიტები
</t>
  </si>
  <si>
    <t>Secured deposits of government institutions and government controlled entities</t>
  </si>
  <si>
    <t>პეისერა</t>
  </si>
  <si>
    <t>Paysera</t>
  </si>
  <si>
    <t>სხვა</t>
  </si>
  <si>
    <t>მოთხოვნამდე დეპოზიტები</t>
  </si>
  <si>
    <t>მიმდინარე დეპოზიტები</t>
  </si>
  <si>
    <t>სადეპოზიტო სერტიფიკატები (CD)</t>
  </si>
  <si>
    <t>ყველა სახის დეპოზიტები</t>
  </si>
  <si>
    <t>ფინანსური სექტორის დეპოზიტები</t>
  </si>
  <si>
    <t>რეზიდენტი კომერციული ბანკების დეპოზიტები</t>
  </si>
  <si>
    <t>არარეზიდენტი კომერციული ბანკების დეპოზიტები</t>
  </si>
  <si>
    <t>არასაბანკო ფინანსური ინსტიტუტების დეპოზიტები</t>
  </si>
  <si>
    <t>რეზიდენტი არასაბანკო ფინანსური ინსტიტუტების დეპოზიტები</t>
  </si>
  <si>
    <t>არარეზიდენტი არასაბანკო ფინანსური ინსტიტუტების დეპოზიტები</t>
  </si>
  <si>
    <t>სულ ფინანსური სექტორის დეპოზიტები</t>
  </si>
  <si>
    <t>არაფინანსური სექტორის დეპოზიტები</t>
  </si>
  <si>
    <t>სულ არასაბანკო იურიდიული და ფიზიკური პირების დეპოზიტები</t>
  </si>
  <si>
    <t>მოგება–ზარალი ვალუტის ყიდვა–გაყიდვის ოპერაციებიდან</t>
  </si>
  <si>
    <t>ცხრილი N5 – დეპოზიტების სტრუქტურა საბანკო სექტორში</t>
  </si>
  <si>
    <t>Other</t>
  </si>
  <si>
    <t>ფინანსური ინსტრუმენტის ამორტიზირებული ღირებულება</t>
  </si>
  <si>
    <t>ფინანსური ინსტრუმენტის მოსალოდნელი საკრედიტო ზარალი (BANK)</t>
  </si>
  <si>
    <t>სესხის ძირი თანხით შეწონილი საპროცენტო განაკვეთი</t>
  </si>
  <si>
    <t>სესხის ძირი თანხით შეწონილი საშუალო საკონტრაქტო ვადიანობა სტოკზე (თვე)</t>
  </si>
  <si>
    <t>91 და მეტი დღით ვადაგადაცილებული  ფინანსური ინსტრუმენტების ამორტიზებული ღირებულება</t>
  </si>
  <si>
    <t>1-ი დონის (BANK) საკრედიტო რისკი ფინანსური ინსტრუმენტების ამორტიზირებული ღირებულება</t>
  </si>
  <si>
    <t>მე-2 დონის (BANK) საკრედიტო რისკი ფინანსური ინსტრუმენტების ამორტიზირებული ღირებულება</t>
  </si>
  <si>
    <t>მე-3 დონის (BANK)  საკრედიტო რისკი ფინანსური ინსტრუმენტების ამორტიზირებული ღირებულება</t>
  </si>
  <si>
    <t>შეძენილი ან გამოშვებული, გაუფასურებული (POCI) (BANK)  ფინანსური ინსტრუმენტების ამორტიზირებული ღირებულება</t>
  </si>
  <si>
    <t>საბითუმო ლომბარდი</t>
  </si>
  <si>
    <t>სამომხმარებლო საქონლით ვაჭრობა</t>
  </si>
  <si>
    <t>ხანგრძლივი მოხმარების სამომხმარებლო საქონლის წარმოება და ვაჭრობა</t>
  </si>
  <si>
    <t>ფეხსაცმლის, ტანსაცმლისა და ტექსტილის წარმოება და ვაჭრობა</t>
  </si>
  <si>
    <t>ბენზინგასამართი სადგურები და ბენზინის იმპორტიორები</t>
  </si>
  <si>
    <t>მათ შორის: ექსპორტიორები</t>
  </si>
  <si>
    <t>სატრანსპორტო სესხები</t>
  </si>
  <si>
    <t>სამომხმარებლო სესხები</t>
  </si>
  <si>
    <t>სწრაფი სესხები (Pay Day Loans)</t>
  </si>
  <si>
    <t>იპოთეკური სესხები - დასრულებული უძრავი ქონების შეძენა</t>
  </si>
  <si>
    <t>იპოთეკური სესხები - მშენებლობა, მშენებლობის პროცესში მყოფი უძრავი ქონების შეძენა</t>
  </si>
  <si>
    <t>იპოთეკური სესხები - უძრავი ქონების რემონტისათვის</t>
  </si>
  <si>
    <t>საცალო ლომბარდული სესხები</t>
  </si>
  <si>
    <t>სტუდენტური სესხები</t>
  </si>
  <si>
    <t xml:space="preserve">კორპორატიული სეგმენტი </t>
  </si>
  <si>
    <t xml:space="preserve">მცირე და საშუალო სეგმენტი </t>
  </si>
  <si>
    <t>მიკრო სეგმენტი</t>
  </si>
  <si>
    <t xml:space="preserve">საცალო სეგმენტი </t>
  </si>
  <si>
    <t>სექტორები, საცალო პროდუქტები</t>
  </si>
  <si>
    <t>ცხრილი N6 - სასესხო პორტფელი სექტორების მიხედვით</t>
  </si>
  <si>
    <t>Sectors, retail products</t>
  </si>
  <si>
    <t>Oil Importers and Retailers</t>
  </si>
  <si>
    <t>i.a. Exporters</t>
  </si>
  <si>
    <t>Pay Day Loans</t>
  </si>
  <si>
    <t>For Housing Rennovations</t>
  </si>
  <si>
    <t>Student Loans</t>
  </si>
  <si>
    <t>Retail Pawn Shop Loans</t>
  </si>
  <si>
    <t>Wholesale Pawn Shop</t>
  </si>
  <si>
    <t>Corporate Segment</t>
  </si>
  <si>
    <t>SME Segment</t>
  </si>
  <si>
    <t>Micro Segment</t>
  </si>
  <si>
    <t>Retail Segment</t>
  </si>
  <si>
    <t>ECL (BANK)</t>
  </si>
  <si>
    <t>Amortised Cost</t>
  </si>
  <si>
    <t>Interest rate weighted by loan principal</t>
  </si>
  <si>
    <t>Average contract maturity on stock weighted by loan principal (month)</t>
  </si>
  <si>
    <t>Amortised cost of financial instruments overdue by 91 days and more</t>
  </si>
  <si>
    <t>Amortised cost of Stage 1 (BANK) financial instruments</t>
  </si>
  <si>
    <t>Amortised cost of Stage 2 (BANK) financial isntruments</t>
  </si>
  <si>
    <t>Amortised cost of Stage 3 (BANK) financial instruments</t>
  </si>
  <si>
    <t>Amortised cost of purchased or originated, credit-impaired (POCI) (BANK) financial instruments</t>
  </si>
  <si>
    <t>Real Estate Development</t>
  </si>
  <si>
    <t>წმინდა საკომისიო შემოსავალი მომსახურების მიხედვით</t>
  </si>
  <si>
    <t>მოგება გადასახადის გადახდამდე</t>
  </si>
  <si>
    <t>Net Fee and Commission Income from Services</t>
  </si>
  <si>
    <t>Net Income Before Taxes</t>
  </si>
  <si>
    <t>პაშაბანკი</t>
  </si>
  <si>
    <t>იშ ბანკ</t>
  </si>
  <si>
    <t>IS Bank</t>
  </si>
  <si>
    <t>უცხ. ვალუტა</t>
  </si>
  <si>
    <t>Current (Accounts) Deposits</t>
  </si>
  <si>
    <t>Demand Deposits</t>
  </si>
  <si>
    <t>Time Deposits</t>
  </si>
  <si>
    <t>Certificates of Deposit (CD)</t>
  </si>
  <si>
    <t>All Deposits</t>
  </si>
  <si>
    <t>Financial Sector Deposits</t>
  </si>
  <si>
    <t>NBG Deposits</t>
  </si>
  <si>
    <t>Commercial Banks Deposits</t>
  </si>
  <si>
    <t>Resident banks</t>
  </si>
  <si>
    <t>Non-resident banks</t>
  </si>
  <si>
    <t>Nonbank Financial Institutions Deposits</t>
  </si>
  <si>
    <t>Resident nonbank financial institutes</t>
  </si>
  <si>
    <t>Non-resident nonbank financial institutes</t>
  </si>
  <si>
    <t>Total Financial Sector Deposits</t>
  </si>
  <si>
    <t>Non-financial Sector Deposits</t>
  </si>
  <si>
    <t>Resident legal entitites</t>
  </si>
  <si>
    <t>Non-resident legal entities</t>
  </si>
  <si>
    <t>Resident individuals</t>
  </si>
  <si>
    <t>Non-resident individuals</t>
  </si>
  <si>
    <t>Total Non-financial Sector Deposits</t>
  </si>
  <si>
    <t>ათასი ლარი</t>
  </si>
  <si>
    <t>Consolidated</t>
  </si>
  <si>
    <t>Interbank Financial Instruments</t>
  </si>
  <si>
    <t>ბანკთაშორისი ფინანსური ინსტრუმენტები</t>
  </si>
  <si>
    <t>საკრედიტო პორტფელი (ბანკთაშორისი სესხების გარდა)</t>
  </si>
  <si>
    <t>Credit Portfolio (w/o Interbank financial instruments)</t>
  </si>
  <si>
    <t>Deposits of non-bank financial institutions</t>
  </si>
  <si>
    <t/>
  </si>
  <si>
    <t>პეივბანკი</t>
  </si>
  <si>
    <t>PaveBank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</si>
</sst>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$_-;\-* #,##0.00_$_-;_-* &quot;-&quot;??_$_-;_-@_-"/>
    <numFmt numFmtId="165" formatCode="_(* #,##0_);_(* \(#,##0\);_(* &quot;-&quot;??_);_(@_)"/>
    <numFmt numFmtId="166" formatCode="#,##0,"/>
    <numFmt numFmtId="167" formatCode="dd\/mm\/yyyy\ \მ\დ\გ\ო\მ\ა\რ\ე\ო\ბ\ი\თ"/>
    <numFmt numFmtId="168" formatCode="&quot;as on &quot;\ mmmm\ dd\,\ yyyy"/>
    <numFmt numFmtId="169" formatCode="&quot;as of &quot;\ mmmm\ dd\,\ yyyy"/>
    <numFmt numFmtId="170" formatCode="_(* #,##0.0_);_(* \(#,##0.0\);_(* &quot;-&quot;??_);_(@_)"/>
  </numFmts>
  <fonts count="21" x14ac:knownFonts="1"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0">
    <xf numFmtId="0" fontId="0" fillId="0" borderId="0" xfId="0"/>
    <xf numFmtId="0" fontId="10" fillId="0" borderId="0" xfId="0" applyFont="1" applyFill="1"/>
    <xf numFmtId="0" fontId="10" fillId="0" borderId="0" xfId="0" applyFont="1"/>
    <xf numFmtId="3" fontId="10" fillId="0" borderId="0" xfId="0" applyNumberFormat="1" applyFont="1" applyBorder="1"/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Protection="1"/>
    <xf numFmtId="16" fontId="12" fillId="0" borderId="0" xfId="0" applyNumberFormat="1" applyFont="1" applyProtection="1"/>
    <xf numFmtId="0" fontId="12" fillId="0" borderId="5" xfId="0" applyFont="1" applyBorder="1" applyAlignment="1" applyProtection="1">
      <alignment horizontal="center" vertical="center" textRotation="90" wrapText="1"/>
    </xf>
    <xf numFmtId="0" fontId="12" fillId="0" borderId="4" xfId="0" applyFont="1" applyBorder="1" applyAlignment="1" applyProtection="1">
      <alignment horizontal="center" vertical="center" textRotation="90" wrapText="1"/>
    </xf>
    <xf numFmtId="0" fontId="12" fillId="0" borderId="6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wrapText="1"/>
    </xf>
    <xf numFmtId="10" fontId="10" fillId="2" borderId="7" xfId="2" applyNumberFormat="1" applyFont="1" applyFill="1" applyBorder="1" applyAlignment="1" applyProtection="1">
      <alignment horizontal="left"/>
    </xf>
    <xf numFmtId="10" fontId="13" fillId="2" borderId="8" xfId="3" applyNumberFormat="1" applyFont="1" applyFill="1" applyBorder="1" applyAlignment="1" applyProtection="1">
      <alignment horizontal="right"/>
    </xf>
    <xf numFmtId="10" fontId="13" fillId="2" borderId="2" xfId="3" applyNumberFormat="1" applyFont="1" applyFill="1" applyBorder="1" applyAlignment="1" applyProtection="1">
      <alignment horizontal="right"/>
    </xf>
    <xf numFmtId="10" fontId="10" fillId="0" borderId="7" xfId="2" applyNumberFormat="1" applyFont="1" applyFill="1" applyBorder="1" applyAlignment="1" applyProtection="1">
      <alignment horizontal="left"/>
    </xf>
    <xf numFmtId="10" fontId="13" fillId="0" borderId="8" xfId="3" applyNumberFormat="1" applyFont="1" applyFill="1" applyBorder="1" applyAlignment="1" applyProtection="1">
      <alignment horizontal="right"/>
    </xf>
    <xf numFmtId="10" fontId="13" fillId="0" borderId="2" xfId="3" applyNumberFormat="1" applyFont="1" applyFill="1" applyBorder="1" applyAlignment="1" applyProtection="1">
      <alignment horizontal="right"/>
    </xf>
    <xf numFmtId="1" fontId="9" fillId="0" borderId="9" xfId="2" applyNumberFormat="1" applyFont="1" applyFill="1" applyBorder="1" applyAlignment="1" applyProtection="1">
      <alignment horizontal="center" vertical="center"/>
    </xf>
    <xf numFmtId="10" fontId="9" fillId="0" borderId="10" xfId="2" applyNumberFormat="1" applyFont="1" applyFill="1" applyBorder="1" applyAlignment="1" applyProtection="1">
      <alignment horizontal="left"/>
    </xf>
    <xf numFmtId="10" fontId="14" fillId="0" borderId="9" xfId="3" applyNumberFormat="1" applyFont="1" applyFill="1" applyBorder="1" applyAlignment="1" applyProtection="1">
      <alignment horizontal="right"/>
    </xf>
    <xf numFmtId="10" fontId="14" fillId="0" borderId="11" xfId="3" applyNumberFormat="1" applyFont="1" applyFill="1" applyBorder="1" applyAlignment="1" applyProtection="1">
      <alignment horizontal="right"/>
    </xf>
    <xf numFmtId="10" fontId="14" fillId="0" borderId="10" xfId="3" applyNumberFormat="1" applyFont="1" applyFill="1" applyBorder="1" applyAlignment="1" applyProtection="1">
      <alignment horizontal="right"/>
    </xf>
    <xf numFmtId="165" fontId="7" fillId="0" borderId="0" xfId="1" applyNumberFormat="1" applyFont="1" applyProtection="1"/>
    <xf numFmtId="166" fontId="10" fillId="2" borderId="8" xfId="0" applyNumberFormat="1" applyFont="1" applyFill="1" applyBorder="1" applyAlignment="1" applyProtection="1">
      <alignment horizontal="right"/>
    </xf>
    <xf numFmtId="166" fontId="10" fillId="2" borderId="2" xfId="0" applyNumberFormat="1" applyFont="1" applyFill="1" applyBorder="1" applyAlignment="1" applyProtection="1">
      <alignment horizontal="right"/>
    </xf>
    <xf numFmtId="166" fontId="10" fillId="2" borderId="7" xfId="0" applyNumberFormat="1" applyFont="1" applyFill="1" applyBorder="1" applyAlignment="1" applyProtection="1">
      <alignment horizontal="right"/>
    </xf>
    <xf numFmtId="166" fontId="10" fillId="0" borderId="8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 applyProtection="1">
      <alignment horizontal="right"/>
    </xf>
    <xf numFmtId="166" fontId="10" fillId="0" borderId="7" xfId="0" applyNumberFormat="1" applyFont="1" applyFill="1" applyBorder="1" applyAlignment="1" applyProtection="1">
      <alignment horizontal="right"/>
    </xf>
    <xf numFmtId="10" fontId="15" fillId="0" borderId="0" xfId="2" applyNumberFormat="1" applyFont="1" applyProtection="1"/>
    <xf numFmtId="10" fontId="10" fillId="2" borderId="8" xfId="2" applyNumberFormat="1" applyFont="1" applyFill="1" applyBorder="1" applyAlignment="1" applyProtection="1">
      <alignment horizontal="right"/>
    </xf>
    <xf numFmtId="10" fontId="10" fillId="2" borderId="2" xfId="2" applyNumberFormat="1" applyFont="1" applyFill="1" applyBorder="1" applyAlignment="1" applyProtection="1">
      <alignment horizontal="right"/>
    </xf>
    <xf numFmtId="10" fontId="10" fillId="2" borderId="7" xfId="2" applyNumberFormat="1" applyFont="1" applyFill="1" applyBorder="1" applyAlignment="1" applyProtection="1">
      <alignment horizontal="right"/>
    </xf>
    <xf numFmtId="10" fontId="10" fillId="0" borderId="8" xfId="2" applyNumberFormat="1" applyFont="1" applyFill="1" applyBorder="1" applyAlignment="1" applyProtection="1">
      <alignment horizontal="right"/>
    </xf>
    <xf numFmtId="10" fontId="10" fillId="0" borderId="2" xfId="2" applyNumberFormat="1" applyFont="1" applyFill="1" applyBorder="1" applyAlignment="1" applyProtection="1">
      <alignment horizontal="right"/>
    </xf>
    <xf numFmtId="10" fontId="10" fillId="0" borderId="7" xfId="2" applyNumberFormat="1" applyFont="1" applyFill="1" applyBorder="1" applyAlignment="1" applyProtection="1">
      <alignment horizontal="right"/>
    </xf>
    <xf numFmtId="0" fontId="10" fillId="0" borderId="4" xfId="0" applyFont="1" applyBorder="1" applyAlignment="1" applyProtection="1">
      <alignment horizontal="center" vertical="center" textRotation="90" wrapText="1"/>
    </xf>
    <xf numFmtId="0" fontId="10" fillId="0" borderId="6" xfId="0" applyFont="1" applyBorder="1" applyAlignment="1" applyProtection="1">
      <alignment horizontal="center" vertical="center" textRotation="90" wrapText="1"/>
    </xf>
    <xf numFmtId="0" fontId="11" fillId="0" borderId="0" xfId="0" applyFont="1" applyProtection="1"/>
    <xf numFmtId="0" fontId="10" fillId="0" borderId="5" xfId="0" applyFont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166" fontId="10" fillId="2" borderId="14" xfId="0" applyNumberFormat="1" applyFont="1" applyFill="1" applyBorder="1" applyAlignment="1" applyProtection="1">
      <alignment horizontal="right"/>
    </xf>
    <xf numFmtId="166" fontId="10" fillId="2" borderId="5" xfId="0" applyNumberFormat="1" applyFont="1" applyFill="1" applyBorder="1" applyAlignment="1" applyProtection="1">
      <alignment horizontal="right"/>
    </xf>
    <xf numFmtId="166" fontId="10" fillId="2" borderId="4" xfId="0" applyNumberFormat="1" applyFont="1" applyFill="1" applyBorder="1" applyAlignment="1" applyProtection="1">
      <alignment horizontal="right"/>
    </xf>
    <xf numFmtId="166" fontId="10" fillId="2" borderId="6" xfId="0" applyNumberFormat="1" applyFont="1" applyFill="1" applyBorder="1" applyAlignment="1" applyProtection="1">
      <alignment horizontal="right"/>
    </xf>
    <xf numFmtId="166" fontId="10" fillId="0" borderId="14" xfId="0" applyNumberFormat="1" applyFont="1" applyFill="1" applyBorder="1" applyAlignment="1" applyProtection="1">
      <alignment horizontal="right"/>
    </xf>
    <xf numFmtId="166" fontId="10" fillId="0" borderId="5" xfId="0" applyNumberFormat="1" applyFont="1" applyFill="1" applyBorder="1" applyAlignment="1" applyProtection="1">
      <alignment horizontal="right"/>
    </xf>
    <xf numFmtId="166" fontId="10" fillId="0" borderId="4" xfId="0" applyNumberFormat="1" applyFont="1" applyFill="1" applyBorder="1" applyAlignment="1" applyProtection="1">
      <alignment horizontal="right"/>
    </xf>
    <xf numFmtId="166" fontId="10" fillId="0" borderId="6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65" fontId="10" fillId="2" borderId="8" xfId="1" applyNumberFormat="1" applyFont="1" applyFill="1" applyBorder="1" applyAlignment="1" applyProtection="1">
      <alignment horizontal="center" vertical="center"/>
    </xf>
    <xf numFmtId="165" fontId="10" fillId="0" borderId="8" xfId="1" applyNumberFormat="1" applyFont="1" applyFill="1" applyBorder="1" applyAlignment="1" applyProtection="1">
      <alignment horizontal="center" vertical="center"/>
    </xf>
    <xf numFmtId="10" fontId="10" fillId="2" borderId="8" xfId="3" applyNumberFormat="1" applyFont="1" applyFill="1" applyBorder="1" applyAlignment="1" applyProtection="1">
      <alignment horizontal="right"/>
    </xf>
    <xf numFmtId="10" fontId="10" fillId="2" borderId="2" xfId="3" applyNumberFormat="1" applyFont="1" applyFill="1" applyBorder="1" applyAlignment="1" applyProtection="1">
      <alignment horizontal="right"/>
    </xf>
    <xf numFmtId="10" fontId="10" fillId="2" borderId="7" xfId="3" applyNumberFormat="1" applyFont="1" applyFill="1" applyBorder="1" applyAlignment="1" applyProtection="1">
      <alignment horizontal="right"/>
    </xf>
    <xf numFmtId="10" fontId="10" fillId="0" borderId="8" xfId="3" applyNumberFormat="1" applyFont="1" applyFill="1" applyBorder="1" applyAlignment="1" applyProtection="1">
      <alignment horizontal="right"/>
    </xf>
    <xf numFmtId="10" fontId="10" fillId="0" borderId="2" xfId="3" applyNumberFormat="1" applyFont="1" applyFill="1" applyBorder="1" applyAlignment="1" applyProtection="1">
      <alignment horizontal="right"/>
    </xf>
    <xf numFmtId="166" fontId="12" fillId="0" borderId="0" xfId="0" applyNumberFormat="1" applyFont="1" applyProtection="1"/>
    <xf numFmtId="0" fontId="12" fillId="0" borderId="0" xfId="0" applyFont="1" applyAlignment="1" applyProtection="1">
      <alignment horizontal="right"/>
    </xf>
    <xf numFmtId="15" fontId="12" fillId="0" borderId="0" xfId="0" applyNumberFormat="1" applyFont="1" applyProtection="1"/>
    <xf numFmtId="167" fontId="12" fillId="0" borderId="0" xfId="0" applyNumberFormat="1" applyFont="1" applyProtection="1"/>
    <xf numFmtId="168" fontId="12" fillId="0" borderId="0" xfId="0" applyNumberFormat="1" applyFont="1" applyProtection="1"/>
    <xf numFmtId="167" fontId="12" fillId="3" borderId="0" xfId="0" applyNumberFormat="1" applyFont="1" applyFill="1" applyProtection="1"/>
    <xf numFmtId="167" fontId="16" fillId="0" borderId="0" xfId="0" applyNumberFormat="1" applyFont="1" applyProtection="1"/>
    <xf numFmtId="166" fontId="10" fillId="0" borderId="26" xfId="0" applyNumberFormat="1" applyFont="1" applyFill="1" applyBorder="1" applyAlignment="1" applyProtection="1">
      <alignment horizontal="right"/>
    </xf>
    <xf numFmtId="166" fontId="10" fillId="2" borderId="26" xfId="0" applyNumberFormat="1" applyFont="1" applyFill="1" applyBorder="1" applyAlignment="1" applyProtection="1">
      <alignment horizontal="right"/>
    </xf>
    <xf numFmtId="166" fontId="10" fillId="2" borderId="27" xfId="0" applyNumberFormat="1" applyFont="1" applyFill="1" applyBorder="1" applyAlignment="1" applyProtection="1">
      <alignment horizontal="right"/>
    </xf>
    <xf numFmtId="166" fontId="10" fillId="2" borderId="30" xfId="0" applyNumberFormat="1" applyFont="1" applyFill="1" applyBorder="1" applyAlignment="1" applyProtection="1">
      <alignment horizontal="right"/>
    </xf>
    <xf numFmtId="166" fontId="10" fillId="2" borderId="3" xfId="0" applyNumberFormat="1" applyFont="1" applyFill="1" applyBorder="1" applyAlignment="1" applyProtection="1">
      <alignment horizontal="right"/>
    </xf>
    <xf numFmtId="166" fontId="10" fillId="2" borderId="31" xfId="0" applyNumberFormat="1" applyFont="1" applyFill="1" applyBorder="1" applyAlignment="1" applyProtection="1">
      <alignment horizontal="right"/>
    </xf>
    <xf numFmtId="10" fontId="12" fillId="0" borderId="2" xfId="2" applyNumberFormat="1" applyFont="1" applyBorder="1" applyProtection="1"/>
    <xf numFmtId="10" fontId="12" fillId="0" borderId="7" xfId="2" applyNumberFormat="1" applyFont="1" applyBorder="1" applyProtection="1"/>
    <xf numFmtId="10" fontId="12" fillId="2" borderId="2" xfId="2" applyNumberFormat="1" applyFont="1" applyFill="1" applyBorder="1" applyProtection="1"/>
    <xf numFmtId="10" fontId="12" fillId="2" borderId="7" xfId="2" applyNumberFormat="1" applyFont="1" applyFill="1" applyBorder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 indent="4"/>
    </xf>
    <xf numFmtId="169" fontId="16" fillId="0" borderId="0" xfId="0" applyNumberFormat="1" applyFont="1" applyProtection="1"/>
    <xf numFmtId="169" fontId="12" fillId="0" borderId="0" xfId="0" applyNumberFormat="1" applyFont="1" applyProtection="1"/>
    <xf numFmtId="0" fontId="12" fillId="0" borderId="0" xfId="0" applyFont="1" applyFill="1" applyProtection="1"/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12" fillId="0" borderId="17" xfId="0" applyFont="1" applyBorder="1" applyAlignment="1" applyProtection="1"/>
    <xf numFmtId="0" fontId="12" fillId="0" borderId="21" xfId="0" applyFont="1" applyBorder="1" applyAlignment="1" applyProtection="1">
      <alignment horizontal="center" vertical="center" textRotation="90" wrapText="1"/>
    </xf>
    <xf numFmtId="0" fontId="12" fillId="0" borderId="32" xfId="0" applyFont="1" applyBorder="1" applyAlignment="1" applyProtection="1">
      <alignment horizontal="center" vertical="center" textRotation="90" wrapText="1"/>
    </xf>
    <xf numFmtId="0" fontId="12" fillId="0" borderId="19" xfId="0" applyFont="1" applyBorder="1" applyAlignment="1" applyProtection="1">
      <alignment horizontal="center" vertical="center" textRotation="90" wrapText="1"/>
    </xf>
    <xf numFmtId="166" fontId="10" fillId="4" borderId="2" xfId="0" applyNumberFormat="1" applyFont="1" applyFill="1" applyBorder="1" applyAlignment="1" applyProtection="1">
      <alignment horizontal="right"/>
    </xf>
    <xf numFmtId="14" fontId="12" fillId="0" borderId="0" xfId="0" applyNumberFormat="1" applyFont="1" applyProtection="1"/>
    <xf numFmtId="3" fontId="12" fillId="0" borderId="0" xfId="0" applyNumberFormat="1" applyFont="1" applyProtection="1"/>
    <xf numFmtId="0" fontId="10" fillId="0" borderId="23" xfId="0" applyFont="1" applyBorder="1" applyAlignment="1" applyProtection="1"/>
    <xf numFmtId="0" fontId="17" fillId="0" borderId="0" xfId="0" applyFont="1"/>
    <xf numFmtId="0" fontId="10" fillId="0" borderId="0" xfId="20" applyFont="1"/>
    <xf numFmtId="0" fontId="9" fillId="0" borderId="4" xfId="0" applyFont="1" applyFill="1" applyBorder="1" applyAlignment="1">
      <alignment horizontal="left" indent="1"/>
    </xf>
    <xf numFmtId="0" fontId="9" fillId="0" borderId="4" xfId="0" applyFont="1" applyFill="1" applyBorder="1" applyAlignment="1" applyProtection="1">
      <alignment horizontal="left" indent="1"/>
    </xf>
    <xf numFmtId="0" fontId="10" fillId="0" borderId="4" xfId="0" applyFont="1" applyFill="1" applyBorder="1" applyAlignment="1" applyProtection="1">
      <alignment horizontal="left" indent="2"/>
    </xf>
    <xf numFmtId="0" fontId="10" fillId="0" borderId="4" xfId="0" applyFont="1" applyFill="1" applyBorder="1" applyAlignment="1" applyProtection="1">
      <alignment horizontal="left" indent="2"/>
      <protection locked="0"/>
    </xf>
    <xf numFmtId="0" fontId="10" fillId="0" borderId="4" xfId="0" applyFont="1" applyFill="1" applyBorder="1" applyAlignment="1">
      <alignment horizontal="left" wrapText="1" indent="2"/>
    </xf>
    <xf numFmtId="0" fontId="9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/>
    </xf>
    <xf numFmtId="0" fontId="10" fillId="0" borderId="0" xfId="20" applyFont="1" applyProtection="1"/>
    <xf numFmtId="0" fontId="12" fillId="0" borderId="4" xfId="21" applyFont="1" applyFill="1" applyBorder="1"/>
    <xf numFmtId="0" fontId="15" fillId="0" borderId="4" xfId="21" applyFont="1" applyFill="1" applyBorder="1"/>
    <xf numFmtId="0" fontId="12" fillId="0" borderId="4" xfId="21" applyFont="1" applyFill="1" applyBorder="1" applyAlignment="1">
      <alignment horizontal="left" indent="2"/>
    </xf>
    <xf numFmtId="10" fontId="17" fillId="0" borderId="4" xfId="22" applyNumberFormat="1" applyFont="1" applyBorder="1"/>
    <xf numFmtId="170" fontId="17" fillId="0" borderId="4" xfId="23" applyNumberFormat="1" applyFont="1" applyBorder="1"/>
    <xf numFmtId="0" fontId="12" fillId="0" borderId="0" xfId="21" applyFont="1"/>
    <xf numFmtId="0" fontId="17" fillId="0" borderId="4" xfId="21" applyNumberFormat="1" applyFont="1" applyFill="1" applyBorder="1" applyAlignment="1">
      <alignment horizontal="center" vertical="center" wrapText="1"/>
    </xf>
    <xf numFmtId="10" fontId="12" fillId="0" borderId="4" xfId="21" applyNumberFormat="1" applyFont="1" applyBorder="1"/>
    <xf numFmtId="0" fontId="15" fillId="0" borderId="0" xfId="0" applyFont="1" applyAlignment="1">
      <alignment horizontal="left" vertical="center"/>
    </xf>
    <xf numFmtId="0" fontId="12" fillId="0" borderId="4" xfId="21" applyFont="1" applyFill="1" applyBorder="1" applyAlignment="1">
      <alignment horizontal="left" indent="1"/>
    </xf>
    <xf numFmtId="10" fontId="12" fillId="0" borderId="4" xfId="21" applyNumberFormat="1" applyFont="1" applyFill="1" applyBorder="1"/>
    <xf numFmtId="10" fontId="17" fillId="0" borderId="4" xfId="22" applyNumberFormat="1" applyFont="1" applyFill="1" applyBorder="1"/>
    <xf numFmtId="170" fontId="17" fillId="0" borderId="4" xfId="23" applyNumberFormat="1" applyFont="1" applyFill="1" applyBorder="1"/>
    <xf numFmtId="0" fontId="12" fillId="0" borderId="0" xfId="21" applyFont="1" applyFill="1"/>
    <xf numFmtId="1" fontId="9" fillId="6" borderId="9" xfId="2" applyNumberFormat="1" applyFont="1" applyFill="1" applyBorder="1" applyAlignment="1" applyProtection="1">
      <alignment horizontal="center" vertical="center"/>
    </xf>
    <xf numFmtId="10" fontId="9" fillId="6" borderId="10" xfId="2" applyNumberFormat="1" applyFont="1" applyFill="1" applyBorder="1" applyAlignment="1" applyProtection="1">
      <alignment horizontal="left"/>
    </xf>
    <xf numFmtId="166" fontId="9" fillId="6" borderId="9" xfId="0" applyNumberFormat="1" applyFont="1" applyFill="1" applyBorder="1" applyAlignment="1" applyProtection="1">
      <alignment horizontal="right"/>
    </xf>
    <xf numFmtId="166" fontId="9" fillId="6" borderId="11" xfId="0" applyNumberFormat="1" applyFont="1" applyFill="1" applyBorder="1" applyAlignment="1" applyProtection="1">
      <alignment horizontal="right"/>
    </xf>
    <xf numFmtId="166" fontId="9" fillId="6" borderId="10" xfId="0" applyNumberFormat="1" applyFont="1" applyFill="1" applyBorder="1" applyAlignment="1" applyProtection="1">
      <alignment horizontal="right"/>
    </xf>
    <xf numFmtId="10" fontId="15" fillId="6" borderId="12" xfId="2" applyNumberFormat="1" applyFont="1" applyFill="1" applyBorder="1" applyProtection="1"/>
    <xf numFmtId="10" fontId="15" fillId="6" borderId="13" xfId="2" applyNumberFormat="1" applyFont="1" applyFill="1" applyBorder="1" applyProtection="1"/>
    <xf numFmtId="165" fontId="10" fillId="6" borderId="8" xfId="1" applyNumberFormat="1" applyFont="1" applyFill="1" applyBorder="1" applyAlignment="1" applyProtection="1">
      <alignment horizontal="center" vertical="center"/>
    </xf>
    <xf numFmtId="10" fontId="9" fillId="6" borderId="7" xfId="2" applyNumberFormat="1" applyFont="1" applyFill="1" applyBorder="1" applyAlignment="1" applyProtection="1">
      <alignment horizontal="left"/>
    </xf>
    <xf numFmtId="166" fontId="9" fillId="6" borderId="8" xfId="0" applyNumberFormat="1" applyFont="1" applyFill="1" applyBorder="1" applyAlignment="1" applyProtection="1">
      <alignment horizontal="right"/>
    </xf>
    <xf numFmtId="166" fontId="9" fillId="6" borderId="2" xfId="0" applyNumberFormat="1" applyFont="1" applyFill="1" applyBorder="1" applyAlignment="1" applyProtection="1">
      <alignment horizontal="right"/>
    </xf>
    <xf numFmtId="166" fontId="9" fillId="6" borderId="7" xfId="0" applyNumberFormat="1" applyFont="1" applyFill="1" applyBorder="1" applyAlignment="1" applyProtection="1">
      <alignment horizontal="right"/>
    </xf>
    <xf numFmtId="166" fontId="9" fillId="6" borderId="28" xfId="0" applyNumberFormat="1" applyFont="1" applyFill="1" applyBorder="1" applyAlignment="1" applyProtection="1">
      <alignment horizontal="right"/>
    </xf>
    <xf numFmtId="10" fontId="15" fillId="6" borderId="1" xfId="2" applyNumberFormat="1" applyFont="1" applyFill="1" applyBorder="1" applyProtection="1"/>
    <xf numFmtId="10" fontId="15" fillId="6" borderId="29" xfId="2" applyNumberFormat="1" applyFont="1" applyFill="1" applyBorder="1" applyProtection="1"/>
    <xf numFmtId="1" fontId="9" fillId="0" borderId="0" xfId="2" applyNumberFormat="1" applyFont="1" applyFill="1" applyBorder="1" applyAlignment="1" applyProtection="1">
      <alignment horizontal="center" vertical="center"/>
    </xf>
    <xf numFmtId="10" fontId="9" fillId="0" borderId="0" xfId="2" applyNumberFormat="1" applyFont="1" applyFill="1" applyBorder="1" applyAlignment="1" applyProtection="1">
      <alignment horizontal="left"/>
    </xf>
    <xf numFmtId="10" fontId="14" fillId="0" borderId="0" xfId="3" applyNumberFormat="1" applyFont="1" applyFill="1" applyBorder="1" applyAlignment="1" applyProtection="1">
      <alignment horizontal="right"/>
    </xf>
    <xf numFmtId="165" fontId="9" fillId="5" borderId="8" xfId="1" applyNumberFormat="1" applyFont="1" applyFill="1" applyBorder="1" applyAlignment="1" applyProtection="1">
      <alignment horizontal="center" vertical="center"/>
    </xf>
    <xf numFmtId="10" fontId="9" fillId="5" borderId="7" xfId="2" applyNumberFormat="1" applyFont="1" applyFill="1" applyBorder="1" applyAlignment="1" applyProtection="1">
      <alignment horizontal="left"/>
    </xf>
    <xf numFmtId="166" fontId="9" fillId="5" borderId="25" xfId="0" applyNumberFormat="1" applyFont="1" applyFill="1" applyBorder="1" applyAlignment="1" applyProtection="1">
      <alignment horizontal="right"/>
    </xf>
    <xf numFmtId="165" fontId="9" fillId="6" borderId="8" xfId="1" applyNumberFormat="1" applyFont="1" applyFill="1" applyBorder="1" applyAlignment="1" applyProtection="1">
      <alignment horizontal="center" vertical="center"/>
    </xf>
    <xf numFmtId="166" fontId="9" fillId="6" borderId="14" xfId="0" applyNumberFormat="1" applyFont="1" applyFill="1" applyBorder="1" applyAlignment="1" applyProtection="1">
      <alignment horizontal="right"/>
    </xf>
    <xf numFmtId="166" fontId="9" fillId="6" borderId="5" xfId="0" applyNumberFormat="1" applyFont="1" applyFill="1" applyBorder="1" applyAlignment="1" applyProtection="1">
      <alignment horizontal="right"/>
    </xf>
    <xf numFmtId="166" fontId="9" fillId="6" borderId="4" xfId="0" applyNumberFormat="1" applyFont="1" applyFill="1" applyBorder="1" applyAlignment="1" applyProtection="1">
      <alignment horizontal="right"/>
    </xf>
    <xf numFmtId="166" fontId="9" fillId="6" borderId="6" xfId="0" applyNumberFormat="1" applyFont="1" applyFill="1" applyBorder="1" applyAlignment="1" applyProtection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38" fontId="18" fillId="6" borderId="14" xfId="0" applyNumberFormat="1" applyFont="1" applyFill="1" applyBorder="1" applyAlignment="1" applyProtection="1">
      <alignment horizontal="center"/>
      <protection locked="0"/>
    </xf>
    <xf numFmtId="38" fontId="1" fillId="6" borderId="36" xfId="0" applyNumberFormat="1" applyFont="1" applyFill="1" applyBorder="1" applyAlignment="1" applyProtection="1">
      <protection locked="0"/>
    </xf>
    <xf numFmtId="166" fontId="10" fillId="0" borderId="4" xfId="1" applyNumberFormat="1" applyFont="1" applyFill="1" applyBorder="1" applyAlignment="1" applyProtection="1">
      <alignment horizontal="right"/>
      <protection locked="0"/>
    </xf>
    <xf numFmtId="166" fontId="9" fillId="7" borderId="4" xfId="1" applyNumberFormat="1" applyFont="1" applyFill="1" applyBorder="1" applyAlignment="1">
      <alignment horizontal="right"/>
    </xf>
    <xf numFmtId="166" fontId="10" fillId="7" borderId="4" xfId="1" applyNumberFormat="1" applyFont="1" applyFill="1" applyBorder="1" applyAlignment="1">
      <alignment horizontal="right"/>
    </xf>
    <xf numFmtId="166" fontId="1" fillId="6" borderId="36" xfId="1" applyNumberFormat="1" applyFont="1" applyFill="1" applyBorder="1" applyAlignment="1" applyProtection="1">
      <alignment horizontal="right"/>
      <protection locked="0"/>
    </xf>
    <xf numFmtId="166" fontId="18" fillId="6" borderId="14" xfId="1" applyNumberFormat="1" applyFont="1" applyFill="1" applyBorder="1" applyAlignment="1" applyProtection="1">
      <alignment horizontal="right"/>
      <protection locked="0"/>
    </xf>
    <xf numFmtId="166" fontId="10" fillId="7" borderId="4" xfId="1" applyNumberFormat="1" applyFont="1" applyFill="1" applyBorder="1" applyAlignment="1" applyProtection="1">
      <alignment horizontal="right"/>
      <protection locked="0"/>
    </xf>
    <xf numFmtId="166" fontId="10" fillId="7" borderId="4" xfId="1" applyNumberFormat="1" applyFont="1" applyFill="1" applyBorder="1" applyAlignment="1" applyProtection="1">
      <alignment horizontal="right"/>
    </xf>
    <xf numFmtId="0" fontId="10" fillId="0" borderId="40" xfId="0" applyFont="1" applyFill="1" applyBorder="1" applyAlignment="1" applyProtection="1">
      <alignment horizontal="left" indent="1"/>
    </xf>
    <xf numFmtId="0" fontId="10" fillId="0" borderId="41" xfId="0" applyFont="1" applyFill="1" applyBorder="1" applyAlignment="1" applyProtection="1">
      <alignment horizontal="left" indent="1"/>
    </xf>
    <xf numFmtId="0" fontId="9" fillId="2" borderId="4" xfId="0" applyFont="1" applyFill="1" applyBorder="1" applyAlignment="1">
      <alignment horizontal="left"/>
    </xf>
    <xf numFmtId="166" fontId="9" fillId="2" borderId="4" xfId="1" applyNumberFormat="1" applyFont="1" applyFill="1" applyBorder="1" applyAlignment="1">
      <alignment horizontal="right"/>
    </xf>
    <xf numFmtId="166" fontId="12" fillId="0" borderId="32" xfId="21" applyNumberFormat="1" applyFont="1" applyBorder="1"/>
    <xf numFmtId="166" fontId="12" fillId="0" borderId="4" xfId="21" applyNumberFormat="1" applyFont="1" applyBorder="1"/>
    <xf numFmtId="166" fontId="12" fillId="0" borderId="32" xfId="21" applyNumberFormat="1" applyFont="1" applyFill="1" applyBorder="1"/>
    <xf numFmtId="166" fontId="12" fillId="0" borderId="4" xfId="21" applyNumberFormat="1" applyFont="1" applyFill="1" applyBorder="1"/>
    <xf numFmtId="166" fontId="17" fillId="0" borderId="4" xfId="23" applyNumberFormat="1" applyFont="1" applyBorder="1"/>
    <xf numFmtId="166" fontId="17" fillId="0" borderId="4" xfId="23" applyNumberFormat="1" applyFont="1" applyFill="1" applyBorder="1"/>
    <xf numFmtId="0" fontId="12" fillId="0" borderId="33" xfId="0" applyFont="1" applyBorder="1" applyAlignment="1" applyProtection="1"/>
    <xf numFmtId="4" fontId="6" fillId="0" borderId="0" xfId="1" applyNumberFormat="1" applyBorder="1"/>
    <xf numFmtId="164" fontId="6" fillId="0" borderId="0" xfId="1"/>
    <xf numFmtId="0" fontId="12" fillId="0" borderId="33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vertical="center" textRotation="90" wrapText="1"/>
    </xf>
    <xf numFmtId="0" fontId="10" fillId="0" borderId="6" xfId="0" applyFont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 applyProtection="1">
      <alignment horizontal="left" vertical="center" indent="1"/>
    </xf>
    <xf numFmtId="0" fontId="10" fillId="0" borderId="40" xfId="0" applyFont="1" applyFill="1" applyBorder="1" applyAlignment="1" applyProtection="1">
      <alignment horizontal="left" vertical="center" indent="1"/>
    </xf>
    <xf numFmtId="0" fontId="12" fillId="0" borderId="4" xfId="21" applyFont="1" applyBorder="1" applyAlignment="1">
      <alignment horizontal="center" vertical="center" wrapText="1"/>
    </xf>
    <xf numFmtId="0" fontId="15" fillId="0" borderId="4" xfId="21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 wrapText="1"/>
    </xf>
  </cellXfs>
  <cellStyles count="24">
    <cellStyle name="Comma" xfId="1" builtinId="3"/>
    <cellStyle name="Comma 2" xfId="5"/>
    <cellStyle name="Comma 2 2" xfId="9"/>
    <cellStyle name="Comma 3" xfId="10"/>
    <cellStyle name="Comma 3 2" xfId="16"/>
    <cellStyle name="Comma 4" xfId="13"/>
    <cellStyle name="Comma 5" xfId="15"/>
    <cellStyle name="Comma 6" xfId="23"/>
    <cellStyle name="Normal" xfId="0" builtinId="0"/>
    <cellStyle name="Normal 10" xfId="7"/>
    <cellStyle name="Normal 11" xfId="18"/>
    <cellStyle name="Normal 2" xfId="4"/>
    <cellStyle name="Normal 2 2" xfId="6"/>
    <cellStyle name="Normal 3" xfId="12"/>
    <cellStyle name="Normal 4" xfId="14"/>
    <cellStyle name="Normal 4 2" xfId="11"/>
    <cellStyle name="Normal 4 2 2" xfId="17"/>
    <cellStyle name="Normal 5" xfId="21"/>
    <cellStyle name="Normal_RC-D 2" xfId="20"/>
    <cellStyle name="Percent" xfId="2" builtinId="5"/>
    <cellStyle name="Percent 2" xfId="8"/>
    <cellStyle name="Percent 2 2" xfId="3"/>
    <cellStyle name="Percent 2 3" xfId="19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pnadzem\AppData\Local\Microsoft\Windows\INetCache\Content.Outlook\TRKG25IM\FINAL%20Forms\FINREP%20Supplemental%20Form%20-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LD-A"/>
      <sheetName val="LD-D"/>
      <sheetName val="LD-AD"/>
      <sheetName val="Validation"/>
      <sheetName val="RCS"/>
      <sheetName val="CI"/>
      <sheetName val="Countries"/>
      <sheetName val="Currency Codes"/>
      <sheetName val="Rating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6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  <row r="16">
          <cell r="C16">
            <v>9</v>
          </cell>
        </row>
      </sheetData>
      <sheetData sheetId="5" refreshError="1"/>
      <sheetData sheetId="6" refreshError="1"/>
      <sheetData sheetId="7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  <row r="260">
          <cell r="A260" t="str">
            <v>BL</v>
          </cell>
        </row>
        <row r="261">
          <cell r="A261" t="str">
            <v>TL</v>
          </cell>
        </row>
        <row r="262">
          <cell r="A262" t="str">
            <v>OT</v>
          </cell>
        </row>
      </sheetData>
      <sheetData sheetId="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U58"/>
  <sheetViews>
    <sheetView tabSelected="1" view="pageBreakPreview" zoomScale="95" zoomScaleNormal="100" zoomScaleSheetLayoutView="95" workbookViewId="0">
      <selection activeCell="B3" sqref="B3"/>
    </sheetView>
  </sheetViews>
  <sheetFormatPr defaultColWidth="9.140625" defaultRowHeight="12.75" x14ac:dyDescent="0.2"/>
  <cols>
    <col min="1" max="1" width="4.42578125" style="7" customWidth="1"/>
    <col min="2" max="2" width="42.28515625" style="7" bestFit="1" customWidth="1"/>
    <col min="3" max="3" width="10.28515625" style="7" bestFit="1" customWidth="1"/>
    <col min="4" max="4" width="10.42578125" style="7" bestFit="1" customWidth="1"/>
    <col min="5" max="5" width="10.28515625" style="7" bestFit="1" customWidth="1"/>
    <col min="6" max="6" width="9.7109375" style="7" bestFit="1" customWidth="1"/>
    <col min="7" max="7" width="10.5703125" style="7" bestFit="1" customWidth="1"/>
    <col min="8" max="8" width="10.28515625" style="7" bestFit="1" customWidth="1"/>
    <col min="9" max="9" width="10.5703125" style="7" bestFit="1" customWidth="1"/>
    <col min="10" max="11" width="10.28515625" style="7" bestFit="1" customWidth="1"/>
    <col min="12" max="12" width="11.140625" style="7" customWidth="1"/>
    <col min="13" max="13" width="9.85546875" style="7" bestFit="1" customWidth="1"/>
    <col min="14" max="15" width="10.42578125" style="7" bestFit="1" customWidth="1"/>
    <col min="16" max="16" width="9.85546875" style="7" bestFit="1" customWidth="1"/>
    <col min="17" max="17" width="10.42578125" style="7" bestFit="1" customWidth="1"/>
    <col min="18" max="18" width="11" style="7" customWidth="1"/>
    <col min="19" max="19" width="12.140625" style="7" bestFit="1" customWidth="1"/>
    <col min="20" max="16384" width="9.140625" style="7"/>
  </cols>
  <sheetData>
    <row r="2" spans="1:10" x14ac:dyDescent="0.2">
      <c r="A2" s="7" t="s">
        <v>82</v>
      </c>
    </row>
    <row r="3" spans="1:10" x14ac:dyDescent="0.2">
      <c r="B3" s="68">
        <v>45382</v>
      </c>
    </row>
    <row r="4" spans="1:10" ht="13.5" thickBot="1" x14ac:dyDescent="0.25"/>
    <row r="5" spans="1:10" x14ac:dyDescent="0.2">
      <c r="A5" s="177" t="s">
        <v>0</v>
      </c>
      <c r="B5" s="175" t="s">
        <v>28</v>
      </c>
      <c r="C5" s="179" t="s">
        <v>27</v>
      </c>
      <c r="D5" s="180"/>
      <c r="E5" s="180"/>
      <c r="F5" s="180"/>
      <c r="G5" s="180"/>
      <c r="H5" s="180"/>
      <c r="I5" s="180"/>
      <c r="J5" s="181"/>
    </row>
    <row r="6" spans="1:10" s="12" customFormat="1" ht="117.75" customHeight="1" x14ac:dyDescent="0.2">
      <c r="A6" s="178"/>
      <c r="B6" s="176"/>
      <c r="C6" s="9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1" t="s">
        <v>36</v>
      </c>
    </row>
    <row r="7" spans="1:10" x14ac:dyDescent="0.2">
      <c r="A7" s="57">
        <v>1</v>
      </c>
      <c r="B7" s="16" t="str">
        <f>B29</f>
        <v>საქართველოს ბანკი</v>
      </c>
      <c r="C7" s="61">
        <f t="shared" ref="C7:C22" si="0">C29/C$28</f>
        <v>0.3866329676634232</v>
      </c>
      <c r="D7" s="62">
        <f t="shared" ref="D7:D21" si="1">E29/E$28</f>
        <v>0.37247654540650671</v>
      </c>
      <c r="E7" s="62">
        <f t="shared" ref="E7:E21" si="2">G29/G$28</f>
        <v>0.39214177609640022</v>
      </c>
      <c r="F7" s="62">
        <f t="shared" ref="F7:F21" si="3">H29/H$28</f>
        <v>0.40482190251047501</v>
      </c>
      <c r="G7" s="62">
        <f t="shared" ref="G7:G21" si="4">J29/J$28</f>
        <v>0.40608742113634522</v>
      </c>
      <c r="H7" s="62">
        <f t="shared" ref="H7:H21" si="5">K29/K$28</f>
        <v>0.33314082195042943</v>
      </c>
      <c r="I7" s="62">
        <f t="shared" ref="I7:I21" si="6">L29/L$28</f>
        <v>0.45833478062367361</v>
      </c>
      <c r="J7" s="60">
        <f t="shared" ref="J7:J22" si="7">O29/O$28</f>
        <v>0.35539458443224325</v>
      </c>
    </row>
    <row r="8" spans="1:10" x14ac:dyDescent="0.2">
      <c r="A8" s="56">
        <v>2</v>
      </c>
      <c r="B8" s="13" t="str">
        <f t="shared" ref="B8:B22" si="8">B30</f>
        <v>თი–ბი–სი ბანკი</v>
      </c>
      <c r="C8" s="58">
        <f t="shared" si="0"/>
        <v>0.38592493723986521</v>
      </c>
      <c r="D8" s="59">
        <f t="shared" si="1"/>
        <v>0.39358748617652362</v>
      </c>
      <c r="E8" s="59">
        <f t="shared" si="2"/>
        <v>0.38874988792393872</v>
      </c>
      <c r="F8" s="59">
        <f t="shared" si="3"/>
        <v>0.39107205990602512</v>
      </c>
      <c r="G8" s="59">
        <f t="shared" si="4"/>
        <v>0.38361971646408011</v>
      </c>
      <c r="H8" s="59">
        <f t="shared" si="5"/>
        <v>0.42648978634477874</v>
      </c>
      <c r="I8" s="59">
        <f t="shared" si="6"/>
        <v>0.35291440631527982</v>
      </c>
      <c r="J8" s="60">
        <f t="shared" si="7"/>
        <v>0.36990570338565759</v>
      </c>
    </row>
    <row r="9" spans="1:10" x14ac:dyDescent="0.2">
      <c r="A9" s="57">
        <v>3</v>
      </c>
      <c r="B9" s="16" t="str">
        <f t="shared" si="8"/>
        <v>ლიბერთი ბანკი</v>
      </c>
      <c r="C9" s="61">
        <f t="shared" si="0"/>
        <v>5.2985001329512504E-2</v>
      </c>
      <c r="D9" s="62">
        <f t="shared" si="1"/>
        <v>5.6623554954463758E-2</v>
      </c>
      <c r="E9" s="62">
        <f t="shared" si="2"/>
        <v>5.4735013207051909E-2</v>
      </c>
      <c r="F9" s="62">
        <f t="shared" si="3"/>
        <v>5.8507855351579277E-2</v>
      </c>
      <c r="G9" s="62">
        <f t="shared" si="4"/>
        <v>6.3077088009241139E-2</v>
      </c>
      <c r="H9" s="62">
        <f t="shared" si="5"/>
        <v>6.1340750082162103E-2</v>
      </c>
      <c r="I9" s="62">
        <f t="shared" si="6"/>
        <v>6.4320724763798687E-2</v>
      </c>
      <c r="J9" s="60">
        <f t="shared" si="7"/>
        <v>4.3061341344337409E-2</v>
      </c>
    </row>
    <row r="10" spans="1:10" x14ac:dyDescent="0.2">
      <c r="A10" s="56">
        <v>4</v>
      </c>
      <c r="B10" s="13" t="str">
        <f t="shared" si="8"/>
        <v>ბაზის ბანკი</v>
      </c>
      <c r="C10" s="58">
        <f t="shared" si="0"/>
        <v>4.2505269835077138E-2</v>
      </c>
      <c r="D10" s="59">
        <f t="shared" si="1"/>
        <v>4.5961211212165259E-2</v>
      </c>
      <c r="E10" s="59">
        <f t="shared" si="2"/>
        <v>4.2045277371125254E-2</v>
      </c>
      <c r="F10" s="59">
        <f t="shared" si="3"/>
        <v>4.0964292527278283E-2</v>
      </c>
      <c r="G10" s="59">
        <f t="shared" si="4"/>
        <v>4.5264938961194573E-2</v>
      </c>
      <c r="H10" s="59">
        <f t="shared" si="5"/>
        <v>5.3304043107948056E-2</v>
      </c>
      <c r="I10" s="59">
        <f t="shared" si="6"/>
        <v>3.9507001387696278E-2</v>
      </c>
      <c r="J10" s="60">
        <f t="shared" si="7"/>
        <v>4.5113714307819651E-2</v>
      </c>
    </row>
    <row r="11" spans="1:10" x14ac:dyDescent="0.2">
      <c r="A11" s="57">
        <v>5</v>
      </c>
      <c r="B11" s="16" t="str">
        <f t="shared" si="8"/>
        <v>კრედო ბანკი</v>
      </c>
      <c r="C11" s="61">
        <f t="shared" si="0"/>
        <v>3.0992872359379128E-2</v>
      </c>
      <c r="D11" s="62">
        <f t="shared" si="1"/>
        <v>3.7998097061536638E-2</v>
      </c>
      <c r="E11" s="62">
        <f t="shared" si="2"/>
        <v>3.1840226419596378E-2</v>
      </c>
      <c r="F11" s="62">
        <f t="shared" si="3"/>
        <v>1.7344325355696636E-2</v>
      </c>
      <c r="G11" s="62">
        <f t="shared" si="4"/>
        <v>1.872141376744875E-2</v>
      </c>
      <c r="H11" s="62">
        <f t="shared" si="5"/>
        <v>1.1853779263627998E-2</v>
      </c>
      <c r="I11" s="62">
        <f t="shared" si="6"/>
        <v>2.364029652213601E-2</v>
      </c>
      <c r="J11" s="60">
        <f t="shared" si="7"/>
        <v>2.6187845922380916E-2</v>
      </c>
    </row>
    <row r="12" spans="1:10" x14ac:dyDescent="0.2">
      <c r="A12" s="56">
        <v>6</v>
      </c>
      <c r="B12" s="13" t="str">
        <f t="shared" si="8"/>
        <v>ქართუ ბანკი</v>
      </c>
      <c r="C12" s="58">
        <f t="shared" si="0"/>
        <v>2.3286763042976132E-2</v>
      </c>
      <c r="D12" s="59">
        <f t="shared" si="1"/>
        <v>1.554869850390223E-2</v>
      </c>
      <c r="E12" s="59">
        <f t="shared" si="2"/>
        <v>2.1359600250969543E-2</v>
      </c>
      <c r="F12" s="59">
        <f t="shared" si="3"/>
        <v>2.5543541028574972E-2</v>
      </c>
      <c r="G12" s="59">
        <f t="shared" si="4"/>
        <v>2.8228656794297299E-2</v>
      </c>
      <c r="H12" s="59">
        <f t="shared" si="5"/>
        <v>4.2499798616432639E-2</v>
      </c>
      <c r="I12" s="59">
        <f t="shared" si="6"/>
        <v>1.8007077099055021E-2</v>
      </c>
      <c r="J12" s="60">
        <f t="shared" si="7"/>
        <v>3.4214978963495242E-2</v>
      </c>
    </row>
    <row r="13" spans="1:10" x14ac:dyDescent="0.2">
      <c r="A13" s="57">
        <v>7</v>
      </c>
      <c r="B13" s="16" t="str">
        <f t="shared" si="8"/>
        <v>პროკრედიტ ბანკი</v>
      </c>
      <c r="C13" s="61">
        <f t="shared" si="0"/>
        <v>2.2718134474366804E-2</v>
      </c>
      <c r="D13" s="62">
        <f t="shared" si="1"/>
        <v>2.244343504706867E-2</v>
      </c>
      <c r="E13" s="62">
        <f t="shared" si="2"/>
        <v>2.2234817997785525E-2</v>
      </c>
      <c r="F13" s="62">
        <f t="shared" si="3"/>
        <v>1.997278061546915E-2</v>
      </c>
      <c r="G13" s="62">
        <f t="shared" si="4"/>
        <v>2.1173036019429485E-2</v>
      </c>
      <c r="H13" s="62">
        <f t="shared" si="5"/>
        <v>2.5847725122202223E-2</v>
      </c>
      <c r="I13" s="62">
        <f t="shared" si="6"/>
        <v>1.7824831102822208E-2</v>
      </c>
      <c r="J13" s="60">
        <f t="shared" si="7"/>
        <v>2.5458840654005579E-2</v>
      </c>
    </row>
    <row r="14" spans="1:10" x14ac:dyDescent="0.2">
      <c r="A14" s="56">
        <v>8</v>
      </c>
      <c r="B14" s="13" t="str">
        <f t="shared" si="8"/>
        <v>ტერა ბანკი</v>
      </c>
      <c r="C14" s="58">
        <f t="shared" si="0"/>
        <v>2.1027441060280476E-2</v>
      </c>
      <c r="D14" s="59">
        <f t="shared" si="1"/>
        <v>2.4094756827602759E-2</v>
      </c>
      <c r="E14" s="59">
        <f t="shared" si="2"/>
        <v>2.0963184037208968E-2</v>
      </c>
      <c r="F14" s="59">
        <f t="shared" si="3"/>
        <v>2.0780653663689849E-2</v>
      </c>
      <c r="G14" s="59">
        <f t="shared" si="4"/>
        <v>2.0503383588049665E-2</v>
      </c>
      <c r="H14" s="59">
        <f t="shared" si="5"/>
        <v>2.4838594832231515E-2</v>
      </c>
      <c r="I14" s="59">
        <f t="shared" si="6"/>
        <v>1.739832669909178E-2</v>
      </c>
      <c r="J14" s="60">
        <f t="shared" si="7"/>
        <v>2.1391818408849638E-2</v>
      </c>
    </row>
    <row r="15" spans="1:10" x14ac:dyDescent="0.2">
      <c r="A15" s="57">
        <v>9</v>
      </c>
      <c r="B15" s="16" t="str">
        <f t="shared" si="8"/>
        <v>ხალიკ ბანკი</v>
      </c>
      <c r="C15" s="61">
        <f t="shared" si="0"/>
        <v>1.0733923020060907E-2</v>
      </c>
      <c r="D15" s="62">
        <f t="shared" si="1"/>
        <v>1.2603580890166593E-2</v>
      </c>
      <c r="E15" s="62">
        <f t="shared" si="2"/>
        <v>9.1276749981119669E-3</v>
      </c>
      <c r="F15" s="62">
        <f t="shared" si="3"/>
        <v>4.5298177786163686E-3</v>
      </c>
      <c r="G15" s="62">
        <f t="shared" si="4"/>
        <v>3.1413877621751371E-3</v>
      </c>
      <c r="H15" s="62">
        <f t="shared" si="5"/>
        <v>4.3267347700831627E-3</v>
      </c>
      <c r="I15" s="62">
        <f t="shared" si="6"/>
        <v>2.2923934028691276E-3</v>
      </c>
      <c r="J15" s="60">
        <f t="shared" si="7"/>
        <v>1.9842352174048249E-2</v>
      </c>
    </row>
    <row r="16" spans="1:10" x14ac:dyDescent="0.2">
      <c r="A16" s="56">
        <v>10</v>
      </c>
      <c r="B16" s="13" t="str">
        <f t="shared" si="8"/>
        <v>პაშაბანკი</v>
      </c>
      <c r="C16" s="58">
        <f t="shared" si="0"/>
        <v>6.4919358866256044E-3</v>
      </c>
      <c r="D16" s="59">
        <f t="shared" si="1"/>
        <v>5.5918899883736044E-3</v>
      </c>
      <c r="E16" s="59">
        <f t="shared" si="2"/>
        <v>5.9852969960460869E-3</v>
      </c>
      <c r="F16" s="59">
        <f t="shared" si="3"/>
        <v>6.3708324195727471E-3</v>
      </c>
      <c r="G16" s="59">
        <f t="shared" si="4"/>
        <v>3.2647255480803728E-3</v>
      </c>
      <c r="H16" s="59">
        <f t="shared" si="5"/>
        <v>4.942849840947546E-3</v>
      </c>
      <c r="I16" s="59">
        <f t="shared" si="6"/>
        <v>2.0627837965480175E-3</v>
      </c>
      <c r="J16" s="60">
        <f t="shared" si="7"/>
        <v>9.3648946934103468E-3</v>
      </c>
    </row>
    <row r="17" spans="1:20" x14ac:dyDescent="0.2">
      <c r="A17" s="57">
        <v>11</v>
      </c>
      <c r="B17" s="16" t="str">
        <f t="shared" si="8"/>
        <v>იშ ბანკ</v>
      </c>
      <c r="C17" s="61">
        <f t="shared" si="0"/>
        <v>5.9857966030440243E-3</v>
      </c>
      <c r="D17" s="62">
        <f t="shared" si="1"/>
        <v>5.4346284287721102E-3</v>
      </c>
      <c r="E17" s="62">
        <f t="shared" si="2"/>
        <v>5.032120303810071E-3</v>
      </c>
      <c r="F17" s="62">
        <f t="shared" si="3"/>
        <v>5.2811819490186131E-3</v>
      </c>
      <c r="G17" s="62">
        <f t="shared" si="4"/>
        <v>2.1522715595324034E-3</v>
      </c>
      <c r="H17" s="62">
        <f t="shared" si="5"/>
        <v>3.7667006137548213E-3</v>
      </c>
      <c r="I17" s="62">
        <f t="shared" si="6"/>
        <v>9.9595096194339018E-4</v>
      </c>
      <c r="J17" s="60">
        <f t="shared" si="7"/>
        <v>1.1393736652384828E-2</v>
      </c>
    </row>
    <row r="18" spans="1:20" x14ac:dyDescent="0.2">
      <c r="A18" s="56">
        <v>12</v>
      </c>
      <c r="B18" s="13" t="str">
        <f t="shared" si="8"/>
        <v>ვი–თი–ბი ბანკი</v>
      </c>
      <c r="C18" s="58">
        <f t="shared" si="0"/>
        <v>5.6150048021097196E-3</v>
      </c>
      <c r="D18" s="59">
        <f t="shared" si="1"/>
        <v>3.7679706419120958E-3</v>
      </c>
      <c r="E18" s="59">
        <f t="shared" si="2"/>
        <v>1.8773795599710853E-3</v>
      </c>
      <c r="F18" s="59">
        <f t="shared" si="3"/>
        <v>3.1471175743070834E-4</v>
      </c>
      <c r="G18" s="59">
        <f t="shared" si="4"/>
        <v>3.4908521864010473E-4</v>
      </c>
      <c r="H18" s="59">
        <f t="shared" si="5"/>
        <v>6.3258887297378355E-4</v>
      </c>
      <c r="I18" s="59">
        <f t="shared" si="6"/>
        <v>1.4602822202548313E-4</v>
      </c>
      <c r="J18" s="60">
        <f t="shared" si="7"/>
        <v>2.6809673528961513E-2</v>
      </c>
    </row>
    <row r="19" spans="1:20" ht="12" customHeight="1" x14ac:dyDescent="0.2">
      <c r="A19" s="57">
        <v>13</v>
      </c>
      <c r="B19" s="16" t="str">
        <f t="shared" si="8"/>
        <v>ზირაათ ბანკი</v>
      </c>
      <c r="C19" s="61">
        <f t="shared" si="0"/>
        <v>2.7283589059102758E-3</v>
      </c>
      <c r="D19" s="62">
        <f t="shared" si="1"/>
        <v>2.5730172915686632E-3</v>
      </c>
      <c r="E19" s="62">
        <f t="shared" si="2"/>
        <v>2.0687377647535528E-3</v>
      </c>
      <c r="F19" s="62">
        <f t="shared" si="3"/>
        <v>2.3414922385003971E-3</v>
      </c>
      <c r="G19" s="62">
        <f t="shared" si="4"/>
        <v>2.05850474522732E-3</v>
      </c>
      <c r="H19" s="62">
        <f t="shared" si="5"/>
        <v>3.3291309512516686E-3</v>
      </c>
      <c r="I19" s="62">
        <f t="shared" si="6"/>
        <v>1.1484299110191378E-3</v>
      </c>
      <c r="J19" s="60">
        <f t="shared" si="7"/>
        <v>6.468822613986059E-3</v>
      </c>
    </row>
    <row r="20" spans="1:20" x14ac:dyDescent="0.2">
      <c r="A20" s="56">
        <v>14</v>
      </c>
      <c r="B20" s="13" t="str">
        <f t="shared" si="8"/>
        <v>სილქ ბანკი</v>
      </c>
      <c r="C20" s="58">
        <f t="shared" si="0"/>
        <v>2.2287161563147306E-3</v>
      </c>
      <c r="D20" s="59">
        <f t="shared" si="1"/>
        <v>1.2951275694372745E-3</v>
      </c>
      <c r="E20" s="59">
        <f t="shared" si="2"/>
        <v>1.781969459817337E-3</v>
      </c>
      <c r="F20" s="59">
        <f t="shared" si="3"/>
        <v>2.1109003242610314E-3</v>
      </c>
      <c r="G20" s="59">
        <f t="shared" si="4"/>
        <v>2.3091247168415653E-3</v>
      </c>
      <c r="H20" s="59">
        <f t="shared" si="5"/>
        <v>3.589200086057568E-3</v>
      </c>
      <c r="I20" s="59">
        <f t="shared" si="6"/>
        <v>1.3922820026823167E-3</v>
      </c>
      <c r="J20" s="60">
        <f t="shared" si="7"/>
        <v>4.7620488668443806E-3</v>
      </c>
    </row>
    <row r="21" spans="1:20" x14ac:dyDescent="0.2">
      <c r="A21" s="57">
        <v>15</v>
      </c>
      <c r="B21" s="16" t="str">
        <f t="shared" si="8"/>
        <v>პეისერა</v>
      </c>
      <c r="C21" s="61">
        <f t="shared" si="0"/>
        <v>1.4287762105374673E-4</v>
      </c>
      <c r="D21" s="62">
        <f t="shared" si="1"/>
        <v>0</v>
      </c>
      <c r="E21" s="62">
        <f t="shared" si="2"/>
        <v>5.7037613413419217E-5</v>
      </c>
      <c r="F21" s="62">
        <f t="shared" si="3"/>
        <v>4.3652573812000019E-5</v>
      </c>
      <c r="G21" s="62">
        <f t="shared" si="4"/>
        <v>4.9245709416926496E-5</v>
      </c>
      <c r="H21" s="62">
        <f t="shared" si="5"/>
        <v>9.7495545118634423E-5</v>
      </c>
      <c r="I21" s="62">
        <f t="shared" si="6"/>
        <v>1.4687189359169868E-5</v>
      </c>
      <c r="J21" s="60">
        <f t="shared" si="7"/>
        <v>6.2964405157515664E-4</v>
      </c>
    </row>
    <row r="22" spans="1:20" ht="13.5" thickBot="1" x14ac:dyDescent="0.25">
      <c r="A22" s="56">
        <v>16</v>
      </c>
      <c r="B22" s="13" t="str">
        <f t="shared" si="8"/>
        <v>პეივბანკი</v>
      </c>
      <c r="C22" s="58">
        <f t="shared" si="0"/>
        <v>6.8915467790961024E-5</v>
      </c>
      <c r="D22" s="59">
        <f t="shared" ref="D22" si="9">E44/E$28</f>
        <v>0</v>
      </c>
      <c r="E22" s="59">
        <f t="shared" ref="E22" si="10">G44/G$28</f>
        <v>8.4408783153960202E-6</v>
      </c>
      <c r="F22" s="59">
        <f t="shared" ref="F22" si="11">H44/H$28</f>
        <v>0</v>
      </c>
      <c r="G22" s="59">
        <f t="shared" ref="G22" si="12">J44/J$28</f>
        <v>0</v>
      </c>
      <c r="H22" s="59">
        <f t="shared" ref="H22" si="13">K44/K$28</f>
        <v>0</v>
      </c>
      <c r="I22" s="59">
        <f t="shared" ref="I22" si="14">L44/L$28</f>
        <v>0</v>
      </c>
      <c r="J22" s="60">
        <f t="shared" si="7"/>
        <v>4.1184414771031357E-4</v>
      </c>
    </row>
    <row r="23" spans="1:20" ht="13.5" thickBot="1" x14ac:dyDescent="0.25">
      <c r="A23" s="19"/>
      <c r="B23" s="20" t="str">
        <f>B28</f>
        <v>კონსოლიდირებული</v>
      </c>
      <c r="C23" s="21">
        <f t="shared" ref="C23:J23" si="15">SUM(C7:C22)</f>
        <v>1.0000689154677904</v>
      </c>
      <c r="D23" s="22">
        <f t="shared" si="15"/>
        <v>1</v>
      </c>
      <c r="E23" s="22">
        <f t="shared" si="15"/>
        <v>1.0000084408783154</v>
      </c>
      <c r="F23" s="22">
        <f t="shared" si="15"/>
        <v>1</v>
      </c>
      <c r="G23" s="22">
        <f t="shared" si="15"/>
        <v>0.99999999999999978</v>
      </c>
      <c r="H23" s="22">
        <f t="shared" si="15"/>
        <v>0.99999999999999978</v>
      </c>
      <c r="I23" s="22">
        <f t="shared" si="15"/>
        <v>1</v>
      </c>
      <c r="J23" s="23">
        <f t="shared" si="15"/>
        <v>1.0004118441477101</v>
      </c>
    </row>
    <row r="24" spans="1:20" x14ac:dyDescent="0.2">
      <c r="A24" s="136"/>
      <c r="B24" s="137"/>
      <c r="C24" s="138"/>
      <c r="D24" s="138"/>
      <c r="E24" s="138"/>
      <c r="F24" s="138"/>
      <c r="G24" s="138"/>
      <c r="H24" s="138"/>
      <c r="I24" s="138"/>
      <c r="J24" s="138"/>
    </row>
    <row r="25" spans="1:20" ht="13.5" thickBot="1" x14ac:dyDescent="0.25">
      <c r="R25" s="64" t="s">
        <v>37</v>
      </c>
      <c r="S25" s="24"/>
    </row>
    <row r="26" spans="1:20" ht="13.5" thickBot="1" x14ac:dyDescent="0.25">
      <c r="A26" s="177" t="s">
        <v>0</v>
      </c>
      <c r="B26" s="175" t="s">
        <v>28</v>
      </c>
      <c r="C26" s="179" t="s">
        <v>29</v>
      </c>
      <c r="D26" s="180"/>
      <c r="E26" s="180"/>
      <c r="F26" s="181"/>
      <c r="G26" s="169" t="s">
        <v>38</v>
      </c>
      <c r="H26" s="173"/>
      <c r="I26" s="173"/>
      <c r="J26" s="173"/>
      <c r="K26" s="173"/>
      <c r="L26" s="173"/>
      <c r="M26" s="173"/>
      <c r="N26" s="174"/>
      <c r="O26" s="172" t="s">
        <v>39</v>
      </c>
      <c r="P26" s="173"/>
      <c r="Q26" s="174"/>
      <c r="R26" s="172" t="s">
        <v>40</v>
      </c>
      <c r="S26" s="173"/>
      <c r="T26" s="174"/>
    </row>
    <row r="27" spans="1:20" ht="150.75" customHeight="1" thickBot="1" x14ac:dyDescent="0.25">
      <c r="A27" s="178"/>
      <c r="B27" s="176"/>
      <c r="C27" s="9" t="s">
        <v>41</v>
      </c>
      <c r="D27" s="10" t="s">
        <v>42</v>
      </c>
      <c r="E27" s="10" t="s">
        <v>30</v>
      </c>
      <c r="F27" s="11" t="s">
        <v>43</v>
      </c>
      <c r="G27" s="88" t="s">
        <v>31</v>
      </c>
      <c r="H27" s="89" t="s">
        <v>44</v>
      </c>
      <c r="I27" s="89" t="s">
        <v>184</v>
      </c>
      <c r="J27" s="89" t="s">
        <v>33</v>
      </c>
      <c r="K27" s="89" t="s">
        <v>34</v>
      </c>
      <c r="L27" s="89" t="s">
        <v>35</v>
      </c>
      <c r="M27" s="89" t="s">
        <v>172</v>
      </c>
      <c r="N27" s="90" t="s">
        <v>45</v>
      </c>
      <c r="O27" s="88" t="s">
        <v>36</v>
      </c>
      <c r="P27" s="89" t="s">
        <v>46</v>
      </c>
      <c r="Q27" s="90" t="s">
        <v>47</v>
      </c>
      <c r="R27" s="88" t="str">
        <f>YEAR($B$3)&amp;" წლის "&amp;MONTH($B$3)&amp;" თვის წმინდა მოგება"</f>
        <v>2024 წლის 3 თვის წმინდა მოგება</v>
      </c>
      <c r="S27" s="89" t="s">
        <v>86</v>
      </c>
      <c r="T27" s="90" t="s">
        <v>87</v>
      </c>
    </row>
    <row r="28" spans="1:20" ht="13.5" thickBot="1" x14ac:dyDescent="0.25">
      <c r="A28" s="121"/>
      <c r="B28" s="122" t="s">
        <v>90</v>
      </c>
      <c r="C28" s="123">
        <v>80980747122.375092</v>
      </c>
      <c r="D28" s="124">
        <v>11263623298.289906</v>
      </c>
      <c r="E28" s="124">
        <v>54902770386.349037</v>
      </c>
      <c r="F28" s="125">
        <v>-1000087288.2845411</v>
      </c>
      <c r="G28" s="123">
        <v>68840841946.521729</v>
      </c>
      <c r="H28" s="124">
        <v>53934930392.415482</v>
      </c>
      <c r="I28" s="124">
        <v>4076338567.5050306</v>
      </c>
      <c r="J28" s="124">
        <v>47809211358.233727</v>
      </c>
      <c r="K28" s="124">
        <v>19952281077.386383</v>
      </c>
      <c r="L28" s="124">
        <v>27856930280.847481</v>
      </c>
      <c r="M28" s="124">
        <v>1203678515.3399999</v>
      </c>
      <c r="N28" s="125">
        <v>12939215715.957478</v>
      </c>
      <c r="O28" s="123">
        <v>12139905174.80114</v>
      </c>
      <c r="P28" s="124">
        <v>1154728329.96</v>
      </c>
      <c r="Q28" s="124">
        <v>14021530241.452335</v>
      </c>
      <c r="R28" s="124">
        <v>711850439.87341595</v>
      </c>
      <c r="S28" s="126">
        <v>3.5766049962015378E-2</v>
      </c>
      <c r="T28" s="127">
        <v>0.23330507859407537</v>
      </c>
    </row>
    <row r="29" spans="1:20" x14ac:dyDescent="0.2">
      <c r="A29" s="57">
        <v>1</v>
      </c>
      <c r="B29" s="16" t="s">
        <v>147</v>
      </c>
      <c r="C29" s="28">
        <v>31309826583.525101</v>
      </c>
      <c r="D29" s="29">
        <v>3388955350.4773998</v>
      </c>
      <c r="E29" s="29">
        <v>20449994246.753948</v>
      </c>
      <c r="F29" s="30">
        <v>-307004256.99370003</v>
      </c>
      <c r="G29" s="28">
        <v>26995370028.8806</v>
      </c>
      <c r="H29" s="29">
        <v>21834041133.227676</v>
      </c>
      <c r="I29" s="29">
        <v>1433690855.23</v>
      </c>
      <c r="J29" s="29">
        <v>19414719347.027599</v>
      </c>
      <c r="K29" s="29">
        <v>6646919317.9064999</v>
      </c>
      <c r="L29" s="29">
        <v>12767800029.121201</v>
      </c>
      <c r="M29" s="91"/>
      <c r="N29" s="30">
        <v>4333636492.4499998</v>
      </c>
      <c r="O29" s="28">
        <v>4314456554.6452904</v>
      </c>
      <c r="P29" s="29">
        <v>27993660.18</v>
      </c>
      <c r="Q29" s="30">
        <v>5095452214.3588696</v>
      </c>
      <c r="R29" s="28">
        <v>355089643.81162602</v>
      </c>
      <c r="S29" s="76">
        <v>4.686613153253847E-2</v>
      </c>
      <c r="T29" s="77">
        <v>0.32367025196539806</v>
      </c>
    </row>
    <row r="30" spans="1:20" x14ac:dyDescent="0.2">
      <c r="A30" s="56">
        <v>2</v>
      </c>
      <c r="B30" s="13" t="s">
        <v>148</v>
      </c>
      <c r="C30" s="25">
        <v>31252489750.84</v>
      </c>
      <c r="D30" s="26">
        <v>4430860988.1399994</v>
      </c>
      <c r="E30" s="26">
        <v>21609043380.490002</v>
      </c>
      <c r="F30" s="27">
        <v>-317283115.85000002</v>
      </c>
      <c r="G30" s="25">
        <v>26761869591.2999</v>
      </c>
      <c r="H30" s="26">
        <v>21092444329.450001</v>
      </c>
      <c r="I30" s="26">
        <v>2037729338.7555599</v>
      </c>
      <c r="J30" s="26">
        <v>18340556105.616901</v>
      </c>
      <c r="K30" s="26">
        <v>8509444093.78549</v>
      </c>
      <c r="L30" s="26">
        <v>9831112011.8314304</v>
      </c>
      <c r="M30" s="91"/>
      <c r="N30" s="27">
        <v>4866732903.0600004</v>
      </c>
      <c r="O30" s="25">
        <v>4490620162.7200003</v>
      </c>
      <c r="P30" s="26">
        <v>21015907.690000001</v>
      </c>
      <c r="Q30" s="27">
        <v>5290326876.8733997</v>
      </c>
      <c r="R30" s="25">
        <v>266041659.74000001</v>
      </c>
      <c r="S30" s="78">
        <v>3.4341527428737494E-2</v>
      </c>
      <c r="T30" s="79">
        <v>0.23413177811420655</v>
      </c>
    </row>
    <row r="31" spans="1:20" x14ac:dyDescent="0.2">
      <c r="A31" s="57">
        <v>3</v>
      </c>
      <c r="B31" s="16" t="s">
        <v>149</v>
      </c>
      <c r="C31" s="28">
        <v>4290764993.9439602</v>
      </c>
      <c r="D31" s="29">
        <v>568492169.78999996</v>
      </c>
      <c r="E31" s="29">
        <v>3108790036.1237402</v>
      </c>
      <c r="F31" s="30">
        <v>-141992627.20210299</v>
      </c>
      <c r="G31" s="28">
        <v>3768004393.12744</v>
      </c>
      <c r="H31" s="29">
        <v>3155617105.7969418</v>
      </c>
      <c r="I31" s="29">
        <v>117129013.631219</v>
      </c>
      <c r="J31" s="29">
        <v>3015665832.4957199</v>
      </c>
      <c r="K31" s="29">
        <v>1223887887.1370101</v>
      </c>
      <c r="L31" s="29">
        <v>1791777945.3587201</v>
      </c>
      <c r="M31" s="91"/>
      <c r="N31" s="30">
        <v>516440241.65225804</v>
      </c>
      <c r="O31" s="28">
        <v>522760600.62</v>
      </c>
      <c r="P31" s="29">
        <v>44490459.259999998</v>
      </c>
      <c r="Q31" s="30">
        <v>496581166.504269</v>
      </c>
      <c r="R31" s="28">
        <v>24750634.640765999</v>
      </c>
      <c r="S31" s="76">
        <v>2.3647750903511362E-2</v>
      </c>
      <c r="T31" s="77">
        <v>0.19487816522234166</v>
      </c>
    </row>
    <row r="32" spans="1:20" x14ac:dyDescent="0.2">
      <c r="A32" s="56">
        <v>4</v>
      </c>
      <c r="B32" s="13" t="s">
        <v>152</v>
      </c>
      <c r="C32" s="25">
        <v>3442108507.8827</v>
      </c>
      <c r="D32" s="26">
        <v>393443785.57950002</v>
      </c>
      <c r="E32" s="26">
        <v>2523397825.8600001</v>
      </c>
      <c r="F32" s="27">
        <v>-32391791.010000002</v>
      </c>
      <c r="G32" s="25">
        <v>2894432294.1033001</v>
      </c>
      <c r="H32" s="26">
        <v>2209406266.0332999</v>
      </c>
      <c r="I32" s="26">
        <v>0</v>
      </c>
      <c r="J32" s="26">
        <v>2164081033.9133</v>
      </c>
      <c r="K32" s="26">
        <v>1063537250.6509</v>
      </c>
      <c r="L32" s="26">
        <v>1100543783.2623999</v>
      </c>
      <c r="M32" s="91"/>
      <c r="N32" s="27">
        <v>632347457.58000004</v>
      </c>
      <c r="O32" s="25">
        <v>547676213.77999997</v>
      </c>
      <c r="P32" s="26">
        <v>18199416</v>
      </c>
      <c r="Q32" s="27">
        <v>616791870.39999998</v>
      </c>
      <c r="R32" s="25">
        <v>17051476.789999999</v>
      </c>
      <c r="S32" s="78">
        <v>1.9577095674339892E-2</v>
      </c>
      <c r="T32" s="79">
        <v>0.12984715293765947</v>
      </c>
    </row>
    <row r="33" spans="1:21" x14ac:dyDescent="0.2">
      <c r="A33" s="57">
        <v>5</v>
      </c>
      <c r="B33" s="16" t="s">
        <v>155</v>
      </c>
      <c r="C33" s="28">
        <v>2509825959.1309299</v>
      </c>
      <c r="D33" s="29">
        <v>333335179.19999993</v>
      </c>
      <c r="E33" s="29">
        <v>2086200798.08775</v>
      </c>
      <c r="F33" s="30">
        <v>-44215020.866815999</v>
      </c>
      <c r="G33" s="28">
        <v>2191907994.4928999</v>
      </c>
      <c r="H33" s="29">
        <v>935464980.762905</v>
      </c>
      <c r="I33" s="29">
        <v>40408953.020000003</v>
      </c>
      <c r="J33" s="29">
        <v>895056027.73290396</v>
      </c>
      <c r="K33" s="29">
        <v>236509935.6972</v>
      </c>
      <c r="L33" s="29">
        <v>658546092.03570402</v>
      </c>
      <c r="M33" s="91"/>
      <c r="N33" s="30">
        <v>1185028315.24</v>
      </c>
      <c r="O33" s="28">
        <v>317917966.23000699</v>
      </c>
      <c r="P33" s="29">
        <v>5210230</v>
      </c>
      <c r="Q33" s="30">
        <v>386387595.40000701</v>
      </c>
      <c r="R33" s="28">
        <v>10998413.430007</v>
      </c>
      <c r="S33" s="76">
        <v>1.7741828008301062E-2</v>
      </c>
      <c r="T33" s="77">
        <v>0.14156278978265602</v>
      </c>
    </row>
    <row r="34" spans="1:21" x14ac:dyDescent="0.2">
      <c r="A34" s="56">
        <v>6</v>
      </c>
      <c r="B34" s="13" t="s">
        <v>153</v>
      </c>
      <c r="C34" s="25">
        <v>1885779469.28192</v>
      </c>
      <c r="D34" s="26">
        <v>887759109.66066504</v>
      </c>
      <c r="E34" s="26">
        <v>853666623.76631296</v>
      </c>
      <c r="F34" s="27">
        <v>-49005718.762414999</v>
      </c>
      <c r="G34" s="25">
        <v>1470412864.9178801</v>
      </c>
      <c r="H34" s="26">
        <v>1377689107.352</v>
      </c>
      <c r="I34" s="26">
        <v>28091061.761105999</v>
      </c>
      <c r="J34" s="26">
        <v>1349589819.0376</v>
      </c>
      <c r="K34" s="26">
        <v>847967927.72738099</v>
      </c>
      <c r="L34" s="26">
        <v>501621891.31022102</v>
      </c>
      <c r="M34" s="91"/>
      <c r="N34" s="27">
        <v>81288410.093799993</v>
      </c>
      <c r="O34" s="25">
        <v>415366600.17464799</v>
      </c>
      <c r="P34" s="26">
        <v>114430000</v>
      </c>
      <c r="Q34" s="27">
        <v>477577156.784648</v>
      </c>
      <c r="R34" s="25">
        <v>8076990.9990630001</v>
      </c>
      <c r="S34" s="78">
        <v>1.6617439777948034E-2</v>
      </c>
      <c r="T34" s="79">
        <v>7.8538114599512709E-2</v>
      </c>
    </row>
    <row r="35" spans="1:21" x14ac:dyDescent="0.2">
      <c r="A35" s="57">
        <v>7</v>
      </c>
      <c r="B35" s="16" t="s">
        <v>151</v>
      </c>
      <c r="C35" s="28">
        <v>1839731502.9608099</v>
      </c>
      <c r="D35" s="29">
        <v>418937663.66017801</v>
      </c>
      <c r="E35" s="29">
        <v>1232206761.0701499</v>
      </c>
      <c r="F35" s="30">
        <v>-28073059.521961</v>
      </c>
      <c r="G35" s="28">
        <v>1530663591.49523</v>
      </c>
      <c r="H35" s="29">
        <v>1077230532.2383139</v>
      </c>
      <c r="I35" s="29">
        <v>64964378.099600002</v>
      </c>
      <c r="J35" s="29">
        <v>1012266154.1483999</v>
      </c>
      <c r="K35" s="29">
        <v>515721076.84920001</v>
      </c>
      <c r="L35" s="29">
        <v>496545077.2992</v>
      </c>
      <c r="M35" s="91"/>
      <c r="N35" s="30">
        <v>437559910.26791698</v>
      </c>
      <c r="O35" s="28">
        <v>309067911.39999998</v>
      </c>
      <c r="P35" s="29">
        <v>184600374.83000001</v>
      </c>
      <c r="Q35" s="30">
        <v>309766489.14380598</v>
      </c>
      <c r="R35" s="28">
        <v>11130347.829928</v>
      </c>
      <c r="S35" s="76">
        <v>2.462619321550661E-2</v>
      </c>
      <c r="T35" s="77">
        <v>0.14655735767762243</v>
      </c>
    </row>
    <row r="36" spans="1:21" x14ac:dyDescent="0.2">
      <c r="A36" s="56">
        <v>8</v>
      </c>
      <c r="B36" s="13" t="s">
        <v>154</v>
      </c>
      <c r="C36" s="25">
        <v>1702817887.13322</v>
      </c>
      <c r="D36" s="26">
        <v>168031031.06999999</v>
      </c>
      <c r="E36" s="26">
        <v>1322868901.62079</v>
      </c>
      <c r="F36" s="27">
        <v>-30991209.950826999</v>
      </c>
      <c r="G36" s="25">
        <v>1443123239.0013499</v>
      </c>
      <c r="H36" s="26">
        <v>1120803108.8600059</v>
      </c>
      <c r="I36" s="26">
        <v>124445530</v>
      </c>
      <c r="J36" s="26">
        <v>980250599.52000701</v>
      </c>
      <c r="K36" s="26">
        <v>495586625.66000003</v>
      </c>
      <c r="L36" s="26">
        <v>484663973.86000699</v>
      </c>
      <c r="M36" s="91"/>
      <c r="N36" s="27">
        <v>301383997.25</v>
      </c>
      <c r="O36" s="25">
        <v>259694647</v>
      </c>
      <c r="P36" s="26">
        <v>121372000</v>
      </c>
      <c r="Q36" s="27">
        <v>315080638.44</v>
      </c>
      <c r="R36" s="25">
        <v>7686905.5189199997</v>
      </c>
      <c r="S36" s="78">
        <v>1.8219606316503861E-2</v>
      </c>
      <c r="T36" s="79">
        <v>0.12044634343067122</v>
      </c>
    </row>
    <row r="37" spans="1:21" x14ac:dyDescent="0.2">
      <c r="A37" s="57">
        <v>9</v>
      </c>
      <c r="B37" s="16" t="s">
        <v>156</v>
      </c>
      <c r="C37" s="28">
        <v>869241105.718593</v>
      </c>
      <c r="D37" s="29">
        <v>141513264.69</v>
      </c>
      <c r="E37" s="29">
        <v>691971507.65859306</v>
      </c>
      <c r="F37" s="30">
        <v>-19256845.100000001</v>
      </c>
      <c r="G37" s="28">
        <v>628356831.88424397</v>
      </c>
      <c r="H37" s="29">
        <v>244315406.57999998</v>
      </c>
      <c r="I37" s="29">
        <v>49293964.950000003</v>
      </c>
      <c r="J37" s="29">
        <v>150187271.47999999</v>
      </c>
      <c r="K37" s="29">
        <v>86328228.280000001</v>
      </c>
      <c r="L37" s="29">
        <v>63859043.200000003</v>
      </c>
      <c r="M37" s="91"/>
      <c r="N37" s="30">
        <v>370391801.41999996</v>
      </c>
      <c r="O37" s="28">
        <v>240884273.837955</v>
      </c>
      <c r="P37" s="29">
        <v>76000000</v>
      </c>
      <c r="Q37" s="30">
        <v>254392201.64195499</v>
      </c>
      <c r="R37" s="28">
        <v>5074991.9779549995</v>
      </c>
      <c r="S37" s="76">
        <v>2.3005112415640665E-2</v>
      </c>
      <c r="T37" s="77">
        <v>8.5297412824146851E-2</v>
      </c>
    </row>
    <row r="38" spans="1:21" x14ac:dyDescent="0.2">
      <c r="A38" s="56">
        <v>10</v>
      </c>
      <c r="B38" s="13" t="s">
        <v>248</v>
      </c>
      <c r="C38" s="25">
        <v>525721818.36949998</v>
      </c>
      <c r="D38" s="26">
        <v>137037459.81370002</v>
      </c>
      <c r="E38" s="26">
        <v>307010252.05739999</v>
      </c>
      <c r="F38" s="27">
        <v>-9646230.4185000006</v>
      </c>
      <c r="G38" s="25">
        <v>412032884.50779998</v>
      </c>
      <c r="H38" s="26">
        <v>343610403.09140003</v>
      </c>
      <c r="I38" s="26">
        <v>124144805.82979999</v>
      </c>
      <c r="J38" s="26">
        <v>156083953.75479999</v>
      </c>
      <c r="K38" s="26">
        <v>98621129.349900007</v>
      </c>
      <c r="L38" s="26">
        <v>57462824.404899999</v>
      </c>
      <c r="M38" s="91"/>
      <c r="N38" s="27">
        <v>53925604.024400003</v>
      </c>
      <c r="O38" s="25">
        <v>113688933.55</v>
      </c>
      <c r="P38" s="26">
        <v>136800000</v>
      </c>
      <c r="Q38" s="27">
        <v>123365859.92209201</v>
      </c>
      <c r="R38" s="25">
        <v>1376024.5895469999</v>
      </c>
      <c r="S38" s="78">
        <v>1.0442800925843362E-2</v>
      </c>
      <c r="T38" s="79">
        <v>4.8665875401123986E-2</v>
      </c>
    </row>
    <row r="39" spans="1:21" x14ac:dyDescent="0.2">
      <c r="A39" s="57">
        <v>11</v>
      </c>
      <c r="B39" s="16" t="s">
        <v>249</v>
      </c>
      <c r="C39" s="28">
        <v>484734281.03707999</v>
      </c>
      <c r="D39" s="29">
        <v>103939442.817074</v>
      </c>
      <c r="E39" s="29">
        <v>298376156.75999999</v>
      </c>
      <c r="F39" s="30">
        <v>-2095359.6637810001</v>
      </c>
      <c r="G39" s="28">
        <v>346415398.49047202</v>
      </c>
      <c r="H39" s="29">
        <v>284840180.81</v>
      </c>
      <c r="I39" s="29">
        <v>44810017.329999998</v>
      </c>
      <c r="J39" s="29">
        <v>102898405.89</v>
      </c>
      <c r="K39" s="29">
        <v>75154269.379999995</v>
      </c>
      <c r="L39" s="29">
        <v>27744136.510000002</v>
      </c>
      <c r="M39" s="91"/>
      <c r="N39" s="30">
        <v>52247799.259999998</v>
      </c>
      <c r="O39" s="28">
        <v>138318882.546608</v>
      </c>
      <c r="P39" s="29">
        <v>69161600</v>
      </c>
      <c r="Q39" s="30">
        <v>138164000.08336899</v>
      </c>
      <c r="R39" s="28">
        <v>4271817.6171070002</v>
      </c>
      <c r="S39" s="76">
        <v>3.6607502843130892E-2</v>
      </c>
      <c r="T39" s="77">
        <v>0.12530597070330107</v>
      </c>
    </row>
    <row r="40" spans="1:21" x14ac:dyDescent="0.2">
      <c r="A40" s="56">
        <v>12</v>
      </c>
      <c r="B40" s="13" t="s">
        <v>150</v>
      </c>
      <c r="C40" s="25">
        <v>454707283.97056901</v>
      </c>
      <c r="D40" s="26">
        <v>157980991.63780001</v>
      </c>
      <c r="E40" s="26">
        <v>206872026.97540399</v>
      </c>
      <c r="F40" s="27">
        <v>-14438864.232334999</v>
      </c>
      <c r="G40" s="25">
        <v>129240389.5616</v>
      </c>
      <c r="H40" s="26">
        <v>16973956.730700001</v>
      </c>
      <c r="I40" s="26">
        <v>0</v>
      </c>
      <c r="J40" s="26">
        <v>16689489</v>
      </c>
      <c r="K40" s="26">
        <v>12621591</v>
      </c>
      <c r="L40" s="26">
        <v>4067898</v>
      </c>
      <c r="M40" s="91"/>
      <c r="N40" s="27">
        <v>95338427.372799993</v>
      </c>
      <c r="O40" s="25">
        <v>325466894.40896899</v>
      </c>
      <c r="P40" s="26">
        <v>209008277</v>
      </c>
      <c r="Q40" s="27">
        <v>376237383.32272899</v>
      </c>
      <c r="R40" s="25">
        <v>463604.69760499999</v>
      </c>
      <c r="S40" s="78">
        <v>4.085280616276327E-3</v>
      </c>
      <c r="T40" s="79">
        <v>5.7204058675102759E-3</v>
      </c>
    </row>
    <row r="41" spans="1:21" x14ac:dyDescent="0.2">
      <c r="A41" s="57">
        <v>13</v>
      </c>
      <c r="B41" s="16" t="s">
        <v>157</v>
      </c>
      <c r="C41" s="28">
        <v>220944542.61860001</v>
      </c>
      <c r="D41" s="29">
        <v>66776802.873099998</v>
      </c>
      <c r="E41" s="29">
        <v>141265777.5591</v>
      </c>
      <c r="F41" s="30">
        <v>-2310011.9312999998</v>
      </c>
      <c r="G41" s="28">
        <v>142413649.49219999</v>
      </c>
      <c r="H41" s="29">
        <v>126288220.89790002</v>
      </c>
      <c r="I41" s="29">
        <v>8176818.4834000003</v>
      </c>
      <c r="J41" s="29">
        <v>98415488.446500003</v>
      </c>
      <c r="K41" s="29">
        <v>66423756.482799999</v>
      </c>
      <c r="L41" s="29">
        <v>31991731.9637</v>
      </c>
      <c r="M41" s="91"/>
      <c r="N41" s="30">
        <v>9462334.2563000005</v>
      </c>
      <c r="O41" s="28">
        <v>78530893.126399994</v>
      </c>
      <c r="P41" s="29">
        <v>50000000</v>
      </c>
      <c r="Q41" s="30">
        <v>77692032.306400001</v>
      </c>
      <c r="R41" s="28">
        <v>1482125.4959</v>
      </c>
      <c r="S41" s="76">
        <v>2.8128350878787203E-2</v>
      </c>
      <c r="T41" s="77">
        <v>7.6380442002239257E-2</v>
      </c>
    </row>
    <row r="42" spans="1:21" x14ac:dyDescent="0.2">
      <c r="A42" s="56">
        <v>14</v>
      </c>
      <c r="B42" s="13" t="s">
        <v>171</v>
      </c>
      <c r="C42" s="25">
        <v>180483099.462075</v>
      </c>
      <c r="D42" s="26">
        <v>56873900.570489004</v>
      </c>
      <c r="E42" s="26">
        <v>71106091.565844998</v>
      </c>
      <c r="F42" s="27">
        <v>-1383176.7808030001</v>
      </c>
      <c r="G42" s="25">
        <v>122672277.936814</v>
      </c>
      <c r="H42" s="26">
        <v>113851262.054346</v>
      </c>
      <c r="I42" s="26">
        <v>3453830.4143460002</v>
      </c>
      <c r="J42" s="26">
        <v>110397431.64</v>
      </c>
      <c r="K42" s="26">
        <v>71612728.959999993</v>
      </c>
      <c r="L42" s="26">
        <v>38784702.68</v>
      </c>
      <c r="M42" s="91"/>
      <c r="N42" s="27">
        <v>3432022.03</v>
      </c>
      <c r="O42" s="25">
        <v>57810821.681259997</v>
      </c>
      <c r="P42" s="26">
        <v>72746400</v>
      </c>
      <c r="Q42" s="27">
        <v>56270937.190789998</v>
      </c>
      <c r="R42" s="25">
        <v>-1318432.805008</v>
      </c>
      <c r="S42" s="78">
        <v>-3.0502503755935124E-2</v>
      </c>
      <c r="T42" s="79">
        <v>-9.0452534794625034E-2</v>
      </c>
    </row>
    <row r="43" spans="1:21" x14ac:dyDescent="0.2">
      <c r="A43" s="57">
        <v>15</v>
      </c>
      <c r="B43" s="16" t="s">
        <v>174</v>
      </c>
      <c r="C43" s="28">
        <v>11570336.5</v>
      </c>
      <c r="D43" s="29">
        <v>9686158.3100000005</v>
      </c>
      <c r="E43" s="29">
        <v>0</v>
      </c>
      <c r="F43" s="30">
        <v>0</v>
      </c>
      <c r="G43" s="28">
        <v>3926517.33</v>
      </c>
      <c r="H43" s="29">
        <v>2354398.5299999998</v>
      </c>
      <c r="I43" s="29">
        <v>0</v>
      </c>
      <c r="J43" s="29">
        <v>2354398.5299999998</v>
      </c>
      <c r="K43" s="29">
        <v>1945258.52</v>
      </c>
      <c r="L43" s="29">
        <v>409140.01</v>
      </c>
      <c r="M43" s="91"/>
      <c r="N43" s="30">
        <v>0</v>
      </c>
      <c r="O43" s="28">
        <v>7643819.0800000001</v>
      </c>
      <c r="P43" s="29">
        <v>3700005</v>
      </c>
      <c r="Q43" s="30">
        <v>7443819.0800000001</v>
      </c>
      <c r="R43" s="28">
        <v>-325764.46000000002</v>
      </c>
      <c r="S43" s="76">
        <v>-0.11195034455053214</v>
      </c>
      <c r="T43" s="77">
        <v>-0.16751491474927646</v>
      </c>
      <c r="U43" s="81"/>
    </row>
    <row r="44" spans="1:21" x14ac:dyDescent="0.2">
      <c r="A44" s="56">
        <v>16</v>
      </c>
      <c r="B44" s="13" t="s">
        <v>280</v>
      </c>
      <c r="C44" s="25">
        <v>5580826.0700000003</v>
      </c>
      <c r="D44" s="26">
        <v>5275784.5</v>
      </c>
      <c r="E44" s="26">
        <v>0</v>
      </c>
      <c r="F44" s="27">
        <v>0</v>
      </c>
      <c r="G44" s="25">
        <v>581077.17000000004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91"/>
      <c r="N44" s="27">
        <v>0</v>
      </c>
      <c r="O44" s="25">
        <v>4999748.9000000004</v>
      </c>
      <c r="P44" s="26">
        <v>5000000</v>
      </c>
      <c r="Q44" s="27">
        <v>4699748.9000000004</v>
      </c>
      <c r="R44" s="25">
        <v>-5594.16</v>
      </c>
      <c r="S44" s="78">
        <v>-4.0095569579361567E-3</v>
      </c>
      <c r="T44" s="79">
        <v>-4.4755527622597205E-3</v>
      </c>
    </row>
    <row r="45" spans="1:21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21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21" x14ac:dyDescent="0.2">
      <c r="K47" s="92"/>
      <c r="L47" s="93"/>
    </row>
    <row r="48" spans="1:21" x14ac:dyDescent="0.2">
      <c r="K48" s="92"/>
      <c r="L48" s="93"/>
    </row>
    <row r="49" spans="11:12" x14ac:dyDescent="0.2">
      <c r="K49" s="92"/>
      <c r="L49" s="93"/>
    </row>
    <row r="50" spans="11:12" x14ac:dyDescent="0.2">
      <c r="K50" s="92"/>
      <c r="L50" s="93"/>
    </row>
    <row r="51" spans="11:12" x14ac:dyDescent="0.2">
      <c r="K51" s="92"/>
      <c r="L51" s="93"/>
    </row>
    <row r="52" spans="11:12" x14ac:dyDescent="0.2">
      <c r="K52" s="92"/>
      <c r="L52" s="93"/>
    </row>
    <row r="53" spans="11:12" x14ac:dyDescent="0.2">
      <c r="K53" s="92"/>
      <c r="L53" s="93"/>
    </row>
    <row r="54" spans="11:12" x14ac:dyDescent="0.2">
      <c r="K54" s="92"/>
      <c r="L54" s="93"/>
    </row>
    <row r="55" spans="11:12" x14ac:dyDescent="0.2">
      <c r="K55" s="92"/>
      <c r="L55" s="93"/>
    </row>
    <row r="56" spans="11:12" x14ac:dyDescent="0.2">
      <c r="K56" s="92"/>
      <c r="L56" s="93"/>
    </row>
    <row r="57" spans="11:12" x14ac:dyDescent="0.2">
      <c r="K57" s="92"/>
      <c r="L57" s="93"/>
    </row>
    <row r="58" spans="11:12" x14ac:dyDescent="0.2">
      <c r="K58" s="92"/>
      <c r="L58" s="93"/>
    </row>
  </sheetData>
  <mergeCells count="9">
    <mergeCell ref="R26:T26"/>
    <mergeCell ref="O26:Q26"/>
    <mergeCell ref="B5:B6"/>
    <mergeCell ref="A5:A6"/>
    <mergeCell ref="A26:A27"/>
    <mergeCell ref="B26:B27"/>
    <mergeCell ref="C5:J5"/>
    <mergeCell ref="C26:F26"/>
    <mergeCell ref="H26:N26"/>
  </mergeCells>
  <pageMargins left="0" right="0" top="0.25" bottom="0.25" header="0.05" footer="0.05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Z46"/>
  <sheetViews>
    <sheetView view="pageBreakPreview" zoomScale="115" zoomScaleNormal="100" zoomScaleSheetLayoutView="115" workbookViewId="0">
      <selection activeCell="B3" sqref="B3"/>
    </sheetView>
  </sheetViews>
  <sheetFormatPr defaultColWidth="9.140625" defaultRowHeight="12.75" x14ac:dyDescent="0.2"/>
  <cols>
    <col min="1" max="1" width="5.85546875" style="7" customWidth="1"/>
    <col min="2" max="2" width="33.7109375" style="7" bestFit="1" customWidth="1"/>
    <col min="3" max="3" width="12.28515625" style="7" bestFit="1" customWidth="1"/>
    <col min="4" max="5" width="12.7109375" style="7" bestFit="1" customWidth="1"/>
    <col min="6" max="6" width="11.85546875" style="7" bestFit="1" customWidth="1"/>
    <col min="7" max="8" width="13.42578125" style="7" bestFit="1" customWidth="1"/>
    <col min="9" max="9" width="13" style="7" bestFit="1" customWidth="1"/>
    <col min="10" max="10" width="12.5703125" style="7" bestFit="1" customWidth="1"/>
    <col min="11" max="11" width="12.28515625" style="7" bestFit="1" customWidth="1"/>
    <col min="12" max="12" width="12.5703125" style="7" bestFit="1" customWidth="1"/>
    <col min="13" max="13" width="11.5703125" style="7" bestFit="1" customWidth="1"/>
    <col min="14" max="14" width="10.85546875" style="7" bestFit="1" customWidth="1"/>
    <col min="15" max="15" width="12.5703125" style="7" bestFit="1" customWidth="1"/>
    <col min="16" max="16" width="14" style="7" bestFit="1" customWidth="1"/>
    <col min="17" max="17" width="8.7109375" style="7" bestFit="1" customWidth="1"/>
    <col min="18" max="18" width="9.42578125" style="7" bestFit="1" customWidth="1"/>
    <col min="19" max="19" width="8.85546875" style="7" bestFit="1" customWidth="1"/>
    <col min="20" max="20" width="8" style="7" bestFit="1" customWidth="1"/>
    <col min="21" max="21" width="9.28515625" style="7" bestFit="1" customWidth="1"/>
    <col min="22" max="22" width="12.28515625" style="7" bestFit="1" customWidth="1"/>
    <col min="23" max="23" width="6.7109375" style="7" bestFit="1" customWidth="1"/>
    <col min="24" max="24" width="7.28515625" style="7" bestFit="1" customWidth="1"/>
    <col min="25" max="26" width="12.140625" style="7" bestFit="1" customWidth="1"/>
    <col min="27" max="16384" width="9.140625" style="7"/>
  </cols>
  <sheetData>
    <row r="1" spans="1:10" x14ac:dyDescent="0.2">
      <c r="C1" s="65"/>
    </row>
    <row r="2" spans="1:10" x14ac:dyDescent="0.2">
      <c r="A2" s="7" t="s">
        <v>84</v>
      </c>
    </row>
    <row r="3" spans="1:10" x14ac:dyDescent="0.2">
      <c r="B3" s="83">
        <f>BS!B3</f>
        <v>45382</v>
      </c>
    </row>
    <row r="4" spans="1:10" ht="13.5" thickBot="1" x14ac:dyDescent="0.25"/>
    <row r="5" spans="1:10" x14ac:dyDescent="0.2">
      <c r="A5" s="177" t="s">
        <v>0</v>
      </c>
      <c r="B5" s="175" t="s">
        <v>49</v>
      </c>
      <c r="C5" s="179" t="s">
        <v>48</v>
      </c>
      <c r="D5" s="180"/>
      <c r="E5" s="180"/>
      <c r="F5" s="180"/>
      <c r="G5" s="180"/>
      <c r="H5" s="180"/>
      <c r="I5" s="180"/>
      <c r="J5" s="181"/>
    </row>
    <row r="6" spans="1:10" s="12" customFormat="1" ht="59.25" x14ac:dyDescent="0.2">
      <c r="A6" s="178"/>
      <c r="B6" s="176"/>
      <c r="C6" s="9" t="s">
        <v>1</v>
      </c>
      <c r="D6" s="10" t="s">
        <v>6</v>
      </c>
      <c r="E6" s="10" t="s">
        <v>7</v>
      </c>
      <c r="F6" s="10" t="s">
        <v>26</v>
      </c>
      <c r="G6" s="10" t="s">
        <v>50</v>
      </c>
      <c r="H6" s="10" t="s">
        <v>25</v>
      </c>
      <c r="I6" s="10" t="s">
        <v>8</v>
      </c>
      <c r="J6" s="9" t="s">
        <v>10</v>
      </c>
    </row>
    <row r="7" spans="1:10" x14ac:dyDescent="0.2">
      <c r="A7" s="56">
        <v>1</v>
      </c>
      <c r="B7" s="13" t="str">
        <f>B29</f>
        <v>Bank of Georgia</v>
      </c>
      <c r="C7" s="32">
        <f>BS!C7</f>
        <v>0.3866329676634232</v>
      </c>
      <c r="D7" s="33">
        <f>BS!D7</f>
        <v>0.37247654540650671</v>
      </c>
      <c r="E7" s="33">
        <f>BS!E7</f>
        <v>0.39214177609640022</v>
      </c>
      <c r="F7" s="33">
        <f>BS!F7</f>
        <v>0.40482190251047501</v>
      </c>
      <c r="G7" s="33">
        <f>BS!G7</f>
        <v>0.40608742113634522</v>
      </c>
      <c r="H7" s="33">
        <f>BS!H7</f>
        <v>0.33314082195042943</v>
      </c>
      <c r="I7" s="33">
        <f>BS!I7</f>
        <v>0.45833478062367361</v>
      </c>
      <c r="J7" s="34">
        <f>BS!J7</f>
        <v>0.35539458443224325</v>
      </c>
    </row>
    <row r="8" spans="1:10" x14ac:dyDescent="0.2">
      <c r="A8" s="57">
        <v>2</v>
      </c>
      <c r="B8" s="16" t="str">
        <f t="shared" ref="B8:B22" si="0">B30</f>
        <v>TBC Bank</v>
      </c>
      <c r="C8" s="35">
        <f>BS!C8</f>
        <v>0.38592493723986521</v>
      </c>
      <c r="D8" s="36">
        <f>BS!D8</f>
        <v>0.39358748617652362</v>
      </c>
      <c r="E8" s="36">
        <f>BS!E8</f>
        <v>0.38874988792393872</v>
      </c>
      <c r="F8" s="36">
        <f>BS!F8</f>
        <v>0.39107205990602512</v>
      </c>
      <c r="G8" s="36">
        <f>BS!G8</f>
        <v>0.38361971646408011</v>
      </c>
      <c r="H8" s="36">
        <f>BS!H8</f>
        <v>0.42648978634477874</v>
      </c>
      <c r="I8" s="36">
        <f>BS!I8</f>
        <v>0.35291440631527982</v>
      </c>
      <c r="J8" s="37">
        <f>BS!J8</f>
        <v>0.36990570338565759</v>
      </c>
    </row>
    <row r="9" spans="1:10" x14ac:dyDescent="0.2">
      <c r="A9" s="56">
        <v>3</v>
      </c>
      <c r="B9" s="13" t="str">
        <f t="shared" si="0"/>
        <v>Liberty Bank</v>
      </c>
      <c r="C9" s="32">
        <f>BS!C9</f>
        <v>5.2985001329512504E-2</v>
      </c>
      <c r="D9" s="33">
        <f>BS!D9</f>
        <v>5.6623554954463758E-2</v>
      </c>
      <c r="E9" s="33">
        <f>BS!E9</f>
        <v>5.4735013207051909E-2</v>
      </c>
      <c r="F9" s="33">
        <f>BS!F9</f>
        <v>5.8507855351579277E-2</v>
      </c>
      <c r="G9" s="33">
        <f>BS!G9</f>
        <v>6.3077088009241139E-2</v>
      </c>
      <c r="H9" s="33">
        <f>BS!H9</f>
        <v>6.1340750082162103E-2</v>
      </c>
      <c r="I9" s="33">
        <f>BS!I9</f>
        <v>6.4320724763798687E-2</v>
      </c>
      <c r="J9" s="34">
        <f>BS!J9</f>
        <v>4.3061341344337409E-2</v>
      </c>
    </row>
    <row r="10" spans="1:10" x14ac:dyDescent="0.2">
      <c r="A10" s="57">
        <v>4</v>
      </c>
      <c r="B10" s="16" t="str">
        <f t="shared" si="0"/>
        <v>Basis Bank</v>
      </c>
      <c r="C10" s="35">
        <f>BS!C10</f>
        <v>4.2505269835077138E-2</v>
      </c>
      <c r="D10" s="36">
        <f>BS!D10</f>
        <v>4.5961211212165259E-2</v>
      </c>
      <c r="E10" s="36">
        <f>BS!E10</f>
        <v>4.2045277371125254E-2</v>
      </c>
      <c r="F10" s="36">
        <f>BS!F10</f>
        <v>4.0964292527278283E-2</v>
      </c>
      <c r="G10" s="36">
        <f>BS!G10</f>
        <v>4.5264938961194573E-2</v>
      </c>
      <c r="H10" s="36">
        <f>BS!H10</f>
        <v>5.3304043107948056E-2</v>
      </c>
      <c r="I10" s="36">
        <f>BS!I10</f>
        <v>3.9507001387696278E-2</v>
      </c>
      <c r="J10" s="37">
        <f>BS!J10</f>
        <v>4.5113714307819651E-2</v>
      </c>
    </row>
    <row r="11" spans="1:10" x14ac:dyDescent="0.2">
      <c r="A11" s="56">
        <v>5</v>
      </c>
      <c r="B11" s="13" t="str">
        <f t="shared" si="0"/>
        <v>Credo Bank</v>
      </c>
      <c r="C11" s="32">
        <f>BS!C11</f>
        <v>3.0992872359379128E-2</v>
      </c>
      <c r="D11" s="33">
        <f>BS!D11</f>
        <v>3.7998097061536638E-2</v>
      </c>
      <c r="E11" s="33">
        <f>BS!E11</f>
        <v>3.1840226419596378E-2</v>
      </c>
      <c r="F11" s="33">
        <f>BS!F11</f>
        <v>1.7344325355696636E-2</v>
      </c>
      <c r="G11" s="33">
        <f>BS!G11</f>
        <v>1.872141376744875E-2</v>
      </c>
      <c r="H11" s="33">
        <f>BS!H11</f>
        <v>1.1853779263627998E-2</v>
      </c>
      <c r="I11" s="33">
        <f>BS!I11</f>
        <v>2.364029652213601E-2</v>
      </c>
      <c r="J11" s="34">
        <f>BS!J11</f>
        <v>2.6187845922380916E-2</v>
      </c>
    </row>
    <row r="12" spans="1:10" x14ac:dyDescent="0.2">
      <c r="A12" s="57">
        <v>6</v>
      </c>
      <c r="B12" s="16" t="str">
        <f t="shared" si="0"/>
        <v>Cartu Bank</v>
      </c>
      <c r="C12" s="35">
        <f>BS!C12</f>
        <v>2.3286763042976132E-2</v>
      </c>
      <c r="D12" s="36">
        <f>BS!D12</f>
        <v>1.554869850390223E-2</v>
      </c>
      <c r="E12" s="36">
        <f>BS!E12</f>
        <v>2.1359600250969543E-2</v>
      </c>
      <c r="F12" s="36">
        <f>BS!F12</f>
        <v>2.5543541028574972E-2</v>
      </c>
      <c r="G12" s="36">
        <f>BS!G12</f>
        <v>2.8228656794297299E-2</v>
      </c>
      <c r="H12" s="36">
        <f>BS!H12</f>
        <v>4.2499798616432639E-2</v>
      </c>
      <c r="I12" s="36">
        <f>BS!I12</f>
        <v>1.8007077099055021E-2</v>
      </c>
      <c r="J12" s="37">
        <f>BS!J12</f>
        <v>3.4214978963495242E-2</v>
      </c>
    </row>
    <row r="13" spans="1:10" x14ac:dyDescent="0.2">
      <c r="A13" s="56">
        <v>7</v>
      </c>
      <c r="B13" s="13" t="str">
        <f t="shared" si="0"/>
        <v>ProCredit Bank</v>
      </c>
      <c r="C13" s="32">
        <f>BS!C13</f>
        <v>2.2718134474366804E-2</v>
      </c>
      <c r="D13" s="33">
        <f>BS!D13</f>
        <v>2.244343504706867E-2</v>
      </c>
      <c r="E13" s="33">
        <f>BS!E13</f>
        <v>2.2234817997785525E-2</v>
      </c>
      <c r="F13" s="33">
        <f>BS!F13</f>
        <v>1.997278061546915E-2</v>
      </c>
      <c r="G13" s="33">
        <f>BS!G13</f>
        <v>2.1173036019429485E-2</v>
      </c>
      <c r="H13" s="33">
        <f>BS!H13</f>
        <v>2.5847725122202223E-2</v>
      </c>
      <c r="I13" s="33">
        <f>BS!I13</f>
        <v>1.7824831102822208E-2</v>
      </c>
      <c r="J13" s="34">
        <f>BS!J13</f>
        <v>2.5458840654005579E-2</v>
      </c>
    </row>
    <row r="14" spans="1:10" x14ac:dyDescent="0.2">
      <c r="A14" s="57">
        <v>8</v>
      </c>
      <c r="B14" s="16" t="str">
        <f t="shared" si="0"/>
        <v>Tera bank</v>
      </c>
      <c r="C14" s="35">
        <f>BS!C14</f>
        <v>2.1027441060280476E-2</v>
      </c>
      <c r="D14" s="36">
        <f>BS!D14</f>
        <v>2.4094756827602759E-2</v>
      </c>
      <c r="E14" s="36">
        <f>BS!E14</f>
        <v>2.0963184037208968E-2</v>
      </c>
      <c r="F14" s="36">
        <f>BS!F14</f>
        <v>2.0780653663689849E-2</v>
      </c>
      <c r="G14" s="36">
        <f>BS!G14</f>
        <v>2.0503383588049665E-2</v>
      </c>
      <c r="H14" s="36">
        <f>BS!H14</f>
        <v>2.4838594832231515E-2</v>
      </c>
      <c r="I14" s="36">
        <f>BS!I14</f>
        <v>1.739832669909178E-2</v>
      </c>
      <c r="J14" s="37">
        <f>BS!J14</f>
        <v>2.1391818408849638E-2</v>
      </c>
    </row>
    <row r="15" spans="1:10" x14ac:dyDescent="0.2">
      <c r="A15" s="56">
        <v>9</v>
      </c>
      <c r="B15" s="13" t="str">
        <f t="shared" si="0"/>
        <v>HALYK Bank</v>
      </c>
      <c r="C15" s="32">
        <f>BS!C15</f>
        <v>1.0733923020060907E-2</v>
      </c>
      <c r="D15" s="33">
        <f>BS!D15</f>
        <v>1.2603580890166593E-2</v>
      </c>
      <c r="E15" s="33">
        <f>BS!E15</f>
        <v>9.1276749981119669E-3</v>
      </c>
      <c r="F15" s="33">
        <f>BS!F15</f>
        <v>4.5298177786163686E-3</v>
      </c>
      <c r="G15" s="33">
        <f>BS!G15</f>
        <v>3.1413877621751371E-3</v>
      </c>
      <c r="H15" s="33">
        <f>BS!H15</f>
        <v>4.3267347700831627E-3</v>
      </c>
      <c r="I15" s="33">
        <f>BS!I15</f>
        <v>2.2923934028691276E-3</v>
      </c>
      <c r="J15" s="34">
        <f>BS!J15</f>
        <v>1.9842352174048249E-2</v>
      </c>
    </row>
    <row r="16" spans="1:10" x14ac:dyDescent="0.2">
      <c r="A16" s="57">
        <v>10</v>
      </c>
      <c r="B16" s="16" t="str">
        <f t="shared" si="0"/>
        <v>Pasha Bank</v>
      </c>
      <c r="C16" s="35">
        <f>BS!C16</f>
        <v>6.4919358866256044E-3</v>
      </c>
      <c r="D16" s="36">
        <f>BS!D16</f>
        <v>5.5918899883736044E-3</v>
      </c>
      <c r="E16" s="36">
        <f>BS!E16</f>
        <v>5.9852969960460869E-3</v>
      </c>
      <c r="F16" s="36">
        <f>BS!F16</f>
        <v>6.3708324195727471E-3</v>
      </c>
      <c r="G16" s="36">
        <f>BS!G16</f>
        <v>3.2647255480803728E-3</v>
      </c>
      <c r="H16" s="36">
        <f>BS!H16</f>
        <v>4.942849840947546E-3</v>
      </c>
      <c r="I16" s="36">
        <f>BS!I16</f>
        <v>2.0627837965480175E-3</v>
      </c>
      <c r="J16" s="37">
        <f>BS!J16</f>
        <v>9.3648946934103468E-3</v>
      </c>
    </row>
    <row r="17" spans="1:26" x14ac:dyDescent="0.2">
      <c r="A17" s="56">
        <v>11</v>
      </c>
      <c r="B17" s="13" t="str">
        <f t="shared" si="0"/>
        <v>IS Bank</v>
      </c>
      <c r="C17" s="32">
        <f>BS!C17</f>
        <v>5.9857966030440243E-3</v>
      </c>
      <c r="D17" s="33">
        <f>BS!D17</f>
        <v>5.4346284287721102E-3</v>
      </c>
      <c r="E17" s="33">
        <f>BS!E17</f>
        <v>5.032120303810071E-3</v>
      </c>
      <c r="F17" s="33">
        <f>BS!F17</f>
        <v>5.2811819490186131E-3</v>
      </c>
      <c r="G17" s="33">
        <f>BS!G17</f>
        <v>2.1522715595324034E-3</v>
      </c>
      <c r="H17" s="33">
        <f>BS!H17</f>
        <v>3.7667006137548213E-3</v>
      </c>
      <c r="I17" s="33">
        <f>BS!I17</f>
        <v>9.9595096194339018E-4</v>
      </c>
      <c r="J17" s="34">
        <f>BS!J17</f>
        <v>1.1393736652384828E-2</v>
      </c>
    </row>
    <row r="18" spans="1:26" x14ac:dyDescent="0.2">
      <c r="A18" s="57">
        <v>12</v>
      </c>
      <c r="B18" s="16" t="str">
        <f t="shared" si="0"/>
        <v>VTB Bank Georgia</v>
      </c>
      <c r="C18" s="35">
        <f>BS!C18</f>
        <v>5.6150048021097196E-3</v>
      </c>
      <c r="D18" s="36">
        <f>BS!D18</f>
        <v>3.7679706419120958E-3</v>
      </c>
      <c r="E18" s="36">
        <f>BS!E18</f>
        <v>1.8773795599710853E-3</v>
      </c>
      <c r="F18" s="36">
        <f>BS!F18</f>
        <v>3.1471175743070834E-4</v>
      </c>
      <c r="G18" s="36">
        <f>BS!G18</f>
        <v>3.4908521864010473E-4</v>
      </c>
      <c r="H18" s="36">
        <f>BS!H18</f>
        <v>6.3258887297378355E-4</v>
      </c>
      <c r="I18" s="36">
        <f>BS!I18</f>
        <v>1.4602822202548313E-4</v>
      </c>
      <c r="J18" s="37">
        <f>BS!J18</f>
        <v>2.6809673528961513E-2</v>
      </c>
    </row>
    <row r="19" spans="1:26" x14ac:dyDescent="0.2">
      <c r="A19" s="56">
        <v>13</v>
      </c>
      <c r="B19" s="13" t="str">
        <f t="shared" si="0"/>
        <v>Ziraat Bank</v>
      </c>
      <c r="C19" s="32">
        <f>BS!C19</f>
        <v>2.7283589059102758E-3</v>
      </c>
      <c r="D19" s="33">
        <f>BS!D19</f>
        <v>2.5730172915686632E-3</v>
      </c>
      <c r="E19" s="33">
        <f>BS!E19</f>
        <v>2.0687377647535528E-3</v>
      </c>
      <c r="F19" s="33">
        <f>BS!F19</f>
        <v>2.3414922385003971E-3</v>
      </c>
      <c r="G19" s="33">
        <f>BS!G19</f>
        <v>2.05850474522732E-3</v>
      </c>
      <c r="H19" s="33">
        <f>BS!H19</f>
        <v>3.3291309512516686E-3</v>
      </c>
      <c r="I19" s="33">
        <f>BS!I19</f>
        <v>1.1484299110191378E-3</v>
      </c>
      <c r="J19" s="34">
        <f>BS!J19</f>
        <v>6.468822613986059E-3</v>
      </c>
    </row>
    <row r="20" spans="1:26" x14ac:dyDescent="0.2">
      <c r="A20" s="57">
        <v>14</v>
      </c>
      <c r="B20" s="16" t="str">
        <f t="shared" si="0"/>
        <v>Silk Bank</v>
      </c>
      <c r="C20" s="35">
        <f>BS!C20</f>
        <v>2.2287161563147306E-3</v>
      </c>
      <c r="D20" s="36">
        <f>BS!D20</f>
        <v>1.2951275694372745E-3</v>
      </c>
      <c r="E20" s="36">
        <f>BS!E20</f>
        <v>1.781969459817337E-3</v>
      </c>
      <c r="F20" s="36">
        <f>BS!F20</f>
        <v>2.1109003242610314E-3</v>
      </c>
      <c r="G20" s="36">
        <f>BS!G20</f>
        <v>2.3091247168415653E-3</v>
      </c>
      <c r="H20" s="36">
        <f>BS!H20</f>
        <v>3.589200086057568E-3</v>
      </c>
      <c r="I20" s="36">
        <f>BS!I20</f>
        <v>1.3922820026823167E-3</v>
      </c>
      <c r="J20" s="37">
        <f>BS!J20</f>
        <v>4.7620488668443806E-3</v>
      </c>
    </row>
    <row r="21" spans="1:26" x14ac:dyDescent="0.2">
      <c r="A21" s="56">
        <v>15</v>
      </c>
      <c r="B21" s="13" t="str">
        <f t="shared" si="0"/>
        <v>Paysera</v>
      </c>
      <c r="C21" s="32">
        <f>BS!C21</f>
        <v>1.4287762105374673E-4</v>
      </c>
      <c r="D21" s="33">
        <f>BS!D21</f>
        <v>0</v>
      </c>
      <c r="E21" s="33">
        <f>BS!E21</f>
        <v>5.7037613413419217E-5</v>
      </c>
      <c r="F21" s="33">
        <f>BS!F21</f>
        <v>4.3652573812000019E-5</v>
      </c>
      <c r="G21" s="33">
        <f>BS!G21</f>
        <v>4.9245709416926496E-5</v>
      </c>
      <c r="H21" s="33">
        <f>BS!H21</f>
        <v>9.7495545118634423E-5</v>
      </c>
      <c r="I21" s="33">
        <f>BS!I21</f>
        <v>1.4687189359169868E-5</v>
      </c>
      <c r="J21" s="34">
        <f>BS!J21</f>
        <v>6.2964405157515664E-4</v>
      </c>
    </row>
    <row r="22" spans="1:26" s="84" customFormat="1" ht="13.5" thickBot="1" x14ac:dyDescent="0.25">
      <c r="A22" s="57">
        <v>16</v>
      </c>
      <c r="B22" s="16" t="str">
        <f t="shared" si="0"/>
        <v>PaveBank</v>
      </c>
      <c r="C22" s="35">
        <f>BS!C22</f>
        <v>6.8915467790961024E-5</v>
      </c>
      <c r="D22" s="36">
        <f>BS!D22</f>
        <v>0</v>
      </c>
      <c r="E22" s="36">
        <f>BS!E22</f>
        <v>8.4408783153960202E-6</v>
      </c>
      <c r="F22" s="36">
        <f>BS!F22</f>
        <v>0</v>
      </c>
      <c r="G22" s="36">
        <f>BS!G22</f>
        <v>0</v>
      </c>
      <c r="H22" s="36">
        <f>BS!H22</f>
        <v>0</v>
      </c>
      <c r="I22" s="36">
        <f>BS!I22</f>
        <v>0</v>
      </c>
      <c r="J22" s="37">
        <f>BS!J22</f>
        <v>4.1184414771031357E-4</v>
      </c>
    </row>
    <row r="23" spans="1:26" ht="13.5" thickBot="1" x14ac:dyDescent="0.25">
      <c r="A23" s="57"/>
      <c r="B23" s="20" t="s">
        <v>51</v>
      </c>
      <c r="C23" s="21">
        <f t="shared" ref="C23:J23" si="1">SUM(C7:C22)</f>
        <v>1.0000689154677904</v>
      </c>
      <c r="D23" s="22">
        <f t="shared" si="1"/>
        <v>1</v>
      </c>
      <c r="E23" s="22">
        <f t="shared" si="1"/>
        <v>1.0000084408783154</v>
      </c>
      <c r="F23" s="22">
        <f t="shared" si="1"/>
        <v>1</v>
      </c>
      <c r="G23" s="22">
        <f t="shared" si="1"/>
        <v>0.99999999999999978</v>
      </c>
      <c r="H23" s="22">
        <f t="shared" si="1"/>
        <v>0.99999999999999978</v>
      </c>
      <c r="I23" s="22">
        <f t="shared" si="1"/>
        <v>1</v>
      </c>
      <c r="J23" s="23">
        <f t="shared" si="1"/>
        <v>1.0004118441477101</v>
      </c>
    </row>
    <row r="24" spans="1:26" x14ac:dyDescent="0.2">
      <c r="A24" s="57"/>
      <c r="B24" s="16"/>
      <c r="P24" s="7" t="s">
        <v>54</v>
      </c>
      <c r="Y24" s="24"/>
      <c r="Z24" s="24"/>
    </row>
    <row r="25" spans="1:26" ht="13.5" thickBot="1" x14ac:dyDescent="0.25"/>
    <row r="26" spans="1:26" x14ac:dyDescent="0.2">
      <c r="A26" s="177" t="s">
        <v>0</v>
      </c>
      <c r="B26" s="175" t="s">
        <v>49</v>
      </c>
      <c r="C26" s="179" t="s">
        <v>1</v>
      </c>
      <c r="D26" s="180"/>
      <c r="E26" s="180"/>
      <c r="F26" s="181"/>
      <c r="G26" s="85" t="s">
        <v>2</v>
      </c>
      <c r="H26" s="86"/>
      <c r="I26" s="86"/>
      <c r="J26" s="86"/>
      <c r="K26" s="86"/>
      <c r="L26" s="86"/>
      <c r="M26" s="86"/>
      <c r="N26" s="87"/>
      <c r="O26" s="179" t="s">
        <v>3</v>
      </c>
      <c r="P26" s="180"/>
      <c r="Q26" s="181"/>
      <c r="R26" s="179" t="s">
        <v>4</v>
      </c>
      <c r="S26" s="180"/>
      <c r="T26" s="181"/>
    </row>
    <row r="27" spans="1:26" ht="105" x14ac:dyDescent="0.2">
      <c r="A27" s="178"/>
      <c r="B27" s="176"/>
      <c r="C27" s="9" t="s">
        <v>5</v>
      </c>
      <c r="D27" s="10" t="s">
        <v>52</v>
      </c>
      <c r="E27" s="10" t="s">
        <v>6</v>
      </c>
      <c r="F27" s="11" t="s">
        <v>9</v>
      </c>
      <c r="G27" s="9" t="s">
        <v>7</v>
      </c>
      <c r="H27" s="10" t="s">
        <v>26</v>
      </c>
      <c r="I27" s="10" t="s">
        <v>278</v>
      </c>
      <c r="J27" s="10" t="s">
        <v>50</v>
      </c>
      <c r="K27" s="10" t="s">
        <v>25</v>
      </c>
      <c r="L27" s="10" t="s">
        <v>8</v>
      </c>
      <c r="M27" s="10" t="s">
        <v>173</v>
      </c>
      <c r="N27" s="11" t="s">
        <v>53</v>
      </c>
      <c r="O27" s="9" t="s">
        <v>10</v>
      </c>
      <c r="P27" s="10" t="s">
        <v>11</v>
      </c>
      <c r="Q27" s="11" t="s">
        <v>12</v>
      </c>
      <c r="R27" s="9" t="str">
        <f>"NET Income of "&amp;MONTH($B$3)&amp;" months "&amp;YEAR($B$3)</f>
        <v>NET Income of 3 months 2024</v>
      </c>
      <c r="S27" s="10" t="s">
        <v>88</v>
      </c>
      <c r="T27" s="11" t="s">
        <v>89</v>
      </c>
    </row>
    <row r="28" spans="1:26" x14ac:dyDescent="0.2">
      <c r="A28" s="128"/>
      <c r="B28" s="129" t="s">
        <v>273</v>
      </c>
      <c r="C28" s="130">
        <f>BS!C28</f>
        <v>80980747122.375092</v>
      </c>
      <c r="D28" s="131">
        <f>BS!D28</f>
        <v>11263623298.289906</v>
      </c>
      <c r="E28" s="131">
        <f>BS!E28</f>
        <v>54902770386.349037</v>
      </c>
      <c r="F28" s="132">
        <f>BS!F28</f>
        <v>-1000087288.2845411</v>
      </c>
      <c r="G28" s="130">
        <f>BS!G28</f>
        <v>68840841946.521729</v>
      </c>
      <c r="H28" s="131">
        <f>BS!H28</f>
        <v>53934930392.415482</v>
      </c>
      <c r="I28" s="131">
        <f>BS!I28</f>
        <v>4076338567.5050306</v>
      </c>
      <c r="J28" s="131">
        <f>BS!J28</f>
        <v>47809211358.233727</v>
      </c>
      <c r="K28" s="131">
        <f>BS!K28</f>
        <v>19952281077.386383</v>
      </c>
      <c r="L28" s="131">
        <f>BS!L28</f>
        <v>27856930280.847481</v>
      </c>
      <c r="M28" s="131">
        <f>BS!M28</f>
        <v>1203678515.3399999</v>
      </c>
      <c r="N28" s="132">
        <f>BS!N28</f>
        <v>12939215715.957478</v>
      </c>
      <c r="O28" s="130">
        <f>BS!O28</f>
        <v>12139905174.80114</v>
      </c>
      <c r="P28" s="131">
        <f>BS!P28</f>
        <v>1154728329.96</v>
      </c>
      <c r="Q28" s="132">
        <f>BS!Q28</f>
        <v>14021530241.452335</v>
      </c>
      <c r="R28" s="133">
        <f>BS!R28</f>
        <v>711850439.87341595</v>
      </c>
      <c r="S28" s="134">
        <f>BS!S28</f>
        <v>3.5766049962015378E-2</v>
      </c>
      <c r="T28" s="135">
        <f>BS!T28</f>
        <v>0.23330507859407537</v>
      </c>
    </row>
    <row r="29" spans="1:26" x14ac:dyDescent="0.2">
      <c r="A29" s="57">
        <v>1</v>
      </c>
      <c r="B29" s="16" t="s">
        <v>158</v>
      </c>
      <c r="C29" s="28">
        <f>BS!C29</f>
        <v>31309826583.525101</v>
      </c>
      <c r="D29" s="29">
        <f>BS!D29</f>
        <v>3388955350.4773998</v>
      </c>
      <c r="E29" s="29">
        <f>BS!E29</f>
        <v>20449994246.753948</v>
      </c>
      <c r="F29" s="30">
        <f>BS!F29</f>
        <v>-307004256.99370003</v>
      </c>
      <c r="G29" s="28">
        <f>BS!G29</f>
        <v>26995370028.8806</v>
      </c>
      <c r="H29" s="29">
        <f>BS!H29</f>
        <v>21834041133.227676</v>
      </c>
      <c r="I29" s="29">
        <f>BS!I29</f>
        <v>1433690855.23</v>
      </c>
      <c r="J29" s="29">
        <f>BS!J29</f>
        <v>19414719347.027599</v>
      </c>
      <c r="K29" s="29">
        <f>BS!K29</f>
        <v>6646919317.9064999</v>
      </c>
      <c r="L29" s="29">
        <f>BS!L29</f>
        <v>12767800029.121201</v>
      </c>
      <c r="M29" s="91"/>
      <c r="N29" s="30">
        <f>BS!N29</f>
        <v>4333636492.4499998</v>
      </c>
      <c r="O29" s="28">
        <f>BS!O29</f>
        <v>4314456554.6452904</v>
      </c>
      <c r="P29" s="29">
        <f>BS!P29</f>
        <v>27993660.18</v>
      </c>
      <c r="Q29" s="30">
        <f>BS!Q29</f>
        <v>5095452214.3588696</v>
      </c>
      <c r="R29" s="28">
        <f>BS!R29</f>
        <v>355089643.81162602</v>
      </c>
      <c r="S29" s="76">
        <f>BS!S29</f>
        <v>4.686613153253847E-2</v>
      </c>
      <c r="T29" s="77">
        <f>BS!T29</f>
        <v>0.32367025196539806</v>
      </c>
    </row>
    <row r="30" spans="1:26" x14ac:dyDescent="0.2">
      <c r="A30" s="56">
        <v>2</v>
      </c>
      <c r="B30" s="13" t="s">
        <v>159</v>
      </c>
      <c r="C30" s="25">
        <f>BS!C30</f>
        <v>31252489750.84</v>
      </c>
      <c r="D30" s="26">
        <f>BS!D30</f>
        <v>4430860988.1399994</v>
      </c>
      <c r="E30" s="26">
        <f>BS!E30</f>
        <v>21609043380.490002</v>
      </c>
      <c r="F30" s="27">
        <f>BS!F30</f>
        <v>-317283115.85000002</v>
      </c>
      <c r="G30" s="25">
        <f>BS!G30</f>
        <v>26761869591.2999</v>
      </c>
      <c r="H30" s="26">
        <f>BS!H30</f>
        <v>21092444329.450001</v>
      </c>
      <c r="I30" s="26">
        <f>BS!I30</f>
        <v>2037729338.7555599</v>
      </c>
      <c r="J30" s="26">
        <f>BS!J30</f>
        <v>18340556105.616901</v>
      </c>
      <c r="K30" s="26">
        <f>BS!K30</f>
        <v>8509444093.78549</v>
      </c>
      <c r="L30" s="26">
        <f>BS!L30</f>
        <v>9831112011.8314304</v>
      </c>
      <c r="M30" s="91"/>
      <c r="N30" s="27">
        <f>BS!N30</f>
        <v>4866732903.0600004</v>
      </c>
      <c r="O30" s="25">
        <f>BS!O30</f>
        <v>4490620162.7200003</v>
      </c>
      <c r="P30" s="26">
        <f>BS!P30</f>
        <v>21015907.690000001</v>
      </c>
      <c r="Q30" s="27">
        <f>BS!Q30</f>
        <v>5290326876.8733997</v>
      </c>
      <c r="R30" s="25">
        <f>BS!R30</f>
        <v>266041659.74000001</v>
      </c>
      <c r="S30" s="78">
        <f>BS!S30</f>
        <v>3.4341527428737494E-2</v>
      </c>
      <c r="T30" s="79">
        <f>BS!T30</f>
        <v>0.23413177811420655</v>
      </c>
    </row>
    <row r="31" spans="1:26" x14ac:dyDescent="0.2">
      <c r="A31" s="57">
        <v>3</v>
      </c>
      <c r="B31" s="16" t="s">
        <v>160</v>
      </c>
      <c r="C31" s="28">
        <f>BS!C31</f>
        <v>4290764993.9439602</v>
      </c>
      <c r="D31" s="29">
        <f>BS!D31</f>
        <v>568492169.78999996</v>
      </c>
      <c r="E31" s="29">
        <f>BS!E31</f>
        <v>3108790036.1237402</v>
      </c>
      <c r="F31" s="30">
        <f>BS!F31</f>
        <v>-141992627.20210299</v>
      </c>
      <c r="G31" s="28">
        <f>BS!G31</f>
        <v>3768004393.12744</v>
      </c>
      <c r="H31" s="29">
        <f>BS!H31</f>
        <v>3155617105.7969418</v>
      </c>
      <c r="I31" s="29">
        <f>BS!I31</f>
        <v>117129013.631219</v>
      </c>
      <c r="J31" s="29">
        <f>BS!J31</f>
        <v>3015665832.4957199</v>
      </c>
      <c r="K31" s="29">
        <f>BS!K31</f>
        <v>1223887887.1370101</v>
      </c>
      <c r="L31" s="29">
        <f>BS!L31</f>
        <v>1791777945.3587201</v>
      </c>
      <c r="M31" s="91"/>
      <c r="N31" s="30">
        <f>BS!N31</f>
        <v>516440241.65225804</v>
      </c>
      <c r="O31" s="28">
        <f>BS!O31</f>
        <v>522760600.62</v>
      </c>
      <c r="P31" s="29">
        <f>BS!P31</f>
        <v>44490459.259999998</v>
      </c>
      <c r="Q31" s="30">
        <f>BS!Q31</f>
        <v>496581166.504269</v>
      </c>
      <c r="R31" s="28">
        <f>BS!R31</f>
        <v>24750634.640765999</v>
      </c>
      <c r="S31" s="76">
        <f>BS!S31</f>
        <v>2.3647750903511362E-2</v>
      </c>
      <c r="T31" s="77">
        <f>BS!T31</f>
        <v>0.19487816522234166</v>
      </c>
    </row>
    <row r="32" spans="1:26" x14ac:dyDescent="0.2">
      <c r="A32" s="56">
        <v>4</v>
      </c>
      <c r="B32" s="13" t="s">
        <v>163</v>
      </c>
      <c r="C32" s="25">
        <f>BS!C32</f>
        <v>3442108507.8827</v>
      </c>
      <c r="D32" s="26">
        <f>BS!D32</f>
        <v>393443785.57950002</v>
      </c>
      <c r="E32" s="26">
        <f>BS!E32</f>
        <v>2523397825.8600001</v>
      </c>
      <c r="F32" s="27">
        <f>BS!F32</f>
        <v>-32391791.010000002</v>
      </c>
      <c r="G32" s="25">
        <f>BS!G32</f>
        <v>2894432294.1033001</v>
      </c>
      <c r="H32" s="26">
        <f>BS!H32</f>
        <v>2209406266.0332999</v>
      </c>
      <c r="I32" s="26">
        <f>BS!I32</f>
        <v>0</v>
      </c>
      <c r="J32" s="26">
        <f>BS!J32</f>
        <v>2164081033.9133</v>
      </c>
      <c r="K32" s="26">
        <f>BS!K32</f>
        <v>1063537250.6509</v>
      </c>
      <c r="L32" s="26">
        <f>BS!L32</f>
        <v>1100543783.2623999</v>
      </c>
      <c r="M32" s="91"/>
      <c r="N32" s="27">
        <f>BS!N32</f>
        <v>632347457.58000004</v>
      </c>
      <c r="O32" s="25">
        <f>BS!O32</f>
        <v>547676213.77999997</v>
      </c>
      <c r="P32" s="26">
        <f>BS!P32</f>
        <v>18199416</v>
      </c>
      <c r="Q32" s="27">
        <f>BS!Q32</f>
        <v>616791870.39999998</v>
      </c>
      <c r="R32" s="25">
        <f>BS!R32</f>
        <v>17051476.789999999</v>
      </c>
      <c r="S32" s="78">
        <f>BS!S32</f>
        <v>1.9577095674339892E-2</v>
      </c>
      <c r="T32" s="79">
        <f>BS!T32</f>
        <v>0.12984715293765947</v>
      </c>
    </row>
    <row r="33" spans="1:21" x14ac:dyDescent="0.2">
      <c r="A33" s="57">
        <v>5</v>
      </c>
      <c r="B33" s="16" t="s">
        <v>166</v>
      </c>
      <c r="C33" s="28">
        <f>BS!C33</f>
        <v>2509825959.1309299</v>
      </c>
      <c r="D33" s="29">
        <f>BS!D33</f>
        <v>333335179.19999993</v>
      </c>
      <c r="E33" s="29">
        <f>BS!E33</f>
        <v>2086200798.08775</v>
      </c>
      <c r="F33" s="30">
        <f>BS!F33</f>
        <v>-44215020.866815999</v>
      </c>
      <c r="G33" s="28">
        <f>BS!G33</f>
        <v>2191907994.4928999</v>
      </c>
      <c r="H33" s="29">
        <f>BS!H33</f>
        <v>935464980.762905</v>
      </c>
      <c r="I33" s="29">
        <f>BS!I33</f>
        <v>40408953.020000003</v>
      </c>
      <c r="J33" s="29">
        <f>BS!J33</f>
        <v>895056027.73290396</v>
      </c>
      <c r="K33" s="29">
        <f>BS!K33</f>
        <v>236509935.6972</v>
      </c>
      <c r="L33" s="29">
        <f>BS!L33</f>
        <v>658546092.03570402</v>
      </c>
      <c r="M33" s="91"/>
      <c r="N33" s="30">
        <f>BS!N33</f>
        <v>1185028315.24</v>
      </c>
      <c r="O33" s="28">
        <f>BS!O33</f>
        <v>317917966.23000699</v>
      </c>
      <c r="P33" s="29">
        <f>BS!P33</f>
        <v>5210230</v>
      </c>
      <c r="Q33" s="30">
        <f>BS!Q33</f>
        <v>386387595.40000701</v>
      </c>
      <c r="R33" s="28">
        <f>BS!R33</f>
        <v>10998413.430007</v>
      </c>
      <c r="S33" s="76">
        <f>BS!S33</f>
        <v>1.7741828008301062E-2</v>
      </c>
      <c r="T33" s="77">
        <f>BS!T33</f>
        <v>0.14156278978265602</v>
      </c>
    </row>
    <row r="34" spans="1:21" x14ac:dyDescent="0.2">
      <c r="A34" s="56">
        <v>6</v>
      </c>
      <c r="B34" s="13" t="s">
        <v>164</v>
      </c>
      <c r="C34" s="25">
        <f>BS!C34</f>
        <v>1885779469.28192</v>
      </c>
      <c r="D34" s="26">
        <f>BS!D34</f>
        <v>887759109.66066504</v>
      </c>
      <c r="E34" s="26">
        <f>BS!E34</f>
        <v>853666623.76631296</v>
      </c>
      <c r="F34" s="27">
        <f>BS!F34</f>
        <v>-49005718.762414999</v>
      </c>
      <c r="G34" s="25">
        <f>BS!G34</f>
        <v>1470412864.9178801</v>
      </c>
      <c r="H34" s="26">
        <f>BS!H34</f>
        <v>1377689107.352</v>
      </c>
      <c r="I34" s="26">
        <f>BS!I34</f>
        <v>28091061.761105999</v>
      </c>
      <c r="J34" s="26">
        <f>BS!J34</f>
        <v>1349589819.0376</v>
      </c>
      <c r="K34" s="26">
        <f>BS!K34</f>
        <v>847967927.72738099</v>
      </c>
      <c r="L34" s="26">
        <f>BS!L34</f>
        <v>501621891.31022102</v>
      </c>
      <c r="M34" s="91"/>
      <c r="N34" s="27">
        <f>BS!N34</f>
        <v>81288410.093799993</v>
      </c>
      <c r="O34" s="25">
        <f>BS!O34</f>
        <v>415366600.17464799</v>
      </c>
      <c r="P34" s="26">
        <f>BS!P34</f>
        <v>114430000</v>
      </c>
      <c r="Q34" s="27">
        <f>BS!Q34</f>
        <v>477577156.784648</v>
      </c>
      <c r="R34" s="25">
        <f>BS!R34</f>
        <v>8076990.9990630001</v>
      </c>
      <c r="S34" s="78">
        <f>BS!S34</f>
        <v>1.6617439777948034E-2</v>
      </c>
      <c r="T34" s="79">
        <f>BS!T34</f>
        <v>7.8538114599512709E-2</v>
      </c>
    </row>
    <row r="35" spans="1:21" x14ac:dyDescent="0.2">
      <c r="A35" s="57">
        <v>7</v>
      </c>
      <c r="B35" s="16" t="s">
        <v>162</v>
      </c>
      <c r="C35" s="28">
        <f>BS!C35</f>
        <v>1839731502.9608099</v>
      </c>
      <c r="D35" s="29">
        <f>BS!D35</f>
        <v>418937663.66017801</v>
      </c>
      <c r="E35" s="29">
        <f>BS!E35</f>
        <v>1232206761.0701499</v>
      </c>
      <c r="F35" s="30">
        <f>BS!F35</f>
        <v>-28073059.521961</v>
      </c>
      <c r="G35" s="28">
        <f>BS!G35</f>
        <v>1530663591.49523</v>
      </c>
      <c r="H35" s="29">
        <f>BS!H35</f>
        <v>1077230532.2383139</v>
      </c>
      <c r="I35" s="29">
        <f>BS!I35</f>
        <v>64964378.099600002</v>
      </c>
      <c r="J35" s="29">
        <f>BS!J35</f>
        <v>1012266154.1483999</v>
      </c>
      <c r="K35" s="29">
        <f>BS!K35</f>
        <v>515721076.84920001</v>
      </c>
      <c r="L35" s="29">
        <f>BS!L35</f>
        <v>496545077.2992</v>
      </c>
      <c r="M35" s="91"/>
      <c r="N35" s="30">
        <f>BS!N35</f>
        <v>437559910.26791698</v>
      </c>
      <c r="O35" s="28">
        <f>BS!O35</f>
        <v>309067911.39999998</v>
      </c>
      <c r="P35" s="29">
        <f>BS!P35</f>
        <v>184600374.83000001</v>
      </c>
      <c r="Q35" s="30">
        <f>BS!Q35</f>
        <v>309766489.14380598</v>
      </c>
      <c r="R35" s="28">
        <f>BS!R35</f>
        <v>11130347.829928</v>
      </c>
      <c r="S35" s="76">
        <f>BS!S35</f>
        <v>2.462619321550661E-2</v>
      </c>
      <c r="T35" s="77">
        <f>BS!T35</f>
        <v>0.14655735767762243</v>
      </c>
    </row>
    <row r="36" spans="1:21" x14ac:dyDescent="0.2">
      <c r="A36" s="56">
        <v>8</v>
      </c>
      <c r="B36" s="13" t="s">
        <v>165</v>
      </c>
      <c r="C36" s="25">
        <f>BS!C36</f>
        <v>1702817887.13322</v>
      </c>
      <c r="D36" s="26">
        <f>BS!D36</f>
        <v>168031031.06999999</v>
      </c>
      <c r="E36" s="26">
        <f>BS!E36</f>
        <v>1322868901.62079</v>
      </c>
      <c r="F36" s="27">
        <f>BS!F36</f>
        <v>-30991209.950826999</v>
      </c>
      <c r="G36" s="25">
        <f>BS!G36</f>
        <v>1443123239.0013499</v>
      </c>
      <c r="H36" s="26">
        <f>BS!H36</f>
        <v>1120803108.8600059</v>
      </c>
      <c r="I36" s="26">
        <f>BS!I36</f>
        <v>124445530</v>
      </c>
      <c r="J36" s="26">
        <f>BS!J36</f>
        <v>980250599.52000701</v>
      </c>
      <c r="K36" s="26">
        <f>BS!K36</f>
        <v>495586625.66000003</v>
      </c>
      <c r="L36" s="26">
        <f>BS!L36</f>
        <v>484663973.86000699</v>
      </c>
      <c r="M36" s="91"/>
      <c r="N36" s="27">
        <f>BS!N36</f>
        <v>301383997.25</v>
      </c>
      <c r="O36" s="25">
        <f>BS!O36</f>
        <v>259694647</v>
      </c>
      <c r="P36" s="26">
        <f>BS!P36</f>
        <v>121372000</v>
      </c>
      <c r="Q36" s="27">
        <f>BS!Q36</f>
        <v>315080638.44</v>
      </c>
      <c r="R36" s="25">
        <f>BS!R36</f>
        <v>7686905.5189199997</v>
      </c>
      <c r="S36" s="78">
        <f>BS!S36</f>
        <v>1.8219606316503861E-2</v>
      </c>
      <c r="T36" s="79">
        <f>BS!T36</f>
        <v>0.12044634343067122</v>
      </c>
    </row>
    <row r="37" spans="1:21" x14ac:dyDescent="0.2">
      <c r="A37" s="57">
        <v>9</v>
      </c>
      <c r="B37" s="16" t="s">
        <v>167</v>
      </c>
      <c r="C37" s="28">
        <f>BS!C37</f>
        <v>869241105.718593</v>
      </c>
      <c r="D37" s="29">
        <f>BS!D37</f>
        <v>141513264.69</v>
      </c>
      <c r="E37" s="29">
        <f>BS!E37</f>
        <v>691971507.65859306</v>
      </c>
      <c r="F37" s="30">
        <f>BS!F37</f>
        <v>-19256845.100000001</v>
      </c>
      <c r="G37" s="28">
        <f>BS!G37</f>
        <v>628356831.88424397</v>
      </c>
      <c r="H37" s="29">
        <f>BS!H37</f>
        <v>244315406.57999998</v>
      </c>
      <c r="I37" s="29">
        <f>BS!I37</f>
        <v>49293964.950000003</v>
      </c>
      <c r="J37" s="29">
        <f>BS!J37</f>
        <v>150187271.47999999</v>
      </c>
      <c r="K37" s="29">
        <f>BS!K37</f>
        <v>86328228.280000001</v>
      </c>
      <c r="L37" s="29">
        <f>BS!L37</f>
        <v>63859043.200000003</v>
      </c>
      <c r="M37" s="91"/>
      <c r="N37" s="30">
        <f>BS!N37</f>
        <v>370391801.41999996</v>
      </c>
      <c r="O37" s="28">
        <f>BS!O37</f>
        <v>240884273.837955</v>
      </c>
      <c r="P37" s="29">
        <f>BS!P37</f>
        <v>76000000</v>
      </c>
      <c r="Q37" s="30">
        <f>BS!Q37</f>
        <v>254392201.64195499</v>
      </c>
      <c r="R37" s="28">
        <f>BS!R37</f>
        <v>5074991.9779549995</v>
      </c>
      <c r="S37" s="76">
        <f>BS!S37</f>
        <v>2.3005112415640665E-2</v>
      </c>
      <c r="T37" s="77">
        <f>BS!T37</f>
        <v>8.5297412824146851E-2</v>
      </c>
    </row>
    <row r="38" spans="1:21" x14ac:dyDescent="0.2">
      <c r="A38" s="56">
        <v>10</v>
      </c>
      <c r="B38" s="13" t="s">
        <v>168</v>
      </c>
      <c r="C38" s="25">
        <f>BS!C38</f>
        <v>525721818.36949998</v>
      </c>
      <c r="D38" s="26">
        <f>BS!D38</f>
        <v>137037459.81370002</v>
      </c>
      <c r="E38" s="26">
        <f>BS!E38</f>
        <v>307010252.05739999</v>
      </c>
      <c r="F38" s="27">
        <f>BS!F38</f>
        <v>-9646230.4185000006</v>
      </c>
      <c r="G38" s="25">
        <f>BS!G38</f>
        <v>412032884.50779998</v>
      </c>
      <c r="H38" s="26">
        <f>BS!H38</f>
        <v>343610403.09140003</v>
      </c>
      <c r="I38" s="26">
        <f>BS!I38</f>
        <v>124144805.82979999</v>
      </c>
      <c r="J38" s="26">
        <f>BS!J38</f>
        <v>156083953.75479999</v>
      </c>
      <c r="K38" s="26">
        <f>BS!K38</f>
        <v>98621129.349900007</v>
      </c>
      <c r="L38" s="26">
        <f>BS!L38</f>
        <v>57462824.404899999</v>
      </c>
      <c r="M38" s="91"/>
      <c r="N38" s="27">
        <f>BS!N38</f>
        <v>53925604.024400003</v>
      </c>
      <c r="O38" s="25">
        <f>BS!O38</f>
        <v>113688933.55</v>
      </c>
      <c r="P38" s="26">
        <f>BS!P38</f>
        <v>136800000</v>
      </c>
      <c r="Q38" s="27">
        <f>BS!Q38</f>
        <v>123365859.92209201</v>
      </c>
      <c r="R38" s="25">
        <f>BS!R38</f>
        <v>1376024.5895469999</v>
      </c>
      <c r="S38" s="78">
        <f>BS!S38</f>
        <v>1.0442800925843362E-2</v>
      </c>
      <c r="T38" s="79">
        <f>BS!T38</f>
        <v>4.8665875401123986E-2</v>
      </c>
    </row>
    <row r="39" spans="1:21" x14ac:dyDescent="0.2">
      <c r="A39" s="57">
        <v>11</v>
      </c>
      <c r="B39" s="16" t="s">
        <v>250</v>
      </c>
      <c r="C39" s="28">
        <f>BS!C39</f>
        <v>484734281.03707999</v>
      </c>
      <c r="D39" s="29">
        <f>BS!D39</f>
        <v>103939442.817074</v>
      </c>
      <c r="E39" s="29">
        <f>BS!E39</f>
        <v>298376156.75999999</v>
      </c>
      <c r="F39" s="30">
        <f>BS!F39</f>
        <v>-2095359.6637810001</v>
      </c>
      <c r="G39" s="28">
        <f>BS!G39</f>
        <v>346415398.49047202</v>
      </c>
      <c r="H39" s="29">
        <f>BS!H39</f>
        <v>284840180.81</v>
      </c>
      <c r="I39" s="29">
        <f>BS!I39</f>
        <v>44810017.329999998</v>
      </c>
      <c r="J39" s="29">
        <f>BS!J39</f>
        <v>102898405.89</v>
      </c>
      <c r="K39" s="29">
        <f>BS!K39</f>
        <v>75154269.379999995</v>
      </c>
      <c r="L39" s="29">
        <f>BS!L39</f>
        <v>27744136.510000002</v>
      </c>
      <c r="M39" s="91"/>
      <c r="N39" s="30">
        <f>BS!N39</f>
        <v>52247799.259999998</v>
      </c>
      <c r="O39" s="28">
        <f>BS!O39</f>
        <v>138318882.546608</v>
      </c>
      <c r="P39" s="29">
        <f>BS!P39</f>
        <v>69161600</v>
      </c>
      <c r="Q39" s="30">
        <f>BS!Q39</f>
        <v>138164000.08336899</v>
      </c>
      <c r="R39" s="28">
        <f>BS!R39</f>
        <v>4271817.6171070002</v>
      </c>
      <c r="S39" s="76">
        <f>BS!S39</f>
        <v>3.6607502843130892E-2</v>
      </c>
      <c r="T39" s="77">
        <f>BS!T39</f>
        <v>0.12530597070330107</v>
      </c>
    </row>
    <row r="40" spans="1:21" x14ac:dyDescent="0.2">
      <c r="A40" s="56">
        <v>12</v>
      </c>
      <c r="B40" s="13" t="s">
        <v>161</v>
      </c>
      <c r="C40" s="25">
        <f>BS!C40</f>
        <v>454707283.97056901</v>
      </c>
      <c r="D40" s="26">
        <f>BS!D40</f>
        <v>157980991.63780001</v>
      </c>
      <c r="E40" s="26">
        <f>BS!E40</f>
        <v>206872026.97540399</v>
      </c>
      <c r="F40" s="27">
        <f>BS!F40</f>
        <v>-14438864.232334999</v>
      </c>
      <c r="G40" s="25">
        <f>BS!G40</f>
        <v>129240389.5616</v>
      </c>
      <c r="H40" s="26">
        <f>BS!H40</f>
        <v>16973956.730700001</v>
      </c>
      <c r="I40" s="26">
        <f>BS!I40</f>
        <v>0</v>
      </c>
      <c r="J40" s="26">
        <f>BS!J40</f>
        <v>16689489</v>
      </c>
      <c r="K40" s="26">
        <f>BS!K40</f>
        <v>12621591</v>
      </c>
      <c r="L40" s="26">
        <f>BS!L40</f>
        <v>4067898</v>
      </c>
      <c r="M40" s="91"/>
      <c r="N40" s="27">
        <f>BS!N40</f>
        <v>95338427.372799993</v>
      </c>
      <c r="O40" s="25">
        <f>BS!O40</f>
        <v>325466894.40896899</v>
      </c>
      <c r="P40" s="26">
        <f>BS!P40</f>
        <v>209008277</v>
      </c>
      <c r="Q40" s="27">
        <f>BS!Q40</f>
        <v>376237383.32272899</v>
      </c>
      <c r="R40" s="25">
        <f>BS!R40</f>
        <v>463604.69760499999</v>
      </c>
      <c r="S40" s="78">
        <f>BS!S40</f>
        <v>4.085280616276327E-3</v>
      </c>
      <c r="T40" s="79">
        <f>BS!T40</f>
        <v>5.7204058675102759E-3</v>
      </c>
    </row>
    <row r="41" spans="1:21" x14ac:dyDescent="0.2">
      <c r="A41" s="57">
        <v>13</v>
      </c>
      <c r="B41" s="16" t="s">
        <v>169</v>
      </c>
      <c r="C41" s="28">
        <f>BS!C41</f>
        <v>220944542.61860001</v>
      </c>
      <c r="D41" s="29">
        <f>BS!D41</f>
        <v>66776802.873099998</v>
      </c>
      <c r="E41" s="29">
        <f>BS!E41</f>
        <v>141265777.5591</v>
      </c>
      <c r="F41" s="30">
        <f>BS!F41</f>
        <v>-2310011.9312999998</v>
      </c>
      <c r="G41" s="28">
        <f>BS!G41</f>
        <v>142413649.49219999</v>
      </c>
      <c r="H41" s="29">
        <f>BS!H41</f>
        <v>126288220.89790002</v>
      </c>
      <c r="I41" s="29">
        <f>BS!I41</f>
        <v>8176818.4834000003</v>
      </c>
      <c r="J41" s="29">
        <f>BS!J41</f>
        <v>98415488.446500003</v>
      </c>
      <c r="K41" s="29">
        <f>BS!K41</f>
        <v>66423756.482799999</v>
      </c>
      <c r="L41" s="29">
        <f>BS!L41</f>
        <v>31991731.9637</v>
      </c>
      <c r="M41" s="91"/>
      <c r="N41" s="30">
        <f>BS!N41</f>
        <v>9462334.2563000005</v>
      </c>
      <c r="O41" s="28">
        <f>BS!O41</f>
        <v>78530893.126399994</v>
      </c>
      <c r="P41" s="29">
        <f>BS!P41</f>
        <v>50000000</v>
      </c>
      <c r="Q41" s="30">
        <f>BS!Q41</f>
        <v>77692032.306400001</v>
      </c>
      <c r="R41" s="28">
        <f>BS!R41</f>
        <v>1482125.4959</v>
      </c>
      <c r="S41" s="76">
        <f>BS!S41</f>
        <v>2.8128350878787203E-2</v>
      </c>
      <c r="T41" s="77">
        <f>BS!T41</f>
        <v>7.6380442002239257E-2</v>
      </c>
    </row>
    <row r="42" spans="1:21" x14ac:dyDescent="0.2">
      <c r="A42" s="56">
        <v>14</v>
      </c>
      <c r="B42" s="13" t="s">
        <v>170</v>
      </c>
      <c r="C42" s="25">
        <f>BS!C42</f>
        <v>180483099.462075</v>
      </c>
      <c r="D42" s="26">
        <f>BS!D42</f>
        <v>56873900.570489004</v>
      </c>
      <c r="E42" s="26">
        <f>BS!E42</f>
        <v>71106091.565844998</v>
      </c>
      <c r="F42" s="27">
        <f>BS!F42</f>
        <v>-1383176.7808030001</v>
      </c>
      <c r="G42" s="25">
        <f>BS!G42</f>
        <v>122672277.936814</v>
      </c>
      <c r="H42" s="26">
        <f>BS!H42</f>
        <v>113851262.054346</v>
      </c>
      <c r="I42" s="26">
        <f>BS!I42</f>
        <v>3453830.4143460002</v>
      </c>
      <c r="J42" s="26">
        <f>BS!J42</f>
        <v>110397431.64</v>
      </c>
      <c r="K42" s="26">
        <f>BS!K42</f>
        <v>71612728.959999993</v>
      </c>
      <c r="L42" s="26">
        <f>BS!L42</f>
        <v>38784702.68</v>
      </c>
      <c r="M42" s="91"/>
      <c r="N42" s="27">
        <f>BS!N42</f>
        <v>3432022.03</v>
      </c>
      <c r="O42" s="25">
        <f>BS!O42</f>
        <v>57810821.681259997</v>
      </c>
      <c r="P42" s="26">
        <f>BS!P42</f>
        <v>72746400</v>
      </c>
      <c r="Q42" s="27">
        <f>BS!Q42</f>
        <v>56270937.190789998</v>
      </c>
      <c r="R42" s="25">
        <f>BS!R42</f>
        <v>-1318432.805008</v>
      </c>
      <c r="S42" s="78">
        <f>BS!S42</f>
        <v>-3.0502503755935124E-2</v>
      </c>
      <c r="T42" s="79">
        <f>BS!T42</f>
        <v>-9.0452534794625034E-2</v>
      </c>
      <c r="U42" s="80"/>
    </row>
    <row r="43" spans="1:21" x14ac:dyDescent="0.2">
      <c r="A43" s="57">
        <v>15</v>
      </c>
      <c r="B43" s="16" t="s">
        <v>175</v>
      </c>
      <c r="C43" s="28">
        <f>BS!C43</f>
        <v>11570336.5</v>
      </c>
      <c r="D43" s="29">
        <f>BS!D43</f>
        <v>9686158.3100000005</v>
      </c>
      <c r="E43" s="29">
        <f>BS!E43</f>
        <v>0</v>
      </c>
      <c r="F43" s="30">
        <f>BS!F43</f>
        <v>0</v>
      </c>
      <c r="G43" s="28">
        <f>BS!G43</f>
        <v>3926517.33</v>
      </c>
      <c r="H43" s="29">
        <f>BS!H43</f>
        <v>2354398.5299999998</v>
      </c>
      <c r="I43" s="29">
        <f>BS!I43</f>
        <v>0</v>
      </c>
      <c r="J43" s="29">
        <f>BS!J43</f>
        <v>2354398.5299999998</v>
      </c>
      <c r="K43" s="29">
        <f>BS!K43</f>
        <v>1945258.52</v>
      </c>
      <c r="L43" s="29">
        <f>BS!L43</f>
        <v>409140.01</v>
      </c>
      <c r="M43" s="91"/>
      <c r="N43" s="30">
        <f>BS!N43</f>
        <v>0</v>
      </c>
      <c r="O43" s="28">
        <f>BS!O43</f>
        <v>7643819.0800000001</v>
      </c>
      <c r="P43" s="29">
        <f>BS!P43</f>
        <v>3700005</v>
      </c>
      <c r="Q43" s="30">
        <f>BS!Q43</f>
        <v>7443819.0800000001</v>
      </c>
      <c r="R43" s="28">
        <f>BS!R43</f>
        <v>-325764.46000000002</v>
      </c>
      <c r="S43" s="76">
        <f>BS!S43</f>
        <v>-0.11195034455053214</v>
      </c>
      <c r="T43" s="77">
        <f>BS!T43</f>
        <v>-0.16751491474927646</v>
      </c>
      <c r="U43" s="81"/>
    </row>
    <row r="44" spans="1:21" x14ac:dyDescent="0.2">
      <c r="A44" s="57">
        <v>16</v>
      </c>
      <c r="B44" s="13" t="s">
        <v>281</v>
      </c>
      <c r="C44" s="25">
        <f>BS!C44</f>
        <v>5580826.0700000003</v>
      </c>
      <c r="D44" s="26">
        <f>BS!D44</f>
        <v>5275784.5</v>
      </c>
      <c r="E44" s="26">
        <f>BS!E44</f>
        <v>0</v>
      </c>
      <c r="F44" s="27">
        <f>BS!F44</f>
        <v>0</v>
      </c>
      <c r="G44" s="25">
        <f>BS!G44</f>
        <v>581077.17000000004</v>
      </c>
      <c r="H44" s="26">
        <f>BS!H44</f>
        <v>0</v>
      </c>
      <c r="I44" s="26">
        <f>BS!I44</f>
        <v>0</v>
      </c>
      <c r="J44" s="26">
        <f>BS!J44</f>
        <v>0</v>
      </c>
      <c r="K44" s="26">
        <f>BS!K44</f>
        <v>0</v>
      </c>
      <c r="L44" s="26">
        <f>BS!L44</f>
        <v>0</v>
      </c>
      <c r="M44" s="91"/>
      <c r="N44" s="27">
        <f>BS!N44</f>
        <v>0</v>
      </c>
      <c r="O44" s="25">
        <f>BS!O44</f>
        <v>4999748.9000000004</v>
      </c>
      <c r="P44" s="26">
        <f>BS!P44</f>
        <v>5000000</v>
      </c>
      <c r="Q44" s="27">
        <f>BS!Q44</f>
        <v>4699748.9000000004</v>
      </c>
      <c r="R44" s="25">
        <f>BS!R44</f>
        <v>-5594.16</v>
      </c>
      <c r="S44" s="78">
        <f>BS!S44</f>
        <v>-4.0095569579361567E-3</v>
      </c>
      <c r="T44" s="79">
        <f>BS!T44</f>
        <v>-4.4755527622597205E-3</v>
      </c>
    </row>
    <row r="45" spans="1:21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21" x14ac:dyDescent="0.2">
      <c r="Q46" s="31"/>
      <c r="R46" s="31"/>
    </row>
  </sheetData>
  <mergeCells count="8">
    <mergeCell ref="O26:Q26"/>
    <mergeCell ref="R26:T26"/>
    <mergeCell ref="B26:B27"/>
    <mergeCell ref="A26:A27"/>
    <mergeCell ref="B5:B6"/>
    <mergeCell ref="A5:A6"/>
    <mergeCell ref="C5:J5"/>
    <mergeCell ref="C26:F26"/>
  </mergeCells>
  <pageMargins left="0.7" right="0.2" top="0.25" bottom="0.25" header="0.05" footer="0.05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V44"/>
  <sheetViews>
    <sheetView view="pageBreakPreview" zoomScale="130" zoomScaleNormal="100" zoomScaleSheetLayoutView="130" workbookViewId="0">
      <selection activeCell="B3" sqref="B3"/>
    </sheetView>
  </sheetViews>
  <sheetFormatPr defaultColWidth="9.140625" defaultRowHeight="12.75" x14ac:dyDescent="0.2"/>
  <cols>
    <col min="1" max="1" width="4.5703125" style="7" customWidth="1"/>
    <col min="2" max="2" width="42.28515625" style="7" bestFit="1" customWidth="1"/>
    <col min="3" max="6" width="10.85546875" style="7" bestFit="1" customWidth="1"/>
    <col min="7" max="7" width="11.85546875" style="7" customWidth="1"/>
    <col min="8" max="8" width="9.7109375" style="7" bestFit="1" customWidth="1"/>
    <col min="9" max="9" width="9.42578125" style="7" bestFit="1" customWidth="1"/>
    <col min="10" max="10" width="10.28515625" style="7" bestFit="1" customWidth="1"/>
    <col min="11" max="11" width="8.7109375" style="7" bestFit="1" customWidth="1"/>
    <col min="12" max="12" width="9.28515625" style="7" bestFit="1" customWidth="1"/>
    <col min="13" max="13" width="12.28515625" style="7" bestFit="1" customWidth="1"/>
    <col min="14" max="14" width="12.5703125" style="7" customWidth="1"/>
    <col min="15" max="15" width="9.28515625" style="7" customWidth="1"/>
    <col min="16" max="16" width="8" style="7" bestFit="1" customWidth="1"/>
    <col min="17" max="17" width="9.28515625" style="7" bestFit="1" customWidth="1"/>
    <col min="18" max="18" width="12.28515625" style="7" bestFit="1" customWidth="1"/>
    <col min="19" max="19" width="6.7109375" style="7" bestFit="1" customWidth="1"/>
    <col min="20" max="20" width="7.28515625" style="7" bestFit="1" customWidth="1"/>
    <col min="21" max="22" width="12.140625" style="7" bestFit="1" customWidth="1"/>
    <col min="23" max="16384" width="9.140625" style="7"/>
  </cols>
  <sheetData>
    <row r="1" spans="1:6" x14ac:dyDescent="0.2">
      <c r="C1" s="8"/>
    </row>
    <row r="2" spans="1:6" x14ac:dyDescent="0.2">
      <c r="A2" s="7" t="s">
        <v>83</v>
      </c>
      <c r="C2" s="8"/>
    </row>
    <row r="3" spans="1:6" x14ac:dyDescent="0.2">
      <c r="A3" s="51"/>
      <c r="B3" s="66">
        <f>BS!B3</f>
        <v>45382</v>
      </c>
    </row>
    <row r="4" spans="1:6" ht="13.5" thickBot="1" x14ac:dyDescent="0.25"/>
    <row r="5" spans="1:6" ht="15.75" customHeight="1" x14ac:dyDescent="0.2">
      <c r="A5" s="184" t="s">
        <v>0</v>
      </c>
      <c r="B5" s="186" t="s">
        <v>28</v>
      </c>
      <c r="C5" s="86" t="s">
        <v>27</v>
      </c>
      <c r="D5" s="86"/>
      <c r="E5" s="86"/>
      <c r="F5" s="87"/>
    </row>
    <row r="6" spans="1:6" s="12" customFormat="1" ht="111" customHeight="1" x14ac:dyDescent="0.2">
      <c r="A6" s="185"/>
      <c r="B6" s="187"/>
      <c r="C6" s="10" t="s">
        <v>41</v>
      </c>
      <c r="D6" s="38" t="s">
        <v>55</v>
      </c>
      <c r="E6" s="38" t="s">
        <v>56</v>
      </c>
      <c r="F6" s="39" t="s">
        <v>57</v>
      </c>
    </row>
    <row r="7" spans="1:6" x14ac:dyDescent="0.2">
      <c r="A7" s="56">
        <v>1</v>
      </c>
      <c r="B7" s="13" t="str">
        <f>BS!B7</f>
        <v>საქართველოს ბანკი</v>
      </c>
      <c r="C7" s="14">
        <f>IFERROR(C29/C$28,0)</f>
        <v>0.3866063245077192</v>
      </c>
      <c r="D7" s="15">
        <f>IFERROR(H29/ABS(H$28),0)</f>
        <v>0.40317770467261466</v>
      </c>
      <c r="E7" s="15">
        <f>IFERROR(I29/ABS(I$28),0)</f>
        <v>0.50541705677173632</v>
      </c>
      <c r="F7" s="15">
        <f>IFERROR(N29/ABS(N$28),0)</f>
        <v>0.49883011157544188</v>
      </c>
    </row>
    <row r="8" spans="1:6" x14ac:dyDescent="0.2">
      <c r="A8" s="57">
        <v>2</v>
      </c>
      <c r="B8" s="16" t="str">
        <f>BS!B8</f>
        <v>თი–ბი–სი ბანკი</v>
      </c>
      <c r="C8" s="17">
        <f t="shared" ref="C8:C22" si="0">IFERROR(C30/C$28,0)</f>
        <v>0.3858983428750466</v>
      </c>
      <c r="D8" s="18">
        <f t="shared" ref="D8:D21" si="1">IFERROR(H30/ABS(H$28),0)</f>
        <v>0.33460650953421295</v>
      </c>
      <c r="E8" s="18">
        <f t="shared" ref="E8:E21" si="2">IFERROR(I30/ABS(I$28),0)</f>
        <v>0.35988459958771363</v>
      </c>
      <c r="F8" s="18">
        <f t="shared" ref="F8:F21" si="3">IFERROR(N30/ABS(N$28),0)</f>
        <v>0.37373545842475198</v>
      </c>
    </row>
    <row r="9" spans="1:6" x14ac:dyDescent="0.2">
      <c r="A9" s="56">
        <v>3</v>
      </c>
      <c r="B9" s="13" t="str">
        <f>BS!B9</f>
        <v>ლიბერთი ბანკი</v>
      </c>
      <c r="C9" s="14">
        <f t="shared" si="0"/>
        <v>5.2981350094986571E-2</v>
      </c>
      <c r="D9" s="15">
        <f t="shared" si="1"/>
        <v>7.4477069036897089E-2</v>
      </c>
      <c r="E9" s="15">
        <f t="shared" si="2"/>
        <v>3.7872650266067169E-2</v>
      </c>
      <c r="F9" s="15">
        <f t="shared" si="3"/>
        <v>3.4769704086233526E-2</v>
      </c>
    </row>
    <row r="10" spans="1:6" x14ac:dyDescent="0.2">
      <c r="A10" s="57">
        <v>4</v>
      </c>
      <c r="B10" s="16" t="str">
        <f>BS!B10</f>
        <v>ბაზის ბანკი</v>
      </c>
      <c r="C10" s="17">
        <f t="shared" si="0"/>
        <v>4.2502340766381062E-2</v>
      </c>
      <c r="D10" s="18">
        <f t="shared" si="1"/>
        <v>3.6627749396970118E-2</v>
      </c>
      <c r="E10" s="18">
        <f t="shared" si="2"/>
        <v>1.2534651080109404E-2</v>
      </c>
      <c r="F10" s="18">
        <f t="shared" si="3"/>
        <v>2.3953923235773254E-2</v>
      </c>
    </row>
    <row r="11" spans="1:6" x14ac:dyDescent="0.2">
      <c r="A11" s="56">
        <v>5</v>
      </c>
      <c r="B11" s="13" t="str">
        <f>BS!B11</f>
        <v>კრედო ბანკი</v>
      </c>
      <c r="C11" s="14">
        <f t="shared" si="0"/>
        <v>3.0990736618267928E-2</v>
      </c>
      <c r="D11" s="15">
        <f t="shared" si="1"/>
        <v>6.6669086321815549E-2</v>
      </c>
      <c r="E11" s="15">
        <f t="shared" si="2"/>
        <v>5.2224709890117613E-2</v>
      </c>
      <c r="F11" s="15">
        <f t="shared" si="3"/>
        <v>1.5450576760142621E-2</v>
      </c>
    </row>
    <row r="12" spans="1:6" x14ac:dyDescent="0.2">
      <c r="A12" s="57">
        <v>6</v>
      </c>
      <c r="B12" s="16" t="str">
        <f>BS!B12</f>
        <v>ქართუ ბანკი</v>
      </c>
      <c r="C12" s="17">
        <f t="shared" si="0"/>
        <v>2.3285158335396884E-2</v>
      </c>
      <c r="D12" s="18">
        <f t="shared" si="1"/>
        <v>1.8415229589618887E-2</v>
      </c>
      <c r="E12" s="18">
        <f t="shared" si="2"/>
        <v>6.6304273711638943E-3</v>
      </c>
      <c r="F12" s="18">
        <f t="shared" si="3"/>
        <v>1.1346561048662497E-2</v>
      </c>
    </row>
    <row r="13" spans="1:6" x14ac:dyDescent="0.2">
      <c r="A13" s="56">
        <v>7</v>
      </c>
      <c r="B13" s="13" t="str">
        <f>BS!B13</f>
        <v>პროკრედიტ ბანკი</v>
      </c>
      <c r="C13" s="14">
        <f t="shared" si="0"/>
        <v>2.2716568951390938E-2</v>
      </c>
      <c r="D13" s="15">
        <f t="shared" si="1"/>
        <v>1.823192842872073E-2</v>
      </c>
      <c r="E13" s="15">
        <f t="shared" si="2"/>
        <v>6.168396072919408E-3</v>
      </c>
      <c r="F13" s="15">
        <f t="shared" si="3"/>
        <v>1.5635918272012071E-2</v>
      </c>
    </row>
    <row r="14" spans="1:6" x14ac:dyDescent="0.2">
      <c r="A14" s="57">
        <v>8</v>
      </c>
      <c r="B14" s="16" t="str">
        <f>BS!B14</f>
        <v>ტერა ბანკი</v>
      </c>
      <c r="C14" s="17">
        <f t="shared" si="0"/>
        <v>2.1025992044203003E-2</v>
      </c>
      <c r="D14" s="18">
        <f t="shared" si="1"/>
        <v>1.7753568056355955E-2</v>
      </c>
      <c r="E14" s="18">
        <f t="shared" si="2"/>
        <v>7.4276958823944871E-3</v>
      </c>
      <c r="F14" s="18">
        <f t="shared" si="3"/>
        <v>1.0798568768473892E-2</v>
      </c>
    </row>
    <row r="15" spans="1:6" x14ac:dyDescent="0.2">
      <c r="A15" s="56">
        <v>9</v>
      </c>
      <c r="B15" s="13" t="str">
        <f>BS!B15</f>
        <v>ხალიკ ბანკი</v>
      </c>
      <c r="C15" s="14">
        <f t="shared" si="0"/>
        <v>1.0733183337710313E-2</v>
      </c>
      <c r="D15" s="15">
        <f t="shared" si="1"/>
        <v>1.0025455971178449E-2</v>
      </c>
      <c r="E15" s="15">
        <f t="shared" si="2"/>
        <v>2.0423444410835943E-3</v>
      </c>
      <c r="F15" s="15">
        <f t="shared" si="3"/>
        <v>7.1293513024861662E-3</v>
      </c>
    </row>
    <row r="16" spans="1:6" x14ac:dyDescent="0.2">
      <c r="A16" s="57">
        <v>10</v>
      </c>
      <c r="B16" s="16" t="str">
        <f>BS!B16</f>
        <v>პაშაბანკი</v>
      </c>
      <c r="C16" s="17">
        <f t="shared" si="0"/>
        <v>6.4914885226574123E-3</v>
      </c>
      <c r="D16" s="18">
        <f t="shared" si="1"/>
        <v>7.0918569702876468E-3</v>
      </c>
      <c r="E16" s="18">
        <f t="shared" si="2"/>
        <v>3.0930719004824917E-3</v>
      </c>
      <c r="F16" s="18">
        <f t="shared" si="3"/>
        <v>1.9330400407239587E-3</v>
      </c>
    </row>
    <row r="17" spans="1:22" x14ac:dyDescent="0.2">
      <c r="A17" s="56">
        <v>11</v>
      </c>
      <c r="B17" s="13" t="str">
        <f>BS!B17</f>
        <v>იშ ბანკ</v>
      </c>
      <c r="C17" s="14">
        <f t="shared" si="0"/>
        <v>5.9853841174976651E-3</v>
      </c>
      <c r="D17" s="15">
        <f t="shared" si="1"/>
        <v>6.0329483170034944E-3</v>
      </c>
      <c r="E17" s="15">
        <f t="shared" si="2"/>
        <v>4.5865199555021495E-3</v>
      </c>
      <c r="F17" s="15">
        <f t="shared" si="3"/>
        <v>6.0010515533420209E-3</v>
      </c>
    </row>
    <row r="18" spans="1:22" x14ac:dyDescent="0.2">
      <c r="A18" s="57">
        <v>12</v>
      </c>
      <c r="B18" s="16" t="str">
        <f>BS!B18</f>
        <v>ვი–თი–ბი ბანკი</v>
      </c>
      <c r="C18" s="17">
        <f t="shared" si="0"/>
        <v>5.6146178680928785E-3</v>
      </c>
      <c r="D18" s="18">
        <f t="shared" si="1"/>
        <v>2.0195622202244727E-3</v>
      </c>
      <c r="E18" s="18">
        <f t="shared" si="2"/>
        <v>6.4147432553137481E-5</v>
      </c>
      <c r="F18" s="18">
        <f t="shared" si="3"/>
        <v>6.5127211413657524E-4</v>
      </c>
    </row>
    <row r="19" spans="1:22" x14ac:dyDescent="0.2">
      <c r="A19" s="56">
        <v>13</v>
      </c>
      <c r="B19" s="13" t="str">
        <f>BS!B19</f>
        <v>ზირაათ ბანკი</v>
      </c>
      <c r="C19" s="14">
        <f t="shared" si="0"/>
        <v>2.7281708927369918E-3</v>
      </c>
      <c r="D19" s="15">
        <f t="shared" si="1"/>
        <v>3.287087237463768E-3</v>
      </c>
      <c r="E19" s="15">
        <f t="shared" si="2"/>
        <v>2.1363369477742679E-3</v>
      </c>
      <c r="F19" s="15">
        <f t="shared" si="3"/>
        <v>2.0820906477374366E-3</v>
      </c>
    </row>
    <row r="20" spans="1:22" x14ac:dyDescent="0.2">
      <c r="A20" s="57">
        <v>14</v>
      </c>
      <c r="B20" s="16" t="str">
        <f>BS!B20</f>
        <v>სილქ ბანკი</v>
      </c>
      <c r="C20" s="17">
        <f t="shared" si="0"/>
        <v>2.2285625738824523E-3</v>
      </c>
      <c r="D20" s="18">
        <f t="shared" si="1"/>
        <v>1.4073582475175308E-3</v>
      </c>
      <c r="E20" s="18">
        <f t="shared" si="2"/>
        <v>-1.170384291104392E-4</v>
      </c>
      <c r="F20" s="18">
        <f t="shared" si="3"/>
        <v>-1.8521350726177683E-3</v>
      </c>
    </row>
    <row r="21" spans="1:22" x14ac:dyDescent="0.2">
      <c r="A21" s="56">
        <v>15</v>
      </c>
      <c r="B21" s="13" t="str">
        <f>BS!B21</f>
        <v>პეისერა</v>
      </c>
      <c r="C21" s="14">
        <f t="shared" si="0"/>
        <v>1.4286777525418298E-4</v>
      </c>
      <c r="D21" s="15">
        <f t="shared" si="1"/>
        <v>8.8243111775186331E-5</v>
      </c>
      <c r="E21" s="15">
        <f t="shared" si="2"/>
        <v>3.4430829492845323E-5</v>
      </c>
      <c r="F21" s="15">
        <f t="shared" si="3"/>
        <v>-4.5763407849573877E-4</v>
      </c>
    </row>
    <row r="22" spans="1:22" ht="13.5" thickBot="1" x14ac:dyDescent="0.25">
      <c r="A22" s="57">
        <v>16</v>
      </c>
      <c r="B22" s="16" t="str">
        <f>BS!B22</f>
        <v>პეივბანკი</v>
      </c>
      <c r="C22" s="17">
        <f t="shared" si="0"/>
        <v>6.8910718776540799E-5</v>
      </c>
      <c r="D22" s="18">
        <f t="shared" ref="D22" si="4">IFERROR(H44/ABS(H$28),0)</f>
        <v>8.8642887351226415E-5</v>
      </c>
      <c r="E22" s="18">
        <f t="shared" ref="E22" si="5">IFERROR(I44/ABS(I$28),0)</f>
        <v>0</v>
      </c>
      <c r="F22" s="18">
        <f t="shared" ref="F22" si="6">IFERROR(N44/ABS(N$28),0)</f>
        <v>-7.8586788029538944E-6</v>
      </c>
    </row>
    <row r="23" spans="1:22" ht="13.5" thickBot="1" x14ac:dyDescent="0.25">
      <c r="A23" s="19"/>
      <c r="B23" s="20" t="str">
        <f>BS!B23</f>
        <v>კონსოლიდირებული</v>
      </c>
      <c r="C23" s="21">
        <f>SUM(C7:C22)</f>
        <v>1.0000000000000009</v>
      </c>
      <c r="D23" s="22">
        <f>SUM(D7:D22)</f>
        <v>1.0000000000000078</v>
      </c>
      <c r="E23" s="22">
        <f>SUM(E7:E22)</f>
        <v>1</v>
      </c>
      <c r="F23" s="22">
        <f>SUM(F7:F22)</f>
        <v>1.0000000000000013</v>
      </c>
    </row>
    <row r="24" spans="1:22" x14ac:dyDescent="0.2">
      <c r="A24" s="136"/>
      <c r="B24" s="137"/>
      <c r="C24" s="138"/>
      <c r="D24" s="138"/>
      <c r="E24" s="138"/>
      <c r="F24" s="138"/>
    </row>
    <row r="25" spans="1:22" ht="13.5" thickBot="1" x14ac:dyDescent="0.25">
      <c r="M25" s="7" t="s">
        <v>37</v>
      </c>
      <c r="U25" s="24"/>
      <c r="V25" s="24"/>
    </row>
    <row r="26" spans="1:22" ht="15.75" customHeight="1" x14ac:dyDescent="0.2">
      <c r="A26" s="184" t="s">
        <v>0</v>
      </c>
      <c r="B26" s="186" t="s">
        <v>28</v>
      </c>
      <c r="C26" s="188" t="s">
        <v>58</v>
      </c>
      <c r="D26" s="190" t="s">
        <v>59</v>
      </c>
      <c r="E26" s="191"/>
      <c r="F26" s="191"/>
      <c r="G26" s="191"/>
      <c r="H26" s="192"/>
      <c r="I26" s="195" t="s">
        <v>60</v>
      </c>
      <c r="J26" s="196"/>
      <c r="K26" s="197"/>
      <c r="L26" s="193" t="s">
        <v>61</v>
      </c>
      <c r="M26" s="193" t="s">
        <v>245</v>
      </c>
      <c r="N26" s="182" t="str">
        <f>YEAR($B$3)&amp;" წლის "&amp;MONTH($B$3)&amp;" თვის წმინდა მოგება"</f>
        <v>2024 წლის 3 თვის წმინდა მოგება</v>
      </c>
      <c r="O26" s="40"/>
    </row>
    <row r="27" spans="1:22" ht="121.5" customHeight="1" x14ac:dyDescent="0.2">
      <c r="A27" s="185"/>
      <c r="B27" s="187"/>
      <c r="C27" s="189"/>
      <c r="D27" s="41" t="s">
        <v>62</v>
      </c>
      <c r="E27" s="38" t="s">
        <v>63</v>
      </c>
      <c r="F27" s="38" t="s">
        <v>64</v>
      </c>
      <c r="G27" s="38" t="s">
        <v>65</v>
      </c>
      <c r="H27" s="39" t="s">
        <v>55</v>
      </c>
      <c r="I27" s="38" t="s">
        <v>244</v>
      </c>
      <c r="J27" s="38" t="s">
        <v>190</v>
      </c>
      <c r="K27" s="42" t="s">
        <v>66</v>
      </c>
      <c r="L27" s="194"/>
      <c r="M27" s="194"/>
      <c r="N27" s="183"/>
      <c r="O27" s="40"/>
    </row>
    <row r="28" spans="1:22" x14ac:dyDescent="0.2">
      <c r="A28" s="139"/>
      <c r="B28" s="140" t="str">
        <f>BS!B28</f>
        <v>კონსოლიდირებული</v>
      </c>
      <c r="C28" s="141">
        <v>80986327948.445007</v>
      </c>
      <c r="D28" s="141">
        <v>1968111932.69912</v>
      </c>
      <c r="E28" s="141">
        <v>1635440775.7145</v>
      </c>
      <c r="F28" s="141">
        <v>-939409769.16632998</v>
      </c>
      <c r="G28" s="141">
        <v>-625337651.93731201</v>
      </c>
      <c r="H28" s="141">
        <v>1028702163.5327901</v>
      </c>
      <c r="I28" s="141">
        <v>172178831.80049101</v>
      </c>
      <c r="J28" s="141">
        <v>155094562.63</v>
      </c>
      <c r="K28" s="141">
        <v>-115861801.369571</v>
      </c>
      <c r="L28" s="141">
        <v>-81386625.992101014</v>
      </c>
      <c r="M28" s="141">
        <v>831459330.33112693</v>
      </c>
      <c r="N28" s="141">
        <v>711844845.71341503</v>
      </c>
    </row>
    <row r="29" spans="1:22" x14ac:dyDescent="0.2">
      <c r="A29" s="57">
        <v>1</v>
      </c>
      <c r="B29" s="16" t="str">
        <f>BS!B29</f>
        <v>საქართველოს ბანკი</v>
      </c>
      <c r="C29" s="70">
        <v>31309826583.525101</v>
      </c>
      <c r="D29" s="28">
        <v>740114022.98500299</v>
      </c>
      <c r="E29" s="29">
        <v>612320546.79375398</v>
      </c>
      <c r="F29" s="29">
        <v>-325364245.90009999</v>
      </c>
      <c r="G29" s="29">
        <v>-219037207.67009997</v>
      </c>
      <c r="H29" s="30">
        <v>414749777.084903</v>
      </c>
      <c r="I29" s="29">
        <v>87022118.407000005</v>
      </c>
      <c r="J29" s="29">
        <v>73822678.730000004</v>
      </c>
      <c r="K29" s="30">
        <v>22199606.903099999</v>
      </c>
      <c r="L29" s="29">
        <v>-20204772.556377001</v>
      </c>
      <c r="M29" s="29">
        <v>416744611.43162602</v>
      </c>
      <c r="N29" s="30">
        <v>355089643.81162602</v>
      </c>
    </row>
    <row r="30" spans="1:22" x14ac:dyDescent="0.2">
      <c r="A30" s="56">
        <v>2</v>
      </c>
      <c r="B30" s="13" t="str">
        <f>BS!B30</f>
        <v>თი–ბი–სი ბანკი</v>
      </c>
      <c r="C30" s="71">
        <v>31252489750.84</v>
      </c>
      <c r="D30" s="25">
        <v>717468852.72000003</v>
      </c>
      <c r="E30" s="26">
        <v>589840999.88999999</v>
      </c>
      <c r="F30" s="26">
        <v>-373258412.43000001</v>
      </c>
      <c r="G30" s="26">
        <v>-245781526.35000002</v>
      </c>
      <c r="H30" s="27">
        <v>344210440.29000002</v>
      </c>
      <c r="I30" s="26">
        <v>61964509.939999998</v>
      </c>
      <c r="J30" s="26">
        <v>63999732.329999998</v>
      </c>
      <c r="K30" s="27">
        <v>-497525.66</v>
      </c>
      <c r="L30" s="26">
        <v>-35251559.890000001</v>
      </c>
      <c r="M30" s="26">
        <v>308461354.74000001</v>
      </c>
      <c r="N30" s="27">
        <v>266041659.74000001</v>
      </c>
    </row>
    <row r="31" spans="1:22" x14ac:dyDescent="0.2">
      <c r="A31" s="57">
        <v>3</v>
      </c>
      <c r="B31" s="16" t="str">
        <f>BS!B31</f>
        <v>ლიბერთი ბანკი</v>
      </c>
      <c r="C31" s="70">
        <v>4290764993.9439602</v>
      </c>
      <c r="D31" s="28">
        <v>145006159.00400001</v>
      </c>
      <c r="E31" s="29">
        <v>125341004.83400001</v>
      </c>
      <c r="F31" s="29">
        <v>-68391436.952162996</v>
      </c>
      <c r="G31" s="29">
        <v>-59840914.102946997</v>
      </c>
      <c r="H31" s="30">
        <v>76614722.051837012</v>
      </c>
      <c r="I31" s="29">
        <v>6520868.6799999997</v>
      </c>
      <c r="J31" s="29">
        <v>-2224902.7200000002</v>
      </c>
      <c r="K31" s="30">
        <v>-40635813.369999997</v>
      </c>
      <c r="L31" s="29">
        <v>-7543356.3510710001</v>
      </c>
      <c r="M31" s="29">
        <v>28435552.330766015</v>
      </c>
      <c r="N31" s="30">
        <v>24750634.640765999</v>
      </c>
    </row>
    <row r="32" spans="1:22" x14ac:dyDescent="0.2">
      <c r="A32" s="56">
        <v>4</v>
      </c>
      <c r="B32" s="13" t="str">
        <f>BS!B32</f>
        <v>ბაზის ბანკი</v>
      </c>
      <c r="C32" s="71">
        <v>3442108507.8827</v>
      </c>
      <c r="D32" s="25">
        <v>86845608.450000003</v>
      </c>
      <c r="E32" s="26">
        <v>72641463.900000006</v>
      </c>
      <c r="F32" s="26">
        <v>-49166563.399999999</v>
      </c>
      <c r="G32" s="26">
        <v>-37063180.990000002</v>
      </c>
      <c r="H32" s="27">
        <v>37679045.050000004</v>
      </c>
      <c r="I32" s="26">
        <v>2158201.58</v>
      </c>
      <c r="J32" s="26">
        <v>2828775.34</v>
      </c>
      <c r="K32" s="27">
        <v>-16874001.059999999</v>
      </c>
      <c r="L32" s="26">
        <v>-1160410.8</v>
      </c>
      <c r="M32" s="26">
        <v>19644633.190000005</v>
      </c>
      <c r="N32" s="27">
        <v>17051476.789999999</v>
      </c>
    </row>
    <row r="33" spans="1:15" x14ac:dyDescent="0.2">
      <c r="A33" s="57">
        <v>5</v>
      </c>
      <c r="B33" s="16" t="str">
        <f>BS!B33</f>
        <v>კრედო ბანკი</v>
      </c>
      <c r="C33" s="70">
        <v>2509825959.1309299</v>
      </c>
      <c r="D33" s="28">
        <v>120751300.350006</v>
      </c>
      <c r="E33" s="29">
        <v>109329462.910006</v>
      </c>
      <c r="F33" s="29">
        <v>-52168667.009999998</v>
      </c>
      <c r="G33" s="29">
        <v>-15983204.789999999</v>
      </c>
      <c r="H33" s="30">
        <v>68582633.340005994</v>
      </c>
      <c r="I33" s="29">
        <v>8991989.5399999991</v>
      </c>
      <c r="J33" s="29">
        <v>1665272.68</v>
      </c>
      <c r="K33" s="30">
        <v>-39527868.659999996</v>
      </c>
      <c r="L33" s="29">
        <v>-15306684.339999</v>
      </c>
      <c r="M33" s="29">
        <v>13748080.340006998</v>
      </c>
      <c r="N33" s="30">
        <v>10998413.430007</v>
      </c>
    </row>
    <row r="34" spans="1:15" x14ac:dyDescent="0.2">
      <c r="A34" s="56">
        <v>6</v>
      </c>
      <c r="B34" s="13" t="str">
        <f>BS!B34</f>
        <v>ქართუ ბანკი</v>
      </c>
      <c r="C34" s="71">
        <v>1885779469.28192</v>
      </c>
      <c r="D34" s="25">
        <v>27459438.110334001</v>
      </c>
      <c r="E34" s="26">
        <v>18361185.842551</v>
      </c>
      <c r="F34" s="26">
        <v>-8515651.5895399991</v>
      </c>
      <c r="G34" s="26">
        <v>-6937517.0449999999</v>
      </c>
      <c r="H34" s="27">
        <v>18943786.520794004</v>
      </c>
      <c r="I34" s="26">
        <v>1141619.2391049999</v>
      </c>
      <c r="J34" s="26">
        <v>2136696.17</v>
      </c>
      <c r="K34" s="27">
        <v>-7546674.9519880004</v>
      </c>
      <c r="L34" s="26">
        <v>-1299076.5839570002</v>
      </c>
      <c r="M34" s="26">
        <v>10098034.984849004</v>
      </c>
      <c r="N34" s="27">
        <v>8076990.9990630001</v>
      </c>
    </row>
    <row r="35" spans="1:15" x14ac:dyDescent="0.2">
      <c r="A35" s="57">
        <v>7</v>
      </c>
      <c r="B35" s="16" t="str">
        <f>BS!B35</f>
        <v>პროკრედიტ ბანკი</v>
      </c>
      <c r="C35" s="70">
        <v>1839731502.9608099</v>
      </c>
      <c r="D35" s="28">
        <v>31496392.84</v>
      </c>
      <c r="E35" s="29">
        <v>24989066.053546</v>
      </c>
      <c r="F35" s="29">
        <v>-12741168.619999999</v>
      </c>
      <c r="G35" s="29">
        <v>-8062643.54</v>
      </c>
      <c r="H35" s="30">
        <v>18755224.219999999</v>
      </c>
      <c r="I35" s="29">
        <v>1062067.2299180001</v>
      </c>
      <c r="J35" s="29">
        <v>3125295.03</v>
      </c>
      <c r="K35" s="30">
        <v>-8184203.2600720003</v>
      </c>
      <c r="L35" s="29">
        <v>2070531.2</v>
      </c>
      <c r="M35" s="29">
        <v>12641552.159927998</v>
      </c>
      <c r="N35" s="30">
        <v>11130347.829928</v>
      </c>
    </row>
    <row r="36" spans="1:15" x14ac:dyDescent="0.2">
      <c r="A36" s="56">
        <v>8</v>
      </c>
      <c r="B36" s="13" t="str">
        <f>BS!B36</f>
        <v>ტერა ბანკი</v>
      </c>
      <c r="C36" s="71">
        <v>1702817887.13322</v>
      </c>
      <c r="D36" s="25">
        <v>45126004</v>
      </c>
      <c r="E36" s="26">
        <v>38625204.824097</v>
      </c>
      <c r="F36" s="26">
        <v>-26862870.129999999</v>
      </c>
      <c r="G36" s="26">
        <v>-18711965.469999999</v>
      </c>
      <c r="H36" s="27">
        <v>18263133.870000001</v>
      </c>
      <c r="I36" s="26">
        <v>1278892</v>
      </c>
      <c r="J36" s="26">
        <v>3231004</v>
      </c>
      <c r="K36" s="27">
        <v>-7763273.6116399998</v>
      </c>
      <c r="L36" s="26">
        <v>-1250152.7394399999</v>
      </c>
      <c r="M36" s="26">
        <v>9249707.5189200025</v>
      </c>
      <c r="N36" s="27">
        <v>7686905.5189199997</v>
      </c>
    </row>
    <row r="37" spans="1:15" x14ac:dyDescent="0.2">
      <c r="A37" s="57">
        <v>9</v>
      </c>
      <c r="B37" s="16" t="str">
        <f>BS!B37</f>
        <v>ხალიკ ბანკი</v>
      </c>
      <c r="C37" s="70">
        <v>869241105.718593</v>
      </c>
      <c r="D37" s="28">
        <v>18205442.137954</v>
      </c>
      <c r="E37" s="29">
        <v>16416378.147954</v>
      </c>
      <c r="F37" s="29">
        <v>-7892233.8899999997</v>
      </c>
      <c r="G37" s="29">
        <v>-2643030.2800000003</v>
      </c>
      <c r="H37" s="30">
        <v>10313208.247954</v>
      </c>
      <c r="I37" s="29">
        <v>351648.48</v>
      </c>
      <c r="J37" s="29">
        <v>1042818.26</v>
      </c>
      <c r="K37" s="30">
        <v>-4072741.66</v>
      </c>
      <c r="L37" s="29">
        <v>-79668.169999999984</v>
      </c>
      <c r="M37" s="29">
        <v>6160798.4179539997</v>
      </c>
      <c r="N37" s="30">
        <v>5074991.9779549995</v>
      </c>
    </row>
    <row r="38" spans="1:15" x14ac:dyDescent="0.2">
      <c r="A38" s="56">
        <v>10</v>
      </c>
      <c r="B38" s="13" t="str">
        <f>BS!B38</f>
        <v>პაშაბანკი</v>
      </c>
      <c r="C38" s="71">
        <v>525721818.36949998</v>
      </c>
      <c r="D38" s="25">
        <v>12634688.4663</v>
      </c>
      <c r="E38" s="26">
        <v>9570082.0600000005</v>
      </c>
      <c r="F38" s="26">
        <v>-5339279.8574999999</v>
      </c>
      <c r="G38" s="26">
        <v>-4785005.7307000002</v>
      </c>
      <c r="H38" s="27">
        <v>7295408.6087999996</v>
      </c>
      <c r="I38" s="26">
        <v>532561.50650000002</v>
      </c>
      <c r="J38" s="26">
        <v>3568651.22</v>
      </c>
      <c r="K38" s="27">
        <v>-5103252.9534999998</v>
      </c>
      <c r="L38" s="26">
        <v>-816131.06575300009</v>
      </c>
      <c r="M38" s="26">
        <v>1376024.5895469997</v>
      </c>
      <c r="N38" s="27">
        <v>1376024.5895469999</v>
      </c>
    </row>
    <row r="39" spans="1:15" x14ac:dyDescent="0.2">
      <c r="A39" s="57">
        <v>11</v>
      </c>
      <c r="B39" s="16" t="str">
        <f>BS!B39</f>
        <v>იშ ბანკ</v>
      </c>
      <c r="C39" s="70">
        <v>484734281.03707999</v>
      </c>
      <c r="D39" s="28">
        <v>9996296.7715479992</v>
      </c>
      <c r="E39" s="29">
        <v>7324588.8582229996</v>
      </c>
      <c r="F39" s="29">
        <v>-3790189.7853649999</v>
      </c>
      <c r="G39" s="29">
        <v>-2947236.1469029998</v>
      </c>
      <c r="H39" s="30">
        <v>6206106.9861829989</v>
      </c>
      <c r="I39" s="29">
        <v>789701.64796800003</v>
      </c>
      <c r="J39" s="29">
        <v>1293965.22</v>
      </c>
      <c r="K39" s="30">
        <v>-890987.80160899996</v>
      </c>
      <c r="L39" s="29">
        <v>-99798.567467000015</v>
      </c>
      <c r="M39" s="29">
        <v>5215320.6171069983</v>
      </c>
      <c r="N39" s="30">
        <v>4271817.6171070002</v>
      </c>
    </row>
    <row r="40" spans="1:15" x14ac:dyDescent="0.2">
      <c r="A40" s="56">
        <v>12</v>
      </c>
      <c r="B40" s="13" t="str">
        <f>BS!B40</f>
        <v>ვი–თი–ბი ბანკი</v>
      </c>
      <c r="C40" s="71">
        <v>454707283.97056901</v>
      </c>
      <c r="D40" s="25">
        <v>4399751.3753340002</v>
      </c>
      <c r="E40" s="26">
        <v>4409181.2317239996</v>
      </c>
      <c r="F40" s="26">
        <v>-2322223.35</v>
      </c>
      <c r="G40" s="26">
        <v>-279719.34999999998</v>
      </c>
      <c r="H40" s="27">
        <v>2077528.0253340001</v>
      </c>
      <c r="I40" s="26">
        <v>11044.83</v>
      </c>
      <c r="J40" s="26">
        <v>0</v>
      </c>
      <c r="K40" s="27">
        <v>-1388604.6001490001</v>
      </c>
      <c r="L40" s="26">
        <v>-269097.727579</v>
      </c>
      <c r="M40" s="26">
        <v>419825.69760600006</v>
      </c>
      <c r="N40" s="27">
        <v>463604.69760499999</v>
      </c>
    </row>
    <row r="41" spans="1:15" x14ac:dyDescent="0.2">
      <c r="A41" s="57">
        <v>13</v>
      </c>
      <c r="B41" s="16" t="str">
        <f>BS!B41</f>
        <v>ზირაათ ბანკი</v>
      </c>
      <c r="C41" s="70">
        <v>220944542.61860001</v>
      </c>
      <c r="D41" s="28">
        <v>4444405.4429000001</v>
      </c>
      <c r="E41" s="29">
        <v>3940113.1729000001</v>
      </c>
      <c r="F41" s="29">
        <v>-1062971.69</v>
      </c>
      <c r="G41" s="29">
        <v>-895014.25</v>
      </c>
      <c r="H41" s="30">
        <v>3381433.7529000002</v>
      </c>
      <c r="I41" s="29">
        <v>367832</v>
      </c>
      <c r="J41" s="29">
        <v>336956.6</v>
      </c>
      <c r="K41" s="30">
        <v>-1316424.1000000001</v>
      </c>
      <c r="L41" s="29">
        <v>-582884.15700000001</v>
      </c>
      <c r="M41" s="29">
        <v>1482125.4959</v>
      </c>
      <c r="N41" s="30">
        <v>1482125.4959</v>
      </c>
    </row>
    <row r="42" spans="1:15" x14ac:dyDescent="0.2">
      <c r="A42" s="56">
        <v>14</v>
      </c>
      <c r="B42" s="13" t="str">
        <f>BS!B42</f>
        <v>სილქ ბანკი</v>
      </c>
      <c r="C42" s="71">
        <v>180483099.462075</v>
      </c>
      <c r="D42" s="25">
        <v>3976722.0557490001</v>
      </c>
      <c r="E42" s="26">
        <v>2331497.1957490002</v>
      </c>
      <c r="F42" s="26">
        <v>-2528969.5816620002</v>
      </c>
      <c r="G42" s="26">
        <v>-2366223.7216619998</v>
      </c>
      <c r="H42" s="27">
        <v>1447752.4740869999</v>
      </c>
      <c r="I42" s="26">
        <v>-20151.54</v>
      </c>
      <c r="J42" s="26">
        <v>191158.88</v>
      </c>
      <c r="K42" s="27">
        <v>-3753721.953712</v>
      </c>
      <c r="L42" s="26">
        <v>406435.75654199999</v>
      </c>
      <c r="M42" s="26">
        <v>-1899533.7230830002</v>
      </c>
      <c r="N42" s="27">
        <v>-1318432.805008</v>
      </c>
      <c r="O42" s="80"/>
    </row>
    <row r="43" spans="1:15" x14ac:dyDescent="0.2">
      <c r="A43" s="57">
        <v>15</v>
      </c>
      <c r="B43" s="16" t="str">
        <f>BS!B43</f>
        <v>პეისერა</v>
      </c>
      <c r="C43" s="70">
        <v>11570336.5</v>
      </c>
      <c r="D43" s="28">
        <v>95660.86</v>
      </c>
      <c r="E43" s="29">
        <v>0</v>
      </c>
      <c r="F43" s="29">
        <v>-4884.9799999999996</v>
      </c>
      <c r="G43" s="29">
        <v>-3262.5</v>
      </c>
      <c r="H43" s="30">
        <v>90775.88</v>
      </c>
      <c r="I43" s="29">
        <v>5928.26</v>
      </c>
      <c r="J43" s="29">
        <v>78149.58</v>
      </c>
      <c r="K43" s="30">
        <v>-409533.34</v>
      </c>
      <c r="L43" s="29">
        <v>0</v>
      </c>
      <c r="M43" s="29">
        <v>-318757.46000000002</v>
      </c>
      <c r="N43" s="30">
        <v>-325764.46000000002</v>
      </c>
      <c r="O43" s="81"/>
    </row>
    <row r="44" spans="1:15" x14ac:dyDescent="0.2">
      <c r="A44" s="56">
        <v>15</v>
      </c>
      <c r="B44" s="13" t="str">
        <f>BS!B44</f>
        <v>პეივბანკი</v>
      </c>
      <c r="C44" s="72">
        <v>5580826.0700000003</v>
      </c>
      <c r="D44" s="73">
        <v>91187.13</v>
      </c>
      <c r="E44" s="74">
        <v>0</v>
      </c>
      <c r="F44" s="74">
        <v>0</v>
      </c>
      <c r="G44" s="74">
        <v>0</v>
      </c>
      <c r="H44" s="75">
        <v>91187.13</v>
      </c>
      <c r="I44" s="74">
        <v>0</v>
      </c>
      <c r="J44" s="74">
        <v>-1688.69</v>
      </c>
      <c r="K44" s="75">
        <v>-96781.29</v>
      </c>
      <c r="L44" s="74">
        <v>0</v>
      </c>
      <c r="M44" s="74">
        <v>-5594.1599999999889</v>
      </c>
      <c r="N44" s="75">
        <v>-5594.16</v>
      </c>
    </row>
  </sheetData>
  <mergeCells count="10">
    <mergeCell ref="N26:N27"/>
    <mergeCell ref="A5:A6"/>
    <mergeCell ref="B5:B6"/>
    <mergeCell ref="A26:A27"/>
    <mergeCell ref="B26:B27"/>
    <mergeCell ref="C26:C27"/>
    <mergeCell ref="D26:H26"/>
    <mergeCell ref="L26:L27"/>
    <mergeCell ref="M26:M27"/>
    <mergeCell ref="I26:K26"/>
  </mergeCells>
  <pageMargins left="0.7" right="0.2" top="0.25" bottom="0.2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V46"/>
  <sheetViews>
    <sheetView view="pageBreakPreview" topLeftCell="A2" zoomScaleNormal="85" zoomScaleSheetLayoutView="100" workbookViewId="0">
      <selection activeCell="B3" sqref="B3"/>
    </sheetView>
  </sheetViews>
  <sheetFormatPr defaultColWidth="9.140625" defaultRowHeight="12.75" x14ac:dyDescent="0.2"/>
  <cols>
    <col min="1" max="1" width="4.5703125" style="7" customWidth="1"/>
    <col min="2" max="2" width="30.42578125" style="7" bestFit="1" customWidth="1"/>
    <col min="3" max="6" width="10.85546875" style="7" bestFit="1" customWidth="1"/>
    <col min="7" max="7" width="11.85546875" style="7" bestFit="1" customWidth="1"/>
    <col min="8" max="8" width="9.7109375" style="7" bestFit="1" customWidth="1"/>
    <col min="9" max="9" width="9.42578125" style="7" bestFit="1" customWidth="1"/>
    <col min="10" max="10" width="9" style="7" bestFit="1" customWidth="1"/>
    <col min="11" max="11" width="8.7109375" style="7" bestFit="1" customWidth="1"/>
    <col min="12" max="12" width="9.28515625" style="7" bestFit="1" customWidth="1"/>
    <col min="13" max="13" width="12.28515625" style="7" bestFit="1" customWidth="1"/>
    <col min="14" max="14" width="12.5703125" style="7" customWidth="1"/>
    <col min="15" max="15" width="8.85546875" style="7" bestFit="1" customWidth="1"/>
    <col min="16" max="16" width="8" style="7" bestFit="1" customWidth="1"/>
    <col min="17" max="17" width="9.28515625" style="7" bestFit="1" customWidth="1"/>
    <col min="18" max="18" width="12.28515625" style="7" bestFit="1" customWidth="1"/>
    <col min="19" max="19" width="6.7109375" style="7" bestFit="1" customWidth="1"/>
    <col min="20" max="20" width="7.28515625" style="7" bestFit="1" customWidth="1"/>
    <col min="21" max="22" width="12.140625" style="7" bestFit="1" customWidth="1"/>
    <col min="23" max="16384" width="9.140625" style="7"/>
  </cols>
  <sheetData>
    <row r="1" spans="1:6" ht="9" hidden="1" customHeight="1" x14ac:dyDescent="0.2"/>
    <row r="2" spans="1:6" x14ac:dyDescent="0.2">
      <c r="A2" s="7" t="s">
        <v>91</v>
      </c>
    </row>
    <row r="3" spans="1:6" x14ac:dyDescent="0.2">
      <c r="B3" s="67">
        <f>'BS-E'!B3</f>
        <v>45382</v>
      </c>
    </row>
    <row r="4" spans="1:6" ht="13.5" thickBot="1" x14ac:dyDescent="0.25"/>
    <row r="5" spans="1:6" ht="15.75" customHeight="1" x14ac:dyDescent="0.2">
      <c r="A5" s="177" t="s">
        <v>0</v>
      </c>
      <c r="B5" s="175" t="s">
        <v>49</v>
      </c>
      <c r="C5" s="198" t="s">
        <v>48</v>
      </c>
      <c r="D5" s="199"/>
      <c r="E5" s="199"/>
      <c r="F5" s="200"/>
    </row>
    <row r="6" spans="1:6" s="12" customFormat="1" ht="180.75" customHeight="1" x14ac:dyDescent="0.2">
      <c r="A6" s="178"/>
      <c r="B6" s="176"/>
      <c r="C6" s="10" t="s">
        <v>5</v>
      </c>
      <c r="D6" s="38" t="s">
        <v>67</v>
      </c>
      <c r="E6" s="38" t="s">
        <v>16</v>
      </c>
      <c r="F6" s="39" t="s">
        <v>70</v>
      </c>
    </row>
    <row r="7" spans="1:6" x14ac:dyDescent="0.2">
      <c r="A7" s="56">
        <v>1</v>
      </c>
      <c r="B7" s="13" t="str">
        <f>'BS-E'!B7</f>
        <v>Bank of Georgia</v>
      </c>
      <c r="C7" s="32">
        <f>IS!C7</f>
        <v>0.3866063245077192</v>
      </c>
      <c r="D7" s="33">
        <f>IS!D7</f>
        <v>0.40317770467261466</v>
      </c>
      <c r="E7" s="33">
        <f>IS!E7</f>
        <v>0.50541705677173632</v>
      </c>
      <c r="F7" s="34">
        <f>IS!F7</f>
        <v>0.49883011157544188</v>
      </c>
    </row>
    <row r="8" spans="1:6" x14ac:dyDescent="0.2">
      <c r="A8" s="57">
        <v>2</v>
      </c>
      <c r="B8" s="16" t="str">
        <f>'BS-E'!B8</f>
        <v>TBC Bank</v>
      </c>
      <c r="C8" s="35">
        <f>IS!C8</f>
        <v>0.3858983428750466</v>
      </c>
      <c r="D8" s="36">
        <f>IS!D8</f>
        <v>0.33460650953421295</v>
      </c>
      <c r="E8" s="36">
        <f>IS!E8</f>
        <v>0.35988459958771363</v>
      </c>
      <c r="F8" s="37">
        <f>IS!F8</f>
        <v>0.37373545842475198</v>
      </c>
    </row>
    <row r="9" spans="1:6" x14ac:dyDescent="0.2">
      <c r="A9" s="56">
        <v>3</v>
      </c>
      <c r="B9" s="13" t="str">
        <f>'BS-E'!B9</f>
        <v>Liberty Bank</v>
      </c>
      <c r="C9" s="32">
        <f>IS!C9</f>
        <v>5.2981350094986571E-2</v>
      </c>
      <c r="D9" s="33">
        <f>IS!D9</f>
        <v>7.4477069036897089E-2</v>
      </c>
      <c r="E9" s="33">
        <f>IS!E9</f>
        <v>3.7872650266067169E-2</v>
      </c>
      <c r="F9" s="34">
        <f>IS!F9</f>
        <v>3.4769704086233526E-2</v>
      </c>
    </row>
    <row r="10" spans="1:6" x14ac:dyDescent="0.2">
      <c r="A10" s="57">
        <v>4</v>
      </c>
      <c r="B10" s="16" t="str">
        <f>'BS-E'!B10</f>
        <v>Basis Bank</v>
      </c>
      <c r="C10" s="35">
        <f>IS!C10</f>
        <v>4.2502340766381062E-2</v>
      </c>
      <c r="D10" s="36">
        <f>IS!D10</f>
        <v>3.6627749396970118E-2</v>
      </c>
      <c r="E10" s="36">
        <f>IS!E10</f>
        <v>1.2534651080109404E-2</v>
      </c>
      <c r="F10" s="37">
        <f>IS!F10</f>
        <v>2.3953923235773254E-2</v>
      </c>
    </row>
    <row r="11" spans="1:6" x14ac:dyDescent="0.2">
      <c r="A11" s="56">
        <v>5</v>
      </c>
      <c r="B11" s="13" t="str">
        <f>'BS-E'!B11</f>
        <v>Credo Bank</v>
      </c>
      <c r="C11" s="32">
        <f>IS!C11</f>
        <v>3.0990736618267928E-2</v>
      </c>
      <c r="D11" s="33">
        <f>IS!D11</f>
        <v>6.6669086321815549E-2</v>
      </c>
      <c r="E11" s="33">
        <f>IS!E11</f>
        <v>5.2224709890117613E-2</v>
      </c>
      <c r="F11" s="34">
        <f>IS!F11</f>
        <v>1.5450576760142621E-2</v>
      </c>
    </row>
    <row r="12" spans="1:6" x14ac:dyDescent="0.2">
      <c r="A12" s="57">
        <v>6</v>
      </c>
      <c r="B12" s="16" t="str">
        <f>'BS-E'!B12</f>
        <v>Cartu Bank</v>
      </c>
      <c r="C12" s="35">
        <f>IS!C12</f>
        <v>2.3285158335396884E-2</v>
      </c>
      <c r="D12" s="36">
        <f>IS!D12</f>
        <v>1.8415229589618887E-2</v>
      </c>
      <c r="E12" s="36">
        <f>IS!E12</f>
        <v>6.6304273711638943E-3</v>
      </c>
      <c r="F12" s="37">
        <f>IS!F12</f>
        <v>1.1346561048662497E-2</v>
      </c>
    </row>
    <row r="13" spans="1:6" x14ac:dyDescent="0.2">
      <c r="A13" s="56">
        <v>7</v>
      </c>
      <c r="B13" s="13" t="str">
        <f>'BS-E'!B13</f>
        <v>ProCredit Bank</v>
      </c>
      <c r="C13" s="32">
        <f>IS!C13</f>
        <v>2.2716568951390938E-2</v>
      </c>
      <c r="D13" s="33">
        <f>IS!D13</f>
        <v>1.823192842872073E-2</v>
      </c>
      <c r="E13" s="33">
        <f>IS!E13</f>
        <v>6.168396072919408E-3</v>
      </c>
      <c r="F13" s="34">
        <f>IS!F13</f>
        <v>1.5635918272012071E-2</v>
      </c>
    </row>
    <row r="14" spans="1:6" x14ac:dyDescent="0.2">
      <c r="A14" s="57">
        <v>8</v>
      </c>
      <c r="B14" s="16" t="str">
        <f>'BS-E'!B14</f>
        <v>Tera bank</v>
      </c>
      <c r="C14" s="35">
        <f>IS!C14</f>
        <v>2.1025992044203003E-2</v>
      </c>
      <c r="D14" s="36">
        <f>IS!D14</f>
        <v>1.7753568056355955E-2</v>
      </c>
      <c r="E14" s="36">
        <f>IS!E14</f>
        <v>7.4276958823944871E-3</v>
      </c>
      <c r="F14" s="37">
        <f>IS!F14</f>
        <v>1.0798568768473892E-2</v>
      </c>
    </row>
    <row r="15" spans="1:6" x14ac:dyDescent="0.2">
      <c r="A15" s="56">
        <v>9</v>
      </c>
      <c r="B15" s="13" t="str">
        <f>'BS-E'!B15</f>
        <v>HALYK Bank</v>
      </c>
      <c r="C15" s="32">
        <f>IS!C15</f>
        <v>1.0733183337710313E-2</v>
      </c>
      <c r="D15" s="33">
        <f>IS!D15</f>
        <v>1.0025455971178449E-2</v>
      </c>
      <c r="E15" s="33">
        <f>IS!E15</f>
        <v>2.0423444410835943E-3</v>
      </c>
      <c r="F15" s="34">
        <f>IS!F15</f>
        <v>7.1293513024861662E-3</v>
      </c>
    </row>
    <row r="16" spans="1:6" x14ac:dyDescent="0.2">
      <c r="A16" s="57">
        <v>10</v>
      </c>
      <c r="B16" s="16" t="str">
        <f>'BS-E'!B16</f>
        <v>Pasha Bank</v>
      </c>
      <c r="C16" s="35">
        <f>IS!C16</f>
        <v>6.4914885226574123E-3</v>
      </c>
      <c r="D16" s="36">
        <f>IS!D16</f>
        <v>7.0918569702876468E-3</v>
      </c>
      <c r="E16" s="36">
        <f>IS!E16</f>
        <v>3.0930719004824917E-3</v>
      </c>
      <c r="F16" s="37">
        <f>IS!F16</f>
        <v>1.9330400407239587E-3</v>
      </c>
    </row>
    <row r="17" spans="1:22" x14ac:dyDescent="0.2">
      <c r="A17" s="56">
        <v>11</v>
      </c>
      <c r="B17" s="13" t="str">
        <f>'BS-E'!B17</f>
        <v>IS Bank</v>
      </c>
      <c r="C17" s="32">
        <f>IS!C17</f>
        <v>5.9853841174976651E-3</v>
      </c>
      <c r="D17" s="33">
        <f>IS!D17</f>
        <v>6.0329483170034944E-3</v>
      </c>
      <c r="E17" s="33">
        <f>IS!E17</f>
        <v>4.5865199555021495E-3</v>
      </c>
      <c r="F17" s="34">
        <f>IS!F17</f>
        <v>6.0010515533420209E-3</v>
      </c>
    </row>
    <row r="18" spans="1:22" x14ac:dyDescent="0.2">
      <c r="A18" s="57">
        <v>12</v>
      </c>
      <c r="B18" s="16" t="str">
        <f>'BS-E'!B18</f>
        <v>VTB Bank Georgia</v>
      </c>
      <c r="C18" s="35">
        <f>IS!C18</f>
        <v>5.6146178680928785E-3</v>
      </c>
      <c r="D18" s="36">
        <f>IS!D18</f>
        <v>2.0195622202244727E-3</v>
      </c>
      <c r="E18" s="36">
        <f>IS!E18</f>
        <v>6.4147432553137481E-5</v>
      </c>
      <c r="F18" s="37">
        <f>IS!F18</f>
        <v>6.5127211413657524E-4</v>
      </c>
    </row>
    <row r="19" spans="1:22" x14ac:dyDescent="0.2">
      <c r="A19" s="56">
        <v>13</v>
      </c>
      <c r="B19" s="13" t="str">
        <f>'BS-E'!B19</f>
        <v>Ziraat Bank</v>
      </c>
      <c r="C19" s="32">
        <f>IS!C19</f>
        <v>2.7281708927369918E-3</v>
      </c>
      <c r="D19" s="33">
        <f>IS!D19</f>
        <v>3.287087237463768E-3</v>
      </c>
      <c r="E19" s="33">
        <f>IS!E19</f>
        <v>2.1363369477742679E-3</v>
      </c>
      <c r="F19" s="34">
        <f>IS!F19</f>
        <v>2.0820906477374366E-3</v>
      </c>
    </row>
    <row r="20" spans="1:22" x14ac:dyDescent="0.2">
      <c r="A20" s="57">
        <v>14</v>
      </c>
      <c r="B20" s="16" t="str">
        <f>'BS-E'!B20</f>
        <v>Silk Bank</v>
      </c>
      <c r="C20" s="35">
        <f>IS!C20</f>
        <v>2.2285625738824523E-3</v>
      </c>
      <c r="D20" s="36">
        <f>IS!D20</f>
        <v>1.4073582475175308E-3</v>
      </c>
      <c r="E20" s="36">
        <f>IS!E20</f>
        <v>-1.170384291104392E-4</v>
      </c>
      <c r="F20" s="37">
        <f>IS!F20</f>
        <v>-1.8521350726177683E-3</v>
      </c>
    </row>
    <row r="21" spans="1:22" x14ac:dyDescent="0.2">
      <c r="A21" s="56">
        <v>15</v>
      </c>
      <c r="B21" s="13" t="str">
        <f>'BS-E'!B21</f>
        <v>Paysera</v>
      </c>
      <c r="C21" s="32">
        <f>IS!C21</f>
        <v>1.4286777525418298E-4</v>
      </c>
      <c r="D21" s="33">
        <f>IS!D21</f>
        <v>8.8243111775186331E-5</v>
      </c>
      <c r="E21" s="33">
        <f>IS!E21</f>
        <v>3.4430829492845323E-5</v>
      </c>
      <c r="F21" s="34">
        <f>IS!F21</f>
        <v>-4.5763407849573877E-4</v>
      </c>
    </row>
    <row r="22" spans="1:22" ht="13.5" thickBot="1" x14ac:dyDescent="0.25">
      <c r="A22" s="57">
        <v>16</v>
      </c>
      <c r="B22" s="16" t="str">
        <f>'BS-E'!B22</f>
        <v>PaveBank</v>
      </c>
      <c r="C22" s="35">
        <f>IS!C22</f>
        <v>6.8910718776540799E-5</v>
      </c>
      <c r="D22" s="36">
        <f>IS!D22</f>
        <v>8.8642887351226415E-5</v>
      </c>
      <c r="E22" s="36">
        <f>IS!E22</f>
        <v>0</v>
      </c>
      <c r="F22" s="37">
        <f>IS!F22</f>
        <v>-7.8586788029538944E-6</v>
      </c>
    </row>
    <row r="23" spans="1:22" ht="13.5" thickBot="1" x14ac:dyDescent="0.25">
      <c r="A23" s="19"/>
      <c r="B23" s="20" t="s">
        <v>51</v>
      </c>
      <c r="C23" s="21">
        <f>SUM(C7:C22)</f>
        <v>1.0000000000000009</v>
      </c>
      <c r="D23" s="22">
        <f>SUM(D7:D22)</f>
        <v>1.0000000000000078</v>
      </c>
      <c r="E23" s="22">
        <f>SUM(E7:E22)</f>
        <v>1</v>
      </c>
      <c r="F23" s="22">
        <f>SUM(F7:F22)</f>
        <v>1.0000000000000013</v>
      </c>
    </row>
    <row r="24" spans="1:22" x14ac:dyDescent="0.2">
      <c r="A24" s="136"/>
      <c r="B24" s="137"/>
      <c r="C24" s="138"/>
      <c r="D24" s="138"/>
      <c r="E24" s="138"/>
      <c r="F24" s="138"/>
    </row>
    <row r="25" spans="1:22" ht="13.5" thickBot="1" x14ac:dyDescent="0.25">
      <c r="M25" s="7" t="s">
        <v>54</v>
      </c>
      <c r="U25" s="24"/>
      <c r="V25" s="24"/>
    </row>
    <row r="26" spans="1:22" ht="15.75" customHeight="1" x14ac:dyDescent="0.2">
      <c r="A26" s="177" t="s">
        <v>0</v>
      </c>
      <c r="B26" s="175" t="s">
        <v>49</v>
      </c>
      <c r="C26" s="188" t="s">
        <v>5</v>
      </c>
      <c r="D26" s="190" t="s">
        <v>68</v>
      </c>
      <c r="E26" s="191"/>
      <c r="F26" s="191"/>
      <c r="G26" s="191"/>
      <c r="H26" s="192"/>
      <c r="I26" s="94" t="s">
        <v>69</v>
      </c>
      <c r="J26" s="94"/>
      <c r="K26" s="94"/>
      <c r="L26" s="193" t="s">
        <v>14</v>
      </c>
      <c r="M26" s="193" t="s">
        <v>247</v>
      </c>
      <c r="N26" s="182" t="str">
        <f>'BS-E'!$R$27</f>
        <v>NET Income of 3 months 2024</v>
      </c>
      <c r="O26" s="40"/>
    </row>
    <row r="27" spans="1:22" ht="131.25" customHeight="1" x14ac:dyDescent="0.2">
      <c r="A27" s="178"/>
      <c r="B27" s="176"/>
      <c r="C27" s="189"/>
      <c r="D27" s="41" t="s">
        <v>17</v>
      </c>
      <c r="E27" s="38" t="s">
        <v>18</v>
      </c>
      <c r="F27" s="38" t="s">
        <v>19</v>
      </c>
      <c r="G27" s="38" t="s">
        <v>20</v>
      </c>
      <c r="H27" s="39" t="s">
        <v>15</v>
      </c>
      <c r="I27" s="38" t="s">
        <v>246</v>
      </c>
      <c r="J27" s="38" t="s">
        <v>21</v>
      </c>
      <c r="K27" s="42" t="s">
        <v>71</v>
      </c>
      <c r="L27" s="194"/>
      <c r="M27" s="194"/>
      <c r="N27" s="183"/>
      <c r="O27" s="40"/>
    </row>
    <row r="28" spans="1:22" x14ac:dyDescent="0.2">
      <c r="A28" s="142"/>
      <c r="B28" s="129" t="str">
        <f>'BS-E'!B28</f>
        <v>Consolidated</v>
      </c>
      <c r="C28" s="143">
        <f>IS!C28</f>
        <v>80986327948.445007</v>
      </c>
      <c r="D28" s="144">
        <f>IS!D28</f>
        <v>1968111932.69912</v>
      </c>
      <c r="E28" s="144">
        <f>IS!E28</f>
        <v>1635440775.7145</v>
      </c>
      <c r="F28" s="144">
        <f>IS!F28</f>
        <v>-939409769.16632998</v>
      </c>
      <c r="G28" s="144">
        <f>IS!G28</f>
        <v>-625337651.93731201</v>
      </c>
      <c r="H28" s="144">
        <f>IS!H28</f>
        <v>1028702163.5327901</v>
      </c>
      <c r="I28" s="145">
        <f>IS!I28</f>
        <v>172178831.80049101</v>
      </c>
      <c r="J28" s="145">
        <f>IS!J28</f>
        <v>155094562.63</v>
      </c>
      <c r="K28" s="143">
        <f>IS!K28</f>
        <v>-115861801.369571</v>
      </c>
      <c r="L28" s="145">
        <f>IS!L28</f>
        <v>-81386625.992101014</v>
      </c>
      <c r="M28" s="145">
        <f>IS!M28</f>
        <v>831459330.33112693</v>
      </c>
      <c r="N28" s="146">
        <f>IS!N28</f>
        <v>711844845.71341503</v>
      </c>
    </row>
    <row r="29" spans="1:22" x14ac:dyDescent="0.2">
      <c r="A29" s="57">
        <v>1</v>
      </c>
      <c r="B29" s="16" t="str">
        <f>'BS-E'!B29</f>
        <v>Bank of Georgia</v>
      </c>
      <c r="C29" s="47">
        <f>IS!C29</f>
        <v>31309826583.525101</v>
      </c>
      <c r="D29" s="48">
        <f>IS!D29</f>
        <v>740114022.98500299</v>
      </c>
      <c r="E29" s="49">
        <f>IS!E29</f>
        <v>612320546.79375398</v>
      </c>
      <c r="F29" s="49">
        <f>IS!F29</f>
        <v>-325364245.90009999</v>
      </c>
      <c r="G29" s="49">
        <f>IS!G29</f>
        <v>-219037207.67009997</v>
      </c>
      <c r="H29" s="50">
        <f>IS!H29</f>
        <v>414749777.084903</v>
      </c>
      <c r="I29" s="49">
        <f>IS!I29</f>
        <v>87022118.407000005</v>
      </c>
      <c r="J29" s="49">
        <f>IS!J29</f>
        <v>73822678.730000004</v>
      </c>
      <c r="K29" s="47">
        <f>IS!K29</f>
        <v>22199606.903099999</v>
      </c>
      <c r="L29" s="49">
        <f>IS!L29</f>
        <v>-20204772.556377001</v>
      </c>
      <c r="M29" s="49">
        <f>IS!M29</f>
        <v>416744611.43162602</v>
      </c>
      <c r="N29" s="50">
        <f>IS!N29</f>
        <v>355089643.81162602</v>
      </c>
    </row>
    <row r="30" spans="1:22" x14ac:dyDescent="0.2">
      <c r="A30" s="56">
        <v>2</v>
      </c>
      <c r="B30" s="13" t="str">
        <f>'BS-E'!B30</f>
        <v>TBC Bank</v>
      </c>
      <c r="C30" s="43">
        <f>IS!C30</f>
        <v>31252489750.84</v>
      </c>
      <c r="D30" s="44">
        <f>IS!D30</f>
        <v>717468852.72000003</v>
      </c>
      <c r="E30" s="45">
        <f>IS!E30</f>
        <v>589840999.88999999</v>
      </c>
      <c r="F30" s="45">
        <f>IS!F30</f>
        <v>-373258412.43000001</v>
      </c>
      <c r="G30" s="45">
        <f>IS!G30</f>
        <v>-245781526.35000002</v>
      </c>
      <c r="H30" s="46">
        <f>IS!H30</f>
        <v>344210440.29000002</v>
      </c>
      <c r="I30" s="45">
        <f>IS!I30</f>
        <v>61964509.939999998</v>
      </c>
      <c r="J30" s="45">
        <f>IS!J30</f>
        <v>63999732.329999998</v>
      </c>
      <c r="K30" s="43">
        <f>IS!K30</f>
        <v>-497525.66</v>
      </c>
      <c r="L30" s="45">
        <f>IS!L30</f>
        <v>-35251559.890000001</v>
      </c>
      <c r="M30" s="45">
        <f>IS!M30</f>
        <v>308461354.74000001</v>
      </c>
      <c r="N30" s="46">
        <f>IS!N30</f>
        <v>266041659.74000001</v>
      </c>
    </row>
    <row r="31" spans="1:22" x14ac:dyDescent="0.2">
      <c r="A31" s="57">
        <v>3</v>
      </c>
      <c r="B31" s="16" t="str">
        <f>'BS-E'!B31</f>
        <v>Liberty Bank</v>
      </c>
      <c r="C31" s="47">
        <f>IS!C31</f>
        <v>4290764993.9439602</v>
      </c>
      <c r="D31" s="48">
        <f>IS!D31</f>
        <v>145006159.00400001</v>
      </c>
      <c r="E31" s="49">
        <f>IS!E31</f>
        <v>125341004.83400001</v>
      </c>
      <c r="F31" s="49">
        <f>IS!F31</f>
        <v>-68391436.952162996</v>
      </c>
      <c r="G31" s="49">
        <f>IS!G31</f>
        <v>-59840914.102946997</v>
      </c>
      <c r="H31" s="50">
        <f>IS!H31</f>
        <v>76614722.051837012</v>
      </c>
      <c r="I31" s="49">
        <f>IS!I31</f>
        <v>6520868.6799999997</v>
      </c>
      <c r="J31" s="49">
        <f>IS!J31</f>
        <v>-2224902.7200000002</v>
      </c>
      <c r="K31" s="47">
        <f>IS!K31</f>
        <v>-40635813.369999997</v>
      </c>
      <c r="L31" s="49">
        <f>IS!L31</f>
        <v>-7543356.3510710001</v>
      </c>
      <c r="M31" s="49">
        <f>IS!M31</f>
        <v>28435552.330766015</v>
      </c>
      <c r="N31" s="50">
        <f>IS!N31</f>
        <v>24750634.640765999</v>
      </c>
    </row>
    <row r="32" spans="1:22" x14ac:dyDescent="0.2">
      <c r="A32" s="56">
        <v>4</v>
      </c>
      <c r="B32" s="13" t="str">
        <f>'BS-E'!B32</f>
        <v>Basis Bank</v>
      </c>
      <c r="C32" s="43">
        <f>IS!C32</f>
        <v>3442108507.8827</v>
      </c>
      <c r="D32" s="44">
        <f>IS!D32</f>
        <v>86845608.450000003</v>
      </c>
      <c r="E32" s="45">
        <f>IS!E32</f>
        <v>72641463.900000006</v>
      </c>
      <c r="F32" s="45">
        <f>IS!F32</f>
        <v>-49166563.399999999</v>
      </c>
      <c r="G32" s="45">
        <f>IS!G32</f>
        <v>-37063180.990000002</v>
      </c>
      <c r="H32" s="46">
        <f>IS!H32</f>
        <v>37679045.050000004</v>
      </c>
      <c r="I32" s="45">
        <f>IS!I32</f>
        <v>2158201.58</v>
      </c>
      <c r="J32" s="45">
        <f>IS!J32</f>
        <v>2828775.34</v>
      </c>
      <c r="K32" s="43">
        <f>IS!K32</f>
        <v>-16874001.059999999</v>
      </c>
      <c r="L32" s="45">
        <f>IS!L32</f>
        <v>-1160410.8</v>
      </c>
      <c r="M32" s="45">
        <f>IS!M32</f>
        <v>19644633.190000005</v>
      </c>
      <c r="N32" s="46">
        <f>IS!N32</f>
        <v>17051476.789999999</v>
      </c>
    </row>
    <row r="33" spans="1:15" x14ac:dyDescent="0.2">
      <c r="A33" s="57">
        <v>5</v>
      </c>
      <c r="B33" s="16" t="str">
        <f>'BS-E'!B33</f>
        <v>Credo Bank</v>
      </c>
      <c r="C33" s="47">
        <f>IS!C33</f>
        <v>2509825959.1309299</v>
      </c>
      <c r="D33" s="48">
        <f>IS!D33</f>
        <v>120751300.350006</v>
      </c>
      <c r="E33" s="49">
        <f>IS!E33</f>
        <v>109329462.910006</v>
      </c>
      <c r="F33" s="49">
        <f>IS!F33</f>
        <v>-52168667.009999998</v>
      </c>
      <c r="G33" s="49">
        <f>IS!G33</f>
        <v>-15983204.789999999</v>
      </c>
      <c r="H33" s="50">
        <f>IS!H33</f>
        <v>68582633.340005994</v>
      </c>
      <c r="I33" s="49">
        <f>IS!I33</f>
        <v>8991989.5399999991</v>
      </c>
      <c r="J33" s="49">
        <f>IS!J33</f>
        <v>1665272.68</v>
      </c>
      <c r="K33" s="47">
        <f>IS!K33</f>
        <v>-39527868.659999996</v>
      </c>
      <c r="L33" s="49">
        <f>IS!L33</f>
        <v>-15306684.339999</v>
      </c>
      <c r="M33" s="49">
        <f>IS!M33</f>
        <v>13748080.340006998</v>
      </c>
      <c r="N33" s="50">
        <f>IS!N33</f>
        <v>10998413.430007</v>
      </c>
    </row>
    <row r="34" spans="1:15" x14ac:dyDescent="0.2">
      <c r="A34" s="56">
        <v>6</v>
      </c>
      <c r="B34" s="13" t="str">
        <f>'BS-E'!B34</f>
        <v>Cartu Bank</v>
      </c>
      <c r="C34" s="43">
        <f>IS!C34</f>
        <v>1885779469.28192</v>
      </c>
      <c r="D34" s="44">
        <f>IS!D34</f>
        <v>27459438.110334001</v>
      </c>
      <c r="E34" s="45">
        <f>IS!E34</f>
        <v>18361185.842551</v>
      </c>
      <c r="F34" s="45">
        <f>IS!F34</f>
        <v>-8515651.5895399991</v>
      </c>
      <c r="G34" s="45">
        <f>IS!G34</f>
        <v>-6937517.0449999999</v>
      </c>
      <c r="H34" s="46">
        <f>IS!H34</f>
        <v>18943786.520794004</v>
      </c>
      <c r="I34" s="45">
        <f>IS!I34</f>
        <v>1141619.2391049999</v>
      </c>
      <c r="J34" s="45">
        <f>IS!J34</f>
        <v>2136696.17</v>
      </c>
      <c r="K34" s="43">
        <f>IS!K34</f>
        <v>-7546674.9519880004</v>
      </c>
      <c r="L34" s="45">
        <f>IS!L34</f>
        <v>-1299076.5839570002</v>
      </c>
      <c r="M34" s="45">
        <f>IS!M34</f>
        <v>10098034.984849004</v>
      </c>
      <c r="N34" s="46">
        <f>IS!N34</f>
        <v>8076990.9990630001</v>
      </c>
    </row>
    <row r="35" spans="1:15" x14ac:dyDescent="0.2">
      <c r="A35" s="57">
        <v>7</v>
      </c>
      <c r="B35" s="16" t="str">
        <f>'BS-E'!B35</f>
        <v>ProCredit Bank</v>
      </c>
      <c r="C35" s="47">
        <f>IS!C35</f>
        <v>1839731502.9608099</v>
      </c>
      <c r="D35" s="48">
        <f>IS!D35</f>
        <v>31496392.84</v>
      </c>
      <c r="E35" s="49">
        <f>IS!E35</f>
        <v>24989066.053546</v>
      </c>
      <c r="F35" s="49">
        <f>IS!F35</f>
        <v>-12741168.619999999</v>
      </c>
      <c r="G35" s="49">
        <f>IS!G35</f>
        <v>-8062643.54</v>
      </c>
      <c r="H35" s="50">
        <f>IS!H35</f>
        <v>18755224.219999999</v>
      </c>
      <c r="I35" s="49">
        <f>IS!I35</f>
        <v>1062067.2299180001</v>
      </c>
      <c r="J35" s="49">
        <f>IS!J35</f>
        <v>3125295.03</v>
      </c>
      <c r="K35" s="47">
        <f>IS!K35</f>
        <v>-8184203.2600720003</v>
      </c>
      <c r="L35" s="49">
        <f>IS!L35</f>
        <v>2070531.2</v>
      </c>
      <c r="M35" s="49">
        <f>IS!M35</f>
        <v>12641552.159927998</v>
      </c>
      <c r="N35" s="50">
        <f>IS!N35</f>
        <v>11130347.829928</v>
      </c>
    </row>
    <row r="36" spans="1:15" x14ac:dyDescent="0.2">
      <c r="A36" s="56">
        <v>8</v>
      </c>
      <c r="B36" s="13" t="str">
        <f>'BS-E'!B36</f>
        <v>Tera bank</v>
      </c>
      <c r="C36" s="43">
        <f>IS!C36</f>
        <v>1702817887.13322</v>
      </c>
      <c r="D36" s="44">
        <f>IS!D36</f>
        <v>45126004</v>
      </c>
      <c r="E36" s="45">
        <f>IS!E36</f>
        <v>38625204.824097</v>
      </c>
      <c r="F36" s="45">
        <f>IS!F36</f>
        <v>-26862870.129999999</v>
      </c>
      <c r="G36" s="45">
        <f>IS!G36</f>
        <v>-18711965.469999999</v>
      </c>
      <c r="H36" s="46">
        <f>IS!H36</f>
        <v>18263133.870000001</v>
      </c>
      <c r="I36" s="45">
        <f>IS!I36</f>
        <v>1278892</v>
      </c>
      <c r="J36" s="45">
        <f>IS!J36</f>
        <v>3231004</v>
      </c>
      <c r="K36" s="43">
        <f>IS!K36</f>
        <v>-7763273.6116399998</v>
      </c>
      <c r="L36" s="45">
        <f>IS!L36</f>
        <v>-1250152.7394399999</v>
      </c>
      <c r="M36" s="45">
        <f>IS!M36</f>
        <v>9249707.5189200025</v>
      </c>
      <c r="N36" s="46">
        <f>IS!N36</f>
        <v>7686905.5189199997</v>
      </c>
    </row>
    <row r="37" spans="1:15" x14ac:dyDescent="0.2">
      <c r="A37" s="57">
        <v>9</v>
      </c>
      <c r="B37" s="16" t="str">
        <f>'BS-E'!B37</f>
        <v>HALYK Bank</v>
      </c>
      <c r="C37" s="47">
        <f>IS!C37</f>
        <v>869241105.718593</v>
      </c>
      <c r="D37" s="48">
        <f>IS!D37</f>
        <v>18205442.137954</v>
      </c>
      <c r="E37" s="49">
        <f>IS!E37</f>
        <v>16416378.147954</v>
      </c>
      <c r="F37" s="49">
        <f>IS!F37</f>
        <v>-7892233.8899999997</v>
      </c>
      <c r="G37" s="49">
        <f>IS!G37</f>
        <v>-2643030.2800000003</v>
      </c>
      <c r="H37" s="50">
        <f>IS!H37</f>
        <v>10313208.247954</v>
      </c>
      <c r="I37" s="49">
        <f>IS!I37</f>
        <v>351648.48</v>
      </c>
      <c r="J37" s="49">
        <f>IS!J37</f>
        <v>1042818.26</v>
      </c>
      <c r="K37" s="47">
        <f>IS!K37</f>
        <v>-4072741.66</v>
      </c>
      <c r="L37" s="49">
        <f>IS!L37</f>
        <v>-79668.169999999984</v>
      </c>
      <c r="M37" s="49">
        <f>IS!M37</f>
        <v>6160798.4179539997</v>
      </c>
      <c r="N37" s="50">
        <f>IS!N37</f>
        <v>5074991.9779549995</v>
      </c>
    </row>
    <row r="38" spans="1:15" x14ac:dyDescent="0.2">
      <c r="A38" s="56">
        <v>10</v>
      </c>
      <c r="B38" s="13" t="str">
        <f>'BS-E'!B38</f>
        <v>Pasha Bank</v>
      </c>
      <c r="C38" s="43">
        <f>IS!C38</f>
        <v>525721818.36949998</v>
      </c>
      <c r="D38" s="44">
        <f>IS!D38</f>
        <v>12634688.4663</v>
      </c>
      <c r="E38" s="45">
        <f>IS!E38</f>
        <v>9570082.0600000005</v>
      </c>
      <c r="F38" s="45">
        <f>IS!F38</f>
        <v>-5339279.8574999999</v>
      </c>
      <c r="G38" s="45">
        <f>IS!G38</f>
        <v>-4785005.7307000002</v>
      </c>
      <c r="H38" s="46">
        <f>IS!H38</f>
        <v>7295408.6087999996</v>
      </c>
      <c r="I38" s="45">
        <f>IS!I38</f>
        <v>532561.50650000002</v>
      </c>
      <c r="J38" s="45">
        <f>IS!J38</f>
        <v>3568651.22</v>
      </c>
      <c r="K38" s="43">
        <f>IS!K38</f>
        <v>-5103252.9534999998</v>
      </c>
      <c r="L38" s="45">
        <f>IS!L38</f>
        <v>-816131.06575300009</v>
      </c>
      <c r="M38" s="45">
        <f>IS!M38</f>
        <v>1376024.5895469997</v>
      </c>
      <c r="N38" s="46">
        <f>IS!N38</f>
        <v>1376024.5895469999</v>
      </c>
    </row>
    <row r="39" spans="1:15" x14ac:dyDescent="0.2">
      <c r="A39" s="57">
        <v>11</v>
      </c>
      <c r="B39" s="16" t="str">
        <f>'BS-E'!B39</f>
        <v>IS Bank</v>
      </c>
      <c r="C39" s="47">
        <f>IS!C39</f>
        <v>484734281.03707999</v>
      </c>
      <c r="D39" s="48">
        <f>IS!D39</f>
        <v>9996296.7715479992</v>
      </c>
      <c r="E39" s="49">
        <f>IS!E39</f>
        <v>7324588.8582229996</v>
      </c>
      <c r="F39" s="49">
        <f>IS!F39</f>
        <v>-3790189.7853649999</v>
      </c>
      <c r="G39" s="49">
        <f>IS!G39</f>
        <v>-2947236.1469029998</v>
      </c>
      <c r="H39" s="50">
        <f>IS!H39</f>
        <v>6206106.9861829989</v>
      </c>
      <c r="I39" s="49">
        <f>IS!I39</f>
        <v>789701.64796800003</v>
      </c>
      <c r="J39" s="49">
        <f>IS!J39</f>
        <v>1293965.22</v>
      </c>
      <c r="K39" s="47">
        <f>IS!K39</f>
        <v>-890987.80160899996</v>
      </c>
      <c r="L39" s="49">
        <f>IS!L39</f>
        <v>-99798.567467000015</v>
      </c>
      <c r="M39" s="49">
        <f>IS!M39</f>
        <v>5215320.6171069983</v>
      </c>
      <c r="N39" s="50">
        <f>IS!N39</f>
        <v>4271817.6171070002</v>
      </c>
    </row>
    <row r="40" spans="1:15" x14ac:dyDescent="0.2">
      <c r="A40" s="56">
        <v>12</v>
      </c>
      <c r="B40" s="13" t="str">
        <f>'BS-E'!B40</f>
        <v>VTB Bank Georgia</v>
      </c>
      <c r="C40" s="43">
        <f>IS!C40</f>
        <v>454707283.97056901</v>
      </c>
      <c r="D40" s="44">
        <f>IS!D40</f>
        <v>4399751.3753340002</v>
      </c>
      <c r="E40" s="45">
        <f>IS!E40</f>
        <v>4409181.2317239996</v>
      </c>
      <c r="F40" s="45">
        <f>IS!F40</f>
        <v>-2322223.35</v>
      </c>
      <c r="G40" s="45">
        <f>IS!G40</f>
        <v>-279719.34999999998</v>
      </c>
      <c r="H40" s="46">
        <f>IS!H40</f>
        <v>2077528.0253340001</v>
      </c>
      <c r="I40" s="45">
        <f>IS!I40</f>
        <v>11044.83</v>
      </c>
      <c r="J40" s="45">
        <f>IS!J40</f>
        <v>0</v>
      </c>
      <c r="K40" s="43">
        <f>IS!K40</f>
        <v>-1388604.6001490001</v>
      </c>
      <c r="L40" s="45">
        <f>IS!L40</f>
        <v>-269097.727579</v>
      </c>
      <c r="M40" s="45">
        <f>IS!M40</f>
        <v>419825.69760600006</v>
      </c>
      <c r="N40" s="46">
        <f>IS!N40</f>
        <v>463604.69760499999</v>
      </c>
    </row>
    <row r="41" spans="1:15" x14ac:dyDescent="0.2">
      <c r="A41" s="57">
        <v>13</v>
      </c>
      <c r="B41" s="16" t="str">
        <f>'BS-E'!B41</f>
        <v>Ziraat Bank</v>
      </c>
      <c r="C41" s="47">
        <f>IS!C41</f>
        <v>220944542.61860001</v>
      </c>
      <c r="D41" s="48">
        <f>IS!D41</f>
        <v>4444405.4429000001</v>
      </c>
      <c r="E41" s="49">
        <f>IS!E41</f>
        <v>3940113.1729000001</v>
      </c>
      <c r="F41" s="49">
        <f>IS!F41</f>
        <v>-1062971.69</v>
      </c>
      <c r="G41" s="49">
        <f>IS!G41</f>
        <v>-895014.25</v>
      </c>
      <c r="H41" s="50">
        <f>IS!H41</f>
        <v>3381433.7529000002</v>
      </c>
      <c r="I41" s="49">
        <f>IS!I41</f>
        <v>367832</v>
      </c>
      <c r="J41" s="49">
        <f>IS!J41</f>
        <v>336956.6</v>
      </c>
      <c r="K41" s="47">
        <f>IS!K41</f>
        <v>-1316424.1000000001</v>
      </c>
      <c r="L41" s="49">
        <f>IS!L41</f>
        <v>-582884.15700000001</v>
      </c>
      <c r="M41" s="49">
        <f>IS!M41</f>
        <v>1482125.4959</v>
      </c>
      <c r="N41" s="50">
        <f>IS!N41</f>
        <v>1482125.4959</v>
      </c>
    </row>
    <row r="42" spans="1:15" x14ac:dyDescent="0.2">
      <c r="A42" s="56">
        <v>14</v>
      </c>
      <c r="B42" s="13" t="str">
        <f>'BS-E'!B42</f>
        <v>Silk Bank</v>
      </c>
      <c r="C42" s="43">
        <f>IS!C42</f>
        <v>180483099.462075</v>
      </c>
      <c r="D42" s="44">
        <f>IS!D42</f>
        <v>3976722.0557490001</v>
      </c>
      <c r="E42" s="45">
        <f>IS!E42</f>
        <v>2331497.1957490002</v>
      </c>
      <c r="F42" s="45">
        <f>IS!F42</f>
        <v>-2528969.5816620002</v>
      </c>
      <c r="G42" s="45">
        <f>IS!G42</f>
        <v>-2366223.7216619998</v>
      </c>
      <c r="H42" s="46">
        <f>IS!H42</f>
        <v>1447752.4740869999</v>
      </c>
      <c r="I42" s="45">
        <f>IS!I42</f>
        <v>-20151.54</v>
      </c>
      <c r="J42" s="45">
        <f>IS!J42</f>
        <v>191158.88</v>
      </c>
      <c r="K42" s="43">
        <f>IS!K42</f>
        <v>-3753721.953712</v>
      </c>
      <c r="L42" s="45">
        <f>IS!L42</f>
        <v>406435.75654199999</v>
      </c>
      <c r="M42" s="45">
        <f>IS!M42</f>
        <v>-1899533.7230830002</v>
      </c>
      <c r="N42" s="46">
        <f>IS!N42</f>
        <v>-1318432.805008</v>
      </c>
      <c r="O42" s="80"/>
    </row>
    <row r="43" spans="1:15" x14ac:dyDescent="0.2">
      <c r="A43" s="57">
        <v>15</v>
      </c>
      <c r="B43" s="16" t="str">
        <f>'BS-E'!B43</f>
        <v>Paysera</v>
      </c>
      <c r="C43" s="47">
        <f>IS!C43</f>
        <v>11570336.5</v>
      </c>
      <c r="D43" s="48">
        <f>IS!D43</f>
        <v>95660.86</v>
      </c>
      <c r="E43" s="49">
        <f>IS!E43</f>
        <v>0</v>
      </c>
      <c r="F43" s="49">
        <f>IS!F43</f>
        <v>-4884.9799999999996</v>
      </c>
      <c r="G43" s="49">
        <f>IS!G43</f>
        <v>-3262.5</v>
      </c>
      <c r="H43" s="50">
        <f>IS!H43</f>
        <v>90775.88</v>
      </c>
      <c r="I43" s="49">
        <f>IS!I43</f>
        <v>5928.26</v>
      </c>
      <c r="J43" s="49">
        <f>IS!J43</f>
        <v>78149.58</v>
      </c>
      <c r="K43" s="47">
        <f>IS!K43</f>
        <v>-409533.34</v>
      </c>
      <c r="L43" s="49">
        <f>IS!L43</f>
        <v>0</v>
      </c>
      <c r="M43" s="49">
        <f>IS!M43</f>
        <v>-318757.46000000002</v>
      </c>
      <c r="N43" s="50">
        <f>IS!N43</f>
        <v>-325764.46000000002</v>
      </c>
      <c r="O43" s="81"/>
    </row>
    <row r="44" spans="1:15" x14ac:dyDescent="0.2">
      <c r="A44" s="56">
        <v>16</v>
      </c>
      <c r="B44" s="13" t="str">
        <f>'BS-E'!B44</f>
        <v>PaveBank</v>
      </c>
      <c r="C44" s="43">
        <f>IS!C44</f>
        <v>5580826.0700000003</v>
      </c>
      <c r="D44" s="44">
        <f>IS!D44</f>
        <v>91187.13</v>
      </c>
      <c r="E44" s="45">
        <f>IS!E44</f>
        <v>0</v>
      </c>
      <c r="F44" s="45">
        <f>IS!F44</f>
        <v>0</v>
      </c>
      <c r="G44" s="45">
        <f>IS!G44</f>
        <v>0</v>
      </c>
      <c r="H44" s="46">
        <f>IS!H44</f>
        <v>91187.13</v>
      </c>
      <c r="I44" s="45">
        <f>IS!I44</f>
        <v>0</v>
      </c>
      <c r="J44" s="45">
        <f>IS!J44</f>
        <v>-1688.69</v>
      </c>
      <c r="K44" s="43">
        <f>IS!K44</f>
        <v>-96781.29</v>
      </c>
      <c r="L44" s="45">
        <f>IS!L44</f>
        <v>0</v>
      </c>
      <c r="M44" s="45">
        <f>IS!M44</f>
        <v>-5594.1599999999889</v>
      </c>
      <c r="N44" s="46">
        <f>IS!N44</f>
        <v>-5594.16</v>
      </c>
    </row>
    <row r="46" spans="1:15" x14ac:dyDescent="0.2">
      <c r="N46" s="31"/>
    </row>
  </sheetData>
  <mergeCells count="10">
    <mergeCell ref="N26:N27"/>
    <mergeCell ref="A5:A6"/>
    <mergeCell ref="B5:B6"/>
    <mergeCell ref="A26:A27"/>
    <mergeCell ref="B26:B27"/>
    <mergeCell ref="C26:C27"/>
    <mergeCell ref="D26:H26"/>
    <mergeCell ref="L26:L27"/>
    <mergeCell ref="M26:M27"/>
    <mergeCell ref="C5:F5"/>
  </mergeCells>
  <pageMargins left="0.7" right="0.7" top="0.25" bottom="0.2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Q24"/>
  <sheetViews>
    <sheetView view="pageBreakPreview" topLeftCell="B1" zoomScale="115" zoomScaleNormal="76" zoomScaleSheetLayoutView="115" workbookViewId="0">
      <selection activeCell="Q24" sqref="Q24"/>
    </sheetView>
  </sheetViews>
  <sheetFormatPr defaultColWidth="9.140625" defaultRowHeight="12.75" x14ac:dyDescent="0.2"/>
  <cols>
    <col min="1" max="1" width="6.85546875" style="2" customWidth="1"/>
    <col min="2" max="2" width="49" style="2" customWidth="1"/>
    <col min="3" max="3" width="10.42578125" style="2" bestFit="1" customWidth="1"/>
    <col min="4" max="4" width="14.7109375" style="2" customWidth="1"/>
    <col min="5" max="6" width="10.42578125" style="2" bestFit="1" customWidth="1"/>
    <col min="7" max="7" width="13.28515625" style="2" customWidth="1"/>
    <col min="8" max="9" width="11.5703125" style="2" customWidth="1"/>
    <col min="10" max="10" width="14" style="2" customWidth="1"/>
    <col min="11" max="11" width="11.7109375" style="2" bestFit="1" customWidth="1"/>
    <col min="12" max="12" width="9.28515625" style="2" bestFit="1" customWidth="1"/>
    <col min="13" max="13" width="13.85546875" style="2" customWidth="1"/>
    <col min="14" max="14" width="9.28515625" style="2" bestFit="1" customWidth="1"/>
    <col min="15" max="15" width="9.85546875" style="2" bestFit="1" customWidth="1"/>
    <col min="16" max="16" width="14.28515625" style="2" customWidth="1"/>
    <col min="17" max="17" width="10.28515625" style="2" bestFit="1" customWidth="1"/>
    <col min="18" max="16384" width="9.140625" style="2"/>
  </cols>
  <sheetData>
    <row r="1" spans="1:17" x14ac:dyDescent="0.2">
      <c r="B1" s="96" t="s">
        <v>191</v>
      </c>
    </row>
    <row r="2" spans="1:17" x14ac:dyDescent="0.2">
      <c r="A2" s="6"/>
      <c r="B2" s="3"/>
      <c r="C2" s="5"/>
      <c r="D2" s="5"/>
      <c r="E2" s="5"/>
      <c r="F2" s="5"/>
      <c r="G2" s="1"/>
      <c r="H2" s="1"/>
      <c r="I2" s="1"/>
      <c r="J2" s="1"/>
      <c r="K2" s="4" t="s">
        <v>37</v>
      </c>
    </row>
    <row r="3" spans="1:17" x14ac:dyDescent="0.2">
      <c r="A3" s="1"/>
      <c r="B3" s="66">
        <f>BS!B3</f>
        <v>45382</v>
      </c>
      <c r="C3" s="1"/>
      <c r="D3" s="1"/>
      <c r="E3" s="1"/>
      <c r="F3" s="1"/>
      <c r="G3" s="1"/>
      <c r="H3" s="1"/>
      <c r="I3" s="1"/>
      <c r="J3" s="1"/>
      <c r="K3" s="1"/>
    </row>
    <row r="4" spans="1:17" ht="12.75" customHeight="1" x14ac:dyDescent="0.2">
      <c r="A4" s="95"/>
      <c r="B4" s="202"/>
      <c r="C4" s="201" t="s">
        <v>178</v>
      </c>
      <c r="D4" s="201"/>
      <c r="E4" s="201"/>
      <c r="F4" s="201" t="s">
        <v>177</v>
      </c>
      <c r="G4" s="201"/>
      <c r="H4" s="201"/>
      <c r="I4" s="201" t="s">
        <v>85</v>
      </c>
      <c r="J4" s="201"/>
      <c r="K4" s="201"/>
      <c r="L4" s="204" t="s">
        <v>179</v>
      </c>
      <c r="M4" s="204"/>
      <c r="N4" s="204"/>
      <c r="O4" s="201" t="s">
        <v>180</v>
      </c>
      <c r="P4" s="201"/>
      <c r="Q4" s="201"/>
    </row>
    <row r="5" spans="1:17" x14ac:dyDescent="0.2">
      <c r="A5" s="95"/>
      <c r="B5" s="203"/>
      <c r="C5" s="147" t="s">
        <v>73</v>
      </c>
      <c r="D5" s="148" t="s">
        <v>251</v>
      </c>
      <c r="E5" s="147" t="s">
        <v>72</v>
      </c>
      <c r="F5" s="147" t="s">
        <v>73</v>
      </c>
      <c r="G5" s="148" t="s">
        <v>251</v>
      </c>
      <c r="H5" s="147" t="s">
        <v>72</v>
      </c>
      <c r="I5" s="147" t="s">
        <v>73</v>
      </c>
      <c r="J5" s="148" t="s">
        <v>251</v>
      </c>
      <c r="K5" s="147" t="s">
        <v>72</v>
      </c>
      <c r="L5" s="149" t="s">
        <v>73</v>
      </c>
      <c r="M5" s="148" t="s">
        <v>251</v>
      </c>
      <c r="N5" s="149" t="s">
        <v>72</v>
      </c>
      <c r="O5" s="147" t="s">
        <v>73</v>
      </c>
      <c r="P5" s="148" t="s">
        <v>251</v>
      </c>
      <c r="Q5" s="147" t="s">
        <v>72</v>
      </c>
    </row>
    <row r="6" spans="1:17" x14ac:dyDescent="0.2">
      <c r="A6" s="95"/>
      <c r="B6" s="150" t="s">
        <v>181</v>
      </c>
      <c r="C6" s="151"/>
      <c r="D6" s="151"/>
      <c r="E6" s="150"/>
      <c r="F6" s="151"/>
      <c r="G6" s="151"/>
      <c r="H6" s="151"/>
      <c r="I6" s="151"/>
      <c r="J6" s="151"/>
      <c r="K6" s="151"/>
      <c r="L6" s="150"/>
      <c r="M6" s="151"/>
      <c r="N6" s="151"/>
      <c r="O6" s="151"/>
      <c r="P6" s="151"/>
      <c r="Q6" s="151"/>
    </row>
    <row r="7" spans="1:17" x14ac:dyDescent="0.2">
      <c r="A7" s="95"/>
      <c r="B7" s="97" t="s">
        <v>74</v>
      </c>
      <c r="C7" s="152">
        <v>0</v>
      </c>
      <c r="D7" s="152">
        <v>0</v>
      </c>
      <c r="E7" s="153">
        <v>0</v>
      </c>
      <c r="F7" s="152">
        <v>0</v>
      </c>
      <c r="G7" s="152">
        <v>0</v>
      </c>
      <c r="H7" s="153">
        <v>0</v>
      </c>
      <c r="I7" s="152">
        <v>0</v>
      </c>
      <c r="J7" s="152">
        <v>0</v>
      </c>
      <c r="K7" s="153">
        <v>0</v>
      </c>
      <c r="L7" s="152">
        <v>0</v>
      </c>
      <c r="M7" s="152">
        <v>0</v>
      </c>
      <c r="N7" s="153">
        <v>0</v>
      </c>
      <c r="O7" s="153">
        <v>0</v>
      </c>
      <c r="P7" s="153">
        <v>0</v>
      </c>
      <c r="Q7" s="153">
        <v>0</v>
      </c>
    </row>
    <row r="8" spans="1:17" x14ac:dyDescent="0.2">
      <c r="A8" s="95"/>
      <c r="B8" s="98" t="s">
        <v>75</v>
      </c>
      <c r="C8" s="154">
        <v>28681611.559999999</v>
      </c>
      <c r="D8" s="154">
        <v>751690609.20447063</v>
      </c>
      <c r="E8" s="153">
        <v>780372220.76447058</v>
      </c>
      <c r="F8" s="154">
        <v>20403.52</v>
      </c>
      <c r="G8" s="154">
        <v>34580191.299999997</v>
      </c>
      <c r="H8" s="153">
        <v>34600594.82</v>
      </c>
      <c r="I8" s="154">
        <v>525101630.78158808</v>
      </c>
      <c r="J8" s="154">
        <v>708295805.84251022</v>
      </c>
      <c r="K8" s="153">
        <v>1233397436.6240983</v>
      </c>
      <c r="L8" s="154">
        <v>1011509.18</v>
      </c>
      <c r="M8" s="154">
        <v>0</v>
      </c>
      <c r="N8" s="153">
        <v>1011509.18</v>
      </c>
      <c r="O8" s="153">
        <v>554815155.04158807</v>
      </c>
      <c r="P8" s="153">
        <v>1494566606.346982</v>
      </c>
      <c r="Q8" s="153">
        <v>2049381761.3885698</v>
      </c>
    </row>
    <row r="9" spans="1:17" x14ac:dyDescent="0.2">
      <c r="A9" s="95"/>
      <c r="B9" s="99" t="s">
        <v>182</v>
      </c>
      <c r="C9" s="152">
        <v>7163059</v>
      </c>
      <c r="D9" s="152">
        <v>359675843.05509597</v>
      </c>
      <c r="E9" s="153">
        <v>366838902.05509597</v>
      </c>
      <c r="F9" s="152">
        <v>20403.52</v>
      </c>
      <c r="G9" s="152">
        <v>0</v>
      </c>
      <c r="H9" s="153">
        <v>20403.52</v>
      </c>
      <c r="I9" s="152">
        <v>286569896.15910006</v>
      </c>
      <c r="J9" s="152">
        <v>52965423.45781827</v>
      </c>
      <c r="K9" s="153">
        <v>339535319.61691833</v>
      </c>
      <c r="L9" s="152">
        <v>1011509.18</v>
      </c>
      <c r="M9" s="152">
        <v>0</v>
      </c>
      <c r="N9" s="153">
        <v>1011509.18</v>
      </c>
      <c r="O9" s="153">
        <v>294764867.85910004</v>
      </c>
      <c r="P9" s="153">
        <v>412641266.51291484</v>
      </c>
      <c r="Q9" s="153">
        <v>707406134.37201488</v>
      </c>
    </row>
    <row r="10" spans="1:17" x14ac:dyDescent="0.2">
      <c r="A10" s="95"/>
      <c r="B10" s="100" t="s">
        <v>183</v>
      </c>
      <c r="C10" s="152">
        <v>21518552.559999999</v>
      </c>
      <c r="D10" s="152">
        <v>392014766.14937466</v>
      </c>
      <c r="E10" s="153">
        <v>413533318.70937467</v>
      </c>
      <c r="F10" s="152">
        <v>0</v>
      </c>
      <c r="G10" s="152">
        <v>34580191.299999997</v>
      </c>
      <c r="H10" s="153">
        <v>34580191.299999997</v>
      </c>
      <c r="I10" s="152">
        <v>238531734.62248799</v>
      </c>
      <c r="J10" s="152">
        <v>655330382.38469195</v>
      </c>
      <c r="K10" s="153">
        <v>893862117.00717998</v>
      </c>
      <c r="L10" s="152">
        <v>0</v>
      </c>
      <c r="M10" s="152">
        <v>0</v>
      </c>
      <c r="N10" s="153">
        <v>0</v>
      </c>
      <c r="O10" s="153">
        <v>260050287.18248802</v>
      </c>
      <c r="P10" s="153">
        <v>1081925339.8340671</v>
      </c>
      <c r="Q10" s="153">
        <v>1341975627.0165551</v>
      </c>
    </row>
    <row r="11" spans="1:17" x14ac:dyDescent="0.2">
      <c r="A11" s="95"/>
      <c r="B11" s="98" t="s">
        <v>184</v>
      </c>
      <c r="C11" s="154">
        <v>670355979.39999998</v>
      </c>
      <c r="D11" s="154">
        <v>330029887.50801235</v>
      </c>
      <c r="E11" s="153">
        <v>1000385866.9080124</v>
      </c>
      <c r="F11" s="154">
        <v>85324445.769999996</v>
      </c>
      <c r="G11" s="154">
        <v>50591006.721934997</v>
      </c>
      <c r="H11" s="153">
        <v>135915452.49193498</v>
      </c>
      <c r="I11" s="154">
        <v>74864827.99000001</v>
      </c>
      <c r="J11" s="154">
        <v>36725431.819105998</v>
      </c>
      <c r="K11" s="153">
        <v>111590259.80910601</v>
      </c>
      <c r="L11" s="154">
        <v>2683361247.0410466</v>
      </c>
      <c r="M11" s="154">
        <v>145085741.2549358</v>
      </c>
      <c r="N11" s="153">
        <v>2828446988.2959824</v>
      </c>
      <c r="O11" s="153">
        <v>3513906500.2010465</v>
      </c>
      <c r="P11" s="153">
        <v>562432067.30398726</v>
      </c>
      <c r="Q11" s="153">
        <v>4076338567.5050335</v>
      </c>
    </row>
    <row r="12" spans="1:17" ht="25.5" x14ac:dyDescent="0.2">
      <c r="A12" s="95"/>
      <c r="B12" s="101" t="s">
        <v>185</v>
      </c>
      <c r="C12" s="152">
        <v>659504025.73000002</v>
      </c>
      <c r="D12" s="152">
        <v>205178872.60832953</v>
      </c>
      <c r="E12" s="153">
        <v>864682898.33832955</v>
      </c>
      <c r="F12" s="152">
        <v>68684136.890000001</v>
      </c>
      <c r="G12" s="152">
        <v>50468575.025961995</v>
      </c>
      <c r="H12" s="153">
        <v>119152711.915962</v>
      </c>
      <c r="I12" s="152">
        <v>74864827.99000001</v>
      </c>
      <c r="J12" s="152">
        <v>36725431.819105998</v>
      </c>
      <c r="K12" s="153">
        <v>111590259.80910601</v>
      </c>
      <c r="L12" s="152">
        <v>2666227234.7810464</v>
      </c>
      <c r="M12" s="152">
        <v>87831085.504635811</v>
      </c>
      <c r="N12" s="153">
        <v>2754058320.2856822</v>
      </c>
      <c r="O12" s="153">
        <v>3469280225.3910465</v>
      </c>
      <c r="P12" s="153">
        <v>380203964.95803118</v>
      </c>
      <c r="Q12" s="153">
        <v>3849484190.3490777</v>
      </c>
    </row>
    <row r="13" spans="1:17" ht="25.5" x14ac:dyDescent="0.2">
      <c r="A13" s="95"/>
      <c r="B13" s="101" t="s">
        <v>186</v>
      </c>
      <c r="C13" s="152">
        <v>10851953.67</v>
      </c>
      <c r="D13" s="152">
        <v>124851014.8996828</v>
      </c>
      <c r="E13" s="153">
        <v>135702968.56968281</v>
      </c>
      <c r="F13" s="152">
        <v>16640308.880000001</v>
      </c>
      <c r="G13" s="152">
        <v>122431.69597299956</v>
      </c>
      <c r="H13" s="153">
        <v>16762740.575973</v>
      </c>
      <c r="I13" s="152">
        <v>0</v>
      </c>
      <c r="J13" s="152">
        <v>0</v>
      </c>
      <c r="K13" s="153">
        <v>0</v>
      </c>
      <c r="L13" s="152">
        <v>17134012.260000002</v>
      </c>
      <c r="M13" s="152">
        <v>57254655.750300005</v>
      </c>
      <c r="N13" s="153">
        <v>74388668.01030001</v>
      </c>
      <c r="O13" s="153">
        <v>44626274.809999995</v>
      </c>
      <c r="P13" s="153">
        <v>182228102.34595603</v>
      </c>
      <c r="Q13" s="153">
        <v>226854377.15595603</v>
      </c>
    </row>
    <row r="14" spans="1:17" x14ac:dyDescent="0.2">
      <c r="A14" s="95"/>
      <c r="B14" s="102" t="s">
        <v>187</v>
      </c>
      <c r="C14" s="154">
        <v>699037590.95999992</v>
      </c>
      <c r="D14" s="154">
        <v>1081720496.7124829</v>
      </c>
      <c r="E14" s="153">
        <v>1780758087.672483</v>
      </c>
      <c r="F14" s="154">
        <v>85344849.289999992</v>
      </c>
      <c r="G14" s="154">
        <v>85171198.021934986</v>
      </c>
      <c r="H14" s="153">
        <v>170516047.31193498</v>
      </c>
      <c r="I14" s="154">
        <v>599966458.77158809</v>
      </c>
      <c r="J14" s="154">
        <v>745021237.66161621</v>
      </c>
      <c r="K14" s="153">
        <v>1344987696.4332044</v>
      </c>
      <c r="L14" s="154">
        <v>2684372756.2210464</v>
      </c>
      <c r="M14" s="154">
        <v>145085741.2549358</v>
      </c>
      <c r="N14" s="153">
        <v>2829458497.4759822</v>
      </c>
      <c r="O14" s="153">
        <v>4068721655.2426348</v>
      </c>
      <c r="P14" s="153">
        <v>2056998673.6509693</v>
      </c>
      <c r="Q14" s="153">
        <v>6125720328.8936033</v>
      </c>
    </row>
    <row r="15" spans="1:17" x14ac:dyDescent="0.2">
      <c r="A15" s="95"/>
      <c r="B15" s="150" t="s">
        <v>188</v>
      </c>
      <c r="C15" s="155"/>
      <c r="D15" s="155"/>
      <c r="E15" s="156"/>
      <c r="F15" s="155"/>
      <c r="G15" s="155"/>
      <c r="H15" s="155"/>
      <c r="I15" s="155"/>
      <c r="J15" s="155"/>
      <c r="K15" s="155"/>
      <c r="L15" s="156"/>
      <c r="M15" s="155"/>
      <c r="N15" s="155"/>
      <c r="O15" s="155"/>
      <c r="P15" s="155"/>
      <c r="Q15" s="155"/>
    </row>
    <row r="16" spans="1:17" x14ac:dyDescent="0.2">
      <c r="A16" s="95"/>
      <c r="B16" s="97" t="s">
        <v>76</v>
      </c>
      <c r="C16" s="154">
        <v>6186235914.5223007</v>
      </c>
      <c r="D16" s="154">
        <v>5158803125.2339859</v>
      </c>
      <c r="E16" s="153">
        <v>11345039039.756287</v>
      </c>
      <c r="F16" s="154">
        <v>2563075040.1188002</v>
      </c>
      <c r="G16" s="154">
        <v>1392236439.8579426</v>
      </c>
      <c r="H16" s="153">
        <v>3955311479.9767427</v>
      </c>
      <c r="I16" s="154">
        <v>2230861177.4299998</v>
      </c>
      <c r="J16" s="154">
        <v>762156985.68443143</v>
      </c>
      <c r="K16" s="153">
        <v>2993018163.1144314</v>
      </c>
      <c r="L16" s="154">
        <v>1502427080.4040999</v>
      </c>
      <c r="M16" s="154">
        <v>156485314.1348128</v>
      </c>
      <c r="N16" s="153">
        <v>1658912394.5389128</v>
      </c>
      <c r="O16" s="153">
        <v>12482599212.475201</v>
      </c>
      <c r="P16" s="153">
        <v>7469681864.9111748</v>
      </c>
      <c r="Q16" s="153">
        <v>19952281077.386375</v>
      </c>
    </row>
    <row r="17" spans="1:17" x14ac:dyDescent="0.2">
      <c r="A17" s="95"/>
      <c r="B17" s="103" t="s">
        <v>77</v>
      </c>
      <c r="C17" s="157">
        <v>6043652139.2558002</v>
      </c>
      <c r="D17" s="157">
        <v>4151590165.9160919</v>
      </c>
      <c r="E17" s="153">
        <v>10195242305.171892</v>
      </c>
      <c r="F17" s="157">
        <v>2562157580.1388001</v>
      </c>
      <c r="G17" s="157">
        <v>1343218244.2578197</v>
      </c>
      <c r="H17" s="153">
        <v>3905375824.3966198</v>
      </c>
      <c r="I17" s="157">
        <v>2228469613.02</v>
      </c>
      <c r="J17" s="157">
        <v>619511796.48690844</v>
      </c>
      <c r="K17" s="153">
        <v>2847981409.5069084</v>
      </c>
      <c r="L17" s="157">
        <v>1499113921.7040999</v>
      </c>
      <c r="M17" s="157">
        <v>116425194.91250181</v>
      </c>
      <c r="N17" s="153">
        <v>1615539116.6166017</v>
      </c>
      <c r="O17" s="153">
        <v>12333393254.1187</v>
      </c>
      <c r="P17" s="153">
        <v>6230745401.5733242</v>
      </c>
      <c r="Q17" s="153">
        <v>18564138655.692024</v>
      </c>
    </row>
    <row r="18" spans="1:17" x14ac:dyDescent="0.2">
      <c r="A18" s="95"/>
      <c r="B18" s="103" t="s">
        <v>78</v>
      </c>
      <c r="C18" s="157">
        <v>142583775.2665</v>
      </c>
      <c r="D18" s="157">
        <v>1007212959.3178935</v>
      </c>
      <c r="E18" s="153">
        <v>1149796734.5843935</v>
      </c>
      <c r="F18" s="157">
        <v>917459.9800000001</v>
      </c>
      <c r="G18" s="157">
        <v>49018195.600123003</v>
      </c>
      <c r="H18" s="153">
        <v>49935655.580123</v>
      </c>
      <c r="I18" s="157">
        <v>2391564.41</v>
      </c>
      <c r="J18" s="157">
        <v>142645189.197523</v>
      </c>
      <c r="K18" s="153">
        <v>145036753.60752299</v>
      </c>
      <c r="L18" s="157">
        <v>3313158.6999999997</v>
      </c>
      <c r="M18" s="157">
        <v>40060119.222310998</v>
      </c>
      <c r="N18" s="153">
        <v>43373277.922311001</v>
      </c>
      <c r="O18" s="153">
        <v>149205958.35649997</v>
      </c>
      <c r="P18" s="153">
        <v>1238936463.3378508</v>
      </c>
      <c r="Q18" s="153">
        <v>1388142421.6943507</v>
      </c>
    </row>
    <row r="19" spans="1:17" x14ac:dyDescent="0.2">
      <c r="A19" s="95"/>
      <c r="B19" s="97" t="s">
        <v>79</v>
      </c>
      <c r="C19" s="154">
        <v>2738694633.8476076</v>
      </c>
      <c r="D19" s="154">
        <v>5813557579.9809752</v>
      </c>
      <c r="E19" s="153">
        <v>8552252213.8285828</v>
      </c>
      <c r="F19" s="154">
        <v>871728720.43119919</v>
      </c>
      <c r="G19" s="154">
        <v>3208123987.645493</v>
      </c>
      <c r="H19" s="153">
        <v>4079852708.0766926</v>
      </c>
      <c r="I19" s="154">
        <v>4572791040.6514034</v>
      </c>
      <c r="J19" s="154">
        <v>7126915348.3128052</v>
      </c>
      <c r="K19" s="153">
        <v>11699706388.964209</v>
      </c>
      <c r="L19" s="154">
        <v>1854402376.7240999</v>
      </c>
      <c r="M19" s="154">
        <v>1670699029.3005939</v>
      </c>
      <c r="N19" s="153">
        <v>3525101406.0246935</v>
      </c>
      <c r="O19" s="153">
        <v>10037616771.654308</v>
      </c>
      <c r="P19" s="153">
        <v>17819313509.193169</v>
      </c>
      <c r="Q19" s="153">
        <v>27856930280.847477</v>
      </c>
    </row>
    <row r="20" spans="1:17" x14ac:dyDescent="0.2">
      <c r="A20" s="95"/>
      <c r="B20" s="103" t="s">
        <v>80</v>
      </c>
      <c r="C20" s="157">
        <v>2396831285.4502077</v>
      </c>
      <c r="D20" s="157">
        <v>2541880973.5020819</v>
      </c>
      <c r="E20" s="153">
        <v>4938712258.9522896</v>
      </c>
      <c r="F20" s="157">
        <v>769374199.1711992</v>
      </c>
      <c r="G20" s="157">
        <v>2265116171.4459181</v>
      </c>
      <c r="H20" s="153">
        <v>3034490370.6171174</v>
      </c>
      <c r="I20" s="157">
        <v>3921334388.361403</v>
      </c>
      <c r="J20" s="157">
        <v>5373451035.7613087</v>
      </c>
      <c r="K20" s="153">
        <v>9294785424.1227112</v>
      </c>
      <c r="L20" s="157">
        <v>1575313877.4782999</v>
      </c>
      <c r="M20" s="157">
        <v>1213580310.4392707</v>
      </c>
      <c r="N20" s="153">
        <v>2788894187.9175706</v>
      </c>
      <c r="O20" s="153">
        <v>8662853750.4611092</v>
      </c>
      <c r="P20" s="153">
        <v>11394033886.797787</v>
      </c>
      <c r="Q20" s="153">
        <v>20056887637.258896</v>
      </c>
    </row>
    <row r="21" spans="1:17" x14ac:dyDescent="0.2">
      <c r="A21" s="95"/>
      <c r="B21" s="103" t="s">
        <v>81</v>
      </c>
      <c r="C21" s="157">
        <v>341863348.39740002</v>
      </c>
      <c r="D21" s="157">
        <v>3271676606.4788933</v>
      </c>
      <c r="E21" s="153">
        <v>3613539954.8762932</v>
      </c>
      <c r="F21" s="157">
        <v>102354521.25999999</v>
      </c>
      <c r="G21" s="157">
        <v>943007816.19957495</v>
      </c>
      <c r="H21" s="153">
        <v>1045362337.4595749</v>
      </c>
      <c r="I21" s="157">
        <v>651456652.29000008</v>
      </c>
      <c r="J21" s="157">
        <v>1753464312.551497</v>
      </c>
      <c r="K21" s="153">
        <v>2404920964.8414969</v>
      </c>
      <c r="L21" s="157">
        <v>279088499.24580002</v>
      </c>
      <c r="M21" s="157">
        <v>457118718.861323</v>
      </c>
      <c r="N21" s="153">
        <v>736207218.10712302</v>
      </c>
      <c r="O21" s="153">
        <v>1374763021.1931999</v>
      </c>
      <c r="P21" s="153">
        <v>6425279622.39538</v>
      </c>
      <c r="Q21" s="153">
        <v>7800042643.5885801</v>
      </c>
    </row>
    <row r="22" spans="1:17" ht="25.5" x14ac:dyDescent="0.2">
      <c r="A22" s="95"/>
      <c r="B22" s="104" t="s">
        <v>189</v>
      </c>
      <c r="C22" s="158">
        <v>8924930548.3699074</v>
      </c>
      <c r="D22" s="158">
        <v>10972360705.214962</v>
      </c>
      <c r="E22" s="153">
        <v>19897291253.584869</v>
      </c>
      <c r="F22" s="158">
        <v>3434803760.5499992</v>
      </c>
      <c r="G22" s="158">
        <v>4600360427.5034351</v>
      </c>
      <c r="H22" s="153">
        <v>8035164188.0534353</v>
      </c>
      <c r="I22" s="158">
        <v>6803652218.0814037</v>
      </c>
      <c r="J22" s="158">
        <v>7889072333.9972363</v>
      </c>
      <c r="K22" s="153">
        <v>14692724552.07864</v>
      </c>
      <c r="L22" s="158">
        <v>3356829457.1281996</v>
      </c>
      <c r="M22" s="158">
        <v>1827184343.4354067</v>
      </c>
      <c r="N22" s="153">
        <v>5184013800.5636063</v>
      </c>
      <c r="O22" s="153">
        <v>22520215984.129509</v>
      </c>
      <c r="P22" s="153">
        <v>25288995374.104343</v>
      </c>
      <c r="Q22" s="153">
        <v>47809211358.233856</v>
      </c>
    </row>
    <row r="23" spans="1:17" x14ac:dyDescent="0.2">
      <c r="A23" s="95"/>
      <c r="B23" s="105" t="s">
        <v>44</v>
      </c>
      <c r="C23" s="154">
        <v>9623968139.3299065</v>
      </c>
      <c r="D23" s="154">
        <v>12054081201.927444</v>
      </c>
      <c r="E23" s="153">
        <v>21678049341.257351</v>
      </c>
      <c r="F23" s="154">
        <v>3520148609.8399992</v>
      </c>
      <c r="G23" s="154">
        <v>4685531625.5253696</v>
      </c>
      <c r="H23" s="153">
        <v>8205680235.3653708</v>
      </c>
      <c r="I23" s="154">
        <v>7403618676.8529921</v>
      </c>
      <c r="J23" s="154">
        <v>8634093571.6588516</v>
      </c>
      <c r="K23" s="153">
        <v>16037712248.511845</v>
      </c>
      <c r="L23" s="154">
        <v>6041202213.349246</v>
      </c>
      <c r="M23" s="154">
        <v>1972270084.6903424</v>
      </c>
      <c r="N23" s="153">
        <v>8013472298.0395889</v>
      </c>
      <c r="O23" s="153">
        <v>26588937639.372143</v>
      </c>
      <c r="P23" s="153">
        <v>27345994047.755314</v>
      </c>
      <c r="Q23" s="153">
        <v>53934931687.127457</v>
      </c>
    </row>
    <row r="24" spans="1:17" x14ac:dyDescent="0.2">
      <c r="Q24" s="171">
        <f>Q23-BS!H28</f>
        <v>1294.7119750976563</v>
      </c>
    </row>
  </sheetData>
  <mergeCells count="6">
    <mergeCell ref="O4:Q4"/>
    <mergeCell ref="B4:B5"/>
    <mergeCell ref="C4:E4"/>
    <mergeCell ref="F4:H4"/>
    <mergeCell ref="I4:K4"/>
    <mergeCell ref="L4:N4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Q23"/>
  <sheetViews>
    <sheetView view="pageBreakPreview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6.140625" style="52" bestFit="1" customWidth="1"/>
    <col min="2" max="2" width="47.85546875" style="52" bestFit="1" customWidth="1"/>
    <col min="3" max="7" width="10.140625" style="52" bestFit="1" customWidth="1"/>
    <col min="8" max="11" width="11.42578125" style="52" customWidth="1"/>
    <col min="12" max="14" width="9.140625" style="52"/>
    <col min="15" max="17" width="9.85546875" style="52" bestFit="1" customWidth="1"/>
    <col min="18" max="16384" width="9.140625" style="52"/>
  </cols>
  <sheetData>
    <row r="1" spans="1:17" x14ac:dyDescent="0.2">
      <c r="B1" s="106" t="s">
        <v>24</v>
      </c>
    </row>
    <row r="2" spans="1:17" x14ac:dyDescent="0.2">
      <c r="A2" s="55"/>
      <c r="B2" s="67">
        <f>BS!B3</f>
        <v>45382</v>
      </c>
      <c r="C2" s="54"/>
      <c r="D2" s="54"/>
      <c r="E2" s="54"/>
      <c r="F2" s="54"/>
      <c r="G2" s="53"/>
      <c r="H2" s="53"/>
      <c r="I2" s="53"/>
      <c r="J2" s="53"/>
      <c r="K2" s="4" t="s">
        <v>54</v>
      </c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7" ht="12.75" customHeight="1" x14ac:dyDescent="0.2">
      <c r="A4" s="205"/>
      <c r="B4" s="202"/>
      <c r="C4" s="201" t="s">
        <v>252</v>
      </c>
      <c r="D4" s="201"/>
      <c r="E4" s="201"/>
      <c r="F4" s="201" t="s">
        <v>253</v>
      </c>
      <c r="G4" s="201"/>
      <c r="H4" s="201"/>
      <c r="I4" s="201" t="s">
        <v>254</v>
      </c>
      <c r="J4" s="201"/>
      <c r="K4" s="201"/>
      <c r="L4" s="204" t="s">
        <v>255</v>
      </c>
      <c r="M4" s="204"/>
      <c r="N4" s="204"/>
      <c r="O4" s="201" t="s">
        <v>256</v>
      </c>
      <c r="P4" s="201"/>
      <c r="Q4" s="201"/>
    </row>
    <row r="5" spans="1:17" x14ac:dyDescent="0.2">
      <c r="A5" s="206"/>
      <c r="B5" s="203"/>
      <c r="C5" s="147" t="s">
        <v>22</v>
      </c>
      <c r="D5" s="148" t="s">
        <v>23</v>
      </c>
      <c r="E5" s="147" t="s">
        <v>13</v>
      </c>
      <c r="F5" s="147" t="s">
        <v>22</v>
      </c>
      <c r="G5" s="148" t="s">
        <v>23</v>
      </c>
      <c r="H5" s="147" t="s">
        <v>13</v>
      </c>
      <c r="I5" s="147" t="s">
        <v>22</v>
      </c>
      <c r="J5" s="148" t="s">
        <v>23</v>
      </c>
      <c r="K5" s="147" t="s">
        <v>13</v>
      </c>
      <c r="L5" s="147" t="s">
        <v>22</v>
      </c>
      <c r="M5" s="148" t="s">
        <v>23</v>
      </c>
      <c r="N5" s="147" t="s">
        <v>13</v>
      </c>
      <c r="O5" s="147" t="s">
        <v>22</v>
      </c>
      <c r="P5" s="148" t="s">
        <v>23</v>
      </c>
      <c r="Q5" s="147" t="s">
        <v>13</v>
      </c>
    </row>
    <row r="6" spans="1:17" x14ac:dyDescent="0.2">
      <c r="A6" s="159"/>
      <c r="B6" s="150" t="s">
        <v>257</v>
      </c>
      <c r="C6" s="151"/>
      <c r="D6" s="151"/>
      <c r="E6" s="150"/>
      <c r="F6" s="151"/>
      <c r="G6" s="151"/>
      <c r="H6" s="151"/>
      <c r="I6" s="151"/>
      <c r="J6" s="151"/>
      <c r="K6" s="151"/>
      <c r="L6" s="150"/>
      <c r="M6" s="151"/>
      <c r="N6" s="151"/>
      <c r="O6" s="151"/>
      <c r="P6" s="151"/>
      <c r="Q6" s="151"/>
    </row>
    <row r="7" spans="1:17" x14ac:dyDescent="0.2">
      <c r="A7" s="159"/>
      <c r="B7" s="97" t="s">
        <v>258</v>
      </c>
      <c r="C7" s="152">
        <f>'RC-D'!C7</f>
        <v>0</v>
      </c>
      <c r="D7" s="152">
        <f>'RC-D'!D7</f>
        <v>0</v>
      </c>
      <c r="E7" s="153">
        <f>'RC-D'!E7</f>
        <v>0</v>
      </c>
      <c r="F7" s="152">
        <f>'RC-D'!F7</f>
        <v>0</v>
      </c>
      <c r="G7" s="152">
        <f>'RC-D'!G7</f>
        <v>0</v>
      </c>
      <c r="H7" s="153">
        <f>'RC-D'!H7</f>
        <v>0</v>
      </c>
      <c r="I7" s="152">
        <f>'RC-D'!I7</f>
        <v>0</v>
      </c>
      <c r="J7" s="152">
        <f>'RC-D'!J7</f>
        <v>0</v>
      </c>
      <c r="K7" s="153">
        <f>'RC-D'!K7</f>
        <v>0</v>
      </c>
      <c r="L7" s="152">
        <f>'RC-D'!L7</f>
        <v>0</v>
      </c>
      <c r="M7" s="152">
        <f>'RC-D'!M7</f>
        <v>0</v>
      </c>
      <c r="N7" s="153">
        <f>'RC-D'!N7</f>
        <v>0</v>
      </c>
      <c r="O7" s="153">
        <f>'RC-D'!O7</f>
        <v>0</v>
      </c>
      <c r="P7" s="153">
        <f>'RC-D'!P7</f>
        <v>0</v>
      </c>
      <c r="Q7" s="153">
        <f>'RC-D'!Q7</f>
        <v>0</v>
      </c>
    </row>
    <row r="8" spans="1:17" x14ac:dyDescent="0.2">
      <c r="A8" s="159"/>
      <c r="B8" s="98" t="s">
        <v>259</v>
      </c>
      <c r="C8" s="154">
        <f>'RC-D'!C8</f>
        <v>28681611.559999999</v>
      </c>
      <c r="D8" s="154">
        <f>'RC-D'!D8</f>
        <v>751690609.20447063</v>
      </c>
      <c r="E8" s="153">
        <f>'RC-D'!E8</f>
        <v>780372220.76447058</v>
      </c>
      <c r="F8" s="154">
        <f>'RC-D'!F8</f>
        <v>20403.52</v>
      </c>
      <c r="G8" s="154">
        <f>'RC-D'!G8</f>
        <v>34580191.299999997</v>
      </c>
      <c r="H8" s="153">
        <f>'RC-D'!H8</f>
        <v>34600594.82</v>
      </c>
      <c r="I8" s="154">
        <f>'RC-D'!I8</f>
        <v>525101630.78158808</v>
      </c>
      <c r="J8" s="154">
        <f>'RC-D'!J8</f>
        <v>708295805.84251022</v>
      </c>
      <c r="K8" s="153">
        <f>'RC-D'!K8</f>
        <v>1233397436.6240983</v>
      </c>
      <c r="L8" s="154">
        <f>'RC-D'!L8</f>
        <v>1011509.18</v>
      </c>
      <c r="M8" s="154">
        <f>'RC-D'!M8</f>
        <v>0</v>
      </c>
      <c r="N8" s="153">
        <f>'RC-D'!N8</f>
        <v>1011509.18</v>
      </c>
      <c r="O8" s="153">
        <f>'RC-D'!O8</f>
        <v>554815155.04158807</v>
      </c>
      <c r="P8" s="153">
        <f>'RC-D'!P8</f>
        <v>1494566606.346982</v>
      </c>
      <c r="Q8" s="153">
        <f>'RC-D'!Q8</f>
        <v>2049381761.3885698</v>
      </c>
    </row>
    <row r="9" spans="1:17" x14ac:dyDescent="0.2">
      <c r="A9" s="159"/>
      <c r="B9" s="99" t="s">
        <v>260</v>
      </c>
      <c r="C9" s="152">
        <f>'RC-D'!C9</f>
        <v>7163059</v>
      </c>
      <c r="D9" s="152">
        <f>'RC-D'!D9</f>
        <v>359675843.05509597</v>
      </c>
      <c r="E9" s="153">
        <f>'RC-D'!E9</f>
        <v>366838902.05509597</v>
      </c>
      <c r="F9" s="152">
        <f>'RC-D'!F9</f>
        <v>20403.52</v>
      </c>
      <c r="G9" s="152">
        <f>'RC-D'!G9</f>
        <v>0</v>
      </c>
      <c r="H9" s="153">
        <f>'RC-D'!H9</f>
        <v>20403.52</v>
      </c>
      <c r="I9" s="152">
        <f>'RC-D'!I9</f>
        <v>286569896.15910006</v>
      </c>
      <c r="J9" s="152">
        <f>'RC-D'!J9</f>
        <v>52965423.45781827</v>
      </c>
      <c r="K9" s="153">
        <f>'RC-D'!K9</f>
        <v>339535319.61691833</v>
      </c>
      <c r="L9" s="152">
        <f>'RC-D'!L9</f>
        <v>1011509.18</v>
      </c>
      <c r="M9" s="152">
        <f>'RC-D'!M9</f>
        <v>0</v>
      </c>
      <c r="N9" s="153">
        <f>'RC-D'!N9</f>
        <v>1011509.18</v>
      </c>
      <c r="O9" s="153">
        <f>'RC-D'!O9</f>
        <v>294764867.85910004</v>
      </c>
      <c r="P9" s="153">
        <f>'RC-D'!P9</f>
        <v>412641266.51291484</v>
      </c>
      <c r="Q9" s="153">
        <f>'RC-D'!Q9</f>
        <v>707406134.37201488</v>
      </c>
    </row>
    <row r="10" spans="1:17" x14ac:dyDescent="0.2">
      <c r="A10" s="159"/>
      <c r="B10" s="100" t="s">
        <v>261</v>
      </c>
      <c r="C10" s="152">
        <f>'RC-D'!C10</f>
        <v>21518552.559999999</v>
      </c>
      <c r="D10" s="152">
        <f>'RC-D'!D10</f>
        <v>392014766.14937466</v>
      </c>
      <c r="E10" s="153">
        <f>'RC-D'!E10</f>
        <v>413533318.70937467</v>
      </c>
      <c r="F10" s="152">
        <f>'RC-D'!F10</f>
        <v>0</v>
      </c>
      <c r="G10" s="152">
        <f>'RC-D'!G10</f>
        <v>34580191.299999997</v>
      </c>
      <c r="H10" s="153">
        <f>'RC-D'!H10</f>
        <v>34580191.299999997</v>
      </c>
      <c r="I10" s="152">
        <f>'RC-D'!I10</f>
        <v>238531734.62248799</v>
      </c>
      <c r="J10" s="152">
        <f>'RC-D'!J10</f>
        <v>655330382.38469195</v>
      </c>
      <c r="K10" s="153">
        <f>'RC-D'!K10</f>
        <v>893862117.00717998</v>
      </c>
      <c r="L10" s="152">
        <f>'RC-D'!L10</f>
        <v>0</v>
      </c>
      <c r="M10" s="152">
        <f>'RC-D'!M10</f>
        <v>0</v>
      </c>
      <c r="N10" s="153">
        <f>'RC-D'!N10</f>
        <v>0</v>
      </c>
      <c r="O10" s="153">
        <f>'RC-D'!O10</f>
        <v>260050287.18248802</v>
      </c>
      <c r="P10" s="153">
        <f>'RC-D'!P10</f>
        <v>1081925339.8340671</v>
      </c>
      <c r="Q10" s="153">
        <f>'RC-D'!Q10</f>
        <v>1341975627.0165551</v>
      </c>
    </row>
    <row r="11" spans="1:17" x14ac:dyDescent="0.2">
      <c r="A11" s="159"/>
      <c r="B11" s="98" t="s">
        <v>262</v>
      </c>
      <c r="C11" s="154">
        <f>'RC-D'!C11</f>
        <v>670355979.39999998</v>
      </c>
      <c r="D11" s="154">
        <f>'RC-D'!D11</f>
        <v>330029887.50801235</v>
      </c>
      <c r="E11" s="153">
        <f>'RC-D'!E11</f>
        <v>1000385866.9080124</v>
      </c>
      <c r="F11" s="154">
        <f>'RC-D'!F11</f>
        <v>85324445.769999996</v>
      </c>
      <c r="G11" s="154">
        <f>'RC-D'!G11</f>
        <v>50591006.721934997</v>
      </c>
      <c r="H11" s="153">
        <f>'RC-D'!H11</f>
        <v>135915452.49193498</v>
      </c>
      <c r="I11" s="154">
        <f>'RC-D'!I11</f>
        <v>74864827.99000001</v>
      </c>
      <c r="J11" s="154">
        <f>'RC-D'!J11</f>
        <v>36725431.819105998</v>
      </c>
      <c r="K11" s="153">
        <f>'RC-D'!K11</f>
        <v>111590259.80910601</v>
      </c>
      <c r="L11" s="154">
        <f>'RC-D'!L11</f>
        <v>2683361247.0410466</v>
      </c>
      <c r="M11" s="154">
        <f>'RC-D'!M11</f>
        <v>145085741.2549358</v>
      </c>
      <c r="N11" s="153">
        <f>'RC-D'!N11</f>
        <v>2828446988.2959824</v>
      </c>
      <c r="O11" s="153">
        <f>'RC-D'!O11</f>
        <v>3513906500.2010465</v>
      </c>
      <c r="P11" s="153">
        <f>'RC-D'!P11</f>
        <v>562432067.30398726</v>
      </c>
      <c r="Q11" s="153">
        <f>'RC-D'!Q11</f>
        <v>4076338567.5050335</v>
      </c>
    </row>
    <row r="12" spans="1:17" x14ac:dyDescent="0.2">
      <c r="A12" s="159"/>
      <c r="B12" s="101" t="s">
        <v>263</v>
      </c>
      <c r="C12" s="152">
        <f>'RC-D'!C12</f>
        <v>659504025.73000002</v>
      </c>
      <c r="D12" s="152">
        <f>'RC-D'!D12</f>
        <v>205178872.60832953</v>
      </c>
      <c r="E12" s="153">
        <f>'RC-D'!E12</f>
        <v>864682898.33832955</v>
      </c>
      <c r="F12" s="152">
        <f>'RC-D'!F12</f>
        <v>68684136.890000001</v>
      </c>
      <c r="G12" s="152">
        <f>'RC-D'!G12</f>
        <v>50468575.025961995</v>
      </c>
      <c r="H12" s="153">
        <f>'RC-D'!H12</f>
        <v>119152711.915962</v>
      </c>
      <c r="I12" s="152">
        <f>'RC-D'!I12</f>
        <v>74864827.99000001</v>
      </c>
      <c r="J12" s="152">
        <f>'RC-D'!J12</f>
        <v>36725431.819105998</v>
      </c>
      <c r="K12" s="153">
        <f>'RC-D'!K12</f>
        <v>111590259.80910601</v>
      </c>
      <c r="L12" s="152">
        <f>'RC-D'!L12</f>
        <v>2666227234.7810464</v>
      </c>
      <c r="M12" s="152">
        <f>'RC-D'!M12</f>
        <v>87831085.504635811</v>
      </c>
      <c r="N12" s="153">
        <f>'RC-D'!N12</f>
        <v>2754058320.2856822</v>
      </c>
      <c r="O12" s="153">
        <f>'RC-D'!O12</f>
        <v>3469280225.3910465</v>
      </c>
      <c r="P12" s="153">
        <f>'RC-D'!P12</f>
        <v>380203964.95803118</v>
      </c>
      <c r="Q12" s="153">
        <f>'RC-D'!Q12</f>
        <v>3849484190.3490777</v>
      </c>
    </row>
    <row r="13" spans="1:17" x14ac:dyDescent="0.2">
      <c r="A13" s="159"/>
      <c r="B13" s="101" t="s">
        <v>264</v>
      </c>
      <c r="C13" s="152">
        <f>'RC-D'!C13</f>
        <v>10851953.67</v>
      </c>
      <c r="D13" s="152">
        <f>'RC-D'!D13</f>
        <v>124851014.8996828</v>
      </c>
      <c r="E13" s="153">
        <f>'RC-D'!E13</f>
        <v>135702968.56968281</v>
      </c>
      <c r="F13" s="152">
        <f>'RC-D'!F13</f>
        <v>16640308.880000001</v>
      </c>
      <c r="G13" s="152">
        <f>'RC-D'!G13</f>
        <v>122431.69597299956</v>
      </c>
      <c r="H13" s="153">
        <f>'RC-D'!H13</f>
        <v>16762740.575973</v>
      </c>
      <c r="I13" s="152">
        <f>'RC-D'!I13</f>
        <v>0</v>
      </c>
      <c r="J13" s="152">
        <f>'RC-D'!J13</f>
        <v>0</v>
      </c>
      <c r="K13" s="153">
        <f>'RC-D'!K13</f>
        <v>0</v>
      </c>
      <c r="L13" s="152">
        <f>'RC-D'!L13</f>
        <v>17134012.260000002</v>
      </c>
      <c r="M13" s="152">
        <f>'RC-D'!M13</f>
        <v>57254655.750300005</v>
      </c>
      <c r="N13" s="153">
        <f>'RC-D'!N13</f>
        <v>74388668.01030001</v>
      </c>
      <c r="O13" s="153">
        <f>'RC-D'!O13</f>
        <v>44626274.809999995</v>
      </c>
      <c r="P13" s="153">
        <f>'RC-D'!P13</f>
        <v>182228102.34595603</v>
      </c>
      <c r="Q13" s="153">
        <f>'RC-D'!Q13</f>
        <v>226854377.15595603</v>
      </c>
    </row>
    <row r="14" spans="1:17" x14ac:dyDescent="0.2">
      <c r="A14" s="159"/>
      <c r="B14" s="102" t="s">
        <v>265</v>
      </c>
      <c r="C14" s="154">
        <f>'RC-D'!C14</f>
        <v>699037590.95999992</v>
      </c>
      <c r="D14" s="154">
        <f>'RC-D'!D14</f>
        <v>1081720496.7124829</v>
      </c>
      <c r="E14" s="153">
        <f>'RC-D'!E14</f>
        <v>1780758087.672483</v>
      </c>
      <c r="F14" s="154">
        <f>'RC-D'!F14</f>
        <v>85344849.289999992</v>
      </c>
      <c r="G14" s="154">
        <f>'RC-D'!G14</f>
        <v>85171198.021934986</v>
      </c>
      <c r="H14" s="153">
        <f>'RC-D'!H14</f>
        <v>170516047.31193498</v>
      </c>
      <c r="I14" s="154">
        <f>'RC-D'!I14</f>
        <v>599966458.77158809</v>
      </c>
      <c r="J14" s="154">
        <f>'RC-D'!J14</f>
        <v>745021237.66161621</v>
      </c>
      <c r="K14" s="153">
        <f>'RC-D'!K14</f>
        <v>1344987696.4332044</v>
      </c>
      <c r="L14" s="154">
        <f>'RC-D'!L14</f>
        <v>2684372756.2210464</v>
      </c>
      <c r="M14" s="154">
        <f>'RC-D'!M14</f>
        <v>145085741.2549358</v>
      </c>
      <c r="N14" s="153">
        <f>'RC-D'!N14</f>
        <v>2829458497.4759822</v>
      </c>
      <c r="O14" s="153">
        <f>'RC-D'!O14</f>
        <v>4068721655.2426348</v>
      </c>
      <c r="P14" s="153">
        <f>'RC-D'!P14</f>
        <v>2056998673.6509693</v>
      </c>
      <c r="Q14" s="153">
        <f>'RC-D'!Q14</f>
        <v>6125720328.8936033</v>
      </c>
    </row>
    <row r="15" spans="1:17" x14ac:dyDescent="0.2">
      <c r="A15" s="159"/>
      <c r="B15" s="150" t="s">
        <v>266</v>
      </c>
      <c r="C15" s="155"/>
      <c r="D15" s="155"/>
      <c r="E15" s="156"/>
      <c r="F15" s="155"/>
      <c r="G15" s="155"/>
      <c r="H15" s="155"/>
      <c r="I15" s="155"/>
      <c r="J15" s="155"/>
      <c r="K15" s="155"/>
      <c r="L15" s="156"/>
      <c r="M15" s="155"/>
      <c r="N15" s="155"/>
      <c r="O15" s="155"/>
      <c r="P15" s="155"/>
      <c r="Q15" s="155"/>
    </row>
    <row r="16" spans="1:17" x14ac:dyDescent="0.2">
      <c r="A16" s="159"/>
      <c r="B16" s="97" t="s">
        <v>25</v>
      </c>
      <c r="C16" s="154">
        <f>'RC-D'!C16</f>
        <v>6186235914.5223007</v>
      </c>
      <c r="D16" s="154">
        <f>'RC-D'!D16</f>
        <v>5158803125.2339859</v>
      </c>
      <c r="E16" s="153">
        <f>'RC-D'!E16</f>
        <v>11345039039.756287</v>
      </c>
      <c r="F16" s="154">
        <f>'RC-D'!F16</f>
        <v>2563075040.1188002</v>
      </c>
      <c r="G16" s="154">
        <f>'RC-D'!G16</f>
        <v>1392236439.8579426</v>
      </c>
      <c r="H16" s="153">
        <f>'RC-D'!H16</f>
        <v>3955311479.9767427</v>
      </c>
      <c r="I16" s="154">
        <f>'RC-D'!I16</f>
        <v>2230861177.4299998</v>
      </c>
      <c r="J16" s="154">
        <f>'RC-D'!J16</f>
        <v>762156985.68443143</v>
      </c>
      <c r="K16" s="153">
        <f>'RC-D'!K16</f>
        <v>2993018163.1144314</v>
      </c>
      <c r="L16" s="154">
        <f>'RC-D'!L16</f>
        <v>1502427080.4040999</v>
      </c>
      <c r="M16" s="154">
        <f>'RC-D'!M16</f>
        <v>156485314.1348128</v>
      </c>
      <c r="N16" s="153">
        <f>'RC-D'!N16</f>
        <v>1658912394.5389128</v>
      </c>
      <c r="O16" s="153">
        <f>'RC-D'!O16</f>
        <v>12482599212.475201</v>
      </c>
      <c r="P16" s="153">
        <f>'RC-D'!P16</f>
        <v>7469681864.9111748</v>
      </c>
      <c r="Q16" s="153">
        <f>'RC-D'!Q16</f>
        <v>19952281077.386375</v>
      </c>
    </row>
    <row r="17" spans="1:17" x14ac:dyDescent="0.2">
      <c r="A17" s="159"/>
      <c r="B17" s="103" t="s">
        <v>267</v>
      </c>
      <c r="C17" s="157">
        <f>'RC-D'!C17</f>
        <v>6043652139.2558002</v>
      </c>
      <c r="D17" s="157">
        <f>'RC-D'!D17</f>
        <v>4151590165.9160919</v>
      </c>
      <c r="E17" s="153">
        <f>'RC-D'!E17</f>
        <v>10195242305.171892</v>
      </c>
      <c r="F17" s="157">
        <f>'RC-D'!F17</f>
        <v>2562157580.1388001</v>
      </c>
      <c r="G17" s="157">
        <f>'RC-D'!G17</f>
        <v>1343218244.2578197</v>
      </c>
      <c r="H17" s="153">
        <f>'RC-D'!H17</f>
        <v>3905375824.3966198</v>
      </c>
      <c r="I17" s="157">
        <f>'RC-D'!I17</f>
        <v>2228469613.02</v>
      </c>
      <c r="J17" s="157">
        <f>'RC-D'!J17</f>
        <v>619511796.48690844</v>
      </c>
      <c r="K17" s="153">
        <f>'RC-D'!K17</f>
        <v>2847981409.5069084</v>
      </c>
      <c r="L17" s="157">
        <f>'RC-D'!L17</f>
        <v>1499113921.7040999</v>
      </c>
      <c r="M17" s="157">
        <f>'RC-D'!M17</f>
        <v>116425194.91250181</v>
      </c>
      <c r="N17" s="153">
        <f>'RC-D'!N17</f>
        <v>1615539116.6166017</v>
      </c>
      <c r="O17" s="153">
        <f>'RC-D'!O17</f>
        <v>12333393254.1187</v>
      </c>
      <c r="P17" s="153">
        <f>'RC-D'!P17</f>
        <v>6230745401.5733242</v>
      </c>
      <c r="Q17" s="153">
        <f>'RC-D'!Q17</f>
        <v>18564138655.692024</v>
      </c>
    </row>
    <row r="18" spans="1:17" x14ac:dyDescent="0.2">
      <c r="A18" s="159"/>
      <c r="B18" s="103" t="s">
        <v>268</v>
      </c>
      <c r="C18" s="157">
        <f>'RC-D'!C18</f>
        <v>142583775.2665</v>
      </c>
      <c r="D18" s="157">
        <f>'RC-D'!D18</f>
        <v>1007212959.3178935</v>
      </c>
      <c r="E18" s="153">
        <f>'RC-D'!E18</f>
        <v>1149796734.5843935</v>
      </c>
      <c r="F18" s="157">
        <f>'RC-D'!F18</f>
        <v>917459.9800000001</v>
      </c>
      <c r="G18" s="157">
        <f>'RC-D'!G18</f>
        <v>49018195.600123003</v>
      </c>
      <c r="H18" s="153">
        <f>'RC-D'!H18</f>
        <v>49935655.580123</v>
      </c>
      <c r="I18" s="157">
        <f>'RC-D'!I18</f>
        <v>2391564.41</v>
      </c>
      <c r="J18" s="157">
        <f>'RC-D'!J18</f>
        <v>142645189.197523</v>
      </c>
      <c r="K18" s="153">
        <f>'RC-D'!K18</f>
        <v>145036753.60752299</v>
      </c>
      <c r="L18" s="157">
        <f>'RC-D'!L18</f>
        <v>3313158.6999999997</v>
      </c>
      <c r="M18" s="157">
        <f>'RC-D'!M18</f>
        <v>40060119.222310998</v>
      </c>
      <c r="N18" s="153">
        <f>'RC-D'!N18</f>
        <v>43373277.922311001</v>
      </c>
      <c r="O18" s="153">
        <f>'RC-D'!O18</f>
        <v>149205958.35649997</v>
      </c>
      <c r="P18" s="153">
        <f>'RC-D'!P18</f>
        <v>1238936463.3378508</v>
      </c>
      <c r="Q18" s="153">
        <f>'RC-D'!Q18</f>
        <v>1388142421.6943507</v>
      </c>
    </row>
    <row r="19" spans="1:17" x14ac:dyDescent="0.2">
      <c r="A19" s="160"/>
      <c r="B19" s="97" t="s">
        <v>8</v>
      </c>
      <c r="C19" s="154">
        <f>'RC-D'!C19</f>
        <v>2738694633.8476076</v>
      </c>
      <c r="D19" s="154">
        <f>'RC-D'!D19</f>
        <v>5813557579.9809752</v>
      </c>
      <c r="E19" s="153">
        <f>'RC-D'!E19</f>
        <v>8552252213.8285828</v>
      </c>
      <c r="F19" s="154">
        <f>'RC-D'!F19</f>
        <v>871728720.43119919</v>
      </c>
      <c r="G19" s="154">
        <f>'RC-D'!G19</f>
        <v>3208123987.645493</v>
      </c>
      <c r="H19" s="153">
        <f>'RC-D'!H19</f>
        <v>4079852708.0766926</v>
      </c>
      <c r="I19" s="154">
        <f>'RC-D'!I19</f>
        <v>4572791040.6514034</v>
      </c>
      <c r="J19" s="154">
        <f>'RC-D'!J19</f>
        <v>7126915348.3128052</v>
      </c>
      <c r="K19" s="153">
        <f>'RC-D'!K19</f>
        <v>11699706388.964209</v>
      </c>
      <c r="L19" s="154">
        <f>'RC-D'!L19</f>
        <v>1854402376.7240999</v>
      </c>
      <c r="M19" s="154">
        <f>'RC-D'!M19</f>
        <v>1670699029.3005939</v>
      </c>
      <c r="N19" s="153">
        <f>'RC-D'!N19</f>
        <v>3525101406.0246935</v>
      </c>
      <c r="O19" s="153">
        <f>'RC-D'!O19</f>
        <v>10037616771.654308</v>
      </c>
      <c r="P19" s="153">
        <f>'RC-D'!P19</f>
        <v>17819313509.193169</v>
      </c>
      <c r="Q19" s="153">
        <f>'RC-D'!Q19</f>
        <v>27856930280.847477</v>
      </c>
    </row>
    <row r="20" spans="1:17" x14ac:dyDescent="0.2">
      <c r="B20" s="103" t="s">
        <v>269</v>
      </c>
      <c r="C20" s="157">
        <f>'RC-D'!C20</f>
        <v>2396831285.4502077</v>
      </c>
      <c r="D20" s="157">
        <f>'RC-D'!D20</f>
        <v>2541880973.5020819</v>
      </c>
      <c r="E20" s="153">
        <f>'RC-D'!E20</f>
        <v>4938712258.9522896</v>
      </c>
      <c r="F20" s="157">
        <f>'RC-D'!F20</f>
        <v>769374199.1711992</v>
      </c>
      <c r="G20" s="157">
        <f>'RC-D'!G20</f>
        <v>2265116171.4459181</v>
      </c>
      <c r="H20" s="153">
        <f>'RC-D'!H20</f>
        <v>3034490370.6171174</v>
      </c>
      <c r="I20" s="157">
        <f>'RC-D'!I20</f>
        <v>3921334388.361403</v>
      </c>
      <c r="J20" s="157">
        <f>'RC-D'!J20</f>
        <v>5373451035.7613087</v>
      </c>
      <c r="K20" s="153">
        <f>'RC-D'!K20</f>
        <v>9294785424.1227112</v>
      </c>
      <c r="L20" s="157">
        <f>'RC-D'!L20</f>
        <v>1575313877.4782999</v>
      </c>
      <c r="M20" s="157">
        <f>'RC-D'!M20</f>
        <v>1213580310.4392707</v>
      </c>
      <c r="N20" s="153">
        <f>'RC-D'!N20</f>
        <v>2788894187.9175706</v>
      </c>
      <c r="O20" s="153">
        <f>'RC-D'!O20</f>
        <v>8662853750.4611092</v>
      </c>
      <c r="P20" s="153">
        <f>'RC-D'!P20</f>
        <v>11394033886.797787</v>
      </c>
      <c r="Q20" s="153">
        <f>'RC-D'!Q20</f>
        <v>20056887637.258896</v>
      </c>
    </row>
    <row r="21" spans="1:17" x14ac:dyDescent="0.2">
      <c r="B21" s="103" t="s">
        <v>270</v>
      </c>
      <c r="C21" s="157">
        <f>'RC-D'!C21</f>
        <v>341863348.39740002</v>
      </c>
      <c r="D21" s="157">
        <f>'RC-D'!D21</f>
        <v>3271676606.4788933</v>
      </c>
      <c r="E21" s="153">
        <f>'RC-D'!E21</f>
        <v>3613539954.8762932</v>
      </c>
      <c r="F21" s="157">
        <f>'RC-D'!F21</f>
        <v>102354521.25999999</v>
      </c>
      <c r="G21" s="157">
        <f>'RC-D'!G21</f>
        <v>943007816.19957495</v>
      </c>
      <c r="H21" s="153">
        <f>'RC-D'!H21</f>
        <v>1045362337.4595749</v>
      </c>
      <c r="I21" s="157">
        <f>'RC-D'!I21</f>
        <v>651456652.29000008</v>
      </c>
      <c r="J21" s="157">
        <f>'RC-D'!J21</f>
        <v>1753464312.551497</v>
      </c>
      <c r="K21" s="153">
        <f>'RC-D'!K21</f>
        <v>2404920964.8414969</v>
      </c>
      <c r="L21" s="157">
        <f>'RC-D'!L21</f>
        <v>279088499.24580002</v>
      </c>
      <c r="M21" s="157">
        <f>'RC-D'!M21</f>
        <v>457118718.861323</v>
      </c>
      <c r="N21" s="153">
        <f>'RC-D'!N21</f>
        <v>736207218.10712302</v>
      </c>
      <c r="O21" s="153">
        <f>'RC-D'!O21</f>
        <v>1374763021.1931999</v>
      </c>
      <c r="P21" s="153">
        <f>'RC-D'!P21</f>
        <v>6425279622.39538</v>
      </c>
      <c r="Q21" s="153">
        <f>'RC-D'!Q21</f>
        <v>7800042643.5885801</v>
      </c>
    </row>
    <row r="22" spans="1:17" x14ac:dyDescent="0.2">
      <c r="B22" s="104" t="s">
        <v>271</v>
      </c>
      <c r="C22" s="158">
        <f>'RC-D'!C22</f>
        <v>8924930548.3699074</v>
      </c>
      <c r="D22" s="158">
        <f>'RC-D'!D22</f>
        <v>10972360705.214962</v>
      </c>
      <c r="E22" s="153">
        <f>'RC-D'!E22</f>
        <v>19897291253.584869</v>
      </c>
      <c r="F22" s="158">
        <f>'RC-D'!F22</f>
        <v>3434803760.5499992</v>
      </c>
      <c r="G22" s="158">
        <f>'RC-D'!G22</f>
        <v>4600360427.5034351</v>
      </c>
      <c r="H22" s="153">
        <f>'RC-D'!H22</f>
        <v>8035164188.0534353</v>
      </c>
      <c r="I22" s="158">
        <f>'RC-D'!I22</f>
        <v>6803652218.0814037</v>
      </c>
      <c r="J22" s="158">
        <f>'RC-D'!J22</f>
        <v>7889072333.9972363</v>
      </c>
      <c r="K22" s="153">
        <f>'RC-D'!K22</f>
        <v>14692724552.07864</v>
      </c>
      <c r="L22" s="158">
        <f>'RC-D'!L22</f>
        <v>3356829457.1281996</v>
      </c>
      <c r="M22" s="158">
        <f>'RC-D'!M22</f>
        <v>1827184343.4354067</v>
      </c>
      <c r="N22" s="153">
        <f>'RC-D'!N22</f>
        <v>5184013800.5636063</v>
      </c>
      <c r="O22" s="153">
        <f>'RC-D'!O22</f>
        <v>22520215984.129509</v>
      </c>
      <c r="P22" s="153">
        <f>'RC-D'!P22</f>
        <v>25288995374.104343</v>
      </c>
      <c r="Q22" s="153">
        <f>'RC-D'!Q22</f>
        <v>47809211358.233856</v>
      </c>
    </row>
    <row r="23" spans="1:17" x14ac:dyDescent="0.2">
      <c r="B23" s="161" t="s">
        <v>26</v>
      </c>
      <c r="C23" s="162">
        <f>'RC-D'!C23</f>
        <v>9623968139.3299065</v>
      </c>
      <c r="D23" s="162">
        <f>'RC-D'!D23</f>
        <v>12054081201.927444</v>
      </c>
      <c r="E23" s="162">
        <f>'RC-D'!E23</f>
        <v>21678049341.257351</v>
      </c>
      <c r="F23" s="162">
        <f>'RC-D'!F23</f>
        <v>3520148609.8399992</v>
      </c>
      <c r="G23" s="162">
        <f>'RC-D'!G23</f>
        <v>4685531625.5253696</v>
      </c>
      <c r="H23" s="162">
        <f>'RC-D'!H23</f>
        <v>8205680235.3653708</v>
      </c>
      <c r="I23" s="162">
        <f>'RC-D'!I23</f>
        <v>7403618676.8529921</v>
      </c>
      <c r="J23" s="162">
        <f>'RC-D'!J23</f>
        <v>8634093571.6588516</v>
      </c>
      <c r="K23" s="162">
        <f>'RC-D'!K23</f>
        <v>16037712248.511845</v>
      </c>
      <c r="L23" s="162">
        <f>'RC-D'!L23</f>
        <v>6041202213.349246</v>
      </c>
      <c r="M23" s="162">
        <f>'RC-D'!M23</f>
        <v>1972270084.6903424</v>
      </c>
      <c r="N23" s="162">
        <f>'RC-D'!N23</f>
        <v>8013472298.0395889</v>
      </c>
      <c r="O23" s="162">
        <f>'RC-D'!O23</f>
        <v>26588937639.372143</v>
      </c>
      <c r="P23" s="162">
        <f>'RC-D'!P23</f>
        <v>27345994047.755314</v>
      </c>
      <c r="Q23" s="162">
        <f>'RC-D'!Q23</f>
        <v>53934931687.127457</v>
      </c>
    </row>
  </sheetData>
  <mergeCells count="7">
    <mergeCell ref="O4:Q4"/>
    <mergeCell ref="A4:A5"/>
    <mergeCell ref="B4:B5"/>
    <mergeCell ref="C4:E4"/>
    <mergeCell ref="F4:H4"/>
    <mergeCell ref="I4:K4"/>
    <mergeCell ref="L4:N4"/>
  </mergeCells>
  <pageMargins left="0.25" right="0.25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AB53"/>
  <sheetViews>
    <sheetView view="pageBreakPreview" zoomScale="130" zoomScaleNormal="115" zoomScaleSheetLayoutView="130" workbookViewId="0">
      <selection activeCell="A3" sqref="A3"/>
    </sheetView>
  </sheetViews>
  <sheetFormatPr defaultColWidth="8.7109375" defaultRowHeight="12.75" x14ac:dyDescent="0.2"/>
  <cols>
    <col min="1" max="1" width="59.7109375" style="112" customWidth="1"/>
    <col min="2" max="2" width="14.42578125" style="112" customWidth="1"/>
    <col min="3" max="4" width="9.85546875" style="112" bestFit="1" customWidth="1"/>
    <col min="5" max="7" width="8.85546875" style="112" bestFit="1" customWidth="1"/>
    <col min="8" max="13" width="8.7109375" style="112"/>
    <col min="14" max="16" width="8.85546875" style="112" bestFit="1" customWidth="1"/>
    <col min="17" max="19" width="9.85546875" style="112" bestFit="1" customWidth="1"/>
    <col min="20" max="28" width="8.85546875" style="112" bestFit="1" customWidth="1"/>
    <col min="29" max="16384" width="8.7109375" style="112"/>
  </cols>
  <sheetData>
    <row r="1" spans="1:28" x14ac:dyDescent="0.2">
      <c r="A1" s="115" t="s">
        <v>221</v>
      </c>
    </row>
    <row r="2" spans="1:28" x14ac:dyDescent="0.2">
      <c r="A2" s="69"/>
    </row>
    <row r="3" spans="1:28" x14ac:dyDescent="0.2">
      <c r="A3" s="69">
        <f>BS!B3</f>
        <v>45382</v>
      </c>
    </row>
    <row r="4" spans="1:28" x14ac:dyDescent="0.2">
      <c r="A4" s="112" t="s">
        <v>272</v>
      </c>
    </row>
    <row r="5" spans="1:28" ht="87" customHeight="1" x14ac:dyDescent="0.2">
      <c r="A5" s="208" t="s">
        <v>220</v>
      </c>
      <c r="B5" s="209" t="s">
        <v>193</v>
      </c>
      <c r="C5" s="209"/>
      <c r="D5" s="209"/>
      <c r="E5" s="209" t="s">
        <v>194</v>
      </c>
      <c r="F5" s="209"/>
      <c r="G5" s="209"/>
      <c r="H5" s="209" t="s">
        <v>195</v>
      </c>
      <c r="I5" s="209"/>
      <c r="J5" s="209"/>
      <c r="K5" s="209" t="s">
        <v>196</v>
      </c>
      <c r="L5" s="209"/>
      <c r="M5" s="209"/>
      <c r="N5" s="209" t="s">
        <v>197</v>
      </c>
      <c r="O5" s="209"/>
      <c r="P5" s="209"/>
      <c r="Q5" s="207" t="s">
        <v>198</v>
      </c>
      <c r="R5" s="207"/>
      <c r="S5" s="207"/>
      <c r="T5" s="207" t="s">
        <v>199</v>
      </c>
      <c r="U5" s="207"/>
      <c r="V5" s="207"/>
      <c r="W5" s="207" t="s">
        <v>200</v>
      </c>
      <c r="X5" s="207"/>
      <c r="Y5" s="207"/>
      <c r="Z5" s="207" t="s">
        <v>201</v>
      </c>
      <c r="AA5" s="207"/>
      <c r="AB5" s="207"/>
    </row>
    <row r="6" spans="1:28" x14ac:dyDescent="0.2">
      <c r="A6" s="208"/>
      <c r="B6" s="113" t="s">
        <v>22</v>
      </c>
      <c r="C6" s="113" t="s">
        <v>23</v>
      </c>
      <c r="D6" s="113" t="s">
        <v>72</v>
      </c>
      <c r="E6" s="113" t="s">
        <v>22</v>
      </c>
      <c r="F6" s="113" t="s">
        <v>23</v>
      </c>
      <c r="G6" s="113" t="s">
        <v>72</v>
      </c>
      <c r="H6" s="113" t="s">
        <v>22</v>
      </c>
      <c r="I6" s="113" t="s">
        <v>23</v>
      </c>
      <c r="J6" s="113" t="s">
        <v>72</v>
      </c>
      <c r="K6" s="113" t="s">
        <v>22</v>
      </c>
      <c r="L6" s="113" t="s">
        <v>23</v>
      </c>
      <c r="M6" s="113" t="s">
        <v>72</v>
      </c>
      <c r="N6" s="113" t="s">
        <v>22</v>
      </c>
      <c r="O6" s="113" t="s">
        <v>23</v>
      </c>
      <c r="P6" s="113" t="s">
        <v>72</v>
      </c>
      <c r="Q6" s="113" t="s">
        <v>22</v>
      </c>
      <c r="R6" s="113" t="s">
        <v>23</v>
      </c>
      <c r="S6" s="113" t="s">
        <v>72</v>
      </c>
      <c r="T6" s="113" t="s">
        <v>22</v>
      </c>
      <c r="U6" s="113" t="s">
        <v>23</v>
      </c>
      <c r="V6" s="113" t="s">
        <v>72</v>
      </c>
      <c r="W6" s="113" t="s">
        <v>22</v>
      </c>
      <c r="X6" s="113" t="s">
        <v>23</v>
      </c>
      <c r="Y6" s="113" t="s">
        <v>72</v>
      </c>
      <c r="Z6" s="113" t="s">
        <v>22</v>
      </c>
      <c r="AA6" s="113" t="s">
        <v>23</v>
      </c>
      <c r="AB6" s="113" t="s">
        <v>72</v>
      </c>
    </row>
    <row r="7" spans="1:28" x14ac:dyDescent="0.2">
      <c r="A7" s="108" t="s">
        <v>275</v>
      </c>
      <c r="B7" s="163">
        <v>44959775.829999998</v>
      </c>
      <c r="C7" s="163">
        <v>44757053.690000005</v>
      </c>
      <c r="D7" s="163">
        <v>89716829.519999996</v>
      </c>
      <c r="E7" s="164">
        <v>590783.13</v>
      </c>
      <c r="F7" s="164">
        <v>204892.48466824999</v>
      </c>
      <c r="G7" s="164">
        <v>795675.61466825998</v>
      </c>
      <c r="H7" s="114">
        <v>9.5000000000000001E-2</v>
      </c>
      <c r="I7" s="110">
        <v>7.6529251509071528E-2</v>
      </c>
      <c r="J7" s="114">
        <v>8.5849099999999998E-2</v>
      </c>
      <c r="K7" s="111">
        <v>13.2</v>
      </c>
      <c r="L7" s="111">
        <v>10.472518340484427</v>
      </c>
      <c r="M7" s="111">
        <v>11.848699999999999</v>
      </c>
      <c r="N7" s="167">
        <v>0</v>
      </c>
      <c r="O7" s="167">
        <v>0</v>
      </c>
      <c r="P7" s="167">
        <v>0</v>
      </c>
      <c r="Q7" s="167">
        <v>44959775.829999998</v>
      </c>
      <c r="R7" s="167">
        <v>44757053.690000005</v>
      </c>
      <c r="S7" s="167">
        <v>89716829.519999996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</row>
    <row r="8" spans="1:28" x14ac:dyDescent="0.2">
      <c r="A8" s="107" t="s">
        <v>92</v>
      </c>
      <c r="B8" s="163">
        <v>34180393.2282601</v>
      </c>
      <c r="C8" s="163">
        <v>28832603.194083497</v>
      </c>
      <c r="D8" s="163">
        <v>63012996.422343604</v>
      </c>
      <c r="E8" s="164">
        <v>204391.53134064001</v>
      </c>
      <c r="F8" s="164">
        <v>297399.33240999997</v>
      </c>
      <c r="G8" s="164">
        <v>501790.86375064001</v>
      </c>
      <c r="H8" s="114">
        <v>0.119642</v>
      </c>
      <c r="I8" s="110">
        <v>8.8408943591547828E-2</v>
      </c>
      <c r="J8" s="114">
        <v>0.1053</v>
      </c>
      <c r="K8" s="111">
        <v>57.489600000000003</v>
      </c>
      <c r="L8" s="111">
        <v>57.450406666210199</v>
      </c>
      <c r="M8" s="111">
        <v>57.471600000000002</v>
      </c>
      <c r="N8" s="167">
        <v>193980.99</v>
      </c>
      <c r="O8" s="167">
        <v>0</v>
      </c>
      <c r="P8" s="167">
        <v>193980.99</v>
      </c>
      <c r="Q8" s="167">
        <v>33668956.272160098</v>
      </c>
      <c r="R8" s="167">
        <v>28832260.452383496</v>
      </c>
      <c r="S8" s="167">
        <v>62501216.724543601</v>
      </c>
      <c r="T8" s="167">
        <v>317340.0661</v>
      </c>
      <c r="U8" s="167">
        <v>0</v>
      </c>
      <c r="V8" s="167">
        <v>317340.0661</v>
      </c>
      <c r="W8" s="167">
        <v>194096.88999999998</v>
      </c>
      <c r="X8" s="167">
        <v>342.74169999999998</v>
      </c>
      <c r="Y8" s="167">
        <v>194439.6317</v>
      </c>
      <c r="Z8" s="167">
        <v>0</v>
      </c>
      <c r="AA8" s="167">
        <v>0</v>
      </c>
      <c r="AB8" s="167">
        <v>0</v>
      </c>
    </row>
    <row r="9" spans="1:28" x14ac:dyDescent="0.2">
      <c r="A9" s="107" t="s">
        <v>93</v>
      </c>
      <c r="B9" s="163">
        <v>580392405.04957998</v>
      </c>
      <c r="C9" s="163">
        <v>63205535.247163363</v>
      </c>
      <c r="D9" s="163">
        <v>643597940.29674304</v>
      </c>
      <c r="E9" s="164">
        <v>2969594.8336548898</v>
      </c>
      <c r="F9" s="164">
        <v>492909.70015597</v>
      </c>
      <c r="G9" s="164">
        <v>3462504.5338108493</v>
      </c>
      <c r="H9" s="114">
        <v>0.12972500000000001</v>
      </c>
      <c r="I9" s="110">
        <v>7.7093212584680562E-2</v>
      </c>
      <c r="J9" s="114">
        <v>0.124533</v>
      </c>
      <c r="K9" s="111">
        <v>24.832100000000001</v>
      </c>
      <c r="L9" s="111">
        <v>23.747996452473764</v>
      </c>
      <c r="M9" s="111">
        <v>24.7254</v>
      </c>
      <c r="N9" s="167">
        <v>869939.48300000001</v>
      </c>
      <c r="O9" s="167">
        <v>511810.55019999994</v>
      </c>
      <c r="P9" s="167">
        <v>1381750.0331999999</v>
      </c>
      <c r="Q9" s="167">
        <v>578325776.41468</v>
      </c>
      <c r="R9" s="167">
        <v>62355955.564263359</v>
      </c>
      <c r="S9" s="167">
        <v>640681731.97894299</v>
      </c>
      <c r="T9" s="167">
        <v>438793.21189999999</v>
      </c>
      <c r="U9" s="167">
        <v>0</v>
      </c>
      <c r="V9" s="167">
        <v>438793.21189999999</v>
      </c>
      <c r="W9" s="167">
        <v>1627835.423</v>
      </c>
      <c r="X9" s="167">
        <v>790196.33289999992</v>
      </c>
      <c r="Y9" s="167">
        <v>2418031.7559000002</v>
      </c>
      <c r="Z9" s="167">
        <v>0</v>
      </c>
      <c r="AA9" s="167">
        <v>59383.35</v>
      </c>
      <c r="AB9" s="167">
        <v>59383.35</v>
      </c>
    </row>
    <row r="10" spans="1:28" x14ac:dyDescent="0.2">
      <c r="A10" s="107" t="s">
        <v>202</v>
      </c>
      <c r="B10" s="163">
        <v>215359660.723452</v>
      </c>
      <c r="C10" s="163">
        <v>3188407.6423365902</v>
      </c>
      <c r="D10" s="163">
        <v>218548068.36578801</v>
      </c>
      <c r="E10" s="164">
        <v>1046241.0851999801</v>
      </c>
      <c r="F10" s="164">
        <v>35524.986499999999</v>
      </c>
      <c r="G10" s="164">
        <v>1081766.0716999799</v>
      </c>
      <c r="H10" s="114">
        <v>0.146422</v>
      </c>
      <c r="I10" s="110">
        <v>0.108345</v>
      </c>
      <c r="J10" s="114">
        <v>0.145866</v>
      </c>
      <c r="K10" s="111">
        <v>24.419899999999998</v>
      </c>
      <c r="L10" s="111">
        <v>53.980800000000002</v>
      </c>
      <c r="M10" s="111">
        <v>24.847300000000001</v>
      </c>
      <c r="N10" s="167">
        <v>316429.14</v>
      </c>
      <c r="O10" s="167">
        <v>23629.372500000001</v>
      </c>
      <c r="P10" s="167">
        <v>340058.51250000001</v>
      </c>
      <c r="Q10" s="167">
        <v>214923919.19345203</v>
      </c>
      <c r="R10" s="167">
        <v>3164778.2698365902</v>
      </c>
      <c r="S10" s="167">
        <v>218088697.46328804</v>
      </c>
      <c r="T10" s="167">
        <v>10517.64</v>
      </c>
      <c r="U10" s="167">
        <v>0</v>
      </c>
      <c r="V10" s="167">
        <v>10517.64</v>
      </c>
      <c r="W10" s="167">
        <v>425223.89</v>
      </c>
      <c r="X10" s="167">
        <v>23629.372500000001</v>
      </c>
      <c r="Y10" s="167">
        <v>448853.26250000001</v>
      </c>
      <c r="Z10" s="167">
        <v>0</v>
      </c>
      <c r="AA10" s="167">
        <v>0</v>
      </c>
      <c r="AB10" s="167">
        <v>0</v>
      </c>
    </row>
    <row r="11" spans="1:28" x14ac:dyDescent="0.2">
      <c r="A11" s="107" t="s">
        <v>94</v>
      </c>
      <c r="B11" s="163">
        <v>229588985.78198951</v>
      </c>
      <c r="C11" s="163">
        <v>2682568682.067265</v>
      </c>
      <c r="D11" s="163">
        <v>2912157667.8492556</v>
      </c>
      <c r="E11" s="164">
        <v>16881596.61133917</v>
      </c>
      <c r="F11" s="164">
        <v>26448335.462665707</v>
      </c>
      <c r="G11" s="164">
        <v>43329932.074004844</v>
      </c>
      <c r="H11" s="114">
        <v>0.116268</v>
      </c>
      <c r="I11" s="110">
        <v>0.10337043918989457</v>
      </c>
      <c r="J11" s="114">
        <v>0.10435999999999999</v>
      </c>
      <c r="K11" s="111">
        <v>48.409799999999997</v>
      </c>
      <c r="L11" s="111">
        <v>39.785565073511272</v>
      </c>
      <c r="M11" s="111">
        <v>40.4512</v>
      </c>
      <c r="N11" s="167">
        <v>2938138.5296</v>
      </c>
      <c r="O11" s="167">
        <v>43121295.104762003</v>
      </c>
      <c r="P11" s="167">
        <v>46059433.634361997</v>
      </c>
      <c r="Q11" s="167">
        <v>181076109.45850611</v>
      </c>
      <c r="R11" s="167">
        <v>2444322757.4471931</v>
      </c>
      <c r="S11" s="167">
        <v>2625398866.9057002</v>
      </c>
      <c r="T11" s="167">
        <v>10310525.9164</v>
      </c>
      <c r="U11" s="167">
        <v>167928946.19373399</v>
      </c>
      <c r="V11" s="167">
        <v>178239472.11013404</v>
      </c>
      <c r="W11" s="167">
        <v>38202350.4070834</v>
      </c>
      <c r="X11" s="167">
        <v>52970772.176037803</v>
      </c>
      <c r="Y11" s="167">
        <v>91173122.583121195</v>
      </c>
      <c r="Z11" s="167">
        <v>0</v>
      </c>
      <c r="AA11" s="167">
        <v>17346206.250300001</v>
      </c>
      <c r="AB11" s="167">
        <v>17346206.250300001</v>
      </c>
    </row>
    <row r="12" spans="1:28" x14ac:dyDescent="0.2">
      <c r="A12" s="107" t="s">
        <v>95</v>
      </c>
      <c r="B12" s="163">
        <v>524234601.75956547</v>
      </c>
      <c r="C12" s="163">
        <v>2267268328.139029</v>
      </c>
      <c r="D12" s="163">
        <v>2791502929.8985982</v>
      </c>
      <c r="E12" s="164">
        <v>8142808.7166891079</v>
      </c>
      <c r="F12" s="164">
        <v>16132743.861967716</v>
      </c>
      <c r="G12" s="164">
        <v>24275552.578556836</v>
      </c>
      <c r="H12" s="114">
        <v>0.12728300000000001</v>
      </c>
      <c r="I12" s="110">
        <v>8.5691745150223639E-2</v>
      </c>
      <c r="J12" s="114">
        <v>9.3396900000000005E-2</v>
      </c>
      <c r="K12" s="111">
        <v>94.573999999999998</v>
      </c>
      <c r="L12" s="111">
        <v>119.83842070679515</v>
      </c>
      <c r="M12" s="111">
        <v>115.13500000000001</v>
      </c>
      <c r="N12" s="167">
        <v>19106044.511</v>
      </c>
      <c r="O12" s="167">
        <v>39883309.351790003</v>
      </c>
      <c r="P12" s="167">
        <v>58989353.862690002</v>
      </c>
      <c r="Q12" s="167">
        <v>474629385.19666547</v>
      </c>
      <c r="R12" s="167">
        <v>2064842827.5101607</v>
      </c>
      <c r="S12" s="167">
        <v>2539472212.7068295</v>
      </c>
      <c r="T12" s="167">
        <v>28684808.817799993</v>
      </c>
      <c r="U12" s="167">
        <v>142977522.42116353</v>
      </c>
      <c r="V12" s="167">
        <v>171662331.23896357</v>
      </c>
      <c r="W12" s="167">
        <v>20920407.745099999</v>
      </c>
      <c r="X12" s="167">
        <v>57649801.648954988</v>
      </c>
      <c r="Y12" s="167">
        <v>78570209.394055009</v>
      </c>
      <c r="Z12" s="167">
        <v>0</v>
      </c>
      <c r="AA12" s="167">
        <v>1798176.5587499999</v>
      </c>
      <c r="AB12" s="167">
        <v>1798176.5587499999</v>
      </c>
    </row>
    <row r="13" spans="1:28" x14ac:dyDescent="0.2">
      <c r="A13" s="107" t="s">
        <v>96</v>
      </c>
      <c r="B13" s="163">
        <v>427889491.5445292</v>
      </c>
      <c r="C13" s="163">
        <v>505955321.00045651</v>
      </c>
      <c r="D13" s="163">
        <v>933844812.54498518</v>
      </c>
      <c r="E13" s="164">
        <v>21286109.10995692</v>
      </c>
      <c r="F13" s="164">
        <v>8514131.1542783901</v>
      </c>
      <c r="G13" s="164">
        <v>29800240.264335331</v>
      </c>
      <c r="H13" s="114">
        <v>0.14163600000000001</v>
      </c>
      <c r="I13" s="110">
        <v>9.5672495043829353E-2</v>
      </c>
      <c r="J13" s="114">
        <v>0.11650199999999999</v>
      </c>
      <c r="K13" s="111">
        <v>38.167700000000004</v>
      </c>
      <c r="L13" s="111">
        <v>48.739371608773489</v>
      </c>
      <c r="M13" s="111">
        <v>43.956499999999998</v>
      </c>
      <c r="N13" s="167">
        <v>24031833.567900002</v>
      </c>
      <c r="O13" s="167">
        <v>12292934.091049999</v>
      </c>
      <c r="P13" s="167">
        <v>36324767.659050003</v>
      </c>
      <c r="Q13" s="167">
        <v>377099429.08132923</v>
      </c>
      <c r="R13" s="167">
        <v>437840578.35890651</v>
      </c>
      <c r="S13" s="167">
        <v>814940007.44023514</v>
      </c>
      <c r="T13" s="167">
        <v>16407786.126</v>
      </c>
      <c r="U13" s="167">
        <v>49680190.9366</v>
      </c>
      <c r="V13" s="167">
        <v>66087977.062699996</v>
      </c>
      <c r="W13" s="167">
        <v>34348039.401200004</v>
      </c>
      <c r="X13" s="167">
        <v>18434551.704950001</v>
      </c>
      <c r="Y13" s="167">
        <v>52782591.10605</v>
      </c>
      <c r="Z13" s="167">
        <v>34236.936000000002</v>
      </c>
      <c r="AA13" s="167">
        <v>0</v>
      </c>
      <c r="AB13" s="167">
        <v>34236.936000000002</v>
      </c>
    </row>
    <row r="14" spans="1:28" x14ac:dyDescent="0.2">
      <c r="A14" s="107" t="s">
        <v>97</v>
      </c>
      <c r="B14" s="163">
        <v>550505376.76623535</v>
      </c>
      <c r="C14" s="163">
        <v>1475742126.900547</v>
      </c>
      <c r="D14" s="163">
        <v>2026247503.6667812</v>
      </c>
      <c r="E14" s="164">
        <v>12915949.927244911</v>
      </c>
      <c r="F14" s="164">
        <v>13195457.503690898</v>
      </c>
      <c r="G14" s="164">
        <v>26111407.4309358</v>
      </c>
      <c r="H14" s="114">
        <v>0.128495</v>
      </c>
      <c r="I14" s="110">
        <v>0.10853459141091053</v>
      </c>
      <c r="J14" s="114">
        <v>0.113972</v>
      </c>
      <c r="K14" s="111">
        <v>64.421099999999996</v>
      </c>
      <c r="L14" s="111">
        <v>72.965765803857977</v>
      </c>
      <c r="M14" s="111">
        <v>70.637799999999999</v>
      </c>
      <c r="N14" s="167">
        <v>5262972.5427334309</v>
      </c>
      <c r="O14" s="167">
        <v>26512171.405767001</v>
      </c>
      <c r="P14" s="167">
        <v>31775143.948500421</v>
      </c>
      <c r="Q14" s="167">
        <v>462257702.4324019</v>
      </c>
      <c r="R14" s="167">
        <v>1417687661.0001171</v>
      </c>
      <c r="S14" s="167">
        <v>1879945363.4325178</v>
      </c>
      <c r="T14" s="167">
        <v>70105609.259100005</v>
      </c>
      <c r="U14" s="167">
        <v>20900271.822802983</v>
      </c>
      <c r="V14" s="167">
        <v>91005881.081902981</v>
      </c>
      <c r="W14" s="167">
        <v>18142065.074733432</v>
      </c>
      <c r="X14" s="167">
        <v>37154194.077627003</v>
      </c>
      <c r="Y14" s="167">
        <v>55296259.152360424</v>
      </c>
      <c r="Z14" s="167">
        <v>0</v>
      </c>
      <c r="AA14" s="167">
        <v>0</v>
      </c>
      <c r="AB14" s="167">
        <v>0</v>
      </c>
    </row>
    <row r="15" spans="1:28" x14ac:dyDescent="0.2">
      <c r="A15" s="107" t="s">
        <v>203</v>
      </c>
      <c r="B15" s="163">
        <v>1143529028.3966532</v>
      </c>
      <c r="C15" s="163">
        <v>646811741.19031811</v>
      </c>
      <c r="D15" s="163">
        <v>1790340769.5869725</v>
      </c>
      <c r="E15" s="164">
        <v>12108251.695007689</v>
      </c>
      <c r="F15" s="164">
        <v>6117570.7914189911</v>
      </c>
      <c r="G15" s="164">
        <v>18225822.48642667</v>
      </c>
      <c r="H15" s="114">
        <v>0.12722800000000001</v>
      </c>
      <c r="I15" s="110">
        <v>8.1672445188127288E-2</v>
      </c>
      <c r="J15" s="114">
        <v>0.111304</v>
      </c>
      <c r="K15" s="111">
        <v>54.262300000000003</v>
      </c>
      <c r="L15" s="111">
        <v>69.337064580654655</v>
      </c>
      <c r="M15" s="111">
        <v>59.569499999999998</v>
      </c>
      <c r="N15" s="167">
        <v>15643331.869000001</v>
      </c>
      <c r="O15" s="167">
        <v>33968065.303828649</v>
      </c>
      <c r="P15" s="167">
        <v>49611397.172828645</v>
      </c>
      <c r="Q15" s="167">
        <v>1111087435.1318533</v>
      </c>
      <c r="R15" s="167">
        <v>619749030.13872242</v>
      </c>
      <c r="S15" s="167">
        <v>1730836465.270577</v>
      </c>
      <c r="T15" s="167">
        <v>18947443.926400002</v>
      </c>
      <c r="U15" s="167">
        <v>13197149.869999999</v>
      </c>
      <c r="V15" s="167">
        <v>32144593.796400003</v>
      </c>
      <c r="W15" s="167">
        <v>12769640.838100001</v>
      </c>
      <c r="X15" s="167">
        <v>13427418.052395651</v>
      </c>
      <c r="Y15" s="167">
        <v>26197058.890495654</v>
      </c>
      <c r="Z15" s="167">
        <v>724508.50030000007</v>
      </c>
      <c r="AA15" s="167">
        <v>438143.12919999997</v>
      </c>
      <c r="AB15" s="167">
        <v>1162651.6295</v>
      </c>
    </row>
    <row r="16" spans="1:28" x14ac:dyDescent="0.2">
      <c r="A16" s="107" t="s">
        <v>98</v>
      </c>
      <c r="B16" s="163">
        <v>812016854.30523431</v>
      </c>
      <c r="C16" s="163">
        <v>796101416.0879513</v>
      </c>
      <c r="D16" s="163">
        <v>1608118270.3931859</v>
      </c>
      <c r="E16" s="164">
        <v>17286809.196800411</v>
      </c>
      <c r="F16" s="164">
        <v>32019750.778885722</v>
      </c>
      <c r="G16" s="164">
        <v>49306559.975686125</v>
      </c>
      <c r="H16" s="114">
        <v>0.12595300000000001</v>
      </c>
      <c r="I16" s="110">
        <v>9.3217265651077574E-2</v>
      </c>
      <c r="J16" s="114">
        <v>0.109731</v>
      </c>
      <c r="K16" s="111">
        <v>54.227200000000003</v>
      </c>
      <c r="L16" s="111">
        <v>69.704921986894007</v>
      </c>
      <c r="M16" s="111">
        <v>61.919699999999999</v>
      </c>
      <c r="N16" s="167">
        <v>11802976.6132</v>
      </c>
      <c r="O16" s="167">
        <v>22464562.727964003</v>
      </c>
      <c r="P16" s="167">
        <v>34267539.341164</v>
      </c>
      <c r="Q16" s="167">
        <v>723745127.16865814</v>
      </c>
      <c r="R16" s="167">
        <v>592442279.06006861</v>
      </c>
      <c r="S16" s="167">
        <v>1316187406.2287271</v>
      </c>
      <c r="T16" s="167">
        <v>67763640.984199986</v>
      </c>
      <c r="U16" s="167">
        <v>170069658.96049988</v>
      </c>
      <c r="V16" s="167">
        <v>237833299.9445999</v>
      </c>
      <c r="W16" s="167">
        <v>20458593.537776183</v>
      </c>
      <c r="X16" s="167">
        <v>33589478.067382865</v>
      </c>
      <c r="Y16" s="167">
        <v>54048071.605259046</v>
      </c>
      <c r="Z16" s="167">
        <v>49492.614600000001</v>
      </c>
      <c r="AA16" s="167">
        <v>0</v>
      </c>
      <c r="AB16" s="167">
        <v>49492.614600000001</v>
      </c>
    </row>
    <row r="17" spans="1:28" x14ac:dyDescent="0.2">
      <c r="A17" s="107" t="s">
        <v>204</v>
      </c>
      <c r="B17" s="163">
        <v>227813629.61265358</v>
      </c>
      <c r="C17" s="163">
        <v>339090094.29419512</v>
      </c>
      <c r="D17" s="163">
        <v>566903723.90684891</v>
      </c>
      <c r="E17" s="164">
        <v>2517854.584599629</v>
      </c>
      <c r="F17" s="164">
        <v>2077232.8486387199</v>
      </c>
      <c r="G17" s="164">
        <v>4595087.4332383499</v>
      </c>
      <c r="H17" s="114">
        <v>0.12846099999999999</v>
      </c>
      <c r="I17" s="110">
        <v>7.6956711732137903E-2</v>
      </c>
      <c r="J17" s="114">
        <v>9.7622899999999999E-2</v>
      </c>
      <c r="K17" s="111">
        <v>55.518900000000002</v>
      </c>
      <c r="L17" s="111">
        <v>63.520480038835828</v>
      </c>
      <c r="M17" s="111">
        <v>60.309600000000003</v>
      </c>
      <c r="N17" s="167">
        <v>3081389.6393999998</v>
      </c>
      <c r="O17" s="167">
        <v>1763020.0266999998</v>
      </c>
      <c r="P17" s="167">
        <v>4844409.6660000002</v>
      </c>
      <c r="Q17" s="167">
        <v>217849663.85725358</v>
      </c>
      <c r="R17" s="167">
        <v>332399812.58419514</v>
      </c>
      <c r="S17" s="167">
        <v>550249476.44144893</v>
      </c>
      <c r="T17" s="167">
        <v>6445521.5978999995</v>
      </c>
      <c r="U17" s="167">
        <v>2866422.2485999996</v>
      </c>
      <c r="V17" s="167">
        <v>9311943.8464000002</v>
      </c>
      <c r="W17" s="167">
        <v>3495355.5993999997</v>
      </c>
      <c r="X17" s="167">
        <v>3823859.4614000004</v>
      </c>
      <c r="Y17" s="167">
        <v>7319215.0609000009</v>
      </c>
      <c r="Z17" s="167">
        <v>23088.558099999998</v>
      </c>
      <c r="AA17" s="167">
        <v>0</v>
      </c>
      <c r="AB17" s="167">
        <v>23088.558099999998</v>
      </c>
    </row>
    <row r="18" spans="1:28" x14ac:dyDescent="0.2">
      <c r="A18" s="107" t="s">
        <v>205</v>
      </c>
      <c r="B18" s="163">
        <v>223094159.8920323</v>
      </c>
      <c r="C18" s="163">
        <v>351319439.27800447</v>
      </c>
      <c r="D18" s="163">
        <v>574413599.17003703</v>
      </c>
      <c r="E18" s="164">
        <v>4130228.4555414305</v>
      </c>
      <c r="F18" s="164">
        <v>1472140.1716971002</v>
      </c>
      <c r="G18" s="164">
        <v>5602368.6272385288</v>
      </c>
      <c r="H18" s="114">
        <v>0.14089099999999999</v>
      </c>
      <c r="I18" s="110">
        <v>8.2969506387921388E-2</v>
      </c>
      <c r="J18" s="114">
        <v>0.105464</v>
      </c>
      <c r="K18" s="111">
        <v>49.114800000000002</v>
      </c>
      <c r="L18" s="111">
        <v>55.943814078004024</v>
      </c>
      <c r="M18" s="111">
        <v>53.290999999999997</v>
      </c>
      <c r="N18" s="167">
        <v>2367738.0290000001</v>
      </c>
      <c r="O18" s="167">
        <v>1122918.6650999999</v>
      </c>
      <c r="P18" s="167">
        <v>3490656.6940999995</v>
      </c>
      <c r="Q18" s="167">
        <v>202024270.3511323</v>
      </c>
      <c r="R18" s="167">
        <v>338576743.32710445</v>
      </c>
      <c r="S18" s="167">
        <v>540601013.67823696</v>
      </c>
      <c r="T18" s="167">
        <v>17954051.176100001</v>
      </c>
      <c r="U18" s="167">
        <v>10750027.924699999</v>
      </c>
      <c r="V18" s="167">
        <v>28704079.100799996</v>
      </c>
      <c r="W18" s="167">
        <v>3081922.5290000001</v>
      </c>
      <c r="X18" s="167">
        <v>1992668.0262</v>
      </c>
      <c r="Y18" s="167">
        <v>5074590.5551999994</v>
      </c>
      <c r="Z18" s="167">
        <v>33915.835800000001</v>
      </c>
      <c r="AA18" s="167">
        <v>0</v>
      </c>
      <c r="AB18" s="167">
        <v>33915.835800000001</v>
      </c>
    </row>
    <row r="19" spans="1:28" x14ac:dyDescent="0.2">
      <c r="A19" s="107" t="s">
        <v>99</v>
      </c>
      <c r="B19" s="163">
        <v>938406128.99621499</v>
      </c>
      <c r="C19" s="163">
        <v>1070688808.0701789</v>
      </c>
      <c r="D19" s="163">
        <v>2009094937.066395</v>
      </c>
      <c r="E19" s="164">
        <v>20402225.494581677</v>
      </c>
      <c r="F19" s="164">
        <v>19464279.870929349</v>
      </c>
      <c r="G19" s="164">
        <v>39866505.36551103</v>
      </c>
      <c r="H19" s="114">
        <v>0.13342599999999999</v>
      </c>
      <c r="I19" s="110">
        <v>7.9137288701084857E-2</v>
      </c>
      <c r="J19" s="114">
        <v>0.104517</v>
      </c>
      <c r="K19" s="111">
        <v>55.904699999999998</v>
      </c>
      <c r="L19" s="111">
        <v>69.438940599705006</v>
      </c>
      <c r="M19" s="111">
        <v>63.110700000000001</v>
      </c>
      <c r="N19" s="167">
        <v>19515844.180700004</v>
      </c>
      <c r="O19" s="167">
        <v>43007248.399254911</v>
      </c>
      <c r="P19" s="167">
        <v>62523092.5799549</v>
      </c>
      <c r="Q19" s="167">
        <v>871905570.99261498</v>
      </c>
      <c r="R19" s="167">
        <v>991910368.15195394</v>
      </c>
      <c r="S19" s="167">
        <v>1863815939.1446702</v>
      </c>
      <c r="T19" s="167">
        <v>38052200.006700002</v>
      </c>
      <c r="U19" s="167">
        <v>26677521.86947</v>
      </c>
      <c r="V19" s="167">
        <v>64729721.876170002</v>
      </c>
      <c r="W19" s="167">
        <v>28311362.620099999</v>
      </c>
      <c r="X19" s="167">
        <v>50820779.9386549</v>
      </c>
      <c r="Y19" s="167">
        <v>79132142.558654904</v>
      </c>
      <c r="Z19" s="167">
        <v>136995.3768</v>
      </c>
      <c r="AA19" s="167">
        <v>1280138.1100999999</v>
      </c>
      <c r="AB19" s="167">
        <v>1417133.4868999999</v>
      </c>
    </row>
    <row r="20" spans="1:28" x14ac:dyDescent="0.2">
      <c r="A20" s="107" t="s">
        <v>100</v>
      </c>
      <c r="B20" s="163">
        <v>425506684.67719251</v>
      </c>
      <c r="C20" s="163">
        <v>366592367.56008118</v>
      </c>
      <c r="D20" s="163">
        <v>792099052.23727393</v>
      </c>
      <c r="E20" s="164">
        <v>9065958.5807230696</v>
      </c>
      <c r="F20" s="164">
        <v>5018062.0384693202</v>
      </c>
      <c r="G20" s="164">
        <v>14084020.61919239</v>
      </c>
      <c r="H20" s="114">
        <v>0.12953700000000001</v>
      </c>
      <c r="I20" s="110">
        <v>8.0414723988478404E-2</v>
      </c>
      <c r="J20" s="114">
        <v>0.106826</v>
      </c>
      <c r="K20" s="111">
        <v>70.999600000000001</v>
      </c>
      <c r="L20" s="111">
        <v>69.400311299575037</v>
      </c>
      <c r="M20" s="111">
        <v>70.262799999999999</v>
      </c>
      <c r="N20" s="167">
        <v>5812589.8692540005</v>
      </c>
      <c r="O20" s="167">
        <v>5571878.5582999997</v>
      </c>
      <c r="P20" s="167">
        <v>11384468.427453998</v>
      </c>
      <c r="Q20" s="167">
        <v>388352899.24308765</v>
      </c>
      <c r="R20" s="167">
        <v>302209581.73388058</v>
      </c>
      <c r="S20" s="167">
        <v>690562480.97686851</v>
      </c>
      <c r="T20" s="167">
        <v>19643737.065000001</v>
      </c>
      <c r="U20" s="167">
        <v>47545898.086759999</v>
      </c>
      <c r="V20" s="167">
        <v>67189635.151760012</v>
      </c>
      <c r="W20" s="167">
        <v>17508450.999204889</v>
      </c>
      <c r="X20" s="167">
        <v>16836887.739440612</v>
      </c>
      <c r="Y20" s="167">
        <v>34345338.738745503</v>
      </c>
      <c r="Z20" s="167">
        <v>1597.3698999999999</v>
      </c>
      <c r="AA20" s="167">
        <v>0</v>
      </c>
      <c r="AB20" s="167">
        <v>1597.3698999999999</v>
      </c>
    </row>
    <row r="21" spans="1:28" x14ac:dyDescent="0.2">
      <c r="A21" s="107" t="s">
        <v>101</v>
      </c>
      <c r="B21" s="163">
        <v>703353289.21275127</v>
      </c>
      <c r="C21" s="163">
        <v>2313669087.4256406</v>
      </c>
      <c r="D21" s="163">
        <v>3017022376.6383972</v>
      </c>
      <c r="E21" s="164">
        <v>11333641.680253111</v>
      </c>
      <c r="F21" s="164">
        <v>32494835.969547622</v>
      </c>
      <c r="G21" s="164">
        <v>43828477.649800733</v>
      </c>
      <c r="H21" s="114">
        <v>0.13253999999999999</v>
      </c>
      <c r="I21" s="110">
        <v>8.7147913714847772E-2</v>
      </c>
      <c r="J21" s="114">
        <v>9.74193E-2</v>
      </c>
      <c r="K21" s="111">
        <v>109.931</v>
      </c>
      <c r="L21" s="111">
        <v>123.0021509630254</v>
      </c>
      <c r="M21" s="111">
        <v>120.035</v>
      </c>
      <c r="N21" s="167">
        <v>21079446.47849999</v>
      </c>
      <c r="O21" s="167">
        <v>43478240.809736997</v>
      </c>
      <c r="P21" s="167">
        <v>64557687.288236991</v>
      </c>
      <c r="Q21" s="167">
        <v>642054731.46325135</v>
      </c>
      <c r="R21" s="167">
        <v>1976487869.6060648</v>
      </c>
      <c r="S21" s="167">
        <v>2618542601.0693216</v>
      </c>
      <c r="T21" s="167">
        <v>43334960.923099995</v>
      </c>
      <c r="U21" s="167">
        <v>224424893.75827771</v>
      </c>
      <c r="V21" s="167">
        <v>267759854.68137762</v>
      </c>
      <c r="W21" s="167">
        <v>17628002.791999992</v>
      </c>
      <c r="X21" s="167">
        <v>111568131.69271201</v>
      </c>
      <c r="Y21" s="167">
        <v>129196134.484712</v>
      </c>
      <c r="Z21" s="167">
        <v>335594.0344</v>
      </c>
      <c r="AA21" s="167">
        <v>1188192.3685860001</v>
      </c>
      <c r="AB21" s="167">
        <v>1523786.4029860001</v>
      </c>
    </row>
    <row r="22" spans="1:28" x14ac:dyDescent="0.2">
      <c r="A22" s="107" t="s">
        <v>102</v>
      </c>
      <c r="B22" s="163">
        <v>297626466.79272997</v>
      </c>
      <c r="C22" s="163">
        <v>450907109.00396144</v>
      </c>
      <c r="D22" s="163">
        <v>748533575.79669166</v>
      </c>
      <c r="E22" s="164">
        <v>4778816.8282052204</v>
      </c>
      <c r="F22" s="164">
        <v>4070746.9203335801</v>
      </c>
      <c r="G22" s="164">
        <v>8849563.7485388014</v>
      </c>
      <c r="H22" s="114">
        <v>0.12659000000000001</v>
      </c>
      <c r="I22" s="110">
        <v>8.0362698664316931E-2</v>
      </c>
      <c r="J22" s="114">
        <v>9.8728999999999997E-2</v>
      </c>
      <c r="K22" s="111">
        <v>90.036799999999999</v>
      </c>
      <c r="L22" s="111">
        <v>111.7726922966001</v>
      </c>
      <c r="M22" s="111">
        <v>103.125</v>
      </c>
      <c r="N22" s="167">
        <v>10596720.367700001</v>
      </c>
      <c r="O22" s="167">
        <v>24475055.17675598</v>
      </c>
      <c r="P22" s="167">
        <v>35071775.544455983</v>
      </c>
      <c r="Q22" s="167">
        <v>261523119.60492998</v>
      </c>
      <c r="R22" s="167">
        <v>401224259.5991655</v>
      </c>
      <c r="S22" s="167">
        <v>662747379.2039957</v>
      </c>
      <c r="T22" s="167">
        <v>21761350.431600001</v>
      </c>
      <c r="U22" s="167">
        <v>19109078.083639998</v>
      </c>
      <c r="V22" s="167">
        <v>40870428.51534</v>
      </c>
      <c r="W22" s="167">
        <v>14117594.163999999</v>
      </c>
      <c r="X22" s="167">
        <v>28900474.998555981</v>
      </c>
      <c r="Y22" s="167">
        <v>43018069.162555978</v>
      </c>
      <c r="Z22" s="167">
        <v>224402.59220000001</v>
      </c>
      <c r="AA22" s="167">
        <v>1673296.3226000001</v>
      </c>
      <c r="AB22" s="167">
        <v>1897698.9147999999</v>
      </c>
    </row>
    <row r="23" spans="1:28" x14ac:dyDescent="0.2">
      <c r="A23" s="107" t="s">
        <v>103</v>
      </c>
      <c r="B23" s="163">
        <v>139187960.51364589</v>
      </c>
      <c r="C23" s="163">
        <v>773773558.89449441</v>
      </c>
      <c r="D23" s="163">
        <v>912961519.40813982</v>
      </c>
      <c r="E23" s="164">
        <v>1707631.51341901</v>
      </c>
      <c r="F23" s="164">
        <v>11780307.222928839</v>
      </c>
      <c r="G23" s="164">
        <v>13487938.736347839</v>
      </c>
      <c r="H23" s="114">
        <v>0.13104499999999999</v>
      </c>
      <c r="I23" s="110">
        <v>9.9284811350182842E-2</v>
      </c>
      <c r="J23" s="114">
        <v>0.10410899999999999</v>
      </c>
      <c r="K23" s="111">
        <v>45.002200000000002</v>
      </c>
      <c r="L23" s="111">
        <v>64.345250973729847</v>
      </c>
      <c r="M23" s="111">
        <v>61.381300000000003</v>
      </c>
      <c r="N23" s="167">
        <v>1334677.7122</v>
      </c>
      <c r="O23" s="167">
        <v>12159794.492700001</v>
      </c>
      <c r="P23" s="167">
        <v>13494472.2049</v>
      </c>
      <c r="Q23" s="167">
        <v>103615703.65084587</v>
      </c>
      <c r="R23" s="167">
        <v>526074381.18215436</v>
      </c>
      <c r="S23" s="167">
        <v>629690084.83299994</v>
      </c>
      <c r="T23" s="167">
        <v>33894664.243600003</v>
      </c>
      <c r="U23" s="167">
        <v>235526744.74924001</v>
      </c>
      <c r="V23" s="167">
        <v>269421408.99283999</v>
      </c>
      <c r="W23" s="167">
        <v>1677592.6191999998</v>
      </c>
      <c r="X23" s="167">
        <v>12172432.963100001</v>
      </c>
      <c r="Y23" s="167">
        <v>13850025.5823</v>
      </c>
      <c r="Z23" s="167">
        <v>0</v>
      </c>
      <c r="AA23" s="167">
        <v>0</v>
      </c>
      <c r="AB23" s="167">
        <v>0</v>
      </c>
    </row>
    <row r="24" spans="1:28" x14ac:dyDescent="0.2">
      <c r="A24" s="107" t="s">
        <v>206</v>
      </c>
      <c r="B24" s="163">
        <v>140675664.19797269</v>
      </c>
      <c r="C24" s="163">
        <v>300823632.18895388</v>
      </c>
      <c r="D24" s="163">
        <v>441499296.38692641</v>
      </c>
      <c r="E24" s="164">
        <v>3499465.4557779199</v>
      </c>
      <c r="F24" s="164">
        <v>3197542.7959525799</v>
      </c>
      <c r="G24" s="164">
        <v>6697008.2517305007</v>
      </c>
      <c r="H24" s="114">
        <v>0.11676599999999999</v>
      </c>
      <c r="I24" s="110">
        <v>8.4723353215448188E-2</v>
      </c>
      <c r="J24" s="114">
        <v>9.4983600000000001E-2</v>
      </c>
      <c r="K24" s="111">
        <v>25.152799999999999</v>
      </c>
      <c r="L24" s="111">
        <v>48.608602195382922</v>
      </c>
      <c r="M24" s="111">
        <v>41.097200000000001</v>
      </c>
      <c r="N24" s="167">
        <v>1768272.2513000001</v>
      </c>
      <c r="O24" s="167">
        <v>9795165.5900999997</v>
      </c>
      <c r="P24" s="167">
        <v>11563437.841400001</v>
      </c>
      <c r="Q24" s="167">
        <v>116603966.52487269</v>
      </c>
      <c r="R24" s="167">
        <v>288252459.55395395</v>
      </c>
      <c r="S24" s="167">
        <v>404856426.07872641</v>
      </c>
      <c r="T24" s="167">
        <v>20053539.518100001</v>
      </c>
      <c r="U24" s="167">
        <v>5409391.7890000008</v>
      </c>
      <c r="V24" s="167">
        <v>25462931.307099998</v>
      </c>
      <c r="W24" s="167">
        <v>4018158.1549999998</v>
      </c>
      <c r="X24" s="167">
        <v>6954292.6639999999</v>
      </c>
      <c r="Y24" s="167">
        <v>10972450.8191</v>
      </c>
      <c r="Z24" s="167">
        <v>0</v>
      </c>
      <c r="AA24" s="167">
        <v>207488.182</v>
      </c>
      <c r="AB24" s="167">
        <v>207488.182</v>
      </c>
    </row>
    <row r="25" spans="1:28" x14ac:dyDescent="0.2">
      <c r="A25" s="107" t="s">
        <v>104</v>
      </c>
      <c r="B25" s="163">
        <v>698768013.41883695</v>
      </c>
      <c r="C25" s="163">
        <v>1453549986.0597918</v>
      </c>
      <c r="D25" s="163">
        <v>2152317999.4786329</v>
      </c>
      <c r="E25" s="164">
        <v>977245.86458169995</v>
      </c>
      <c r="F25" s="164">
        <v>6798851.8129289895</v>
      </c>
      <c r="G25" s="164">
        <v>7776097.6775106899</v>
      </c>
      <c r="H25" s="114">
        <v>0.117031</v>
      </c>
      <c r="I25" s="110">
        <v>0.10527331052667067</v>
      </c>
      <c r="J25" s="114">
        <v>0.10910400000000001</v>
      </c>
      <c r="K25" s="111">
        <v>29.0474</v>
      </c>
      <c r="L25" s="111">
        <v>139.67469617981226</v>
      </c>
      <c r="M25" s="111">
        <v>103.608</v>
      </c>
      <c r="N25" s="167">
        <v>0</v>
      </c>
      <c r="O25" s="167">
        <v>7072419.4510379992</v>
      </c>
      <c r="P25" s="167">
        <v>7072419.4510379992</v>
      </c>
      <c r="Q25" s="167">
        <v>698698091.98613703</v>
      </c>
      <c r="R25" s="167">
        <v>1434646030.4807539</v>
      </c>
      <c r="S25" s="167">
        <v>2133344122.4668951</v>
      </c>
      <c r="T25" s="167">
        <v>67982.636899999998</v>
      </c>
      <c r="U25" s="167">
        <v>10415738.764900001</v>
      </c>
      <c r="V25" s="167">
        <v>10483721.401799999</v>
      </c>
      <c r="W25" s="167">
        <v>1938.7958000000001</v>
      </c>
      <c r="X25" s="167">
        <v>8488216.814137999</v>
      </c>
      <c r="Y25" s="167">
        <v>8490155.6099379994</v>
      </c>
      <c r="Z25" s="167">
        <v>0</v>
      </c>
      <c r="AA25" s="167">
        <v>0</v>
      </c>
      <c r="AB25" s="167">
        <v>0</v>
      </c>
    </row>
    <row r="26" spans="1:28" x14ac:dyDescent="0.2">
      <c r="A26" s="107" t="s">
        <v>105</v>
      </c>
      <c r="B26" s="163">
        <v>100105257.4228968</v>
      </c>
      <c r="C26" s="163">
        <v>143055975.5238618</v>
      </c>
      <c r="D26" s="163">
        <v>243161232.94675866</v>
      </c>
      <c r="E26" s="164">
        <v>1086495.6998147401</v>
      </c>
      <c r="F26" s="164">
        <v>537095.24920762004</v>
      </c>
      <c r="G26" s="164">
        <v>1623590.9490223597</v>
      </c>
      <c r="H26" s="114">
        <v>0.131407</v>
      </c>
      <c r="I26" s="110">
        <v>9.4726379744021608E-2</v>
      </c>
      <c r="J26" s="114">
        <v>0.109793</v>
      </c>
      <c r="K26" s="111">
        <v>30.789300000000001</v>
      </c>
      <c r="L26" s="111">
        <v>50.786684277077292</v>
      </c>
      <c r="M26" s="111">
        <v>42.547499999999999</v>
      </c>
      <c r="N26" s="167">
        <v>723819.80020000006</v>
      </c>
      <c r="O26" s="167">
        <v>897066.31149999995</v>
      </c>
      <c r="P26" s="167">
        <v>1620886.1117</v>
      </c>
      <c r="Q26" s="167">
        <v>97743184.670496807</v>
      </c>
      <c r="R26" s="167">
        <v>141718154.78926179</v>
      </c>
      <c r="S26" s="167">
        <v>239461339.45965868</v>
      </c>
      <c r="T26" s="167">
        <v>1322748.9594000001</v>
      </c>
      <c r="U26" s="167">
        <v>439710.52750000003</v>
      </c>
      <c r="V26" s="167">
        <v>1762459.4869999997</v>
      </c>
      <c r="W26" s="167">
        <v>1039323.7930000001</v>
      </c>
      <c r="X26" s="167">
        <v>898110.2071</v>
      </c>
      <c r="Y26" s="167">
        <v>1937434.0000999998</v>
      </c>
      <c r="Z26" s="167">
        <v>0</v>
      </c>
      <c r="AA26" s="167">
        <v>0</v>
      </c>
      <c r="AB26" s="167">
        <v>0</v>
      </c>
    </row>
    <row r="27" spans="1:28" x14ac:dyDescent="0.2">
      <c r="A27" s="107" t="s">
        <v>106</v>
      </c>
      <c r="B27" s="163">
        <v>698055906.82957792</v>
      </c>
      <c r="C27" s="163">
        <v>453827929.40657985</v>
      </c>
      <c r="D27" s="163">
        <v>1151883836.236258</v>
      </c>
      <c r="E27" s="164">
        <v>6266078.8605909105</v>
      </c>
      <c r="F27" s="164">
        <v>12438050.511444451</v>
      </c>
      <c r="G27" s="164">
        <v>18704129.372035358</v>
      </c>
      <c r="H27" s="114">
        <v>0.122428</v>
      </c>
      <c r="I27" s="110">
        <v>8.2115524153939162E-2</v>
      </c>
      <c r="J27" s="114">
        <v>0.106479</v>
      </c>
      <c r="K27" s="111">
        <v>67.688699999999997</v>
      </c>
      <c r="L27" s="111">
        <v>106.4112086672568</v>
      </c>
      <c r="M27" s="111">
        <v>83.026399999999995</v>
      </c>
      <c r="N27" s="167">
        <v>6412746.1184</v>
      </c>
      <c r="O27" s="167">
        <v>24824733.607000001</v>
      </c>
      <c r="P27" s="167">
        <v>31237479.725400001</v>
      </c>
      <c r="Q27" s="167">
        <v>661737241.44767785</v>
      </c>
      <c r="R27" s="167">
        <v>395001432.25918984</v>
      </c>
      <c r="S27" s="167">
        <v>1056738673.707068</v>
      </c>
      <c r="T27" s="167">
        <v>19805341.556400001</v>
      </c>
      <c r="U27" s="167">
        <v>25208280.601890001</v>
      </c>
      <c r="V27" s="167">
        <v>45013622.158189997</v>
      </c>
      <c r="W27" s="167">
        <v>16511994.9066</v>
      </c>
      <c r="X27" s="167">
        <v>33618216.545499995</v>
      </c>
      <c r="Y27" s="167">
        <v>50130211.452100001</v>
      </c>
      <c r="Z27" s="167">
        <v>1328.9188999999999</v>
      </c>
      <c r="AA27" s="167">
        <v>0</v>
      </c>
      <c r="AB27" s="167">
        <v>1328.9188999999999</v>
      </c>
    </row>
    <row r="28" spans="1:28" x14ac:dyDescent="0.2">
      <c r="A28" s="107" t="s">
        <v>107</v>
      </c>
      <c r="B28" s="163">
        <v>88704606.529845893</v>
      </c>
      <c r="C28" s="163">
        <v>62249516.342509478</v>
      </c>
      <c r="D28" s="163">
        <v>150954122.87245533</v>
      </c>
      <c r="E28" s="164">
        <v>484458.47494407999</v>
      </c>
      <c r="F28" s="164">
        <v>296434.06332532002</v>
      </c>
      <c r="G28" s="164">
        <v>780892.5382693999</v>
      </c>
      <c r="H28" s="114">
        <v>0.12735399999999999</v>
      </c>
      <c r="I28" s="110">
        <v>8.1022996450857587E-2</v>
      </c>
      <c r="J28" s="114">
        <v>0.108291</v>
      </c>
      <c r="K28" s="111">
        <v>59.1355</v>
      </c>
      <c r="L28" s="111">
        <v>85.066742371614168</v>
      </c>
      <c r="M28" s="111">
        <v>69.826800000000006</v>
      </c>
      <c r="N28" s="167">
        <v>130402.7868</v>
      </c>
      <c r="O28" s="167">
        <v>0</v>
      </c>
      <c r="P28" s="167">
        <v>130402.7868</v>
      </c>
      <c r="Q28" s="167">
        <v>87181018.886845902</v>
      </c>
      <c r="R28" s="167">
        <v>60093658.719309472</v>
      </c>
      <c r="S28" s="167">
        <v>147274677.60625532</v>
      </c>
      <c r="T28" s="167">
        <v>1385045.6757</v>
      </c>
      <c r="U28" s="167">
        <v>1077803.2423</v>
      </c>
      <c r="V28" s="167">
        <v>2462848.9179999996</v>
      </c>
      <c r="W28" s="167">
        <v>138541.96729999999</v>
      </c>
      <c r="X28" s="167">
        <v>1078054.3809</v>
      </c>
      <c r="Y28" s="167">
        <v>1216596.3481999999</v>
      </c>
      <c r="Z28" s="167">
        <v>0</v>
      </c>
      <c r="AA28" s="167">
        <v>0</v>
      </c>
      <c r="AB28" s="167">
        <v>0</v>
      </c>
    </row>
    <row r="29" spans="1:28" x14ac:dyDescent="0.2">
      <c r="A29" s="107" t="s">
        <v>108</v>
      </c>
      <c r="B29" s="163">
        <v>84351595.20322901</v>
      </c>
      <c r="C29" s="163">
        <v>150307461.15666279</v>
      </c>
      <c r="D29" s="163">
        <v>234659056.3598918</v>
      </c>
      <c r="E29" s="164">
        <v>17297631.879476659</v>
      </c>
      <c r="F29" s="164">
        <v>790225.42340868001</v>
      </c>
      <c r="G29" s="164">
        <v>18087857.30288538</v>
      </c>
      <c r="H29" s="114">
        <v>0.12765399999999999</v>
      </c>
      <c r="I29" s="110">
        <v>0.11238636515727289</v>
      </c>
      <c r="J29" s="114">
        <v>0.117382</v>
      </c>
      <c r="K29" s="111">
        <v>54.773200000000003</v>
      </c>
      <c r="L29" s="111">
        <v>70.93608711720394</v>
      </c>
      <c r="M29" s="111">
        <v>65.644800000000004</v>
      </c>
      <c r="N29" s="167">
        <v>0</v>
      </c>
      <c r="O29" s="167">
        <v>0</v>
      </c>
      <c r="P29" s="167">
        <v>0</v>
      </c>
      <c r="Q29" s="167">
        <v>73583769.259498417</v>
      </c>
      <c r="R29" s="167">
        <v>148618939.4567796</v>
      </c>
      <c r="S29" s="167">
        <v>222202708.716178</v>
      </c>
      <c r="T29" s="167">
        <v>378444.49780000001</v>
      </c>
      <c r="U29" s="167">
        <v>770754.85189999989</v>
      </c>
      <c r="V29" s="167">
        <v>1149199.3496999999</v>
      </c>
      <c r="W29" s="167">
        <v>10389381.4459306</v>
      </c>
      <c r="X29" s="167">
        <v>917766.84798316995</v>
      </c>
      <c r="Y29" s="167">
        <v>11307148.294013798</v>
      </c>
      <c r="Z29" s="167">
        <v>0</v>
      </c>
      <c r="AA29" s="167">
        <v>0</v>
      </c>
      <c r="AB29" s="167">
        <v>0</v>
      </c>
    </row>
    <row r="30" spans="1:28" x14ac:dyDescent="0.2">
      <c r="A30" s="107" t="s">
        <v>109</v>
      </c>
      <c r="B30" s="163">
        <v>1224245221.9013817</v>
      </c>
      <c r="C30" s="163">
        <v>1684890020.5697865</v>
      </c>
      <c r="D30" s="163">
        <v>2909135242.4711642</v>
      </c>
      <c r="E30" s="164">
        <v>31562071.303822707</v>
      </c>
      <c r="F30" s="164">
        <v>18994618.870539475</v>
      </c>
      <c r="G30" s="164">
        <v>50556690.174362168</v>
      </c>
      <c r="H30" s="114">
        <v>0.14425399999999999</v>
      </c>
      <c r="I30" s="110">
        <v>8.4866223097917651E-2</v>
      </c>
      <c r="J30" s="114">
        <v>0.10979</v>
      </c>
      <c r="K30" s="111">
        <v>68.974599999999995</v>
      </c>
      <c r="L30" s="111">
        <v>92.980526136412806</v>
      </c>
      <c r="M30" s="111">
        <v>82.846999999999994</v>
      </c>
      <c r="N30" s="167">
        <v>18518081.648599997</v>
      </c>
      <c r="O30" s="167">
        <v>32575848.218666531</v>
      </c>
      <c r="P30" s="167">
        <v>51093929.867266536</v>
      </c>
      <c r="Q30" s="167">
        <v>1141465421.3666816</v>
      </c>
      <c r="R30" s="167">
        <v>1571259581.2320516</v>
      </c>
      <c r="S30" s="167">
        <v>2712725002.5987287</v>
      </c>
      <c r="T30" s="167">
        <v>52269255.299899995</v>
      </c>
      <c r="U30" s="167">
        <v>67983391.282622188</v>
      </c>
      <c r="V30" s="167">
        <v>120252646.5825222</v>
      </c>
      <c r="W30" s="167">
        <v>30054125.4045</v>
      </c>
      <c r="X30" s="167">
        <v>40836705.806272782</v>
      </c>
      <c r="Y30" s="167">
        <v>70890831.210772783</v>
      </c>
      <c r="Z30" s="167">
        <v>456419.83029999997</v>
      </c>
      <c r="AA30" s="167">
        <v>4810342.2488399995</v>
      </c>
      <c r="AB30" s="167">
        <v>5266762.07914</v>
      </c>
    </row>
    <row r="31" spans="1:28" x14ac:dyDescent="0.2">
      <c r="A31" s="107" t="s">
        <v>110</v>
      </c>
      <c r="B31" s="163">
        <v>2754613127.4354839</v>
      </c>
      <c r="C31" s="163">
        <v>387019312.5769701</v>
      </c>
      <c r="D31" s="163">
        <v>3141632440.0125575</v>
      </c>
      <c r="E31" s="164">
        <v>77301480.750497401</v>
      </c>
      <c r="F31" s="164">
        <v>11435686.197226712</v>
      </c>
      <c r="G31" s="164">
        <v>88737166.947724104</v>
      </c>
      <c r="H31" s="114">
        <v>0.14988399999999999</v>
      </c>
      <c r="I31" s="110">
        <v>8.6223149892887388E-2</v>
      </c>
      <c r="J31" s="114">
        <v>0.142347</v>
      </c>
      <c r="K31" s="111">
        <v>58.3977</v>
      </c>
      <c r="L31" s="111">
        <v>79.770014236223446</v>
      </c>
      <c r="M31" s="111">
        <v>61.062600000000003</v>
      </c>
      <c r="N31" s="167">
        <v>72469854.621399984</v>
      </c>
      <c r="O31" s="167">
        <v>21495864.015679996</v>
      </c>
      <c r="P31" s="167">
        <v>93965718.637079999</v>
      </c>
      <c r="Q31" s="167">
        <v>2545344202.7347841</v>
      </c>
      <c r="R31" s="167">
        <v>344615078.92478615</v>
      </c>
      <c r="S31" s="167">
        <v>2889959281.6596737</v>
      </c>
      <c r="T31" s="167">
        <v>110084223.7773</v>
      </c>
      <c r="U31" s="167">
        <v>15542389.983270001</v>
      </c>
      <c r="V31" s="167">
        <v>125626613.76057</v>
      </c>
      <c r="W31" s="167">
        <v>96141206.106399983</v>
      </c>
      <c r="X31" s="167">
        <v>24952852.342383999</v>
      </c>
      <c r="Y31" s="167">
        <v>121094058.44878401</v>
      </c>
      <c r="Z31" s="167">
        <v>3043494.8169999998</v>
      </c>
      <c r="AA31" s="167">
        <v>1908991.3265300002</v>
      </c>
      <c r="AB31" s="167">
        <v>4952486.14353</v>
      </c>
    </row>
    <row r="32" spans="1:28" x14ac:dyDescent="0.2">
      <c r="A32" s="107" t="s">
        <v>176</v>
      </c>
      <c r="B32" s="163">
        <v>95624428.826263011</v>
      </c>
      <c r="C32" s="163">
        <v>130111785.8298095</v>
      </c>
      <c r="D32" s="163">
        <v>225736214.65597248</v>
      </c>
      <c r="E32" s="164">
        <v>3045921.5608444298</v>
      </c>
      <c r="F32" s="164">
        <v>2551750.5876845201</v>
      </c>
      <c r="G32" s="164">
        <v>5597672.1485289503</v>
      </c>
      <c r="H32" s="114">
        <v>0.159134</v>
      </c>
      <c r="I32" s="110">
        <v>7.8815992715522767E-2</v>
      </c>
      <c r="J32" s="114">
        <v>0.112126</v>
      </c>
      <c r="K32" s="111">
        <v>61.250700000000002</v>
      </c>
      <c r="L32" s="111">
        <v>62.763132994560699</v>
      </c>
      <c r="M32" s="111">
        <v>62.122100000000003</v>
      </c>
      <c r="N32" s="167">
        <v>2337553.3057999997</v>
      </c>
      <c r="O32" s="167">
        <v>5140988.7447109995</v>
      </c>
      <c r="P32" s="167">
        <v>7478542.0506110005</v>
      </c>
      <c r="Q32" s="167">
        <v>88287954.904363006</v>
      </c>
      <c r="R32" s="167">
        <v>120620125.42303751</v>
      </c>
      <c r="S32" s="167">
        <v>208908080.32710046</v>
      </c>
      <c r="T32" s="167">
        <v>3060112.2364000003</v>
      </c>
      <c r="U32" s="167">
        <v>659399.08199999994</v>
      </c>
      <c r="V32" s="167">
        <v>3719511.3185000005</v>
      </c>
      <c r="W32" s="167">
        <v>4264858.4555000002</v>
      </c>
      <c r="X32" s="167">
        <v>8039204.9290089905</v>
      </c>
      <c r="Y32" s="167">
        <v>12304063.384609001</v>
      </c>
      <c r="Z32" s="167">
        <v>11503.23</v>
      </c>
      <c r="AA32" s="167">
        <v>793056.39576300001</v>
      </c>
      <c r="AB32" s="167">
        <v>804559.62576299999</v>
      </c>
    </row>
    <row r="33" spans="1:28" x14ac:dyDescent="0.2">
      <c r="A33" s="107" t="s">
        <v>207</v>
      </c>
      <c r="B33" s="163">
        <v>192851546.91921881</v>
      </c>
      <c r="C33" s="163">
        <v>490823574.25582814</v>
      </c>
      <c r="D33" s="163">
        <v>683675121.1750468</v>
      </c>
      <c r="E33" s="164">
        <v>6450841.7258011894</v>
      </c>
      <c r="F33" s="164">
        <v>13695750.206988949</v>
      </c>
      <c r="G33" s="164">
        <v>20146591.932790142</v>
      </c>
      <c r="H33" s="114">
        <v>0.124136</v>
      </c>
      <c r="I33" s="110">
        <v>8.8435395627336266E-2</v>
      </c>
      <c r="J33" s="114">
        <v>9.8425399999999996E-2</v>
      </c>
      <c r="K33" s="111">
        <v>51.969000000000001</v>
      </c>
      <c r="L33" s="111">
        <v>61.547726622515739</v>
      </c>
      <c r="M33" s="111">
        <v>58.854599999999998</v>
      </c>
      <c r="N33" s="167">
        <v>843739.67</v>
      </c>
      <c r="O33" s="167">
        <v>14851958.1581</v>
      </c>
      <c r="P33" s="167">
        <v>15695697.8281</v>
      </c>
      <c r="Q33" s="167">
        <v>140955649.10891882</v>
      </c>
      <c r="R33" s="167">
        <v>363770585.79942816</v>
      </c>
      <c r="S33" s="167">
        <v>504726234.90834683</v>
      </c>
      <c r="T33" s="167">
        <v>48029437.350000001</v>
      </c>
      <c r="U33" s="167">
        <v>105266347.48760003</v>
      </c>
      <c r="V33" s="167">
        <v>153295784.83759999</v>
      </c>
      <c r="W33" s="167">
        <v>3866460.4602999999</v>
      </c>
      <c r="X33" s="167">
        <v>20826450.1888</v>
      </c>
      <c r="Y33" s="167">
        <v>24692910.649100002</v>
      </c>
      <c r="Z33" s="167">
        <v>0</v>
      </c>
      <c r="AA33" s="167">
        <v>960190.78</v>
      </c>
      <c r="AB33" s="167">
        <v>960190.78</v>
      </c>
    </row>
    <row r="34" spans="1:28" x14ac:dyDescent="0.2">
      <c r="A34" s="108" t="s">
        <v>111</v>
      </c>
      <c r="B34" s="163">
        <v>16958491869.591616</v>
      </c>
      <c r="C34" s="163">
        <v>5595175422.2010593</v>
      </c>
      <c r="D34" s="163">
        <v>22553667291.792675</v>
      </c>
      <c r="E34" s="164">
        <v>437513498.46500373</v>
      </c>
      <c r="F34" s="164">
        <v>41005974.761089809</v>
      </c>
      <c r="G34" s="164">
        <v>478519473.22619355</v>
      </c>
      <c r="H34" s="114">
        <v>0.15409200000000001</v>
      </c>
      <c r="I34" s="110">
        <v>6.9583912152544905E-2</v>
      </c>
      <c r="J34" s="114">
        <v>0.13353699999999999</v>
      </c>
      <c r="K34" s="111">
        <v>95.066500000000005</v>
      </c>
      <c r="L34" s="111">
        <v>139.43493745362187</v>
      </c>
      <c r="M34" s="111">
        <v>105.94199999999999</v>
      </c>
      <c r="N34" s="167">
        <v>216409913.87720552</v>
      </c>
      <c r="O34" s="167">
        <v>56920013.847073987</v>
      </c>
      <c r="P34" s="167">
        <v>273329927.72427952</v>
      </c>
      <c r="Q34" s="167">
        <v>15729509597.992817</v>
      </c>
      <c r="R34" s="167">
        <v>5214491388.3856869</v>
      </c>
      <c r="S34" s="167">
        <v>20944000986.378502</v>
      </c>
      <c r="T34" s="167">
        <v>813440345.22510111</v>
      </c>
      <c r="U34" s="167">
        <v>268010080.27773991</v>
      </c>
      <c r="V34" s="167">
        <v>1081450425.5027411</v>
      </c>
      <c r="W34" s="167">
        <v>356392710.22129899</v>
      </c>
      <c r="X34" s="167">
        <v>90584716.982832789</v>
      </c>
      <c r="Y34" s="167">
        <v>446977427.2042318</v>
      </c>
      <c r="Z34" s="167">
        <v>59149216.152399994</v>
      </c>
      <c r="AA34" s="167">
        <v>22089236.5548</v>
      </c>
      <c r="AB34" s="167">
        <v>81238452.707200006</v>
      </c>
    </row>
    <row r="35" spans="1:28" x14ac:dyDescent="0.2">
      <c r="A35" s="107" t="s">
        <v>208</v>
      </c>
      <c r="B35" s="163">
        <v>121843610.77896601</v>
      </c>
      <c r="C35" s="163">
        <v>62793055.958428457</v>
      </c>
      <c r="D35" s="163">
        <v>184636666.73739439</v>
      </c>
      <c r="E35" s="164">
        <v>3353894.9794065594</v>
      </c>
      <c r="F35" s="164">
        <v>1148047.1213449701</v>
      </c>
      <c r="G35" s="164">
        <v>4501942.1007515294</v>
      </c>
      <c r="H35" s="114">
        <v>0.15954399999999999</v>
      </c>
      <c r="I35" s="110">
        <v>8.9499646079671244E-2</v>
      </c>
      <c r="J35" s="114">
        <v>0.13584599999999999</v>
      </c>
      <c r="K35" s="111">
        <v>56.311100000000003</v>
      </c>
      <c r="L35" s="111">
        <v>58.706220583542844</v>
      </c>
      <c r="M35" s="111">
        <v>57.121099999999998</v>
      </c>
      <c r="N35" s="167">
        <v>747232.91039999994</v>
      </c>
      <c r="O35" s="167">
        <v>0</v>
      </c>
      <c r="P35" s="167">
        <v>747232.91039999994</v>
      </c>
      <c r="Q35" s="167">
        <v>115103136.777437</v>
      </c>
      <c r="R35" s="167">
        <v>58766827.238828458</v>
      </c>
      <c r="S35" s="167">
        <v>173869964.01626539</v>
      </c>
      <c r="T35" s="167">
        <v>4738680.2234000005</v>
      </c>
      <c r="U35" s="167">
        <v>3775803.3925999999</v>
      </c>
      <c r="V35" s="167">
        <v>8514483.6160000004</v>
      </c>
      <c r="W35" s="167">
        <v>1877325.4281290099</v>
      </c>
      <c r="X35" s="167">
        <v>250425.32699999999</v>
      </c>
      <c r="Y35" s="167">
        <v>2127750.75512901</v>
      </c>
      <c r="Z35" s="167">
        <v>124468.35</v>
      </c>
      <c r="AA35" s="167">
        <v>0</v>
      </c>
      <c r="AB35" s="167">
        <v>124468.35</v>
      </c>
    </row>
    <row r="36" spans="1:28" x14ac:dyDescent="0.2">
      <c r="A36" s="107" t="s">
        <v>209</v>
      </c>
      <c r="B36" s="163">
        <v>8798736459.0481758</v>
      </c>
      <c r="C36" s="163">
        <v>1237957740.9112141</v>
      </c>
      <c r="D36" s="163">
        <v>10036694199.959385</v>
      </c>
      <c r="E36" s="164">
        <v>335329285.06669587</v>
      </c>
      <c r="F36" s="164">
        <v>7658827.4378153104</v>
      </c>
      <c r="G36" s="164">
        <v>342988112.50451124</v>
      </c>
      <c r="H36" s="114">
        <v>0.17233699999999999</v>
      </c>
      <c r="I36" s="110">
        <v>6.8905765865719726E-2</v>
      </c>
      <c r="J36" s="114">
        <v>0.16001099999999999</v>
      </c>
      <c r="K36" s="111">
        <v>62.066299999999998</v>
      </c>
      <c r="L36" s="111">
        <v>76.7775164503133</v>
      </c>
      <c r="M36" s="111">
        <v>63.8581</v>
      </c>
      <c r="N36" s="167">
        <v>135945458.84090549</v>
      </c>
      <c r="O36" s="167">
        <v>10052921.501481999</v>
      </c>
      <c r="P36" s="167">
        <v>145998380.34238753</v>
      </c>
      <c r="Q36" s="167">
        <v>8112847727.2962379</v>
      </c>
      <c r="R36" s="167">
        <v>1185463870.4242063</v>
      </c>
      <c r="S36" s="167">
        <v>9298311597.720438</v>
      </c>
      <c r="T36" s="167">
        <v>431697404.45326847</v>
      </c>
      <c r="U36" s="167">
        <v>31739556.771789111</v>
      </c>
      <c r="V36" s="167">
        <v>463436961.2250576</v>
      </c>
      <c r="W36" s="167">
        <v>229642144.9025701</v>
      </c>
      <c r="X36" s="167">
        <v>16737426.166218791</v>
      </c>
      <c r="Y36" s="167">
        <v>246379571.0687888</v>
      </c>
      <c r="Z36" s="167">
        <v>24549182.396100003</v>
      </c>
      <c r="AA36" s="167">
        <v>4016887.5489999996</v>
      </c>
      <c r="AB36" s="167">
        <v>28566069.945099998</v>
      </c>
    </row>
    <row r="37" spans="1:28" x14ac:dyDescent="0.2">
      <c r="A37" s="107" t="s">
        <v>210</v>
      </c>
      <c r="B37" s="163">
        <v>619890.22279999999</v>
      </c>
      <c r="C37" s="163">
        <v>0</v>
      </c>
      <c r="D37" s="163">
        <v>619890.22279999999</v>
      </c>
      <c r="E37" s="164">
        <v>217589.29914217</v>
      </c>
      <c r="F37" s="164">
        <v>0</v>
      </c>
      <c r="G37" s="164">
        <v>217589.29914217</v>
      </c>
      <c r="H37" s="114">
        <v>0.25791599999999998</v>
      </c>
      <c r="I37" s="110" t="s">
        <v>279</v>
      </c>
      <c r="J37" s="114">
        <v>0.25791599999999998</v>
      </c>
      <c r="K37" s="111">
        <v>45.614100000000001</v>
      </c>
      <c r="L37" s="111" t="s">
        <v>279</v>
      </c>
      <c r="M37" s="111">
        <v>45.614100000000001</v>
      </c>
      <c r="N37" s="167">
        <v>102329.10770000001</v>
      </c>
      <c r="O37" s="167">
        <v>0</v>
      </c>
      <c r="P37" s="167">
        <v>102329.10770000001</v>
      </c>
      <c r="Q37" s="167">
        <v>205409.04590000006</v>
      </c>
      <c r="R37" s="167">
        <v>0</v>
      </c>
      <c r="S37" s="167">
        <v>205409.04590000006</v>
      </c>
      <c r="T37" s="167">
        <v>182471.81169999999</v>
      </c>
      <c r="U37" s="167">
        <v>0</v>
      </c>
      <c r="V37" s="167">
        <v>182471.81169999999</v>
      </c>
      <c r="W37" s="167">
        <v>224976.63729999997</v>
      </c>
      <c r="X37" s="167">
        <v>0</v>
      </c>
      <c r="Y37" s="167">
        <v>224976.63729999997</v>
      </c>
      <c r="Z37" s="167">
        <v>7032.7278999999999</v>
      </c>
      <c r="AA37" s="167">
        <v>0</v>
      </c>
      <c r="AB37" s="167">
        <v>7032.7278999999999</v>
      </c>
    </row>
    <row r="38" spans="1:28" x14ac:dyDescent="0.2">
      <c r="A38" s="107" t="s">
        <v>112</v>
      </c>
      <c r="B38" s="163">
        <v>402072366.60751951</v>
      </c>
      <c r="C38" s="163">
        <v>14.689399999999999</v>
      </c>
      <c r="D38" s="163">
        <v>402072381.29691958</v>
      </c>
      <c r="E38" s="164">
        <v>13463893.760302689</v>
      </c>
      <c r="F38" s="164">
        <v>0</v>
      </c>
      <c r="G38" s="164">
        <v>13463893.760302689</v>
      </c>
      <c r="H38" s="114">
        <v>0.11847100000000001</v>
      </c>
      <c r="I38" s="110" t="s">
        <v>279</v>
      </c>
      <c r="J38" s="114">
        <v>0.11847100000000001</v>
      </c>
      <c r="K38" s="111">
        <v>17.279</v>
      </c>
      <c r="L38" s="111" t="s">
        <v>279</v>
      </c>
      <c r="M38" s="111">
        <v>17.279</v>
      </c>
      <c r="N38" s="167">
        <v>4264561.8271000003</v>
      </c>
      <c r="O38" s="167">
        <v>0</v>
      </c>
      <c r="P38" s="167">
        <v>4264561.8271000003</v>
      </c>
      <c r="Q38" s="167">
        <v>387300551.70991951</v>
      </c>
      <c r="R38" s="167">
        <v>14.689399999999999</v>
      </c>
      <c r="S38" s="167">
        <v>387300566.39931959</v>
      </c>
      <c r="T38" s="167">
        <v>9593526.285699999</v>
      </c>
      <c r="U38" s="167">
        <v>0</v>
      </c>
      <c r="V38" s="167">
        <v>9593526.285699999</v>
      </c>
      <c r="W38" s="167">
        <v>5178288.6118999999</v>
      </c>
      <c r="X38" s="167">
        <v>0</v>
      </c>
      <c r="Y38" s="167">
        <v>5178288.6118999999</v>
      </c>
      <c r="Z38" s="167">
        <v>0</v>
      </c>
      <c r="AA38" s="167">
        <v>0</v>
      </c>
      <c r="AB38" s="167">
        <v>0</v>
      </c>
    </row>
    <row r="39" spans="1:28" x14ac:dyDescent="0.2">
      <c r="A39" s="107" t="s">
        <v>113</v>
      </c>
      <c r="B39" s="163">
        <v>68388701.836199999</v>
      </c>
      <c r="C39" s="163">
        <v>9076982.6682680007</v>
      </c>
      <c r="D39" s="163">
        <v>77465684.504567996</v>
      </c>
      <c r="E39" s="164">
        <v>10429354.4421607</v>
      </c>
      <c r="F39" s="164">
        <v>4303541.840679341</v>
      </c>
      <c r="G39" s="164">
        <v>14732896.282840028</v>
      </c>
      <c r="H39" s="114">
        <v>0.15812799999999999</v>
      </c>
      <c r="I39" s="110">
        <v>0.10684558849614482</v>
      </c>
      <c r="J39" s="114">
        <v>0.15298999999999999</v>
      </c>
      <c r="K39" s="111">
        <v>210.27</v>
      </c>
      <c r="L39" s="111">
        <v>76.922418340579199</v>
      </c>
      <c r="M39" s="111">
        <v>196.911</v>
      </c>
      <c r="N39" s="167">
        <v>3206426.8479999998</v>
      </c>
      <c r="O39" s="167">
        <v>2674835.8495100001</v>
      </c>
      <c r="P39" s="167">
        <v>5881262.6975100003</v>
      </c>
      <c r="Q39" s="167">
        <v>53540033.906399995</v>
      </c>
      <c r="R39" s="167">
        <v>4538272.7514480008</v>
      </c>
      <c r="S39" s="167">
        <v>58078306.658047996</v>
      </c>
      <c r="T39" s="167">
        <v>5637879.7289000005</v>
      </c>
      <c r="U39" s="167">
        <v>359919.00439999998</v>
      </c>
      <c r="V39" s="167">
        <v>5997798.7333000004</v>
      </c>
      <c r="W39" s="167">
        <v>9210788.2008999996</v>
      </c>
      <c r="X39" s="167">
        <v>4178790.9124199999</v>
      </c>
      <c r="Y39" s="167">
        <v>13389579.113220001</v>
      </c>
      <c r="Z39" s="167">
        <v>0</v>
      </c>
      <c r="AA39" s="167">
        <v>0</v>
      </c>
      <c r="AB39" s="167">
        <v>0</v>
      </c>
    </row>
    <row r="40" spans="1:28" x14ac:dyDescent="0.2">
      <c r="A40" s="107" t="s">
        <v>114</v>
      </c>
      <c r="B40" s="163">
        <v>458837593.93719995</v>
      </c>
      <c r="C40" s="163">
        <v>5043396.0573630007</v>
      </c>
      <c r="D40" s="163">
        <v>463880989.99456298</v>
      </c>
      <c r="E40" s="164">
        <v>24649456.085076254</v>
      </c>
      <c r="F40" s="164">
        <v>1472041.04650526</v>
      </c>
      <c r="G40" s="164">
        <v>26121497.131481521</v>
      </c>
      <c r="H40" s="114">
        <v>0.32795299999999999</v>
      </c>
      <c r="I40" s="110">
        <v>0.34969826150614197</v>
      </c>
      <c r="J40" s="114">
        <v>0.32818900000000001</v>
      </c>
      <c r="K40" s="111">
        <v>220.83699999999999</v>
      </c>
      <c r="L40" s="111">
        <v>98.778176358188816</v>
      </c>
      <c r="M40" s="111">
        <v>219.518</v>
      </c>
      <c r="N40" s="167">
        <v>11173571.590299999</v>
      </c>
      <c r="O40" s="167">
        <v>1392998.7406000001</v>
      </c>
      <c r="P40" s="167">
        <v>12566570.3309</v>
      </c>
      <c r="Q40" s="167">
        <v>413642215.49899995</v>
      </c>
      <c r="R40" s="167">
        <v>3394403.4494630005</v>
      </c>
      <c r="S40" s="167">
        <v>417036618.94846302</v>
      </c>
      <c r="T40" s="167">
        <v>31657877.4199</v>
      </c>
      <c r="U40" s="167">
        <v>243322.55160000001</v>
      </c>
      <c r="V40" s="167">
        <v>31901199.971499998</v>
      </c>
      <c r="W40" s="167">
        <v>13537501.018300004</v>
      </c>
      <c r="X40" s="167">
        <v>1405670.0563000001</v>
      </c>
      <c r="Y40" s="167">
        <v>14943171.074600002</v>
      </c>
      <c r="Z40" s="167">
        <v>0</v>
      </c>
      <c r="AA40" s="167">
        <v>0</v>
      </c>
      <c r="AB40" s="167">
        <v>0</v>
      </c>
    </row>
    <row r="41" spans="1:28" x14ac:dyDescent="0.2">
      <c r="A41" s="107" t="s">
        <v>115</v>
      </c>
      <c r="B41" s="163">
        <v>6781039801.6243544</v>
      </c>
      <c r="C41" s="163">
        <v>4279070777.5767851</v>
      </c>
      <c r="D41" s="163">
        <v>11060110579.201139</v>
      </c>
      <c r="E41" s="164">
        <v>47900871.121365517</v>
      </c>
      <c r="F41" s="164">
        <v>26371210.893744931</v>
      </c>
      <c r="G41" s="164">
        <v>74272082.015110448</v>
      </c>
      <c r="H41" s="114">
        <v>0.11898499999999999</v>
      </c>
      <c r="I41" s="110">
        <v>6.9056460951862436E-2</v>
      </c>
      <c r="J41" s="114">
        <v>9.9895999999999999E-2</v>
      </c>
      <c r="K41" s="111">
        <v>137.88300000000001</v>
      </c>
      <c r="L41" s="111">
        <v>159.10377052755572</v>
      </c>
      <c r="M41" s="111">
        <v>146.03299999999999</v>
      </c>
      <c r="N41" s="167">
        <v>56785349.512999989</v>
      </c>
      <c r="O41" s="167">
        <v>42743167.741511986</v>
      </c>
      <c r="P41" s="167">
        <v>99528517.254511997</v>
      </c>
      <c r="Q41" s="167">
        <v>6334218855.1121216</v>
      </c>
      <c r="R41" s="167">
        <v>3961178920.8459105</v>
      </c>
      <c r="S41" s="167">
        <v>10295397775.95813</v>
      </c>
      <c r="T41" s="167">
        <v>321693200.33793277</v>
      </c>
      <c r="U41" s="167">
        <v>231881385.63655084</v>
      </c>
      <c r="V41" s="167">
        <v>553574585.97438359</v>
      </c>
      <c r="W41" s="167">
        <v>90659213.495900005</v>
      </c>
      <c r="X41" s="167">
        <v>67938122.088523984</v>
      </c>
      <c r="Y41" s="167">
        <v>158597335.58442402</v>
      </c>
      <c r="Z41" s="167">
        <v>34468532.678400002</v>
      </c>
      <c r="AA41" s="167">
        <v>18072349.005800001</v>
      </c>
      <c r="AB41" s="167">
        <v>52540881.684200004</v>
      </c>
    </row>
    <row r="42" spans="1:28" s="120" customFormat="1" x14ac:dyDescent="0.2">
      <c r="A42" s="116" t="s">
        <v>211</v>
      </c>
      <c r="B42" s="165">
        <v>5016300336.2260275</v>
      </c>
      <c r="C42" s="165">
        <v>3541044234.9096279</v>
      </c>
      <c r="D42" s="165">
        <v>8557344571.1356621</v>
      </c>
      <c r="E42" s="166">
        <v>39911367.542946696</v>
      </c>
      <c r="F42" s="166">
        <v>23196377.135715142</v>
      </c>
      <c r="G42" s="166">
        <v>63107744.678661823</v>
      </c>
      <c r="H42" s="117">
        <v>0.117783</v>
      </c>
      <c r="I42" s="118">
        <v>6.918244394610551E-2</v>
      </c>
      <c r="J42" s="117">
        <v>9.7850599999999996E-2</v>
      </c>
      <c r="K42" s="119">
        <v>140.61500000000001</v>
      </c>
      <c r="L42" s="119">
        <v>161.35625914960721</v>
      </c>
      <c r="M42" s="119">
        <v>149.13900000000001</v>
      </c>
      <c r="N42" s="168">
        <v>49720690.267300002</v>
      </c>
      <c r="O42" s="168">
        <v>36327759.629811987</v>
      </c>
      <c r="P42" s="168">
        <v>86048449.897111997</v>
      </c>
      <c r="Q42" s="168">
        <v>4657081276.3572273</v>
      </c>
      <c r="R42" s="168">
        <v>3265314947.600297</v>
      </c>
      <c r="S42" s="168">
        <v>7922396223.957531</v>
      </c>
      <c r="T42" s="168">
        <v>246938508.25869998</v>
      </c>
      <c r="U42" s="168">
        <v>198881116.40898979</v>
      </c>
      <c r="V42" s="168">
        <v>445819624.66768986</v>
      </c>
      <c r="W42" s="168">
        <v>78255018.662199974</v>
      </c>
      <c r="X42" s="168">
        <v>60897383.864040993</v>
      </c>
      <c r="Y42" s="168">
        <v>139152402.52624097</v>
      </c>
      <c r="Z42" s="168">
        <v>34025532.947900005</v>
      </c>
      <c r="AA42" s="168">
        <v>15950787.036300002</v>
      </c>
      <c r="AB42" s="168">
        <v>49976319.984200001</v>
      </c>
    </row>
    <row r="43" spans="1:28" s="120" customFormat="1" x14ac:dyDescent="0.2">
      <c r="A43" s="116" t="s">
        <v>212</v>
      </c>
      <c r="B43" s="165">
        <v>1104513540.0886776</v>
      </c>
      <c r="C43" s="165">
        <v>512561131.6046164</v>
      </c>
      <c r="D43" s="165">
        <v>1617074671.6932933</v>
      </c>
      <c r="E43" s="166">
        <v>3952870.3947909195</v>
      </c>
      <c r="F43" s="166">
        <v>1849617.7555979902</v>
      </c>
      <c r="G43" s="166">
        <v>5802488.1503889002</v>
      </c>
      <c r="H43" s="117">
        <v>0.116462</v>
      </c>
      <c r="I43" s="118">
        <v>6.8775026275143106E-2</v>
      </c>
      <c r="J43" s="117">
        <v>0.101461</v>
      </c>
      <c r="K43" s="119">
        <v>140.601</v>
      </c>
      <c r="L43" s="119">
        <v>140.84348024206218</v>
      </c>
      <c r="M43" s="119">
        <v>140.67699999999999</v>
      </c>
      <c r="N43" s="168">
        <v>4019815.5487000002</v>
      </c>
      <c r="O43" s="168">
        <v>5481996.5283000004</v>
      </c>
      <c r="P43" s="168">
        <v>9501812.0769999996</v>
      </c>
      <c r="Q43" s="168">
        <v>1053012385.0282775</v>
      </c>
      <c r="R43" s="168">
        <v>489866098.98367232</v>
      </c>
      <c r="S43" s="168">
        <v>1542878484.0118494</v>
      </c>
      <c r="T43" s="168">
        <v>44840967.964299999</v>
      </c>
      <c r="U43" s="168">
        <v>15167725.38999103</v>
      </c>
      <c r="V43" s="168">
        <v>60008693.354391024</v>
      </c>
      <c r="W43" s="168">
        <v>6450596.1705</v>
      </c>
      <c r="X43" s="168">
        <v>5406295.0702529997</v>
      </c>
      <c r="Y43" s="168">
        <v>11856891.240753001</v>
      </c>
      <c r="Z43" s="168">
        <v>209590.92559999999</v>
      </c>
      <c r="AA43" s="168">
        <v>2121012.1606999999</v>
      </c>
      <c r="AB43" s="168">
        <v>2330603.0863000001</v>
      </c>
    </row>
    <row r="44" spans="1:28" s="120" customFormat="1" x14ac:dyDescent="0.2">
      <c r="A44" s="116" t="s">
        <v>213</v>
      </c>
      <c r="B44" s="165">
        <v>660508519.30964875</v>
      </c>
      <c r="C44" s="165">
        <v>225465411.06253791</v>
      </c>
      <c r="D44" s="165">
        <v>885973930.37218583</v>
      </c>
      <c r="E44" s="166">
        <v>4036633.1836279095</v>
      </c>
      <c r="F44" s="166">
        <v>1325216.0025318102</v>
      </c>
      <c r="G44" s="166">
        <v>5361849.1860597106</v>
      </c>
      <c r="H44" s="117">
        <v>0.133765</v>
      </c>
      <c r="I44" s="118">
        <v>6.7612770114951912E-2</v>
      </c>
      <c r="J44" s="117">
        <v>0.116184</v>
      </c>
      <c r="K44" s="119">
        <v>112.626</v>
      </c>
      <c r="L44" s="119">
        <v>165.29069698052314</v>
      </c>
      <c r="M44" s="119">
        <v>125.88</v>
      </c>
      <c r="N44" s="168">
        <v>3044843.6970000002</v>
      </c>
      <c r="O44" s="168">
        <v>933411.5834</v>
      </c>
      <c r="P44" s="168">
        <v>3978255.2804</v>
      </c>
      <c r="Q44" s="168">
        <v>624407787.72681594</v>
      </c>
      <c r="R44" s="168">
        <v>205997874.26173791</v>
      </c>
      <c r="S44" s="168">
        <v>830405661.98865306</v>
      </c>
      <c r="T44" s="168">
        <v>29913724.114832744</v>
      </c>
      <c r="U44" s="168">
        <v>17832543.837569997</v>
      </c>
      <c r="V44" s="168">
        <v>47746267.952402741</v>
      </c>
      <c r="W44" s="168">
        <v>5953598.6630999995</v>
      </c>
      <c r="X44" s="168">
        <v>1634443.1543299998</v>
      </c>
      <c r="Y44" s="168">
        <v>7588041.8173300009</v>
      </c>
      <c r="Z44" s="168">
        <v>233408.80489999999</v>
      </c>
      <c r="AA44" s="168">
        <v>549.80889999999999</v>
      </c>
      <c r="AB44" s="168">
        <v>233958.61379999999</v>
      </c>
    </row>
    <row r="45" spans="1:28" x14ac:dyDescent="0.2">
      <c r="A45" s="107" t="s">
        <v>214</v>
      </c>
      <c r="B45" s="163">
        <v>320625319.08630002</v>
      </c>
      <c r="C45" s="163">
        <v>1199679.39429933</v>
      </c>
      <c r="D45" s="163">
        <v>321824998.48059928</v>
      </c>
      <c r="E45" s="164">
        <v>2076512.1115000001</v>
      </c>
      <c r="F45" s="164">
        <v>52219.316700000003</v>
      </c>
      <c r="G45" s="164">
        <v>2128731.4281000001</v>
      </c>
      <c r="H45" s="114">
        <v>0.196683</v>
      </c>
      <c r="I45" s="110">
        <v>0.19672700000000001</v>
      </c>
      <c r="J45" s="114">
        <v>0.19667699999999999</v>
      </c>
      <c r="K45" s="111">
        <v>17.279499999999999</v>
      </c>
      <c r="L45" s="111">
        <v>123.72499999999999</v>
      </c>
      <c r="M45" s="111">
        <v>17.676200000000001</v>
      </c>
      <c r="N45" s="167">
        <v>4179700.4698000001</v>
      </c>
      <c r="O45" s="167">
        <v>56090.01397</v>
      </c>
      <c r="P45" s="167">
        <v>4235790.4837699998</v>
      </c>
      <c r="Q45" s="167">
        <v>306363603.86570001</v>
      </c>
      <c r="R45" s="167">
        <v>1115304.04092933</v>
      </c>
      <c r="S45" s="167">
        <v>307478907.90662932</v>
      </c>
      <c r="T45" s="167">
        <v>8208318.6343</v>
      </c>
      <c r="U45" s="167">
        <v>10092.920899999999</v>
      </c>
      <c r="V45" s="167">
        <v>8218411.5552000003</v>
      </c>
      <c r="W45" s="167">
        <v>6053396.5863000005</v>
      </c>
      <c r="X45" s="167">
        <v>74282.43247</v>
      </c>
      <c r="Y45" s="167">
        <v>6127679.01877</v>
      </c>
      <c r="Z45" s="167">
        <v>0</v>
      </c>
      <c r="AA45" s="167">
        <v>0</v>
      </c>
      <c r="AB45" s="167">
        <v>0</v>
      </c>
    </row>
    <row r="46" spans="1:28" x14ac:dyDescent="0.2">
      <c r="A46" s="107" t="s">
        <v>215</v>
      </c>
      <c r="B46" s="163">
        <v>6328126.8001999995</v>
      </c>
      <c r="C46" s="163">
        <v>33774.945299999999</v>
      </c>
      <c r="D46" s="163">
        <v>6361901.7455000002</v>
      </c>
      <c r="E46" s="164">
        <v>93856.089553900005</v>
      </c>
      <c r="F46" s="164">
        <v>87.104200000000006</v>
      </c>
      <c r="G46" s="164">
        <v>93943.193753900006</v>
      </c>
      <c r="H46" s="114">
        <v>5.3585300000000002E-2</v>
      </c>
      <c r="I46" s="110">
        <v>7.0000000000000007E-2</v>
      </c>
      <c r="J46" s="114">
        <v>5.3565799999999997E-2</v>
      </c>
      <c r="K46" s="111">
        <v>59.5473</v>
      </c>
      <c r="L46" s="111">
        <v>121.733</v>
      </c>
      <c r="M46" s="111">
        <v>59.884900000000002</v>
      </c>
      <c r="N46" s="167">
        <v>5282.75</v>
      </c>
      <c r="O46" s="167">
        <v>0</v>
      </c>
      <c r="P46" s="167">
        <v>5282.75</v>
      </c>
      <c r="Q46" s="167">
        <v>6288065.1201999998</v>
      </c>
      <c r="R46" s="167">
        <v>33774.945299999999</v>
      </c>
      <c r="S46" s="167">
        <v>6321840.0655000005</v>
      </c>
      <c r="T46" s="167">
        <v>30986.350000000002</v>
      </c>
      <c r="U46" s="167">
        <v>0</v>
      </c>
      <c r="V46" s="167">
        <v>30986.350000000002</v>
      </c>
      <c r="W46" s="167">
        <v>9075.33</v>
      </c>
      <c r="X46" s="167">
        <v>0</v>
      </c>
      <c r="Y46" s="167">
        <v>9075.33</v>
      </c>
      <c r="Z46" s="167">
        <v>0</v>
      </c>
      <c r="AA46" s="167">
        <v>0</v>
      </c>
      <c r="AB46" s="167">
        <v>0</v>
      </c>
    </row>
    <row r="47" spans="1:28" x14ac:dyDescent="0.2">
      <c r="A47" s="108" t="s">
        <v>276</v>
      </c>
      <c r="B47" s="163">
        <v>30316320808.609829</v>
      </c>
      <c r="C47" s="163">
        <v>24496725667.851585</v>
      </c>
      <c r="D47" s="163">
        <v>54813046476.461411</v>
      </c>
      <c r="E47" s="164">
        <v>725812458.15971112</v>
      </c>
      <c r="F47" s="164">
        <v>277677658.88732612</v>
      </c>
      <c r="G47" s="164">
        <v>1003490117.0470374</v>
      </c>
      <c r="H47" s="114">
        <v>0.147281</v>
      </c>
      <c r="I47" s="110">
        <v>8.919024751803413E-2</v>
      </c>
      <c r="J47" s="114">
        <v>0.119522</v>
      </c>
      <c r="K47" s="111">
        <v>79.381</v>
      </c>
      <c r="L47" s="111">
        <v>98.099645112336347</v>
      </c>
      <c r="M47" s="111">
        <v>87.717500000000001</v>
      </c>
      <c r="N47" s="167">
        <v>462724697.93299294</v>
      </c>
      <c r="O47" s="167">
        <v>469078033.82207912</v>
      </c>
      <c r="P47" s="167">
        <v>931802731.75507212</v>
      </c>
      <c r="Q47" s="167">
        <v>28084294249.286999</v>
      </c>
      <c r="R47" s="167">
        <v>22259437993.210373</v>
      </c>
      <c r="S47" s="167">
        <v>50343732242.497368</v>
      </c>
      <c r="T47" s="167">
        <v>1415939990.7749012</v>
      </c>
      <c r="U47" s="167">
        <v>1527171267.3288105</v>
      </c>
      <c r="V47" s="167">
        <v>2943111258.1037116</v>
      </c>
      <c r="W47" s="167">
        <v>751860773.78122759</v>
      </c>
      <c r="X47" s="167">
        <v>656523756.51483142</v>
      </c>
      <c r="Y47" s="167">
        <v>1408384530.2960587</v>
      </c>
      <c r="Z47" s="167">
        <v>64225794.7667</v>
      </c>
      <c r="AA47" s="167">
        <v>53592650.797568992</v>
      </c>
      <c r="AB47" s="167">
        <v>117818445.56426901</v>
      </c>
    </row>
    <row r="48" spans="1:28" x14ac:dyDescent="0.2">
      <c r="A48" s="109" t="s">
        <v>216</v>
      </c>
      <c r="B48" s="163">
        <v>6095618096.1233826</v>
      </c>
      <c r="C48" s="163">
        <v>12499121370.380922</v>
      </c>
      <c r="D48" s="163">
        <v>18594739466.504299</v>
      </c>
      <c r="E48" s="164">
        <v>103704126.76498084</v>
      </c>
      <c r="F48" s="164">
        <v>125841281.2097009</v>
      </c>
      <c r="G48" s="164">
        <v>229545407.97468174</v>
      </c>
      <c r="H48" s="114">
        <v>0.123962</v>
      </c>
      <c r="I48" s="110">
        <v>9.7839130497565416E-2</v>
      </c>
      <c r="J48" s="114">
        <v>0.106377</v>
      </c>
      <c r="K48" s="111">
        <v>56.484400000000001</v>
      </c>
      <c r="L48" s="111">
        <v>82.128540382923973</v>
      </c>
      <c r="M48" s="111">
        <v>73.758200000000002</v>
      </c>
      <c r="N48" s="167">
        <v>66198598.70449999</v>
      </c>
      <c r="O48" s="167">
        <v>198707743.95673919</v>
      </c>
      <c r="P48" s="167">
        <v>264906342.66113922</v>
      </c>
      <c r="Q48" s="167">
        <v>5697975156.0456686</v>
      </c>
      <c r="R48" s="167">
        <v>11292253719.484386</v>
      </c>
      <c r="S48" s="167">
        <v>16990228875.529947</v>
      </c>
      <c r="T48" s="167">
        <v>263462950.61559999</v>
      </c>
      <c r="U48" s="167">
        <v>960693926.81961989</v>
      </c>
      <c r="V48" s="167">
        <v>1224156877.4353199</v>
      </c>
      <c r="W48" s="167">
        <v>134179989.46211399</v>
      </c>
      <c r="X48" s="167">
        <v>221030002.48501569</v>
      </c>
      <c r="Y48" s="167">
        <v>355209991.94712973</v>
      </c>
      <c r="Z48" s="167">
        <v>0</v>
      </c>
      <c r="AA48" s="167">
        <v>25143721.591899998</v>
      </c>
      <c r="AB48" s="167">
        <v>25143721.591899998</v>
      </c>
    </row>
    <row r="49" spans="1:28" x14ac:dyDescent="0.2">
      <c r="A49" s="109" t="s">
        <v>217</v>
      </c>
      <c r="B49" s="163">
        <v>3264188505.109766</v>
      </c>
      <c r="C49" s="163">
        <v>5707803528.9047022</v>
      </c>
      <c r="D49" s="163">
        <v>8971992034.0145607</v>
      </c>
      <c r="E49" s="164">
        <v>64625819.320595615</v>
      </c>
      <c r="F49" s="164">
        <v>97230429.501187325</v>
      </c>
      <c r="G49" s="164">
        <v>161856248.82178298</v>
      </c>
      <c r="H49" s="114">
        <v>0.130466</v>
      </c>
      <c r="I49" s="110">
        <v>7.9094852736785418E-2</v>
      </c>
      <c r="J49" s="114">
        <v>9.7683699999999998E-2</v>
      </c>
      <c r="K49" s="111">
        <v>70.288600000000002</v>
      </c>
      <c r="L49" s="111">
        <v>90.813999730308595</v>
      </c>
      <c r="M49" s="111">
        <v>83.383099999999999</v>
      </c>
      <c r="N49" s="167">
        <v>82811980.431087419</v>
      </c>
      <c r="O49" s="167">
        <v>195985378.11140591</v>
      </c>
      <c r="P49" s="167">
        <v>278797358.5425933</v>
      </c>
      <c r="Q49" s="167">
        <v>3000681960.4108515</v>
      </c>
      <c r="R49" s="167">
        <v>5132321869.0878496</v>
      </c>
      <c r="S49" s="167">
        <v>8133003829.4987936</v>
      </c>
      <c r="T49" s="167">
        <v>127783314.12289996</v>
      </c>
      <c r="U49" s="167">
        <v>253685354.49072045</v>
      </c>
      <c r="V49" s="167">
        <v>381468668.61362046</v>
      </c>
      <c r="W49" s="167">
        <v>132055309.91511449</v>
      </c>
      <c r="X49" s="167">
        <v>316024712.15026295</v>
      </c>
      <c r="Y49" s="167">
        <v>448080022.06537747</v>
      </c>
      <c r="Z49" s="167">
        <v>3667920.6609</v>
      </c>
      <c r="AA49" s="167">
        <v>5771593.1758689992</v>
      </c>
      <c r="AB49" s="167">
        <v>9439513.8367689997</v>
      </c>
    </row>
    <row r="50" spans="1:28" x14ac:dyDescent="0.2">
      <c r="A50" s="109" t="s">
        <v>218</v>
      </c>
      <c r="B50" s="163">
        <v>6036843771.8964996</v>
      </c>
      <c r="C50" s="163">
        <v>1358178002.830534</v>
      </c>
      <c r="D50" s="163">
        <v>7395021774.7270298</v>
      </c>
      <c r="E50" s="164">
        <v>169658862.95089516</v>
      </c>
      <c r="F50" s="164">
        <v>16732577.81024087</v>
      </c>
      <c r="G50" s="164">
        <v>186391440.76113597</v>
      </c>
      <c r="H50" s="114">
        <v>0.163384</v>
      </c>
      <c r="I50" s="110">
        <v>7.8928046066095381E-2</v>
      </c>
      <c r="J50" s="114">
        <v>0.14609</v>
      </c>
      <c r="K50" s="111">
        <v>59.3245</v>
      </c>
      <c r="L50" s="111">
        <v>99.771438387964153</v>
      </c>
      <c r="M50" s="111">
        <v>66.777799999999999</v>
      </c>
      <c r="N50" s="167">
        <v>121644401.6665</v>
      </c>
      <c r="O50" s="167">
        <v>19414643.0865</v>
      </c>
      <c r="P50" s="167">
        <v>141059044.75300002</v>
      </c>
      <c r="Q50" s="167">
        <v>5563330628.0783997</v>
      </c>
      <c r="R50" s="167">
        <v>1253200140.2195339</v>
      </c>
      <c r="S50" s="167">
        <v>6816530768.2978296</v>
      </c>
      <c r="T50" s="167">
        <v>309457558.6911</v>
      </c>
      <c r="U50" s="167">
        <v>70670641.086900011</v>
      </c>
      <c r="V50" s="167">
        <v>380128199.778</v>
      </c>
      <c r="W50" s="167">
        <v>162051462.42630002</v>
      </c>
      <c r="X50" s="167">
        <v>33461637.865899999</v>
      </c>
      <c r="Y50" s="167">
        <v>195513100.29229999</v>
      </c>
      <c r="Z50" s="167">
        <v>2004122.7006999999</v>
      </c>
      <c r="AA50" s="167">
        <v>845583.65819999995</v>
      </c>
      <c r="AB50" s="167">
        <v>2849706.3588999999</v>
      </c>
    </row>
    <row r="51" spans="1:28" x14ac:dyDescent="0.2">
      <c r="A51" s="109" t="s">
        <v>219</v>
      </c>
      <c r="B51" s="163">
        <v>14919670435.480679</v>
      </c>
      <c r="C51" s="163">
        <v>4931622765.7355328</v>
      </c>
      <c r="D51" s="163">
        <v>19851293201.216213</v>
      </c>
      <c r="E51" s="164">
        <v>387823649.12259889</v>
      </c>
      <c r="F51" s="164">
        <v>37873370.36589691</v>
      </c>
      <c r="G51" s="164">
        <v>425697019.48859578</v>
      </c>
      <c r="H51" s="114">
        <v>0.15102499999999999</v>
      </c>
      <c r="I51" s="110">
        <v>7.0239222732197126E-2</v>
      </c>
      <c r="J51" s="114">
        <v>0.13119500000000001</v>
      </c>
      <c r="K51" s="111">
        <v>98.629400000000004</v>
      </c>
      <c r="L51" s="111">
        <v>146.85315806887738</v>
      </c>
      <c r="M51" s="111">
        <v>110.46599999999999</v>
      </c>
      <c r="N51" s="167">
        <v>192069717.09090552</v>
      </c>
      <c r="O51" s="167">
        <v>54970268.66733399</v>
      </c>
      <c r="P51" s="167">
        <v>247039985.75823948</v>
      </c>
      <c r="Q51" s="167">
        <v>13822306504.742579</v>
      </c>
      <c r="R51" s="167">
        <v>4581662264.4389105</v>
      </c>
      <c r="S51" s="167">
        <v>18403968769.181591</v>
      </c>
      <c r="T51" s="167">
        <v>715236167.36530113</v>
      </c>
      <c r="U51" s="167">
        <v>242121344.91156992</v>
      </c>
      <c r="V51" s="167">
        <v>957357512.27677107</v>
      </c>
      <c r="W51" s="167">
        <v>323574011.96769899</v>
      </c>
      <c r="X51" s="167">
        <v>86007404.013552785</v>
      </c>
      <c r="Y51" s="167">
        <v>409581415.98125184</v>
      </c>
      <c r="Z51" s="167">
        <v>58553751.405099995</v>
      </c>
      <c r="AA51" s="167">
        <v>21831752.3715</v>
      </c>
      <c r="AB51" s="167">
        <v>80385503.776600003</v>
      </c>
    </row>
    <row r="53" spans="1:28" x14ac:dyDescent="0.2">
      <c r="B53" s="170">
        <f>D7+D47-BS!E28</f>
        <v>-7080.3676300048828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scale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AB51"/>
  <sheetViews>
    <sheetView zoomScaleNormal="100" workbookViewId="0">
      <selection activeCell="A3" sqref="A3"/>
    </sheetView>
  </sheetViews>
  <sheetFormatPr defaultColWidth="8.7109375" defaultRowHeight="12.75" x14ac:dyDescent="0.2"/>
  <cols>
    <col min="1" max="1" width="75" style="112" bestFit="1" customWidth="1"/>
    <col min="2" max="2" width="26.85546875" style="112" customWidth="1"/>
    <col min="3" max="16384" width="8.7109375" style="112"/>
  </cols>
  <sheetData>
    <row r="1" spans="1:28" x14ac:dyDescent="0.2">
      <c r="A1" s="115" t="s">
        <v>116</v>
      </c>
    </row>
    <row r="2" spans="1:28" x14ac:dyDescent="0.2">
      <c r="A2" s="69"/>
    </row>
    <row r="3" spans="1:28" x14ac:dyDescent="0.2">
      <c r="A3" s="82">
        <f>BS!B3</f>
        <v>45382</v>
      </c>
    </row>
    <row r="5" spans="1:28" ht="54.95" customHeight="1" x14ac:dyDescent="0.2">
      <c r="A5" s="208" t="s">
        <v>222</v>
      </c>
      <c r="B5" s="209" t="s">
        <v>235</v>
      </c>
      <c r="C5" s="209"/>
      <c r="D5" s="209"/>
      <c r="E5" s="209" t="s">
        <v>234</v>
      </c>
      <c r="F5" s="209"/>
      <c r="G5" s="209"/>
      <c r="H5" s="209" t="s">
        <v>236</v>
      </c>
      <c r="I5" s="209"/>
      <c r="J5" s="209"/>
      <c r="K5" s="209" t="s">
        <v>237</v>
      </c>
      <c r="L5" s="209"/>
      <c r="M5" s="209"/>
      <c r="N5" s="209" t="s">
        <v>238</v>
      </c>
      <c r="O5" s="209"/>
      <c r="P5" s="209"/>
      <c r="Q5" s="209" t="s">
        <v>239</v>
      </c>
      <c r="R5" s="209"/>
      <c r="S5" s="209"/>
      <c r="T5" s="209" t="s">
        <v>240</v>
      </c>
      <c r="U5" s="209"/>
      <c r="V5" s="209"/>
      <c r="W5" s="209" t="s">
        <v>241</v>
      </c>
      <c r="X5" s="209"/>
      <c r="Y5" s="209"/>
      <c r="Z5" s="209" t="s">
        <v>242</v>
      </c>
      <c r="AA5" s="209"/>
      <c r="AB5" s="209"/>
    </row>
    <row r="6" spans="1:28" x14ac:dyDescent="0.2">
      <c r="A6" s="208"/>
      <c r="B6" s="113" t="s">
        <v>22</v>
      </c>
      <c r="C6" s="113" t="s">
        <v>23</v>
      </c>
      <c r="D6" s="113" t="s">
        <v>13</v>
      </c>
      <c r="E6" s="113" t="s">
        <v>22</v>
      </c>
      <c r="F6" s="113" t="s">
        <v>23</v>
      </c>
      <c r="G6" s="113" t="s">
        <v>13</v>
      </c>
      <c r="H6" s="113" t="s">
        <v>22</v>
      </c>
      <c r="I6" s="113" t="s">
        <v>23</v>
      </c>
      <c r="J6" s="113" t="s">
        <v>13</v>
      </c>
      <c r="K6" s="113" t="s">
        <v>22</v>
      </c>
      <c r="L6" s="113" t="s">
        <v>23</v>
      </c>
      <c r="M6" s="113" t="s">
        <v>13</v>
      </c>
      <c r="N6" s="113" t="s">
        <v>22</v>
      </c>
      <c r="O6" s="113" t="s">
        <v>23</v>
      </c>
      <c r="P6" s="113" t="s">
        <v>13</v>
      </c>
      <c r="Q6" s="113" t="s">
        <v>22</v>
      </c>
      <c r="R6" s="113" t="s">
        <v>23</v>
      </c>
      <c r="S6" s="113" t="s">
        <v>13</v>
      </c>
      <c r="T6" s="113" t="s">
        <v>22</v>
      </c>
      <c r="U6" s="113" t="s">
        <v>23</v>
      </c>
      <c r="V6" s="113" t="s">
        <v>13</v>
      </c>
      <c r="W6" s="113" t="s">
        <v>22</v>
      </c>
      <c r="X6" s="113" t="s">
        <v>23</v>
      </c>
      <c r="Y6" s="113" t="s">
        <v>13</v>
      </c>
      <c r="Z6" s="113" t="s">
        <v>22</v>
      </c>
      <c r="AA6" s="113" t="s">
        <v>23</v>
      </c>
      <c r="AB6" s="113" t="s">
        <v>13</v>
      </c>
    </row>
    <row r="7" spans="1:28" x14ac:dyDescent="0.2">
      <c r="A7" s="108" t="s">
        <v>274</v>
      </c>
      <c r="B7" s="163">
        <f>Sectors_I!B7</f>
        <v>44959775.829999998</v>
      </c>
      <c r="C7" s="163">
        <f>Sectors_I!C7</f>
        <v>44757053.690000005</v>
      </c>
      <c r="D7" s="163">
        <f>Sectors_I!D7</f>
        <v>89716829.519999996</v>
      </c>
      <c r="E7" s="164">
        <f>Sectors_I!E7</f>
        <v>590783.13</v>
      </c>
      <c r="F7" s="164">
        <f>Sectors_I!F7</f>
        <v>204892.48466824999</v>
      </c>
      <c r="G7" s="164">
        <f>Sectors_I!G7</f>
        <v>795675.61466825998</v>
      </c>
      <c r="H7" s="114">
        <f>Sectors_I!H7</f>
        <v>9.5000000000000001E-2</v>
      </c>
      <c r="I7" s="110">
        <f>Sectors_I!I7</f>
        <v>7.6529251509071528E-2</v>
      </c>
      <c r="J7" s="114">
        <f>Sectors_I!J7</f>
        <v>8.5849099999999998E-2</v>
      </c>
      <c r="K7" s="111">
        <f>Sectors_I!K7</f>
        <v>13.2</v>
      </c>
      <c r="L7" s="111">
        <f>Sectors_I!L7</f>
        <v>10.472518340484427</v>
      </c>
      <c r="M7" s="111">
        <f>Sectors_I!M7</f>
        <v>11.848699999999999</v>
      </c>
      <c r="N7" s="167">
        <f>Sectors_I!N7</f>
        <v>0</v>
      </c>
      <c r="O7" s="167">
        <f>Sectors_I!O7</f>
        <v>0</v>
      </c>
      <c r="P7" s="167">
        <f>Sectors_I!P7</f>
        <v>0</v>
      </c>
      <c r="Q7" s="167">
        <f>Sectors_I!Q7</f>
        <v>44959775.829999998</v>
      </c>
      <c r="R7" s="167">
        <f>Sectors_I!R7</f>
        <v>44757053.690000005</v>
      </c>
      <c r="S7" s="167">
        <f>Sectors_I!S7</f>
        <v>89716829.519999996</v>
      </c>
      <c r="T7" s="167">
        <f>Sectors_I!T7</f>
        <v>0</v>
      </c>
      <c r="U7" s="167">
        <f>Sectors_I!U7</f>
        <v>0</v>
      </c>
      <c r="V7" s="167">
        <f>Sectors_I!V7</f>
        <v>0</v>
      </c>
      <c r="W7" s="167">
        <f>Sectors_I!W7</f>
        <v>0</v>
      </c>
      <c r="X7" s="167">
        <f>Sectors_I!X7</f>
        <v>0</v>
      </c>
      <c r="Y7" s="167">
        <f>Sectors_I!Y7</f>
        <v>0</v>
      </c>
      <c r="Z7" s="167">
        <f>Sectors_I!Z7</f>
        <v>0</v>
      </c>
      <c r="AA7" s="167">
        <f>Sectors_I!AA7</f>
        <v>0</v>
      </c>
      <c r="AB7" s="167">
        <f>Sectors_I!AB7</f>
        <v>0</v>
      </c>
    </row>
    <row r="8" spans="1:28" x14ac:dyDescent="0.2">
      <c r="A8" s="107" t="s">
        <v>117</v>
      </c>
      <c r="B8" s="163">
        <f>Sectors_I!B8</f>
        <v>34180393.2282601</v>
      </c>
      <c r="C8" s="163">
        <f>Sectors_I!C8</f>
        <v>28832603.194083497</v>
      </c>
      <c r="D8" s="163">
        <f>Sectors_I!D8</f>
        <v>63012996.422343604</v>
      </c>
      <c r="E8" s="164">
        <f>Sectors_I!E8</f>
        <v>204391.53134064001</v>
      </c>
      <c r="F8" s="164">
        <f>Sectors_I!F8</f>
        <v>297399.33240999997</v>
      </c>
      <c r="G8" s="164">
        <f>Sectors_I!G8</f>
        <v>501790.86375064001</v>
      </c>
      <c r="H8" s="114">
        <f>Sectors_I!H8</f>
        <v>0.119642</v>
      </c>
      <c r="I8" s="110">
        <f>Sectors_I!I8</f>
        <v>8.8408943591547828E-2</v>
      </c>
      <c r="J8" s="114">
        <f>Sectors_I!J8</f>
        <v>0.1053</v>
      </c>
      <c r="K8" s="111">
        <f>Sectors_I!K8</f>
        <v>57.489600000000003</v>
      </c>
      <c r="L8" s="111">
        <f>Sectors_I!L8</f>
        <v>57.450406666210199</v>
      </c>
      <c r="M8" s="111">
        <f>Sectors_I!M8</f>
        <v>57.471600000000002</v>
      </c>
      <c r="N8" s="167">
        <f>Sectors_I!N8</f>
        <v>193980.99</v>
      </c>
      <c r="O8" s="167">
        <f>Sectors_I!O8</f>
        <v>0</v>
      </c>
      <c r="P8" s="167">
        <f>Sectors_I!P8</f>
        <v>193980.99</v>
      </c>
      <c r="Q8" s="167">
        <f>Sectors_I!Q8</f>
        <v>33668956.272160098</v>
      </c>
      <c r="R8" s="167">
        <f>Sectors_I!R8</f>
        <v>28832260.452383496</v>
      </c>
      <c r="S8" s="167">
        <f>Sectors_I!S8</f>
        <v>62501216.724543601</v>
      </c>
      <c r="T8" s="167">
        <f>Sectors_I!T8</f>
        <v>317340.0661</v>
      </c>
      <c r="U8" s="167">
        <f>Sectors_I!U8</f>
        <v>0</v>
      </c>
      <c r="V8" s="167">
        <f>Sectors_I!V8</f>
        <v>317340.0661</v>
      </c>
      <c r="W8" s="167">
        <f>Sectors_I!W8</f>
        <v>194096.88999999998</v>
      </c>
      <c r="X8" s="167">
        <f>Sectors_I!X8</f>
        <v>342.74169999999998</v>
      </c>
      <c r="Y8" s="167">
        <f>Sectors_I!Y8</f>
        <v>194439.6317</v>
      </c>
      <c r="Z8" s="167">
        <f>Sectors_I!Z8</f>
        <v>0</v>
      </c>
      <c r="AA8" s="167">
        <f>Sectors_I!AA8</f>
        <v>0</v>
      </c>
      <c r="AB8" s="167">
        <f>Sectors_I!AB8</f>
        <v>0</v>
      </c>
    </row>
    <row r="9" spans="1:28" x14ac:dyDescent="0.2">
      <c r="A9" s="107" t="s">
        <v>118</v>
      </c>
      <c r="B9" s="163">
        <f>Sectors_I!B9</f>
        <v>580392405.04957998</v>
      </c>
      <c r="C9" s="163">
        <f>Sectors_I!C9</f>
        <v>63205535.247163363</v>
      </c>
      <c r="D9" s="163">
        <f>Sectors_I!D9</f>
        <v>643597940.29674304</v>
      </c>
      <c r="E9" s="164">
        <f>Sectors_I!E9</f>
        <v>2969594.8336548898</v>
      </c>
      <c r="F9" s="164">
        <f>Sectors_I!F9</f>
        <v>492909.70015597</v>
      </c>
      <c r="G9" s="164">
        <f>Sectors_I!G9</f>
        <v>3462504.5338108493</v>
      </c>
      <c r="H9" s="114">
        <f>Sectors_I!H9</f>
        <v>0.12972500000000001</v>
      </c>
      <c r="I9" s="110">
        <f>Sectors_I!I9</f>
        <v>7.7093212584680562E-2</v>
      </c>
      <c r="J9" s="114">
        <f>Sectors_I!J9</f>
        <v>0.124533</v>
      </c>
      <c r="K9" s="111">
        <f>Sectors_I!K9</f>
        <v>24.832100000000001</v>
      </c>
      <c r="L9" s="111">
        <f>Sectors_I!L9</f>
        <v>23.747996452473764</v>
      </c>
      <c r="M9" s="111">
        <f>Sectors_I!M9</f>
        <v>24.7254</v>
      </c>
      <c r="N9" s="167">
        <f>Sectors_I!N9</f>
        <v>869939.48300000001</v>
      </c>
      <c r="O9" s="167">
        <f>Sectors_I!O9</f>
        <v>511810.55019999994</v>
      </c>
      <c r="P9" s="167">
        <f>Sectors_I!P9</f>
        <v>1381750.0331999999</v>
      </c>
      <c r="Q9" s="167">
        <f>Sectors_I!Q9</f>
        <v>578325776.41468</v>
      </c>
      <c r="R9" s="167">
        <f>Sectors_I!R9</f>
        <v>62355955.564263359</v>
      </c>
      <c r="S9" s="167">
        <f>Sectors_I!S9</f>
        <v>640681731.97894299</v>
      </c>
      <c r="T9" s="167">
        <f>Sectors_I!T9</f>
        <v>438793.21189999999</v>
      </c>
      <c r="U9" s="167">
        <f>Sectors_I!U9</f>
        <v>0</v>
      </c>
      <c r="V9" s="167">
        <f>Sectors_I!V9</f>
        <v>438793.21189999999</v>
      </c>
      <c r="W9" s="167">
        <f>Sectors_I!W9</f>
        <v>1627835.423</v>
      </c>
      <c r="X9" s="167">
        <f>Sectors_I!X9</f>
        <v>790196.33289999992</v>
      </c>
      <c r="Y9" s="167">
        <f>Sectors_I!Y9</f>
        <v>2418031.7559000002</v>
      </c>
      <c r="Z9" s="167">
        <f>Sectors_I!Z9</f>
        <v>0</v>
      </c>
      <c r="AA9" s="167">
        <f>Sectors_I!AA9</f>
        <v>59383.35</v>
      </c>
      <c r="AB9" s="167">
        <f>Sectors_I!AB9</f>
        <v>59383.35</v>
      </c>
    </row>
    <row r="10" spans="1:28" x14ac:dyDescent="0.2">
      <c r="A10" s="107" t="s">
        <v>229</v>
      </c>
      <c r="B10" s="163">
        <f>Sectors_I!B10</f>
        <v>215359660.723452</v>
      </c>
      <c r="C10" s="163">
        <f>Sectors_I!C10</f>
        <v>3188407.6423365902</v>
      </c>
      <c r="D10" s="163">
        <f>Sectors_I!D10</f>
        <v>218548068.36578801</v>
      </c>
      <c r="E10" s="164">
        <f>Sectors_I!E10</f>
        <v>1046241.0851999801</v>
      </c>
      <c r="F10" s="164">
        <f>Sectors_I!F10</f>
        <v>35524.986499999999</v>
      </c>
      <c r="G10" s="164">
        <f>Sectors_I!G10</f>
        <v>1081766.0716999799</v>
      </c>
      <c r="H10" s="114">
        <f>Sectors_I!H10</f>
        <v>0.146422</v>
      </c>
      <c r="I10" s="110">
        <f>Sectors_I!I10</f>
        <v>0.108345</v>
      </c>
      <c r="J10" s="114">
        <f>Sectors_I!J10</f>
        <v>0.145866</v>
      </c>
      <c r="K10" s="111">
        <f>Sectors_I!K10</f>
        <v>24.419899999999998</v>
      </c>
      <c r="L10" s="111">
        <f>Sectors_I!L10</f>
        <v>53.980800000000002</v>
      </c>
      <c r="M10" s="111">
        <f>Sectors_I!M10</f>
        <v>24.847300000000001</v>
      </c>
      <c r="N10" s="167">
        <f>Sectors_I!N10</f>
        <v>316429.14</v>
      </c>
      <c r="O10" s="167">
        <f>Sectors_I!O10</f>
        <v>23629.372500000001</v>
      </c>
      <c r="P10" s="167">
        <f>Sectors_I!P10</f>
        <v>340058.51250000001</v>
      </c>
      <c r="Q10" s="167">
        <f>Sectors_I!Q10</f>
        <v>214923919.19345203</v>
      </c>
      <c r="R10" s="167">
        <f>Sectors_I!R10</f>
        <v>3164778.2698365902</v>
      </c>
      <c r="S10" s="167">
        <f>Sectors_I!S10</f>
        <v>218088697.46328804</v>
      </c>
      <c r="T10" s="167">
        <f>Sectors_I!T10</f>
        <v>10517.64</v>
      </c>
      <c r="U10" s="167">
        <f>Sectors_I!U10</f>
        <v>0</v>
      </c>
      <c r="V10" s="167">
        <f>Sectors_I!V10</f>
        <v>10517.64</v>
      </c>
      <c r="W10" s="167">
        <f>Sectors_I!W10</f>
        <v>425223.89</v>
      </c>
      <c r="X10" s="167">
        <f>Sectors_I!X10</f>
        <v>23629.372500000001</v>
      </c>
      <c r="Y10" s="167">
        <f>Sectors_I!Y10</f>
        <v>448853.26250000001</v>
      </c>
      <c r="Z10" s="167">
        <f>Sectors_I!Z10</f>
        <v>0</v>
      </c>
      <c r="AA10" s="167">
        <f>Sectors_I!AA10</f>
        <v>0</v>
      </c>
      <c r="AB10" s="167">
        <f>Sectors_I!AB10</f>
        <v>0</v>
      </c>
    </row>
    <row r="11" spans="1:28" x14ac:dyDescent="0.2">
      <c r="A11" s="107" t="s">
        <v>243</v>
      </c>
      <c r="B11" s="163">
        <f>Sectors_I!B11</f>
        <v>229588985.78198951</v>
      </c>
      <c r="C11" s="163">
        <f>Sectors_I!C11</f>
        <v>2682568682.067265</v>
      </c>
      <c r="D11" s="163">
        <f>Sectors_I!D11</f>
        <v>2912157667.8492556</v>
      </c>
      <c r="E11" s="164">
        <f>Sectors_I!E11</f>
        <v>16881596.61133917</v>
      </c>
      <c r="F11" s="164">
        <f>Sectors_I!F11</f>
        <v>26448335.462665707</v>
      </c>
      <c r="G11" s="164">
        <f>Sectors_I!G11</f>
        <v>43329932.074004844</v>
      </c>
      <c r="H11" s="114">
        <f>Sectors_I!H11</f>
        <v>0.116268</v>
      </c>
      <c r="I11" s="110">
        <f>Sectors_I!I11</f>
        <v>0.10337043918989457</v>
      </c>
      <c r="J11" s="114">
        <f>Sectors_I!J11</f>
        <v>0.10435999999999999</v>
      </c>
      <c r="K11" s="111">
        <f>Sectors_I!K11</f>
        <v>48.409799999999997</v>
      </c>
      <c r="L11" s="111">
        <f>Sectors_I!L11</f>
        <v>39.785565073511272</v>
      </c>
      <c r="M11" s="111">
        <f>Sectors_I!M11</f>
        <v>40.4512</v>
      </c>
      <c r="N11" s="167">
        <f>Sectors_I!N11</f>
        <v>2938138.5296</v>
      </c>
      <c r="O11" s="167">
        <f>Sectors_I!O11</f>
        <v>43121295.104762003</v>
      </c>
      <c r="P11" s="167">
        <f>Sectors_I!P11</f>
        <v>46059433.634361997</v>
      </c>
      <c r="Q11" s="167">
        <f>Sectors_I!Q11</f>
        <v>181076109.45850611</v>
      </c>
      <c r="R11" s="167">
        <f>Sectors_I!R11</f>
        <v>2444322757.4471931</v>
      </c>
      <c r="S11" s="167">
        <f>Sectors_I!S11</f>
        <v>2625398866.9057002</v>
      </c>
      <c r="T11" s="167">
        <f>Sectors_I!T11</f>
        <v>10310525.9164</v>
      </c>
      <c r="U11" s="167">
        <f>Sectors_I!U11</f>
        <v>167928946.19373399</v>
      </c>
      <c r="V11" s="167">
        <f>Sectors_I!V11</f>
        <v>178239472.11013404</v>
      </c>
      <c r="W11" s="167">
        <f>Sectors_I!W11</f>
        <v>38202350.4070834</v>
      </c>
      <c r="X11" s="167">
        <f>Sectors_I!X11</f>
        <v>52970772.176037803</v>
      </c>
      <c r="Y11" s="167">
        <f>Sectors_I!Y11</f>
        <v>91173122.583121195</v>
      </c>
      <c r="Z11" s="167">
        <f>Sectors_I!Z11</f>
        <v>0</v>
      </c>
      <c r="AA11" s="167">
        <f>Sectors_I!AA11</f>
        <v>17346206.250300001</v>
      </c>
      <c r="AB11" s="167">
        <f>Sectors_I!AB11</f>
        <v>17346206.250300001</v>
      </c>
    </row>
    <row r="12" spans="1:28" x14ac:dyDescent="0.2">
      <c r="A12" s="107" t="s">
        <v>119</v>
      </c>
      <c r="B12" s="163">
        <f>Sectors_I!B12</f>
        <v>524234601.75956547</v>
      </c>
      <c r="C12" s="163">
        <f>Sectors_I!C12</f>
        <v>2267268328.139029</v>
      </c>
      <c r="D12" s="163">
        <f>Sectors_I!D12</f>
        <v>2791502929.8985982</v>
      </c>
      <c r="E12" s="164">
        <f>Sectors_I!E12</f>
        <v>8142808.7166891079</v>
      </c>
      <c r="F12" s="164">
        <f>Sectors_I!F12</f>
        <v>16132743.861967716</v>
      </c>
      <c r="G12" s="164">
        <f>Sectors_I!G12</f>
        <v>24275552.578556836</v>
      </c>
      <c r="H12" s="114">
        <f>Sectors_I!H12</f>
        <v>0.12728300000000001</v>
      </c>
      <c r="I12" s="110">
        <f>Sectors_I!I12</f>
        <v>8.5691745150223639E-2</v>
      </c>
      <c r="J12" s="114">
        <f>Sectors_I!J12</f>
        <v>9.3396900000000005E-2</v>
      </c>
      <c r="K12" s="111">
        <f>Sectors_I!K12</f>
        <v>94.573999999999998</v>
      </c>
      <c r="L12" s="111">
        <f>Sectors_I!L12</f>
        <v>119.83842070679515</v>
      </c>
      <c r="M12" s="111">
        <f>Sectors_I!M12</f>
        <v>115.13500000000001</v>
      </c>
      <c r="N12" s="167">
        <f>Sectors_I!N12</f>
        <v>19106044.511</v>
      </c>
      <c r="O12" s="167">
        <f>Sectors_I!O12</f>
        <v>39883309.351790003</v>
      </c>
      <c r="P12" s="167">
        <f>Sectors_I!P12</f>
        <v>58989353.862690002</v>
      </c>
      <c r="Q12" s="167">
        <f>Sectors_I!Q12</f>
        <v>474629385.19666547</v>
      </c>
      <c r="R12" s="167">
        <f>Sectors_I!R12</f>
        <v>2064842827.5101607</v>
      </c>
      <c r="S12" s="167">
        <f>Sectors_I!S12</f>
        <v>2539472212.7068295</v>
      </c>
      <c r="T12" s="167">
        <f>Sectors_I!T12</f>
        <v>28684808.817799993</v>
      </c>
      <c r="U12" s="167">
        <f>Sectors_I!U12</f>
        <v>142977522.42116353</v>
      </c>
      <c r="V12" s="167">
        <f>Sectors_I!V12</f>
        <v>171662331.23896357</v>
      </c>
      <c r="W12" s="167">
        <f>Sectors_I!W12</f>
        <v>20920407.745099999</v>
      </c>
      <c r="X12" s="167">
        <f>Sectors_I!X12</f>
        <v>57649801.648954988</v>
      </c>
      <c r="Y12" s="167">
        <f>Sectors_I!Y12</f>
        <v>78570209.394055009</v>
      </c>
      <c r="Z12" s="167">
        <f>Sectors_I!Z12</f>
        <v>0</v>
      </c>
      <c r="AA12" s="167">
        <f>Sectors_I!AA12</f>
        <v>1798176.5587499999</v>
      </c>
      <c r="AB12" s="167">
        <f>Sectors_I!AB12</f>
        <v>1798176.5587499999</v>
      </c>
    </row>
    <row r="13" spans="1:28" x14ac:dyDescent="0.2">
      <c r="A13" s="107" t="s">
        <v>120</v>
      </c>
      <c r="B13" s="163">
        <f>Sectors_I!B13</f>
        <v>427889491.5445292</v>
      </c>
      <c r="C13" s="163">
        <f>Sectors_I!C13</f>
        <v>505955321.00045651</v>
      </c>
      <c r="D13" s="163">
        <f>Sectors_I!D13</f>
        <v>933844812.54498518</v>
      </c>
      <c r="E13" s="164">
        <f>Sectors_I!E13</f>
        <v>21286109.10995692</v>
      </c>
      <c r="F13" s="164">
        <f>Sectors_I!F13</f>
        <v>8514131.1542783901</v>
      </c>
      <c r="G13" s="164">
        <f>Sectors_I!G13</f>
        <v>29800240.264335331</v>
      </c>
      <c r="H13" s="114">
        <f>Sectors_I!H13</f>
        <v>0.14163600000000001</v>
      </c>
      <c r="I13" s="110">
        <f>Sectors_I!I13</f>
        <v>9.5672495043829353E-2</v>
      </c>
      <c r="J13" s="114">
        <f>Sectors_I!J13</f>
        <v>0.11650199999999999</v>
      </c>
      <c r="K13" s="111">
        <f>Sectors_I!K13</f>
        <v>38.167700000000004</v>
      </c>
      <c r="L13" s="111">
        <f>Sectors_I!L13</f>
        <v>48.739371608773489</v>
      </c>
      <c r="M13" s="111">
        <f>Sectors_I!M13</f>
        <v>43.956499999999998</v>
      </c>
      <c r="N13" s="167">
        <f>Sectors_I!N13</f>
        <v>24031833.567900002</v>
      </c>
      <c r="O13" s="167">
        <f>Sectors_I!O13</f>
        <v>12292934.091049999</v>
      </c>
      <c r="P13" s="167">
        <f>Sectors_I!P13</f>
        <v>36324767.659050003</v>
      </c>
      <c r="Q13" s="167">
        <f>Sectors_I!Q13</f>
        <v>377099429.08132923</v>
      </c>
      <c r="R13" s="167">
        <f>Sectors_I!R13</f>
        <v>437840578.35890651</v>
      </c>
      <c r="S13" s="167">
        <f>Sectors_I!S13</f>
        <v>814940007.44023514</v>
      </c>
      <c r="T13" s="167">
        <f>Sectors_I!T13</f>
        <v>16407786.126</v>
      </c>
      <c r="U13" s="167">
        <f>Sectors_I!U13</f>
        <v>49680190.9366</v>
      </c>
      <c r="V13" s="167">
        <f>Sectors_I!V13</f>
        <v>66087977.062699996</v>
      </c>
      <c r="W13" s="167">
        <f>Sectors_I!W13</f>
        <v>34348039.401200004</v>
      </c>
      <c r="X13" s="167">
        <f>Sectors_I!X13</f>
        <v>18434551.704950001</v>
      </c>
      <c r="Y13" s="167">
        <f>Sectors_I!Y13</f>
        <v>52782591.10605</v>
      </c>
      <c r="Z13" s="167">
        <f>Sectors_I!Z13</f>
        <v>34236.936000000002</v>
      </c>
      <c r="AA13" s="167">
        <f>Sectors_I!AA13</f>
        <v>0</v>
      </c>
      <c r="AB13" s="167">
        <f>Sectors_I!AB13</f>
        <v>34236.936000000002</v>
      </c>
    </row>
    <row r="14" spans="1:28" x14ac:dyDescent="0.2">
      <c r="A14" s="107" t="s">
        <v>121</v>
      </c>
      <c r="B14" s="163">
        <f>Sectors_I!B14</f>
        <v>550505376.76623535</v>
      </c>
      <c r="C14" s="163">
        <f>Sectors_I!C14</f>
        <v>1475742126.900547</v>
      </c>
      <c r="D14" s="163">
        <f>Sectors_I!D14</f>
        <v>2026247503.6667812</v>
      </c>
      <c r="E14" s="164">
        <f>Sectors_I!E14</f>
        <v>12915949.927244911</v>
      </c>
      <c r="F14" s="164">
        <f>Sectors_I!F14</f>
        <v>13195457.503690898</v>
      </c>
      <c r="G14" s="164">
        <f>Sectors_I!G14</f>
        <v>26111407.4309358</v>
      </c>
      <c r="H14" s="114">
        <f>Sectors_I!H14</f>
        <v>0.128495</v>
      </c>
      <c r="I14" s="110">
        <f>Sectors_I!I14</f>
        <v>0.10853459141091053</v>
      </c>
      <c r="J14" s="114">
        <f>Sectors_I!J14</f>
        <v>0.113972</v>
      </c>
      <c r="K14" s="111">
        <f>Sectors_I!K14</f>
        <v>64.421099999999996</v>
      </c>
      <c r="L14" s="111">
        <f>Sectors_I!L14</f>
        <v>72.965765803857977</v>
      </c>
      <c r="M14" s="111">
        <f>Sectors_I!M14</f>
        <v>70.637799999999999</v>
      </c>
      <c r="N14" s="167">
        <f>Sectors_I!N14</f>
        <v>5262972.5427334309</v>
      </c>
      <c r="O14" s="167">
        <f>Sectors_I!O14</f>
        <v>26512171.405767001</v>
      </c>
      <c r="P14" s="167">
        <f>Sectors_I!P14</f>
        <v>31775143.948500421</v>
      </c>
      <c r="Q14" s="167">
        <f>Sectors_I!Q14</f>
        <v>462257702.4324019</v>
      </c>
      <c r="R14" s="167">
        <f>Sectors_I!R14</f>
        <v>1417687661.0001171</v>
      </c>
      <c r="S14" s="167">
        <f>Sectors_I!S14</f>
        <v>1879945363.4325178</v>
      </c>
      <c r="T14" s="167">
        <f>Sectors_I!T14</f>
        <v>70105609.259100005</v>
      </c>
      <c r="U14" s="167">
        <f>Sectors_I!U14</f>
        <v>20900271.822802983</v>
      </c>
      <c r="V14" s="167">
        <f>Sectors_I!V14</f>
        <v>91005881.081902981</v>
      </c>
      <c r="W14" s="167">
        <f>Sectors_I!W14</f>
        <v>18142065.074733432</v>
      </c>
      <c r="X14" s="167">
        <f>Sectors_I!X14</f>
        <v>37154194.077627003</v>
      </c>
      <c r="Y14" s="167">
        <f>Sectors_I!Y14</f>
        <v>55296259.152360424</v>
      </c>
      <c r="Z14" s="167">
        <f>Sectors_I!Z14</f>
        <v>0</v>
      </c>
      <c r="AA14" s="167">
        <f>Sectors_I!AA14</f>
        <v>0</v>
      </c>
      <c r="AB14" s="167">
        <f>Sectors_I!AB14</f>
        <v>0</v>
      </c>
    </row>
    <row r="15" spans="1:28" x14ac:dyDescent="0.2">
      <c r="A15" s="107" t="s">
        <v>122</v>
      </c>
      <c r="B15" s="163">
        <f>Sectors_I!B15</f>
        <v>1143529028.3966532</v>
      </c>
      <c r="C15" s="163">
        <f>Sectors_I!C15</f>
        <v>646811741.19031811</v>
      </c>
      <c r="D15" s="163">
        <f>Sectors_I!D15</f>
        <v>1790340769.5869725</v>
      </c>
      <c r="E15" s="164">
        <f>Sectors_I!E15</f>
        <v>12108251.695007689</v>
      </c>
      <c r="F15" s="164">
        <f>Sectors_I!F15</f>
        <v>6117570.7914189911</v>
      </c>
      <c r="G15" s="164">
        <f>Sectors_I!G15</f>
        <v>18225822.48642667</v>
      </c>
      <c r="H15" s="114">
        <f>Sectors_I!H15</f>
        <v>0.12722800000000001</v>
      </c>
      <c r="I15" s="110">
        <f>Sectors_I!I15</f>
        <v>8.1672445188127288E-2</v>
      </c>
      <c r="J15" s="114">
        <f>Sectors_I!J15</f>
        <v>0.111304</v>
      </c>
      <c r="K15" s="111">
        <f>Sectors_I!K15</f>
        <v>54.262300000000003</v>
      </c>
      <c r="L15" s="111">
        <f>Sectors_I!L15</f>
        <v>69.337064580654655</v>
      </c>
      <c r="M15" s="111">
        <f>Sectors_I!M15</f>
        <v>59.569499999999998</v>
      </c>
      <c r="N15" s="167">
        <f>Sectors_I!N15</f>
        <v>15643331.869000001</v>
      </c>
      <c r="O15" s="167">
        <f>Sectors_I!O15</f>
        <v>33968065.303828649</v>
      </c>
      <c r="P15" s="167">
        <f>Sectors_I!P15</f>
        <v>49611397.172828645</v>
      </c>
      <c r="Q15" s="167">
        <f>Sectors_I!Q15</f>
        <v>1111087435.1318533</v>
      </c>
      <c r="R15" s="167">
        <f>Sectors_I!R15</f>
        <v>619749030.13872242</v>
      </c>
      <c r="S15" s="167">
        <f>Sectors_I!S15</f>
        <v>1730836465.270577</v>
      </c>
      <c r="T15" s="167">
        <f>Sectors_I!T15</f>
        <v>18947443.926400002</v>
      </c>
      <c r="U15" s="167">
        <f>Sectors_I!U15</f>
        <v>13197149.869999999</v>
      </c>
      <c r="V15" s="167">
        <f>Sectors_I!V15</f>
        <v>32144593.796400003</v>
      </c>
      <c r="W15" s="167">
        <f>Sectors_I!W15</f>
        <v>12769640.838100001</v>
      </c>
      <c r="X15" s="167">
        <f>Sectors_I!X15</f>
        <v>13427418.052395651</v>
      </c>
      <c r="Y15" s="167">
        <f>Sectors_I!Y15</f>
        <v>26197058.890495654</v>
      </c>
      <c r="Z15" s="167">
        <f>Sectors_I!Z15</f>
        <v>724508.50030000007</v>
      </c>
      <c r="AA15" s="167">
        <f>Sectors_I!AA15</f>
        <v>438143.12919999997</v>
      </c>
      <c r="AB15" s="167">
        <f>Sectors_I!AB15</f>
        <v>1162651.6295</v>
      </c>
    </row>
    <row r="16" spans="1:28" x14ac:dyDescent="0.2">
      <c r="A16" s="107" t="s">
        <v>123</v>
      </c>
      <c r="B16" s="163">
        <f>Sectors_I!B16</f>
        <v>812016854.30523431</v>
      </c>
      <c r="C16" s="163">
        <f>Sectors_I!C16</f>
        <v>796101416.0879513</v>
      </c>
      <c r="D16" s="163">
        <f>Sectors_I!D16</f>
        <v>1608118270.3931859</v>
      </c>
      <c r="E16" s="164">
        <f>Sectors_I!E16</f>
        <v>17286809.196800411</v>
      </c>
      <c r="F16" s="164">
        <f>Sectors_I!F16</f>
        <v>32019750.778885722</v>
      </c>
      <c r="G16" s="164">
        <f>Sectors_I!G16</f>
        <v>49306559.975686125</v>
      </c>
      <c r="H16" s="114">
        <f>Sectors_I!H16</f>
        <v>0.12595300000000001</v>
      </c>
      <c r="I16" s="110">
        <f>Sectors_I!I16</f>
        <v>9.3217265651077574E-2</v>
      </c>
      <c r="J16" s="114">
        <f>Sectors_I!J16</f>
        <v>0.109731</v>
      </c>
      <c r="K16" s="111">
        <f>Sectors_I!K16</f>
        <v>54.227200000000003</v>
      </c>
      <c r="L16" s="111">
        <f>Sectors_I!L16</f>
        <v>69.704921986894007</v>
      </c>
      <c r="M16" s="111">
        <f>Sectors_I!M16</f>
        <v>61.919699999999999</v>
      </c>
      <c r="N16" s="167">
        <f>Sectors_I!N16</f>
        <v>11802976.6132</v>
      </c>
      <c r="O16" s="167">
        <f>Sectors_I!O16</f>
        <v>22464562.727964003</v>
      </c>
      <c r="P16" s="167">
        <f>Sectors_I!P16</f>
        <v>34267539.341164</v>
      </c>
      <c r="Q16" s="167">
        <f>Sectors_I!Q16</f>
        <v>723745127.16865814</v>
      </c>
      <c r="R16" s="167">
        <f>Sectors_I!R16</f>
        <v>592442279.06006861</v>
      </c>
      <c r="S16" s="167">
        <f>Sectors_I!S16</f>
        <v>1316187406.2287271</v>
      </c>
      <c r="T16" s="167">
        <f>Sectors_I!T16</f>
        <v>67763640.984199986</v>
      </c>
      <c r="U16" s="167">
        <f>Sectors_I!U16</f>
        <v>170069658.96049988</v>
      </c>
      <c r="V16" s="167">
        <f>Sectors_I!V16</f>
        <v>237833299.9445999</v>
      </c>
      <c r="W16" s="167">
        <f>Sectors_I!W16</f>
        <v>20458593.537776183</v>
      </c>
      <c r="X16" s="167">
        <f>Sectors_I!X16</f>
        <v>33589478.067382865</v>
      </c>
      <c r="Y16" s="167">
        <f>Sectors_I!Y16</f>
        <v>54048071.605259046</v>
      </c>
      <c r="Z16" s="167">
        <f>Sectors_I!Z16</f>
        <v>49492.614600000001</v>
      </c>
      <c r="AA16" s="167">
        <f>Sectors_I!AA16</f>
        <v>0</v>
      </c>
      <c r="AB16" s="167">
        <f>Sectors_I!AB16</f>
        <v>49492.614600000001</v>
      </c>
    </row>
    <row r="17" spans="1:28" x14ac:dyDescent="0.2">
      <c r="A17" s="107" t="s">
        <v>124</v>
      </c>
      <c r="B17" s="163">
        <f>Sectors_I!B17</f>
        <v>227813629.61265358</v>
      </c>
      <c r="C17" s="163">
        <f>Sectors_I!C17</f>
        <v>339090094.29419512</v>
      </c>
      <c r="D17" s="163">
        <f>Sectors_I!D17</f>
        <v>566903723.90684891</v>
      </c>
      <c r="E17" s="164">
        <f>Sectors_I!E17</f>
        <v>2517854.584599629</v>
      </c>
      <c r="F17" s="164">
        <f>Sectors_I!F17</f>
        <v>2077232.8486387199</v>
      </c>
      <c r="G17" s="164">
        <f>Sectors_I!G17</f>
        <v>4595087.4332383499</v>
      </c>
      <c r="H17" s="114">
        <f>Sectors_I!H17</f>
        <v>0.12846099999999999</v>
      </c>
      <c r="I17" s="110">
        <f>Sectors_I!I17</f>
        <v>7.6956711732137903E-2</v>
      </c>
      <c r="J17" s="114">
        <f>Sectors_I!J17</f>
        <v>9.7622899999999999E-2</v>
      </c>
      <c r="K17" s="111">
        <f>Sectors_I!K17</f>
        <v>55.518900000000002</v>
      </c>
      <c r="L17" s="111">
        <f>Sectors_I!L17</f>
        <v>63.520480038835828</v>
      </c>
      <c r="M17" s="111">
        <f>Sectors_I!M17</f>
        <v>60.309600000000003</v>
      </c>
      <c r="N17" s="167">
        <f>Sectors_I!N17</f>
        <v>3081389.6393999998</v>
      </c>
      <c r="O17" s="167">
        <f>Sectors_I!O17</f>
        <v>1763020.0266999998</v>
      </c>
      <c r="P17" s="167">
        <f>Sectors_I!P17</f>
        <v>4844409.6660000002</v>
      </c>
      <c r="Q17" s="167">
        <f>Sectors_I!Q17</f>
        <v>217849663.85725358</v>
      </c>
      <c r="R17" s="167">
        <f>Sectors_I!R17</f>
        <v>332399812.58419514</v>
      </c>
      <c r="S17" s="167">
        <f>Sectors_I!S17</f>
        <v>550249476.44144893</v>
      </c>
      <c r="T17" s="167">
        <f>Sectors_I!T17</f>
        <v>6445521.5978999995</v>
      </c>
      <c r="U17" s="167">
        <f>Sectors_I!U17</f>
        <v>2866422.2485999996</v>
      </c>
      <c r="V17" s="167">
        <f>Sectors_I!V17</f>
        <v>9311943.8464000002</v>
      </c>
      <c r="W17" s="167">
        <f>Sectors_I!W17</f>
        <v>3495355.5993999997</v>
      </c>
      <c r="X17" s="167">
        <f>Sectors_I!X17</f>
        <v>3823859.4614000004</v>
      </c>
      <c r="Y17" s="167">
        <f>Sectors_I!Y17</f>
        <v>7319215.0609000009</v>
      </c>
      <c r="Z17" s="167">
        <f>Sectors_I!Z17</f>
        <v>23088.558099999998</v>
      </c>
      <c r="AA17" s="167">
        <f>Sectors_I!AA17</f>
        <v>0</v>
      </c>
      <c r="AB17" s="167">
        <f>Sectors_I!AB17</f>
        <v>23088.558099999998</v>
      </c>
    </row>
    <row r="18" spans="1:28" x14ac:dyDescent="0.2">
      <c r="A18" s="107" t="s">
        <v>125</v>
      </c>
      <c r="B18" s="163">
        <f>Sectors_I!B18</f>
        <v>223094159.8920323</v>
      </c>
      <c r="C18" s="163">
        <f>Sectors_I!C18</f>
        <v>351319439.27800447</v>
      </c>
      <c r="D18" s="163">
        <f>Sectors_I!D18</f>
        <v>574413599.17003703</v>
      </c>
      <c r="E18" s="164">
        <f>Sectors_I!E18</f>
        <v>4130228.4555414305</v>
      </c>
      <c r="F18" s="164">
        <f>Sectors_I!F18</f>
        <v>1472140.1716971002</v>
      </c>
      <c r="G18" s="164">
        <f>Sectors_I!G18</f>
        <v>5602368.6272385288</v>
      </c>
      <c r="H18" s="114">
        <f>Sectors_I!H18</f>
        <v>0.14089099999999999</v>
      </c>
      <c r="I18" s="110">
        <f>Sectors_I!I18</f>
        <v>8.2969506387921388E-2</v>
      </c>
      <c r="J18" s="114">
        <f>Sectors_I!J18</f>
        <v>0.105464</v>
      </c>
      <c r="K18" s="111">
        <f>Sectors_I!K18</f>
        <v>49.114800000000002</v>
      </c>
      <c r="L18" s="111">
        <f>Sectors_I!L18</f>
        <v>55.943814078004024</v>
      </c>
      <c r="M18" s="111">
        <f>Sectors_I!M18</f>
        <v>53.290999999999997</v>
      </c>
      <c r="N18" s="167">
        <f>Sectors_I!N18</f>
        <v>2367738.0290000001</v>
      </c>
      <c r="O18" s="167">
        <f>Sectors_I!O18</f>
        <v>1122918.6650999999</v>
      </c>
      <c r="P18" s="167">
        <f>Sectors_I!P18</f>
        <v>3490656.6940999995</v>
      </c>
      <c r="Q18" s="167">
        <f>Sectors_I!Q18</f>
        <v>202024270.3511323</v>
      </c>
      <c r="R18" s="167">
        <f>Sectors_I!R18</f>
        <v>338576743.32710445</v>
      </c>
      <c r="S18" s="167">
        <f>Sectors_I!S18</f>
        <v>540601013.67823696</v>
      </c>
      <c r="T18" s="167">
        <f>Sectors_I!T18</f>
        <v>17954051.176100001</v>
      </c>
      <c r="U18" s="167">
        <f>Sectors_I!U18</f>
        <v>10750027.924699999</v>
      </c>
      <c r="V18" s="167">
        <f>Sectors_I!V18</f>
        <v>28704079.100799996</v>
      </c>
      <c r="W18" s="167">
        <f>Sectors_I!W18</f>
        <v>3081922.5290000001</v>
      </c>
      <c r="X18" s="167">
        <f>Sectors_I!X18</f>
        <v>1992668.0262</v>
      </c>
      <c r="Y18" s="167">
        <f>Sectors_I!Y18</f>
        <v>5074590.5551999994</v>
      </c>
      <c r="Z18" s="167">
        <f>Sectors_I!Z18</f>
        <v>33915.835800000001</v>
      </c>
      <c r="AA18" s="167">
        <f>Sectors_I!AA18</f>
        <v>0</v>
      </c>
      <c r="AB18" s="167">
        <f>Sectors_I!AB18</f>
        <v>33915.835800000001</v>
      </c>
    </row>
    <row r="19" spans="1:28" x14ac:dyDescent="0.2">
      <c r="A19" s="107" t="s">
        <v>126</v>
      </c>
      <c r="B19" s="163">
        <f>Sectors_I!B19</f>
        <v>938406128.99621499</v>
      </c>
      <c r="C19" s="163">
        <f>Sectors_I!C19</f>
        <v>1070688808.0701789</v>
      </c>
      <c r="D19" s="163">
        <f>Sectors_I!D19</f>
        <v>2009094937.066395</v>
      </c>
      <c r="E19" s="164">
        <f>Sectors_I!E19</f>
        <v>20402225.494581677</v>
      </c>
      <c r="F19" s="164">
        <f>Sectors_I!F19</f>
        <v>19464279.870929349</v>
      </c>
      <c r="G19" s="164">
        <f>Sectors_I!G19</f>
        <v>39866505.36551103</v>
      </c>
      <c r="H19" s="114">
        <f>Sectors_I!H19</f>
        <v>0.13342599999999999</v>
      </c>
      <c r="I19" s="110">
        <f>Sectors_I!I19</f>
        <v>7.9137288701084857E-2</v>
      </c>
      <c r="J19" s="114">
        <f>Sectors_I!J19</f>
        <v>0.104517</v>
      </c>
      <c r="K19" s="111">
        <f>Sectors_I!K19</f>
        <v>55.904699999999998</v>
      </c>
      <c r="L19" s="111">
        <f>Sectors_I!L19</f>
        <v>69.438940599705006</v>
      </c>
      <c r="M19" s="111">
        <f>Sectors_I!M19</f>
        <v>63.110700000000001</v>
      </c>
      <c r="N19" s="167">
        <f>Sectors_I!N19</f>
        <v>19515844.180700004</v>
      </c>
      <c r="O19" s="167">
        <f>Sectors_I!O19</f>
        <v>43007248.399254911</v>
      </c>
      <c r="P19" s="167">
        <f>Sectors_I!P19</f>
        <v>62523092.5799549</v>
      </c>
      <c r="Q19" s="167">
        <f>Sectors_I!Q19</f>
        <v>871905570.99261498</v>
      </c>
      <c r="R19" s="167">
        <f>Sectors_I!R19</f>
        <v>991910368.15195394</v>
      </c>
      <c r="S19" s="167">
        <f>Sectors_I!S19</f>
        <v>1863815939.1446702</v>
      </c>
      <c r="T19" s="167">
        <f>Sectors_I!T19</f>
        <v>38052200.006700002</v>
      </c>
      <c r="U19" s="167">
        <f>Sectors_I!U19</f>
        <v>26677521.86947</v>
      </c>
      <c r="V19" s="167">
        <f>Sectors_I!V19</f>
        <v>64729721.876170002</v>
      </c>
      <c r="W19" s="167">
        <f>Sectors_I!W19</f>
        <v>28311362.620099999</v>
      </c>
      <c r="X19" s="167">
        <f>Sectors_I!X19</f>
        <v>50820779.9386549</v>
      </c>
      <c r="Y19" s="167">
        <f>Sectors_I!Y19</f>
        <v>79132142.558654904</v>
      </c>
      <c r="Z19" s="167">
        <f>Sectors_I!Z19</f>
        <v>136995.3768</v>
      </c>
      <c r="AA19" s="167">
        <f>Sectors_I!AA19</f>
        <v>1280138.1100999999</v>
      </c>
      <c r="AB19" s="167">
        <f>Sectors_I!AB19</f>
        <v>1417133.4868999999</v>
      </c>
    </row>
    <row r="20" spans="1:28" x14ac:dyDescent="0.2">
      <c r="A20" s="107" t="s">
        <v>127</v>
      </c>
      <c r="B20" s="163">
        <f>Sectors_I!B20</f>
        <v>425506684.67719251</v>
      </c>
      <c r="C20" s="163">
        <f>Sectors_I!C20</f>
        <v>366592367.56008118</v>
      </c>
      <c r="D20" s="163">
        <f>Sectors_I!D20</f>
        <v>792099052.23727393</v>
      </c>
      <c r="E20" s="164">
        <f>Sectors_I!E20</f>
        <v>9065958.5807230696</v>
      </c>
      <c r="F20" s="164">
        <f>Sectors_I!F20</f>
        <v>5018062.0384693202</v>
      </c>
      <c r="G20" s="164">
        <f>Sectors_I!G20</f>
        <v>14084020.61919239</v>
      </c>
      <c r="H20" s="114">
        <f>Sectors_I!H20</f>
        <v>0.12953700000000001</v>
      </c>
      <c r="I20" s="110">
        <f>Sectors_I!I20</f>
        <v>8.0414723988478404E-2</v>
      </c>
      <c r="J20" s="114">
        <f>Sectors_I!J20</f>
        <v>0.106826</v>
      </c>
      <c r="K20" s="111">
        <f>Sectors_I!K20</f>
        <v>70.999600000000001</v>
      </c>
      <c r="L20" s="111">
        <f>Sectors_I!L20</f>
        <v>69.400311299575037</v>
      </c>
      <c r="M20" s="111">
        <f>Sectors_I!M20</f>
        <v>70.262799999999999</v>
      </c>
      <c r="N20" s="167">
        <f>Sectors_I!N20</f>
        <v>5812589.8692540005</v>
      </c>
      <c r="O20" s="167">
        <f>Sectors_I!O20</f>
        <v>5571878.5582999997</v>
      </c>
      <c r="P20" s="167">
        <f>Sectors_I!P20</f>
        <v>11384468.427453998</v>
      </c>
      <c r="Q20" s="167">
        <f>Sectors_I!Q20</f>
        <v>388352899.24308765</v>
      </c>
      <c r="R20" s="167">
        <f>Sectors_I!R20</f>
        <v>302209581.73388058</v>
      </c>
      <c r="S20" s="167">
        <f>Sectors_I!S20</f>
        <v>690562480.97686851</v>
      </c>
      <c r="T20" s="167">
        <f>Sectors_I!T20</f>
        <v>19643737.065000001</v>
      </c>
      <c r="U20" s="167">
        <f>Sectors_I!U20</f>
        <v>47545898.086759999</v>
      </c>
      <c r="V20" s="167">
        <f>Sectors_I!V20</f>
        <v>67189635.151760012</v>
      </c>
      <c r="W20" s="167">
        <f>Sectors_I!W20</f>
        <v>17508450.999204889</v>
      </c>
      <c r="X20" s="167">
        <f>Sectors_I!X20</f>
        <v>16836887.739440612</v>
      </c>
      <c r="Y20" s="167">
        <f>Sectors_I!Y20</f>
        <v>34345338.738745503</v>
      </c>
      <c r="Z20" s="167">
        <f>Sectors_I!Z20</f>
        <v>1597.3698999999999</v>
      </c>
      <c r="AA20" s="167">
        <f>Sectors_I!AA20</f>
        <v>0</v>
      </c>
      <c r="AB20" s="167">
        <f>Sectors_I!AB20</f>
        <v>1597.3698999999999</v>
      </c>
    </row>
    <row r="21" spans="1:28" x14ac:dyDescent="0.2">
      <c r="A21" s="107" t="s">
        <v>128</v>
      </c>
      <c r="B21" s="163">
        <f>Sectors_I!B21</f>
        <v>703353289.21275127</v>
      </c>
      <c r="C21" s="163">
        <f>Sectors_I!C21</f>
        <v>2313669087.4256406</v>
      </c>
      <c r="D21" s="163">
        <f>Sectors_I!D21</f>
        <v>3017022376.6383972</v>
      </c>
      <c r="E21" s="164">
        <f>Sectors_I!E21</f>
        <v>11333641.680253111</v>
      </c>
      <c r="F21" s="164">
        <f>Sectors_I!F21</f>
        <v>32494835.969547622</v>
      </c>
      <c r="G21" s="164">
        <f>Sectors_I!G21</f>
        <v>43828477.649800733</v>
      </c>
      <c r="H21" s="114">
        <f>Sectors_I!H21</f>
        <v>0.13253999999999999</v>
      </c>
      <c r="I21" s="110">
        <f>Sectors_I!I21</f>
        <v>8.7147913714847772E-2</v>
      </c>
      <c r="J21" s="114">
        <f>Sectors_I!J21</f>
        <v>9.74193E-2</v>
      </c>
      <c r="K21" s="111">
        <f>Sectors_I!K21</f>
        <v>109.931</v>
      </c>
      <c r="L21" s="111">
        <f>Sectors_I!L21</f>
        <v>123.0021509630254</v>
      </c>
      <c r="M21" s="111">
        <f>Sectors_I!M21</f>
        <v>120.035</v>
      </c>
      <c r="N21" s="167">
        <f>Sectors_I!N21</f>
        <v>21079446.47849999</v>
      </c>
      <c r="O21" s="167">
        <f>Sectors_I!O21</f>
        <v>43478240.809736997</v>
      </c>
      <c r="P21" s="167">
        <f>Sectors_I!P21</f>
        <v>64557687.288236991</v>
      </c>
      <c r="Q21" s="167">
        <f>Sectors_I!Q21</f>
        <v>642054731.46325135</v>
      </c>
      <c r="R21" s="167">
        <f>Sectors_I!R21</f>
        <v>1976487869.6060648</v>
      </c>
      <c r="S21" s="167">
        <f>Sectors_I!S21</f>
        <v>2618542601.0693216</v>
      </c>
      <c r="T21" s="167">
        <f>Sectors_I!T21</f>
        <v>43334960.923099995</v>
      </c>
      <c r="U21" s="167">
        <f>Sectors_I!U21</f>
        <v>224424893.75827771</v>
      </c>
      <c r="V21" s="167">
        <f>Sectors_I!V21</f>
        <v>267759854.68137762</v>
      </c>
      <c r="W21" s="167">
        <f>Sectors_I!W21</f>
        <v>17628002.791999992</v>
      </c>
      <c r="X21" s="167">
        <f>Sectors_I!X21</f>
        <v>111568131.69271201</v>
      </c>
      <c r="Y21" s="167">
        <f>Sectors_I!Y21</f>
        <v>129196134.484712</v>
      </c>
      <c r="Z21" s="167">
        <f>Sectors_I!Z21</f>
        <v>335594.0344</v>
      </c>
      <c r="AA21" s="167">
        <f>Sectors_I!AA21</f>
        <v>1188192.3685860001</v>
      </c>
      <c r="AB21" s="167">
        <f>Sectors_I!AB21</f>
        <v>1523786.4029860001</v>
      </c>
    </row>
    <row r="22" spans="1:28" x14ac:dyDescent="0.2">
      <c r="A22" s="107" t="s">
        <v>129</v>
      </c>
      <c r="B22" s="163">
        <f>Sectors_I!B22</f>
        <v>297626466.79272997</v>
      </c>
      <c r="C22" s="163">
        <f>Sectors_I!C22</f>
        <v>450907109.00396144</v>
      </c>
      <c r="D22" s="163">
        <f>Sectors_I!D22</f>
        <v>748533575.79669166</v>
      </c>
      <c r="E22" s="164">
        <f>Sectors_I!E22</f>
        <v>4778816.8282052204</v>
      </c>
      <c r="F22" s="164">
        <f>Sectors_I!F22</f>
        <v>4070746.9203335801</v>
      </c>
      <c r="G22" s="164">
        <f>Sectors_I!G22</f>
        <v>8849563.7485388014</v>
      </c>
      <c r="H22" s="114">
        <f>Sectors_I!H22</f>
        <v>0.12659000000000001</v>
      </c>
      <c r="I22" s="110">
        <f>Sectors_I!I22</f>
        <v>8.0362698664316931E-2</v>
      </c>
      <c r="J22" s="114">
        <f>Sectors_I!J22</f>
        <v>9.8728999999999997E-2</v>
      </c>
      <c r="K22" s="111">
        <f>Sectors_I!K22</f>
        <v>90.036799999999999</v>
      </c>
      <c r="L22" s="111">
        <f>Sectors_I!L22</f>
        <v>111.7726922966001</v>
      </c>
      <c r="M22" s="111">
        <f>Sectors_I!M22</f>
        <v>103.125</v>
      </c>
      <c r="N22" s="167">
        <f>Sectors_I!N22</f>
        <v>10596720.367700001</v>
      </c>
      <c r="O22" s="167">
        <f>Sectors_I!O22</f>
        <v>24475055.17675598</v>
      </c>
      <c r="P22" s="167">
        <f>Sectors_I!P22</f>
        <v>35071775.544455983</v>
      </c>
      <c r="Q22" s="167">
        <f>Sectors_I!Q22</f>
        <v>261523119.60492998</v>
      </c>
      <c r="R22" s="167">
        <f>Sectors_I!R22</f>
        <v>401224259.5991655</v>
      </c>
      <c r="S22" s="167">
        <f>Sectors_I!S22</f>
        <v>662747379.2039957</v>
      </c>
      <c r="T22" s="167">
        <f>Sectors_I!T22</f>
        <v>21761350.431600001</v>
      </c>
      <c r="U22" s="167">
        <f>Sectors_I!U22</f>
        <v>19109078.083639998</v>
      </c>
      <c r="V22" s="167">
        <f>Sectors_I!V22</f>
        <v>40870428.51534</v>
      </c>
      <c r="W22" s="167">
        <f>Sectors_I!W22</f>
        <v>14117594.163999999</v>
      </c>
      <c r="X22" s="167">
        <f>Sectors_I!X22</f>
        <v>28900474.998555981</v>
      </c>
      <c r="Y22" s="167">
        <f>Sectors_I!Y22</f>
        <v>43018069.162555978</v>
      </c>
      <c r="Z22" s="167">
        <f>Sectors_I!Z22</f>
        <v>224402.59220000001</v>
      </c>
      <c r="AA22" s="167">
        <f>Sectors_I!AA22</f>
        <v>1673296.3226000001</v>
      </c>
      <c r="AB22" s="167">
        <f>Sectors_I!AB22</f>
        <v>1897698.9147999999</v>
      </c>
    </row>
    <row r="23" spans="1:28" x14ac:dyDescent="0.2">
      <c r="A23" s="107" t="s">
        <v>130</v>
      </c>
      <c r="B23" s="163">
        <f>Sectors_I!B23</f>
        <v>139187960.51364589</v>
      </c>
      <c r="C23" s="163">
        <f>Sectors_I!C23</f>
        <v>773773558.89449441</v>
      </c>
      <c r="D23" s="163">
        <f>Sectors_I!D23</f>
        <v>912961519.40813982</v>
      </c>
      <c r="E23" s="164">
        <f>Sectors_I!E23</f>
        <v>1707631.51341901</v>
      </c>
      <c r="F23" s="164">
        <f>Sectors_I!F23</f>
        <v>11780307.222928839</v>
      </c>
      <c r="G23" s="164">
        <f>Sectors_I!G23</f>
        <v>13487938.736347839</v>
      </c>
      <c r="H23" s="114">
        <f>Sectors_I!H23</f>
        <v>0.13104499999999999</v>
      </c>
      <c r="I23" s="110">
        <f>Sectors_I!I23</f>
        <v>9.9284811350182842E-2</v>
      </c>
      <c r="J23" s="114">
        <f>Sectors_I!J23</f>
        <v>0.10410899999999999</v>
      </c>
      <c r="K23" s="111">
        <f>Sectors_I!K23</f>
        <v>45.002200000000002</v>
      </c>
      <c r="L23" s="111">
        <f>Sectors_I!L23</f>
        <v>64.345250973729847</v>
      </c>
      <c r="M23" s="111">
        <f>Sectors_I!M23</f>
        <v>61.381300000000003</v>
      </c>
      <c r="N23" s="167">
        <f>Sectors_I!N23</f>
        <v>1334677.7122</v>
      </c>
      <c r="O23" s="167">
        <f>Sectors_I!O23</f>
        <v>12159794.492700001</v>
      </c>
      <c r="P23" s="167">
        <f>Sectors_I!P23</f>
        <v>13494472.2049</v>
      </c>
      <c r="Q23" s="167">
        <f>Sectors_I!Q23</f>
        <v>103615703.65084587</v>
      </c>
      <c r="R23" s="167">
        <f>Sectors_I!R23</f>
        <v>526074381.18215436</v>
      </c>
      <c r="S23" s="167">
        <f>Sectors_I!S23</f>
        <v>629690084.83299994</v>
      </c>
      <c r="T23" s="167">
        <f>Sectors_I!T23</f>
        <v>33894664.243600003</v>
      </c>
      <c r="U23" s="167">
        <f>Sectors_I!U23</f>
        <v>235526744.74924001</v>
      </c>
      <c r="V23" s="167">
        <f>Sectors_I!V23</f>
        <v>269421408.99283999</v>
      </c>
      <c r="W23" s="167">
        <f>Sectors_I!W23</f>
        <v>1677592.6191999998</v>
      </c>
      <c r="X23" s="167">
        <f>Sectors_I!X23</f>
        <v>12172432.963100001</v>
      </c>
      <c r="Y23" s="167">
        <f>Sectors_I!Y23</f>
        <v>13850025.5823</v>
      </c>
      <c r="Z23" s="167">
        <f>Sectors_I!Z23</f>
        <v>0</v>
      </c>
      <c r="AA23" s="167">
        <f>Sectors_I!AA23</f>
        <v>0</v>
      </c>
      <c r="AB23" s="167">
        <f>Sectors_I!AB23</f>
        <v>0</v>
      </c>
    </row>
    <row r="24" spans="1:28" x14ac:dyDescent="0.2">
      <c r="A24" s="107" t="s">
        <v>223</v>
      </c>
      <c r="B24" s="163">
        <f>Sectors_I!B24</f>
        <v>140675664.19797269</v>
      </c>
      <c r="C24" s="163">
        <f>Sectors_I!C24</f>
        <v>300823632.18895388</v>
      </c>
      <c r="D24" s="163">
        <f>Sectors_I!D24</f>
        <v>441499296.38692641</v>
      </c>
      <c r="E24" s="164">
        <f>Sectors_I!E24</f>
        <v>3499465.4557779199</v>
      </c>
      <c r="F24" s="164">
        <f>Sectors_I!F24</f>
        <v>3197542.7959525799</v>
      </c>
      <c r="G24" s="164">
        <f>Sectors_I!G24</f>
        <v>6697008.2517305007</v>
      </c>
      <c r="H24" s="114">
        <f>Sectors_I!H24</f>
        <v>0.11676599999999999</v>
      </c>
      <c r="I24" s="110">
        <f>Sectors_I!I24</f>
        <v>8.4723353215448188E-2</v>
      </c>
      <c r="J24" s="114">
        <f>Sectors_I!J24</f>
        <v>9.4983600000000001E-2</v>
      </c>
      <c r="K24" s="111">
        <f>Sectors_I!K24</f>
        <v>25.152799999999999</v>
      </c>
      <c r="L24" s="111">
        <f>Sectors_I!L24</f>
        <v>48.608602195382922</v>
      </c>
      <c r="M24" s="111">
        <f>Sectors_I!M24</f>
        <v>41.097200000000001</v>
      </c>
      <c r="N24" s="167">
        <f>Sectors_I!N24</f>
        <v>1768272.2513000001</v>
      </c>
      <c r="O24" s="167">
        <f>Sectors_I!O24</f>
        <v>9795165.5900999997</v>
      </c>
      <c r="P24" s="167">
        <f>Sectors_I!P24</f>
        <v>11563437.841400001</v>
      </c>
      <c r="Q24" s="167">
        <f>Sectors_I!Q24</f>
        <v>116603966.52487269</v>
      </c>
      <c r="R24" s="167">
        <f>Sectors_I!R24</f>
        <v>288252459.55395395</v>
      </c>
      <c r="S24" s="167">
        <f>Sectors_I!S24</f>
        <v>404856426.07872641</v>
      </c>
      <c r="T24" s="167">
        <f>Sectors_I!T24</f>
        <v>20053539.518100001</v>
      </c>
      <c r="U24" s="167">
        <f>Sectors_I!U24</f>
        <v>5409391.7890000008</v>
      </c>
      <c r="V24" s="167">
        <f>Sectors_I!V24</f>
        <v>25462931.307099998</v>
      </c>
      <c r="W24" s="167">
        <f>Sectors_I!W24</f>
        <v>4018158.1549999998</v>
      </c>
      <c r="X24" s="167">
        <f>Sectors_I!X24</f>
        <v>6954292.6639999999</v>
      </c>
      <c r="Y24" s="167">
        <f>Sectors_I!Y24</f>
        <v>10972450.8191</v>
      </c>
      <c r="Z24" s="167">
        <f>Sectors_I!Z24</f>
        <v>0</v>
      </c>
      <c r="AA24" s="167">
        <f>Sectors_I!AA24</f>
        <v>207488.182</v>
      </c>
      <c r="AB24" s="167">
        <f>Sectors_I!AB24</f>
        <v>207488.182</v>
      </c>
    </row>
    <row r="25" spans="1:28" x14ac:dyDescent="0.2">
      <c r="A25" s="107" t="s">
        <v>131</v>
      </c>
      <c r="B25" s="163">
        <f>Sectors_I!B25</f>
        <v>698768013.41883695</v>
      </c>
      <c r="C25" s="163">
        <f>Sectors_I!C25</f>
        <v>1453549986.0597918</v>
      </c>
      <c r="D25" s="163">
        <f>Sectors_I!D25</f>
        <v>2152317999.4786329</v>
      </c>
      <c r="E25" s="164">
        <f>Sectors_I!E25</f>
        <v>977245.86458169995</v>
      </c>
      <c r="F25" s="164">
        <f>Sectors_I!F25</f>
        <v>6798851.8129289895</v>
      </c>
      <c r="G25" s="164">
        <f>Sectors_I!G25</f>
        <v>7776097.6775106899</v>
      </c>
      <c r="H25" s="114">
        <f>Sectors_I!H25</f>
        <v>0.117031</v>
      </c>
      <c r="I25" s="110">
        <f>Sectors_I!I25</f>
        <v>0.10527331052667067</v>
      </c>
      <c r="J25" s="114">
        <f>Sectors_I!J25</f>
        <v>0.10910400000000001</v>
      </c>
      <c r="K25" s="111">
        <f>Sectors_I!K25</f>
        <v>29.0474</v>
      </c>
      <c r="L25" s="111">
        <f>Sectors_I!L25</f>
        <v>139.67469617981226</v>
      </c>
      <c r="M25" s="111">
        <f>Sectors_I!M25</f>
        <v>103.608</v>
      </c>
      <c r="N25" s="167">
        <f>Sectors_I!N25</f>
        <v>0</v>
      </c>
      <c r="O25" s="167">
        <f>Sectors_I!O25</f>
        <v>7072419.4510379992</v>
      </c>
      <c r="P25" s="167">
        <f>Sectors_I!P25</f>
        <v>7072419.4510379992</v>
      </c>
      <c r="Q25" s="167">
        <f>Sectors_I!Q25</f>
        <v>698698091.98613703</v>
      </c>
      <c r="R25" s="167">
        <f>Sectors_I!R25</f>
        <v>1434646030.4807539</v>
      </c>
      <c r="S25" s="167">
        <f>Sectors_I!S25</f>
        <v>2133344122.4668951</v>
      </c>
      <c r="T25" s="167">
        <f>Sectors_I!T25</f>
        <v>67982.636899999998</v>
      </c>
      <c r="U25" s="167">
        <f>Sectors_I!U25</f>
        <v>10415738.764900001</v>
      </c>
      <c r="V25" s="167">
        <f>Sectors_I!V25</f>
        <v>10483721.401799999</v>
      </c>
      <c r="W25" s="167">
        <f>Sectors_I!W25</f>
        <v>1938.7958000000001</v>
      </c>
      <c r="X25" s="167">
        <f>Sectors_I!X25</f>
        <v>8488216.814137999</v>
      </c>
      <c r="Y25" s="167">
        <f>Sectors_I!Y25</f>
        <v>8490155.6099379994</v>
      </c>
      <c r="Z25" s="167">
        <f>Sectors_I!Z25</f>
        <v>0</v>
      </c>
      <c r="AA25" s="167">
        <f>Sectors_I!AA25</f>
        <v>0</v>
      </c>
      <c r="AB25" s="167">
        <f>Sectors_I!AB25</f>
        <v>0</v>
      </c>
    </row>
    <row r="26" spans="1:28" x14ac:dyDescent="0.2">
      <c r="A26" s="107" t="s">
        <v>132</v>
      </c>
      <c r="B26" s="163">
        <f>Sectors_I!B26</f>
        <v>100105257.4228968</v>
      </c>
      <c r="C26" s="163">
        <f>Sectors_I!C26</f>
        <v>143055975.5238618</v>
      </c>
      <c r="D26" s="163">
        <f>Sectors_I!D26</f>
        <v>243161232.94675866</v>
      </c>
      <c r="E26" s="164">
        <f>Sectors_I!E26</f>
        <v>1086495.6998147401</v>
      </c>
      <c r="F26" s="164">
        <f>Sectors_I!F26</f>
        <v>537095.24920762004</v>
      </c>
      <c r="G26" s="164">
        <f>Sectors_I!G26</f>
        <v>1623590.9490223597</v>
      </c>
      <c r="H26" s="114">
        <f>Sectors_I!H26</f>
        <v>0.131407</v>
      </c>
      <c r="I26" s="110">
        <f>Sectors_I!I26</f>
        <v>9.4726379744021608E-2</v>
      </c>
      <c r="J26" s="114">
        <f>Sectors_I!J26</f>
        <v>0.109793</v>
      </c>
      <c r="K26" s="111">
        <f>Sectors_I!K26</f>
        <v>30.789300000000001</v>
      </c>
      <c r="L26" s="111">
        <f>Sectors_I!L26</f>
        <v>50.786684277077292</v>
      </c>
      <c r="M26" s="111">
        <f>Sectors_I!M26</f>
        <v>42.547499999999999</v>
      </c>
      <c r="N26" s="167">
        <f>Sectors_I!N26</f>
        <v>723819.80020000006</v>
      </c>
      <c r="O26" s="167">
        <f>Sectors_I!O26</f>
        <v>897066.31149999995</v>
      </c>
      <c r="P26" s="167">
        <f>Sectors_I!P26</f>
        <v>1620886.1117</v>
      </c>
      <c r="Q26" s="167">
        <f>Sectors_I!Q26</f>
        <v>97743184.670496807</v>
      </c>
      <c r="R26" s="167">
        <f>Sectors_I!R26</f>
        <v>141718154.78926179</v>
      </c>
      <c r="S26" s="167">
        <f>Sectors_I!S26</f>
        <v>239461339.45965868</v>
      </c>
      <c r="T26" s="167">
        <f>Sectors_I!T26</f>
        <v>1322748.9594000001</v>
      </c>
      <c r="U26" s="167">
        <f>Sectors_I!U26</f>
        <v>439710.52750000003</v>
      </c>
      <c r="V26" s="167">
        <f>Sectors_I!V26</f>
        <v>1762459.4869999997</v>
      </c>
      <c r="W26" s="167">
        <f>Sectors_I!W26</f>
        <v>1039323.7930000001</v>
      </c>
      <c r="X26" s="167">
        <f>Sectors_I!X26</f>
        <v>898110.2071</v>
      </c>
      <c r="Y26" s="167">
        <f>Sectors_I!Y26</f>
        <v>1937434.0000999998</v>
      </c>
      <c r="Z26" s="167">
        <f>Sectors_I!Z26</f>
        <v>0</v>
      </c>
      <c r="AA26" s="167">
        <f>Sectors_I!AA26</f>
        <v>0</v>
      </c>
      <c r="AB26" s="167">
        <f>Sectors_I!AB26</f>
        <v>0</v>
      </c>
    </row>
    <row r="27" spans="1:28" x14ac:dyDescent="0.2">
      <c r="A27" s="107" t="s">
        <v>133</v>
      </c>
      <c r="B27" s="163">
        <f>Sectors_I!B27</f>
        <v>698055906.82957792</v>
      </c>
      <c r="C27" s="163">
        <f>Sectors_I!C27</f>
        <v>453827929.40657985</v>
      </c>
      <c r="D27" s="163">
        <f>Sectors_I!D27</f>
        <v>1151883836.236258</v>
      </c>
      <c r="E27" s="164">
        <f>Sectors_I!E27</f>
        <v>6266078.8605909105</v>
      </c>
      <c r="F27" s="164">
        <f>Sectors_I!F27</f>
        <v>12438050.511444451</v>
      </c>
      <c r="G27" s="164">
        <f>Sectors_I!G27</f>
        <v>18704129.372035358</v>
      </c>
      <c r="H27" s="114">
        <f>Sectors_I!H27</f>
        <v>0.122428</v>
      </c>
      <c r="I27" s="110">
        <f>Sectors_I!I27</f>
        <v>8.2115524153939162E-2</v>
      </c>
      <c r="J27" s="114">
        <f>Sectors_I!J27</f>
        <v>0.106479</v>
      </c>
      <c r="K27" s="111">
        <f>Sectors_I!K27</f>
        <v>67.688699999999997</v>
      </c>
      <c r="L27" s="111">
        <f>Sectors_I!L27</f>
        <v>106.4112086672568</v>
      </c>
      <c r="M27" s="111">
        <f>Sectors_I!M27</f>
        <v>83.026399999999995</v>
      </c>
      <c r="N27" s="167">
        <f>Sectors_I!N27</f>
        <v>6412746.1184</v>
      </c>
      <c r="O27" s="167">
        <f>Sectors_I!O27</f>
        <v>24824733.607000001</v>
      </c>
      <c r="P27" s="167">
        <f>Sectors_I!P27</f>
        <v>31237479.725400001</v>
      </c>
      <c r="Q27" s="167">
        <f>Sectors_I!Q27</f>
        <v>661737241.44767785</v>
      </c>
      <c r="R27" s="167">
        <f>Sectors_I!R27</f>
        <v>395001432.25918984</v>
      </c>
      <c r="S27" s="167">
        <f>Sectors_I!S27</f>
        <v>1056738673.707068</v>
      </c>
      <c r="T27" s="167">
        <f>Sectors_I!T27</f>
        <v>19805341.556400001</v>
      </c>
      <c r="U27" s="167">
        <f>Sectors_I!U27</f>
        <v>25208280.601890001</v>
      </c>
      <c r="V27" s="167">
        <f>Sectors_I!V27</f>
        <v>45013622.158189997</v>
      </c>
      <c r="W27" s="167">
        <f>Sectors_I!W27</f>
        <v>16511994.9066</v>
      </c>
      <c r="X27" s="167">
        <f>Sectors_I!X27</f>
        <v>33618216.545499995</v>
      </c>
      <c r="Y27" s="167">
        <f>Sectors_I!Y27</f>
        <v>50130211.452100001</v>
      </c>
      <c r="Z27" s="167">
        <f>Sectors_I!Z27</f>
        <v>1328.9188999999999</v>
      </c>
      <c r="AA27" s="167">
        <f>Sectors_I!AA27</f>
        <v>0</v>
      </c>
      <c r="AB27" s="167">
        <f>Sectors_I!AB27</f>
        <v>1328.9188999999999</v>
      </c>
    </row>
    <row r="28" spans="1:28" x14ac:dyDescent="0.2">
      <c r="A28" s="107" t="s">
        <v>134</v>
      </c>
      <c r="B28" s="163">
        <f>Sectors_I!B28</f>
        <v>88704606.529845893</v>
      </c>
      <c r="C28" s="163">
        <f>Sectors_I!C28</f>
        <v>62249516.342509478</v>
      </c>
      <c r="D28" s="163">
        <f>Sectors_I!D28</f>
        <v>150954122.87245533</v>
      </c>
      <c r="E28" s="164">
        <f>Sectors_I!E28</f>
        <v>484458.47494407999</v>
      </c>
      <c r="F28" s="164">
        <f>Sectors_I!F28</f>
        <v>296434.06332532002</v>
      </c>
      <c r="G28" s="164">
        <f>Sectors_I!G28</f>
        <v>780892.5382693999</v>
      </c>
      <c r="H28" s="114">
        <f>Sectors_I!H28</f>
        <v>0.12735399999999999</v>
      </c>
      <c r="I28" s="110">
        <f>Sectors_I!I28</f>
        <v>8.1022996450857587E-2</v>
      </c>
      <c r="J28" s="114">
        <f>Sectors_I!J28</f>
        <v>0.108291</v>
      </c>
      <c r="K28" s="111">
        <f>Sectors_I!K28</f>
        <v>59.1355</v>
      </c>
      <c r="L28" s="111">
        <f>Sectors_I!L28</f>
        <v>85.066742371614168</v>
      </c>
      <c r="M28" s="111">
        <f>Sectors_I!M28</f>
        <v>69.826800000000006</v>
      </c>
      <c r="N28" s="167">
        <f>Sectors_I!N28</f>
        <v>130402.7868</v>
      </c>
      <c r="O28" s="167">
        <f>Sectors_I!O28</f>
        <v>0</v>
      </c>
      <c r="P28" s="167">
        <f>Sectors_I!P28</f>
        <v>130402.7868</v>
      </c>
      <c r="Q28" s="167">
        <f>Sectors_I!Q28</f>
        <v>87181018.886845902</v>
      </c>
      <c r="R28" s="167">
        <f>Sectors_I!R28</f>
        <v>60093658.719309472</v>
      </c>
      <c r="S28" s="167">
        <f>Sectors_I!S28</f>
        <v>147274677.60625532</v>
      </c>
      <c r="T28" s="167">
        <f>Sectors_I!T28</f>
        <v>1385045.6757</v>
      </c>
      <c r="U28" s="167">
        <f>Sectors_I!U28</f>
        <v>1077803.2423</v>
      </c>
      <c r="V28" s="167">
        <f>Sectors_I!V28</f>
        <v>2462848.9179999996</v>
      </c>
      <c r="W28" s="167">
        <f>Sectors_I!W28</f>
        <v>138541.96729999999</v>
      </c>
      <c r="X28" s="167">
        <f>Sectors_I!X28</f>
        <v>1078054.3809</v>
      </c>
      <c r="Y28" s="167">
        <f>Sectors_I!Y28</f>
        <v>1216596.3481999999</v>
      </c>
      <c r="Z28" s="167">
        <f>Sectors_I!Z28</f>
        <v>0</v>
      </c>
      <c r="AA28" s="167">
        <f>Sectors_I!AA28</f>
        <v>0</v>
      </c>
      <c r="AB28" s="167">
        <f>Sectors_I!AB28</f>
        <v>0</v>
      </c>
    </row>
    <row r="29" spans="1:28" x14ac:dyDescent="0.2">
      <c r="A29" s="107" t="s">
        <v>135</v>
      </c>
      <c r="B29" s="163">
        <f>Sectors_I!B29</f>
        <v>84351595.20322901</v>
      </c>
      <c r="C29" s="163">
        <f>Sectors_I!C29</f>
        <v>150307461.15666279</v>
      </c>
      <c r="D29" s="163">
        <f>Sectors_I!D29</f>
        <v>234659056.3598918</v>
      </c>
      <c r="E29" s="164">
        <f>Sectors_I!E29</f>
        <v>17297631.879476659</v>
      </c>
      <c r="F29" s="164">
        <f>Sectors_I!F29</f>
        <v>790225.42340868001</v>
      </c>
      <c r="G29" s="164">
        <f>Sectors_I!G29</f>
        <v>18087857.30288538</v>
      </c>
      <c r="H29" s="114">
        <f>Sectors_I!H29</f>
        <v>0.12765399999999999</v>
      </c>
      <c r="I29" s="110">
        <f>Sectors_I!I29</f>
        <v>0.11238636515727289</v>
      </c>
      <c r="J29" s="114">
        <f>Sectors_I!J29</f>
        <v>0.117382</v>
      </c>
      <c r="K29" s="111">
        <f>Sectors_I!K29</f>
        <v>54.773200000000003</v>
      </c>
      <c r="L29" s="111">
        <f>Sectors_I!L29</f>
        <v>70.93608711720394</v>
      </c>
      <c r="M29" s="111">
        <f>Sectors_I!M29</f>
        <v>65.644800000000004</v>
      </c>
      <c r="N29" s="167">
        <f>Sectors_I!N29</f>
        <v>0</v>
      </c>
      <c r="O29" s="167">
        <f>Sectors_I!O29</f>
        <v>0</v>
      </c>
      <c r="P29" s="167">
        <f>Sectors_I!P29</f>
        <v>0</v>
      </c>
      <c r="Q29" s="167">
        <f>Sectors_I!Q29</f>
        <v>73583769.259498417</v>
      </c>
      <c r="R29" s="167">
        <f>Sectors_I!R29</f>
        <v>148618939.4567796</v>
      </c>
      <c r="S29" s="167">
        <f>Sectors_I!S29</f>
        <v>222202708.716178</v>
      </c>
      <c r="T29" s="167">
        <f>Sectors_I!T29</f>
        <v>378444.49780000001</v>
      </c>
      <c r="U29" s="167">
        <f>Sectors_I!U29</f>
        <v>770754.85189999989</v>
      </c>
      <c r="V29" s="167">
        <f>Sectors_I!V29</f>
        <v>1149199.3496999999</v>
      </c>
      <c r="W29" s="167">
        <f>Sectors_I!W29</f>
        <v>10389381.4459306</v>
      </c>
      <c r="X29" s="167">
        <f>Sectors_I!X29</f>
        <v>917766.84798316995</v>
      </c>
      <c r="Y29" s="167">
        <f>Sectors_I!Y29</f>
        <v>11307148.294013798</v>
      </c>
      <c r="Z29" s="167">
        <f>Sectors_I!Z29</f>
        <v>0</v>
      </c>
      <c r="AA29" s="167">
        <f>Sectors_I!AA29</f>
        <v>0</v>
      </c>
      <c r="AB29" s="167">
        <f>Sectors_I!AB29</f>
        <v>0</v>
      </c>
    </row>
    <row r="30" spans="1:28" x14ac:dyDescent="0.2">
      <c r="A30" s="107" t="s">
        <v>136</v>
      </c>
      <c r="B30" s="163">
        <f>Sectors_I!B30</f>
        <v>1224245221.9013817</v>
      </c>
      <c r="C30" s="163">
        <f>Sectors_I!C30</f>
        <v>1684890020.5697865</v>
      </c>
      <c r="D30" s="163">
        <f>Sectors_I!D30</f>
        <v>2909135242.4711642</v>
      </c>
      <c r="E30" s="164">
        <f>Sectors_I!E30</f>
        <v>31562071.303822707</v>
      </c>
      <c r="F30" s="164">
        <f>Sectors_I!F30</f>
        <v>18994618.870539475</v>
      </c>
      <c r="G30" s="164">
        <f>Sectors_I!G30</f>
        <v>50556690.174362168</v>
      </c>
      <c r="H30" s="114">
        <f>Sectors_I!H30</f>
        <v>0.14425399999999999</v>
      </c>
      <c r="I30" s="110">
        <f>Sectors_I!I30</f>
        <v>8.4866223097917651E-2</v>
      </c>
      <c r="J30" s="114">
        <f>Sectors_I!J30</f>
        <v>0.10979</v>
      </c>
      <c r="K30" s="111">
        <f>Sectors_I!K30</f>
        <v>68.974599999999995</v>
      </c>
      <c r="L30" s="111">
        <f>Sectors_I!L30</f>
        <v>92.980526136412806</v>
      </c>
      <c r="M30" s="111">
        <f>Sectors_I!M30</f>
        <v>82.846999999999994</v>
      </c>
      <c r="N30" s="167">
        <f>Sectors_I!N30</f>
        <v>18518081.648599997</v>
      </c>
      <c r="O30" s="167">
        <f>Sectors_I!O30</f>
        <v>32575848.218666531</v>
      </c>
      <c r="P30" s="167">
        <f>Sectors_I!P30</f>
        <v>51093929.867266536</v>
      </c>
      <c r="Q30" s="167">
        <f>Sectors_I!Q30</f>
        <v>1141465421.3666816</v>
      </c>
      <c r="R30" s="167">
        <f>Sectors_I!R30</f>
        <v>1571259581.2320516</v>
      </c>
      <c r="S30" s="167">
        <f>Sectors_I!S30</f>
        <v>2712725002.5987287</v>
      </c>
      <c r="T30" s="167">
        <f>Sectors_I!T30</f>
        <v>52269255.299899995</v>
      </c>
      <c r="U30" s="167">
        <f>Sectors_I!U30</f>
        <v>67983391.282622188</v>
      </c>
      <c r="V30" s="167">
        <f>Sectors_I!V30</f>
        <v>120252646.5825222</v>
      </c>
      <c r="W30" s="167">
        <f>Sectors_I!W30</f>
        <v>30054125.4045</v>
      </c>
      <c r="X30" s="167">
        <f>Sectors_I!X30</f>
        <v>40836705.806272782</v>
      </c>
      <c r="Y30" s="167">
        <f>Sectors_I!Y30</f>
        <v>70890831.210772783</v>
      </c>
      <c r="Z30" s="167">
        <f>Sectors_I!Z30</f>
        <v>456419.83029999997</v>
      </c>
      <c r="AA30" s="167">
        <f>Sectors_I!AA30</f>
        <v>4810342.2488399995</v>
      </c>
      <c r="AB30" s="167">
        <f>Sectors_I!AB30</f>
        <v>5266762.07914</v>
      </c>
    </row>
    <row r="31" spans="1:28" x14ac:dyDescent="0.2">
      <c r="A31" s="107" t="s">
        <v>137</v>
      </c>
      <c r="B31" s="163">
        <f>Sectors_I!B31</f>
        <v>2754613127.4354839</v>
      </c>
      <c r="C31" s="163">
        <f>Sectors_I!C31</f>
        <v>387019312.5769701</v>
      </c>
      <c r="D31" s="163">
        <f>Sectors_I!D31</f>
        <v>3141632440.0125575</v>
      </c>
      <c r="E31" s="164">
        <f>Sectors_I!E31</f>
        <v>77301480.750497401</v>
      </c>
      <c r="F31" s="164">
        <f>Sectors_I!F31</f>
        <v>11435686.197226712</v>
      </c>
      <c r="G31" s="164">
        <f>Sectors_I!G31</f>
        <v>88737166.947724104</v>
      </c>
      <c r="H31" s="114">
        <f>Sectors_I!H31</f>
        <v>0.14988399999999999</v>
      </c>
      <c r="I31" s="110">
        <f>Sectors_I!I31</f>
        <v>8.6223149892887388E-2</v>
      </c>
      <c r="J31" s="114">
        <f>Sectors_I!J31</f>
        <v>0.142347</v>
      </c>
      <c r="K31" s="111">
        <f>Sectors_I!K31</f>
        <v>58.3977</v>
      </c>
      <c r="L31" s="111">
        <f>Sectors_I!L31</f>
        <v>79.770014236223446</v>
      </c>
      <c r="M31" s="111">
        <f>Sectors_I!M31</f>
        <v>61.062600000000003</v>
      </c>
      <c r="N31" s="167">
        <f>Sectors_I!N31</f>
        <v>72469854.621399984</v>
      </c>
      <c r="O31" s="167">
        <f>Sectors_I!O31</f>
        <v>21495864.015679996</v>
      </c>
      <c r="P31" s="167">
        <f>Sectors_I!P31</f>
        <v>93965718.637079999</v>
      </c>
      <c r="Q31" s="167">
        <f>Sectors_I!Q31</f>
        <v>2545344202.7347841</v>
      </c>
      <c r="R31" s="167">
        <f>Sectors_I!R31</f>
        <v>344615078.92478615</v>
      </c>
      <c r="S31" s="167">
        <f>Sectors_I!S31</f>
        <v>2889959281.6596737</v>
      </c>
      <c r="T31" s="167">
        <f>Sectors_I!T31</f>
        <v>110084223.7773</v>
      </c>
      <c r="U31" s="167">
        <f>Sectors_I!U31</f>
        <v>15542389.983270001</v>
      </c>
      <c r="V31" s="167">
        <f>Sectors_I!V31</f>
        <v>125626613.76057</v>
      </c>
      <c r="W31" s="167">
        <f>Sectors_I!W31</f>
        <v>96141206.106399983</v>
      </c>
      <c r="X31" s="167">
        <f>Sectors_I!X31</f>
        <v>24952852.342383999</v>
      </c>
      <c r="Y31" s="167">
        <f>Sectors_I!Y31</f>
        <v>121094058.44878401</v>
      </c>
      <c r="Z31" s="167">
        <f>Sectors_I!Z31</f>
        <v>3043494.8169999998</v>
      </c>
      <c r="AA31" s="167">
        <f>Sectors_I!AA31</f>
        <v>1908991.3265300002</v>
      </c>
      <c r="AB31" s="167">
        <f>Sectors_I!AB31</f>
        <v>4952486.14353</v>
      </c>
    </row>
    <row r="32" spans="1:28" x14ac:dyDescent="0.2">
      <c r="A32" s="107" t="s">
        <v>192</v>
      </c>
      <c r="B32" s="163">
        <f>Sectors_I!B32</f>
        <v>95624428.826263011</v>
      </c>
      <c r="C32" s="163">
        <f>Sectors_I!C32</f>
        <v>130111785.8298095</v>
      </c>
      <c r="D32" s="163">
        <f>Sectors_I!D32</f>
        <v>225736214.65597248</v>
      </c>
      <c r="E32" s="164">
        <f>Sectors_I!E32</f>
        <v>3045921.5608444298</v>
      </c>
      <c r="F32" s="164">
        <f>Sectors_I!F32</f>
        <v>2551750.5876845201</v>
      </c>
      <c r="G32" s="164">
        <f>Sectors_I!G32</f>
        <v>5597672.1485289503</v>
      </c>
      <c r="H32" s="114">
        <f>Sectors_I!H32</f>
        <v>0.159134</v>
      </c>
      <c r="I32" s="110">
        <f>Sectors_I!I32</f>
        <v>7.8815992715522767E-2</v>
      </c>
      <c r="J32" s="114">
        <f>Sectors_I!J32</f>
        <v>0.112126</v>
      </c>
      <c r="K32" s="111">
        <f>Sectors_I!K32</f>
        <v>61.250700000000002</v>
      </c>
      <c r="L32" s="111">
        <f>Sectors_I!L32</f>
        <v>62.763132994560699</v>
      </c>
      <c r="M32" s="111">
        <f>Sectors_I!M32</f>
        <v>62.122100000000003</v>
      </c>
      <c r="N32" s="167">
        <f>Sectors_I!N32</f>
        <v>2337553.3057999997</v>
      </c>
      <c r="O32" s="167">
        <f>Sectors_I!O32</f>
        <v>5140988.7447109995</v>
      </c>
      <c r="P32" s="167">
        <f>Sectors_I!P32</f>
        <v>7478542.0506110005</v>
      </c>
      <c r="Q32" s="167">
        <f>Sectors_I!Q32</f>
        <v>88287954.904363006</v>
      </c>
      <c r="R32" s="167">
        <f>Sectors_I!R32</f>
        <v>120620125.42303751</v>
      </c>
      <c r="S32" s="167">
        <f>Sectors_I!S32</f>
        <v>208908080.32710046</v>
      </c>
      <c r="T32" s="167">
        <f>Sectors_I!T32</f>
        <v>3060112.2364000003</v>
      </c>
      <c r="U32" s="167">
        <f>Sectors_I!U32</f>
        <v>659399.08199999994</v>
      </c>
      <c r="V32" s="167">
        <f>Sectors_I!V32</f>
        <v>3719511.3185000005</v>
      </c>
      <c r="W32" s="167">
        <f>Sectors_I!W32</f>
        <v>4264858.4555000002</v>
      </c>
      <c r="X32" s="167">
        <f>Sectors_I!X32</f>
        <v>8039204.9290089905</v>
      </c>
      <c r="Y32" s="167">
        <f>Sectors_I!Y32</f>
        <v>12304063.384609001</v>
      </c>
      <c r="Z32" s="167">
        <f>Sectors_I!Z32</f>
        <v>11503.23</v>
      </c>
      <c r="AA32" s="167">
        <f>Sectors_I!AA32</f>
        <v>793056.39576300001</v>
      </c>
      <c r="AB32" s="167">
        <f>Sectors_I!AB32</f>
        <v>804559.62576299999</v>
      </c>
    </row>
    <row r="33" spans="1:28" x14ac:dyDescent="0.2">
      <c r="A33" s="116" t="s">
        <v>224</v>
      </c>
      <c r="B33" s="163">
        <f>Sectors_I!B33</f>
        <v>192851546.91921881</v>
      </c>
      <c r="C33" s="163">
        <f>Sectors_I!C33</f>
        <v>490823574.25582814</v>
      </c>
      <c r="D33" s="163">
        <f>Sectors_I!D33</f>
        <v>683675121.1750468</v>
      </c>
      <c r="E33" s="164">
        <f>Sectors_I!E33</f>
        <v>6450841.7258011894</v>
      </c>
      <c r="F33" s="164">
        <f>Sectors_I!F33</f>
        <v>13695750.206988949</v>
      </c>
      <c r="G33" s="164">
        <f>Sectors_I!G33</f>
        <v>20146591.932790142</v>
      </c>
      <c r="H33" s="114">
        <f>Sectors_I!H33</f>
        <v>0.124136</v>
      </c>
      <c r="I33" s="110">
        <f>Sectors_I!I33</f>
        <v>8.8435395627336266E-2</v>
      </c>
      <c r="J33" s="114">
        <f>Sectors_I!J33</f>
        <v>9.8425399999999996E-2</v>
      </c>
      <c r="K33" s="111">
        <f>Sectors_I!K33</f>
        <v>51.969000000000001</v>
      </c>
      <c r="L33" s="111">
        <f>Sectors_I!L33</f>
        <v>61.547726622515739</v>
      </c>
      <c r="M33" s="111">
        <f>Sectors_I!M33</f>
        <v>58.854599999999998</v>
      </c>
      <c r="N33" s="167">
        <f>Sectors_I!N33</f>
        <v>843739.67</v>
      </c>
      <c r="O33" s="167">
        <f>Sectors_I!O33</f>
        <v>14851958.1581</v>
      </c>
      <c r="P33" s="167">
        <f>Sectors_I!P33</f>
        <v>15695697.8281</v>
      </c>
      <c r="Q33" s="167">
        <f>Sectors_I!Q33</f>
        <v>140955649.10891882</v>
      </c>
      <c r="R33" s="167">
        <f>Sectors_I!R33</f>
        <v>363770585.79942816</v>
      </c>
      <c r="S33" s="167">
        <f>Sectors_I!S33</f>
        <v>504726234.90834683</v>
      </c>
      <c r="T33" s="167">
        <f>Sectors_I!T33</f>
        <v>48029437.350000001</v>
      </c>
      <c r="U33" s="167">
        <f>Sectors_I!U33</f>
        <v>105266347.48760003</v>
      </c>
      <c r="V33" s="167">
        <f>Sectors_I!V33</f>
        <v>153295784.83759999</v>
      </c>
      <c r="W33" s="167">
        <f>Sectors_I!W33</f>
        <v>3866460.4602999999</v>
      </c>
      <c r="X33" s="167">
        <f>Sectors_I!X33</f>
        <v>20826450.1888</v>
      </c>
      <c r="Y33" s="167">
        <f>Sectors_I!Y33</f>
        <v>24692910.649100002</v>
      </c>
      <c r="Z33" s="167">
        <f>Sectors_I!Z33</f>
        <v>0</v>
      </c>
      <c r="AA33" s="167">
        <f>Sectors_I!AA33</f>
        <v>960190.78</v>
      </c>
      <c r="AB33" s="167">
        <f>Sectors_I!AB33</f>
        <v>960190.78</v>
      </c>
    </row>
    <row r="34" spans="1:28" x14ac:dyDescent="0.2">
      <c r="A34" s="108" t="s">
        <v>138</v>
      </c>
      <c r="B34" s="163">
        <f>Sectors_I!B34</f>
        <v>16958491869.591616</v>
      </c>
      <c r="C34" s="163">
        <f>Sectors_I!C34</f>
        <v>5595175422.2010593</v>
      </c>
      <c r="D34" s="163">
        <f>Sectors_I!D34</f>
        <v>22553667291.792675</v>
      </c>
      <c r="E34" s="164">
        <f>Sectors_I!E34</f>
        <v>437513498.46500373</v>
      </c>
      <c r="F34" s="164">
        <f>Sectors_I!F34</f>
        <v>41005974.761089809</v>
      </c>
      <c r="G34" s="164">
        <f>Sectors_I!G34</f>
        <v>478519473.22619355</v>
      </c>
      <c r="H34" s="114">
        <f>Sectors_I!H34</f>
        <v>0.15409200000000001</v>
      </c>
      <c r="I34" s="110">
        <f>Sectors_I!I34</f>
        <v>6.9583912152544905E-2</v>
      </c>
      <c r="J34" s="114">
        <f>Sectors_I!J34</f>
        <v>0.13353699999999999</v>
      </c>
      <c r="K34" s="111">
        <f>Sectors_I!K34</f>
        <v>95.066500000000005</v>
      </c>
      <c r="L34" s="111">
        <f>Sectors_I!L34</f>
        <v>139.43493745362187</v>
      </c>
      <c r="M34" s="111">
        <f>Sectors_I!M34</f>
        <v>105.94199999999999</v>
      </c>
      <c r="N34" s="167">
        <f>Sectors_I!N34</f>
        <v>216409913.87720552</v>
      </c>
      <c r="O34" s="167">
        <f>Sectors_I!O34</f>
        <v>56920013.847073987</v>
      </c>
      <c r="P34" s="167">
        <f>Sectors_I!P34</f>
        <v>273329927.72427952</v>
      </c>
      <c r="Q34" s="167">
        <f>Sectors_I!Q34</f>
        <v>15729509597.992817</v>
      </c>
      <c r="R34" s="167">
        <f>Sectors_I!R34</f>
        <v>5214491388.3856869</v>
      </c>
      <c r="S34" s="167">
        <f>Sectors_I!S34</f>
        <v>20944000986.378502</v>
      </c>
      <c r="T34" s="167">
        <f>Sectors_I!T34</f>
        <v>813440345.22510111</v>
      </c>
      <c r="U34" s="167">
        <f>Sectors_I!U34</f>
        <v>268010080.27773991</v>
      </c>
      <c r="V34" s="167">
        <f>Sectors_I!V34</f>
        <v>1081450425.5027411</v>
      </c>
      <c r="W34" s="167">
        <f>Sectors_I!W34</f>
        <v>356392710.22129899</v>
      </c>
      <c r="X34" s="167">
        <f>Sectors_I!X34</f>
        <v>90584716.982832789</v>
      </c>
      <c r="Y34" s="167">
        <f>Sectors_I!Y34</f>
        <v>446977427.2042318</v>
      </c>
      <c r="Z34" s="167">
        <f>Sectors_I!Z34</f>
        <v>59149216.152399994</v>
      </c>
      <c r="AA34" s="167">
        <f>Sectors_I!AA34</f>
        <v>22089236.5548</v>
      </c>
      <c r="AB34" s="167">
        <f>Sectors_I!AB34</f>
        <v>81238452.707200006</v>
      </c>
    </row>
    <row r="35" spans="1:28" x14ac:dyDescent="0.2">
      <c r="A35" s="107" t="s">
        <v>139</v>
      </c>
      <c r="B35" s="163">
        <f>Sectors_I!B35</f>
        <v>121843610.77896601</v>
      </c>
      <c r="C35" s="163">
        <f>Sectors_I!C35</f>
        <v>62793055.958428457</v>
      </c>
      <c r="D35" s="163">
        <f>Sectors_I!D35</f>
        <v>184636666.73739439</v>
      </c>
      <c r="E35" s="164">
        <f>Sectors_I!E35</f>
        <v>3353894.9794065594</v>
      </c>
      <c r="F35" s="164">
        <f>Sectors_I!F35</f>
        <v>1148047.1213449701</v>
      </c>
      <c r="G35" s="164">
        <f>Sectors_I!G35</f>
        <v>4501942.1007515294</v>
      </c>
      <c r="H35" s="114">
        <f>Sectors_I!H35</f>
        <v>0.15954399999999999</v>
      </c>
      <c r="I35" s="110">
        <f>Sectors_I!I35</f>
        <v>8.9499646079671244E-2</v>
      </c>
      <c r="J35" s="114">
        <f>Sectors_I!J35</f>
        <v>0.13584599999999999</v>
      </c>
      <c r="K35" s="111">
        <f>Sectors_I!K35</f>
        <v>56.311100000000003</v>
      </c>
      <c r="L35" s="111">
        <f>Sectors_I!L35</f>
        <v>58.706220583542844</v>
      </c>
      <c r="M35" s="111">
        <f>Sectors_I!M35</f>
        <v>57.121099999999998</v>
      </c>
      <c r="N35" s="167">
        <f>Sectors_I!N35</f>
        <v>747232.91039999994</v>
      </c>
      <c r="O35" s="167">
        <f>Sectors_I!O35</f>
        <v>0</v>
      </c>
      <c r="P35" s="167">
        <f>Sectors_I!P35</f>
        <v>747232.91039999994</v>
      </c>
      <c r="Q35" s="167">
        <f>Sectors_I!Q35</f>
        <v>115103136.777437</v>
      </c>
      <c r="R35" s="167">
        <f>Sectors_I!R35</f>
        <v>58766827.238828458</v>
      </c>
      <c r="S35" s="167">
        <f>Sectors_I!S35</f>
        <v>173869964.01626539</v>
      </c>
      <c r="T35" s="167">
        <f>Sectors_I!T35</f>
        <v>4738680.2234000005</v>
      </c>
      <c r="U35" s="167">
        <f>Sectors_I!U35</f>
        <v>3775803.3925999999</v>
      </c>
      <c r="V35" s="167">
        <f>Sectors_I!V35</f>
        <v>8514483.6160000004</v>
      </c>
      <c r="W35" s="167">
        <f>Sectors_I!W35</f>
        <v>1877325.4281290099</v>
      </c>
      <c r="X35" s="167">
        <f>Sectors_I!X35</f>
        <v>250425.32699999999</v>
      </c>
      <c r="Y35" s="167">
        <f>Sectors_I!Y35</f>
        <v>2127750.75512901</v>
      </c>
      <c r="Z35" s="167">
        <f>Sectors_I!Z35</f>
        <v>124468.35</v>
      </c>
      <c r="AA35" s="167">
        <f>Sectors_I!AA35</f>
        <v>0</v>
      </c>
      <c r="AB35" s="167">
        <f>Sectors_I!AB35</f>
        <v>124468.35</v>
      </c>
    </row>
    <row r="36" spans="1:28" x14ac:dyDescent="0.2">
      <c r="A36" s="107" t="s">
        <v>140</v>
      </c>
      <c r="B36" s="163">
        <f>Sectors_I!B36</f>
        <v>8798736459.0481758</v>
      </c>
      <c r="C36" s="163">
        <f>Sectors_I!C36</f>
        <v>1237957740.9112141</v>
      </c>
      <c r="D36" s="163">
        <f>Sectors_I!D36</f>
        <v>10036694199.959385</v>
      </c>
      <c r="E36" s="164">
        <f>Sectors_I!E36</f>
        <v>335329285.06669587</v>
      </c>
      <c r="F36" s="164">
        <f>Sectors_I!F36</f>
        <v>7658827.4378153104</v>
      </c>
      <c r="G36" s="164">
        <f>Sectors_I!G36</f>
        <v>342988112.50451124</v>
      </c>
      <c r="H36" s="114">
        <f>Sectors_I!H36</f>
        <v>0.17233699999999999</v>
      </c>
      <c r="I36" s="110">
        <f>Sectors_I!I36</f>
        <v>6.8905765865719726E-2</v>
      </c>
      <c r="J36" s="114">
        <f>Sectors_I!J36</f>
        <v>0.16001099999999999</v>
      </c>
      <c r="K36" s="111">
        <f>Sectors_I!K36</f>
        <v>62.066299999999998</v>
      </c>
      <c r="L36" s="111">
        <f>Sectors_I!L36</f>
        <v>76.7775164503133</v>
      </c>
      <c r="M36" s="111">
        <f>Sectors_I!M36</f>
        <v>63.8581</v>
      </c>
      <c r="N36" s="167">
        <f>Sectors_I!N36</f>
        <v>135945458.84090549</v>
      </c>
      <c r="O36" s="167">
        <f>Sectors_I!O36</f>
        <v>10052921.501481999</v>
      </c>
      <c r="P36" s="167">
        <f>Sectors_I!P36</f>
        <v>145998380.34238753</v>
      </c>
      <c r="Q36" s="167">
        <f>Sectors_I!Q36</f>
        <v>8112847727.2962379</v>
      </c>
      <c r="R36" s="167">
        <f>Sectors_I!R36</f>
        <v>1185463870.4242063</v>
      </c>
      <c r="S36" s="167">
        <f>Sectors_I!S36</f>
        <v>9298311597.720438</v>
      </c>
      <c r="T36" s="167">
        <f>Sectors_I!T36</f>
        <v>431697404.45326847</v>
      </c>
      <c r="U36" s="167">
        <f>Sectors_I!U36</f>
        <v>31739556.771789111</v>
      </c>
      <c r="V36" s="167">
        <f>Sectors_I!V36</f>
        <v>463436961.2250576</v>
      </c>
      <c r="W36" s="167">
        <f>Sectors_I!W36</f>
        <v>229642144.9025701</v>
      </c>
      <c r="X36" s="167">
        <f>Sectors_I!X36</f>
        <v>16737426.166218791</v>
      </c>
      <c r="Y36" s="167">
        <f>Sectors_I!Y36</f>
        <v>246379571.0687888</v>
      </c>
      <c r="Z36" s="167">
        <f>Sectors_I!Z36</f>
        <v>24549182.396100003</v>
      </c>
      <c r="AA36" s="167">
        <f>Sectors_I!AA36</f>
        <v>4016887.5489999996</v>
      </c>
      <c r="AB36" s="167">
        <f>Sectors_I!AB36</f>
        <v>28566069.945099998</v>
      </c>
    </row>
    <row r="37" spans="1:28" x14ac:dyDescent="0.2">
      <c r="A37" s="107" t="s">
        <v>225</v>
      </c>
      <c r="B37" s="163">
        <f>Sectors_I!B37</f>
        <v>619890.22279999999</v>
      </c>
      <c r="C37" s="163">
        <f>Sectors_I!C37</f>
        <v>0</v>
      </c>
      <c r="D37" s="163">
        <f>Sectors_I!D37</f>
        <v>619890.22279999999</v>
      </c>
      <c r="E37" s="164">
        <f>Sectors_I!E37</f>
        <v>217589.29914217</v>
      </c>
      <c r="F37" s="164">
        <f>Sectors_I!F37</f>
        <v>0</v>
      </c>
      <c r="G37" s="164">
        <f>Sectors_I!G37</f>
        <v>217589.29914217</v>
      </c>
      <c r="H37" s="114">
        <f>Sectors_I!H37</f>
        <v>0.25791599999999998</v>
      </c>
      <c r="I37" s="110" t="str">
        <f>Sectors_I!I37</f>
        <v/>
      </c>
      <c r="J37" s="114">
        <f>Sectors_I!J37</f>
        <v>0.25791599999999998</v>
      </c>
      <c r="K37" s="111">
        <f>Sectors_I!K37</f>
        <v>45.614100000000001</v>
      </c>
      <c r="L37" s="111" t="str">
        <f>Sectors_I!L37</f>
        <v/>
      </c>
      <c r="M37" s="111">
        <f>Sectors_I!M37</f>
        <v>45.614100000000001</v>
      </c>
      <c r="N37" s="167">
        <f>Sectors_I!N37</f>
        <v>102329.10770000001</v>
      </c>
      <c r="O37" s="167">
        <f>Sectors_I!O37</f>
        <v>0</v>
      </c>
      <c r="P37" s="167">
        <f>Sectors_I!P37</f>
        <v>102329.10770000001</v>
      </c>
      <c r="Q37" s="167">
        <f>Sectors_I!Q37</f>
        <v>205409.04590000006</v>
      </c>
      <c r="R37" s="167">
        <f>Sectors_I!R37</f>
        <v>0</v>
      </c>
      <c r="S37" s="167">
        <f>Sectors_I!S37</f>
        <v>205409.04590000006</v>
      </c>
      <c r="T37" s="167">
        <f>Sectors_I!T37</f>
        <v>182471.81169999999</v>
      </c>
      <c r="U37" s="167">
        <f>Sectors_I!U37</f>
        <v>0</v>
      </c>
      <c r="V37" s="167">
        <f>Sectors_I!V37</f>
        <v>182471.81169999999</v>
      </c>
      <c r="W37" s="167">
        <f>Sectors_I!W37</f>
        <v>224976.63729999997</v>
      </c>
      <c r="X37" s="167">
        <f>Sectors_I!X37</f>
        <v>0</v>
      </c>
      <c r="Y37" s="167">
        <f>Sectors_I!Y37</f>
        <v>224976.63729999997</v>
      </c>
      <c r="Z37" s="167">
        <f>Sectors_I!Z37</f>
        <v>7032.7278999999999</v>
      </c>
      <c r="AA37" s="167">
        <f>Sectors_I!AA37</f>
        <v>0</v>
      </c>
      <c r="AB37" s="167">
        <f>Sectors_I!AB37</f>
        <v>7032.7278999999999</v>
      </c>
    </row>
    <row r="38" spans="1:28" x14ac:dyDescent="0.2">
      <c r="A38" s="107" t="s">
        <v>141</v>
      </c>
      <c r="B38" s="163">
        <f>Sectors_I!B38</f>
        <v>402072366.60751951</v>
      </c>
      <c r="C38" s="163">
        <f>Sectors_I!C38</f>
        <v>14.689399999999999</v>
      </c>
      <c r="D38" s="163">
        <f>Sectors_I!D38</f>
        <v>402072381.29691958</v>
      </c>
      <c r="E38" s="164">
        <f>Sectors_I!E38</f>
        <v>13463893.760302689</v>
      </c>
      <c r="F38" s="164">
        <f>Sectors_I!F38</f>
        <v>0</v>
      </c>
      <c r="G38" s="164">
        <f>Sectors_I!G38</f>
        <v>13463893.760302689</v>
      </c>
      <c r="H38" s="114">
        <f>Sectors_I!H38</f>
        <v>0.11847100000000001</v>
      </c>
      <c r="I38" s="110" t="str">
        <f>Sectors_I!I38</f>
        <v/>
      </c>
      <c r="J38" s="114">
        <f>Sectors_I!J38</f>
        <v>0.11847100000000001</v>
      </c>
      <c r="K38" s="111">
        <f>Sectors_I!K38</f>
        <v>17.279</v>
      </c>
      <c r="L38" s="111" t="str">
        <f>Sectors_I!L38</f>
        <v/>
      </c>
      <c r="M38" s="111">
        <f>Sectors_I!M38</f>
        <v>17.279</v>
      </c>
      <c r="N38" s="167">
        <f>Sectors_I!N38</f>
        <v>4264561.8271000003</v>
      </c>
      <c r="O38" s="167">
        <f>Sectors_I!O38</f>
        <v>0</v>
      </c>
      <c r="P38" s="167">
        <f>Sectors_I!P38</f>
        <v>4264561.8271000003</v>
      </c>
      <c r="Q38" s="167">
        <f>Sectors_I!Q38</f>
        <v>387300551.70991951</v>
      </c>
      <c r="R38" s="167">
        <f>Sectors_I!R38</f>
        <v>14.689399999999999</v>
      </c>
      <c r="S38" s="167">
        <f>Sectors_I!S38</f>
        <v>387300566.39931959</v>
      </c>
      <c r="T38" s="167">
        <f>Sectors_I!T38</f>
        <v>9593526.285699999</v>
      </c>
      <c r="U38" s="167">
        <f>Sectors_I!U38</f>
        <v>0</v>
      </c>
      <c r="V38" s="167">
        <f>Sectors_I!V38</f>
        <v>9593526.285699999</v>
      </c>
      <c r="W38" s="167">
        <f>Sectors_I!W38</f>
        <v>5178288.6118999999</v>
      </c>
      <c r="X38" s="167">
        <f>Sectors_I!X38</f>
        <v>0</v>
      </c>
      <c r="Y38" s="167">
        <f>Sectors_I!Y38</f>
        <v>5178288.6118999999</v>
      </c>
      <c r="Z38" s="167">
        <f>Sectors_I!Z38</f>
        <v>0</v>
      </c>
      <c r="AA38" s="167">
        <f>Sectors_I!AA38</f>
        <v>0</v>
      </c>
      <c r="AB38" s="167">
        <f>Sectors_I!AB38</f>
        <v>0</v>
      </c>
    </row>
    <row r="39" spans="1:28" x14ac:dyDescent="0.2">
      <c r="A39" s="107" t="s">
        <v>142</v>
      </c>
      <c r="B39" s="163">
        <f>Sectors_I!B39</f>
        <v>68388701.836199999</v>
      </c>
      <c r="C39" s="163">
        <f>Sectors_I!C39</f>
        <v>9076982.6682680007</v>
      </c>
      <c r="D39" s="163">
        <f>Sectors_I!D39</f>
        <v>77465684.504567996</v>
      </c>
      <c r="E39" s="164">
        <f>Sectors_I!E39</f>
        <v>10429354.4421607</v>
      </c>
      <c r="F39" s="164">
        <f>Sectors_I!F39</f>
        <v>4303541.840679341</v>
      </c>
      <c r="G39" s="164">
        <f>Sectors_I!G39</f>
        <v>14732896.282840028</v>
      </c>
      <c r="H39" s="114">
        <f>Sectors_I!H39</f>
        <v>0.15812799999999999</v>
      </c>
      <c r="I39" s="110">
        <f>Sectors_I!I39</f>
        <v>0.10684558849614482</v>
      </c>
      <c r="J39" s="114">
        <f>Sectors_I!J39</f>
        <v>0.15298999999999999</v>
      </c>
      <c r="K39" s="111">
        <f>Sectors_I!K39</f>
        <v>210.27</v>
      </c>
      <c r="L39" s="111">
        <f>Sectors_I!L39</f>
        <v>76.922418340579199</v>
      </c>
      <c r="M39" s="111">
        <f>Sectors_I!M39</f>
        <v>196.911</v>
      </c>
      <c r="N39" s="167">
        <f>Sectors_I!N39</f>
        <v>3206426.8479999998</v>
      </c>
      <c r="O39" s="167">
        <f>Sectors_I!O39</f>
        <v>2674835.8495100001</v>
      </c>
      <c r="P39" s="167">
        <f>Sectors_I!P39</f>
        <v>5881262.6975100003</v>
      </c>
      <c r="Q39" s="167">
        <f>Sectors_I!Q39</f>
        <v>53540033.906399995</v>
      </c>
      <c r="R39" s="167">
        <f>Sectors_I!R39</f>
        <v>4538272.7514480008</v>
      </c>
      <c r="S39" s="167">
        <f>Sectors_I!S39</f>
        <v>58078306.658047996</v>
      </c>
      <c r="T39" s="167">
        <f>Sectors_I!T39</f>
        <v>5637879.7289000005</v>
      </c>
      <c r="U39" s="167">
        <f>Sectors_I!U39</f>
        <v>359919.00439999998</v>
      </c>
      <c r="V39" s="167">
        <f>Sectors_I!V39</f>
        <v>5997798.7333000004</v>
      </c>
      <c r="W39" s="167">
        <f>Sectors_I!W39</f>
        <v>9210788.2008999996</v>
      </c>
      <c r="X39" s="167">
        <f>Sectors_I!X39</f>
        <v>4178790.9124199999</v>
      </c>
      <c r="Y39" s="167">
        <f>Sectors_I!Y39</f>
        <v>13389579.113220001</v>
      </c>
      <c r="Z39" s="167">
        <f>Sectors_I!Z39</f>
        <v>0</v>
      </c>
      <c r="AA39" s="167">
        <f>Sectors_I!AA39</f>
        <v>0</v>
      </c>
      <c r="AB39" s="167">
        <f>Sectors_I!AB39</f>
        <v>0</v>
      </c>
    </row>
    <row r="40" spans="1:28" x14ac:dyDescent="0.2">
      <c r="A40" s="107" t="s">
        <v>143</v>
      </c>
      <c r="B40" s="163">
        <f>Sectors_I!B40</f>
        <v>458837593.93719995</v>
      </c>
      <c r="C40" s="163">
        <f>Sectors_I!C40</f>
        <v>5043396.0573630007</v>
      </c>
      <c r="D40" s="163">
        <f>Sectors_I!D40</f>
        <v>463880989.99456298</v>
      </c>
      <c r="E40" s="164">
        <f>Sectors_I!E40</f>
        <v>24649456.085076254</v>
      </c>
      <c r="F40" s="164">
        <f>Sectors_I!F40</f>
        <v>1472041.04650526</v>
      </c>
      <c r="G40" s="164">
        <f>Sectors_I!G40</f>
        <v>26121497.131481521</v>
      </c>
      <c r="H40" s="114">
        <f>Sectors_I!H40</f>
        <v>0.32795299999999999</v>
      </c>
      <c r="I40" s="110">
        <f>Sectors_I!I40</f>
        <v>0.34969826150614197</v>
      </c>
      <c r="J40" s="114">
        <f>Sectors_I!J40</f>
        <v>0.32818900000000001</v>
      </c>
      <c r="K40" s="111">
        <f>Sectors_I!K40</f>
        <v>220.83699999999999</v>
      </c>
      <c r="L40" s="111">
        <f>Sectors_I!L40</f>
        <v>98.778176358188816</v>
      </c>
      <c r="M40" s="111">
        <f>Sectors_I!M40</f>
        <v>219.518</v>
      </c>
      <c r="N40" s="167">
        <f>Sectors_I!N40</f>
        <v>11173571.590299999</v>
      </c>
      <c r="O40" s="167">
        <f>Sectors_I!O40</f>
        <v>1392998.7406000001</v>
      </c>
      <c r="P40" s="167">
        <f>Sectors_I!P40</f>
        <v>12566570.3309</v>
      </c>
      <c r="Q40" s="167">
        <f>Sectors_I!Q40</f>
        <v>413642215.49899995</v>
      </c>
      <c r="R40" s="167">
        <f>Sectors_I!R40</f>
        <v>3394403.4494630005</v>
      </c>
      <c r="S40" s="167">
        <f>Sectors_I!S40</f>
        <v>417036618.94846302</v>
      </c>
      <c r="T40" s="167">
        <f>Sectors_I!T40</f>
        <v>31657877.4199</v>
      </c>
      <c r="U40" s="167">
        <f>Sectors_I!U40</f>
        <v>243322.55160000001</v>
      </c>
      <c r="V40" s="167">
        <f>Sectors_I!V40</f>
        <v>31901199.971499998</v>
      </c>
      <c r="W40" s="167">
        <f>Sectors_I!W40</f>
        <v>13537501.018300004</v>
      </c>
      <c r="X40" s="167">
        <f>Sectors_I!X40</f>
        <v>1405670.0563000001</v>
      </c>
      <c r="Y40" s="167">
        <f>Sectors_I!Y40</f>
        <v>14943171.074600002</v>
      </c>
      <c r="Z40" s="167">
        <f>Sectors_I!Z40</f>
        <v>0</v>
      </c>
      <c r="AA40" s="167">
        <f>Sectors_I!AA40</f>
        <v>0</v>
      </c>
      <c r="AB40" s="167">
        <f>Sectors_I!AB40</f>
        <v>0</v>
      </c>
    </row>
    <row r="41" spans="1:28" x14ac:dyDescent="0.2">
      <c r="A41" s="107" t="s">
        <v>144</v>
      </c>
      <c r="B41" s="163">
        <f>Sectors_I!B41</f>
        <v>6781039801.6243544</v>
      </c>
      <c r="C41" s="163">
        <f>Sectors_I!C41</f>
        <v>4279070777.5767851</v>
      </c>
      <c r="D41" s="163">
        <f>Sectors_I!D41</f>
        <v>11060110579.201139</v>
      </c>
      <c r="E41" s="164">
        <f>Sectors_I!E41</f>
        <v>47900871.121365517</v>
      </c>
      <c r="F41" s="164">
        <f>Sectors_I!F41</f>
        <v>26371210.893744931</v>
      </c>
      <c r="G41" s="164">
        <f>Sectors_I!G41</f>
        <v>74272082.015110448</v>
      </c>
      <c r="H41" s="114">
        <f>Sectors_I!H41</f>
        <v>0.11898499999999999</v>
      </c>
      <c r="I41" s="110">
        <f>Sectors_I!I41</f>
        <v>6.9056460951862436E-2</v>
      </c>
      <c r="J41" s="114">
        <f>Sectors_I!J41</f>
        <v>9.9895999999999999E-2</v>
      </c>
      <c r="K41" s="111">
        <f>Sectors_I!K41</f>
        <v>137.88300000000001</v>
      </c>
      <c r="L41" s="111">
        <f>Sectors_I!L41</f>
        <v>159.10377052755572</v>
      </c>
      <c r="M41" s="111">
        <f>Sectors_I!M41</f>
        <v>146.03299999999999</v>
      </c>
      <c r="N41" s="167">
        <f>Sectors_I!N41</f>
        <v>56785349.512999989</v>
      </c>
      <c r="O41" s="167">
        <f>Sectors_I!O41</f>
        <v>42743167.741511986</v>
      </c>
      <c r="P41" s="167">
        <f>Sectors_I!P41</f>
        <v>99528517.254511997</v>
      </c>
      <c r="Q41" s="167">
        <f>Sectors_I!Q41</f>
        <v>6334218855.1121216</v>
      </c>
      <c r="R41" s="167">
        <f>Sectors_I!R41</f>
        <v>3961178920.8459105</v>
      </c>
      <c r="S41" s="167">
        <f>Sectors_I!S41</f>
        <v>10295397775.95813</v>
      </c>
      <c r="T41" s="167">
        <f>Sectors_I!T41</f>
        <v>321693200.33793277</v>
      </c>
      <c r="U41" s="167">
        <f>Sectors_I!U41</f>
        <v>231881385.63655084</v>
      </c>
      <c r="V41" s="167">
        <f>Sectors_I!V41</f>
        <v>553574585.97438359</v>
      </c>
      <c r="W41" s="167">
        <f>Sectors_I!W41</f>
        <v>90659213.495900005</v>
      </c>
      <c r="X41" s="167">
        <f>Sectors_I!X41</f>
        <v>67938122.088523984</v>
      </c>
      <c r="Y41" s="167">
        <f>Sectors_I!Y41</f>
        <v>158597335.58442402</v>
      </c>
      <c r="Z41" s="167">
        <f>Sectors_I!Z41</f>
        <v>34468532.678400002</v>
      </c>
      <c r="AA41" s="167">
        <f>Sectors_I!AA41</f>
        <v>18072349.005800001</v>
      </c>
      <c r="AB41" s="167">
        <f>Sectors_I!AB41</f>
        <v>52540881.684200004</v>
      </c>
    </row>
    <row r="42" spans="1:28" s="120" customFormat="1" x14ac:dyDescent="0.2">
      <c r="A42" s="116" t="s">
        <v>145</v>
      </c>
      <c r="B42" s="165">
        <f>Sectors_I!B42</f>
        <v>5016300336.2260275</v>
      </c>
      <c r="C42" s="165">
        <f>Sectors_I!C42</f>
        <v>3541044234.9096279</v>
      </c>
      <c r="D42" s="165">
        <f>Sectors_I!D42</f>
        <v>8557344571.1356621</v>
      </c>
      <c r="E42" s="166">
        <f>Sectors_I!E42</f>
        <v>39911367.542946696</v>
      </c>
      <c r="F42" s="166">
        <f>Sectors_I!F42</f>
        <v>23196377.135715142</v>
      </c>
      <c r="G42" s="166">
        <f>Sectors_I!G42</f>
        <v>63107744.678661823</v>
      </c>
      <c r="H42" s="117">
        <f>Sectors_I!H42</f>
        <v>0.117783</v>
      </c>
      <c r="I42" s="118">
        <f>Sectors_I!I42</f>
        <v>6.918244394610551E-2</v>
      </c>
      <c r="J42" s="117">
        <f>Sectors_I!J42</f>
        <v>9.7850599999999996E-2</v>
      </c>
      <c r="K42" s="119">
        <f>Sectors_I!K42</f>
        <v>140.61500000000001</v>
      </c>
      <c r="L42" s="119">
        <f>Sectors_I!L42</f>
        <v>161.35625914960721</v>
      </c>
      <c r="M42" s="119">
        <f>Sectors_I!M42</f>
        <v>149.13900000000001</v>
      </c>
      <c r="N42" s="168">
        <f>Sectors_I!N42</f>
        <v>49720690.267300002</v>
      </c>
      <c r="O42" s="168">
        <f>Sectors_I!O42</f>
        <v>36327759.629811987</v>
      </c>
      <c r="P42" s="168">
        <f>Sectors_I!P42</f>
        <v>86048449.897111997</v>
      </c>
      <c r="Q42" s="168">
        <f>Sectors_I!Q42</f>
        <v>4657081276.3572273</v>
      </c>
      <c r="R42" s="168">
        <f>Sectors_I!R42</f>
        <v>3265314947.600297</v>
      </c>
      <c r="S42" s="168">
        <f>Sectors_I!S42</f>
        <v>7922396223.957531</v>
      </c>
      <c r="T42" s="168">
        <f>Sectors_I!T42</f>
        <v>246938508.25869998</v>
      </c>
      <c r="U42" s="168">
        <f>Sectors_I!U42</f>
        <v>198881116.40898979</v>
      </c>
      <c r="V42" s="168">
        <f>Sectors_I!V42</f>
        <v>445819624.66768986</v>
      </c>
      <c r="W42" s="168">
        <f>Sectors_I!W42</f>
        <v>78255018.662199974</v>
      </c>
      <c r="X42" s="168">
        <f>Sectors_I!X42</f>
        <v>60897383.864040993</v>
      </c>
      <c r="Y42" s="168">
        <f>Sectors_I!Y42</f>
        <v>139152402.52624097</v>
      </c>
      <c r="Z42" s="168">
        <f>Sectors_I!Z42</f>
        <v>34025532.947900005</v>
      </c>
      <c r="AA42" s="168">
        <f>Sectors_I!AA42</f>
        <v>15950787.036300002</v>
      </c>
      <c r="AB42" s="168">
        <f>Sectors_I!AB42</f>
        <v>49976319.984200001</v>
      </c>
    </row>
    <row r="43" spans="1:28" s="120" customFormat="1" x14ac:dyDescent="0.2">
      <c r="A43" s="116" t="s">
        <v>146</v>
      </c>
      <c r="B43" s="165">
        <f>Sectors_I!B43</f>
        <v>1104513540.0886776</v>
      </c>
      <c r="C43" s="165">
        <f>Sectors_I!C43</f>
        <v>512561131.6046164</v>
      </c>
      <c r="D43" s="165">
        <f>Sectors_I!D43</f>
        <v>1617074671.6932933</v>
      </c>
      <c r="E43" s="166">
        <f>Sectors_I!E43</f>
        <v>3952870.3947909195</v>
      </c>
      <c r="F43" s="166">
        <f>Sectors_I!F43</f>
        <v>1849617.7555979902</v>
      </c>
      <c r="G43" s="166">
        <f>Sectors_I!G43</f>
        <v>5802488.1503889002</v>
      </c>
      <c r="H43" s="117">
        <f>Sectors_I!H43</f>
        <v>0.116462</v>
      </c>
      <c r="I43" s="118">
        <f>Sectors_I!I43</f>
        <v>6.8775026275143106E-2</v>
      </c>
      <c r="J43" s="117">
        <f>Sectors_I!J43</f>
        <v>0.101461</v>
      </c>
      <c r="K43" s="119">
        <f>Sectors_I!K43</f>
        <v>140.601</v>
      </c>
      <c r="L43" s="119">
        <f>Sectors_I!L43</f>
        <v>140.84348024206218</v>
      </c>
      <c r="M43" s="119">
        <f>Sectors_I!M43</f>
        <v>140.67699999999999</v>
      </c>
      <c r="N43" s="168">
        <f>Sectors_I!N43</f>
        <v>4019815.5487000002</v>
      </c>
      <c r="O43" s="168">
        <f>Sectors_I!O43</f>
        <v>5481996.5283000004</v>
      </c>
      <c r="P43" s="168">
        <f>Sectors_I!P43</f>
        <v>9501812.0769999996</v>
      </c>
      <c r="Q43" s="168">
        <f>Sectors_I!Q43</f>
        <v>1053012385.0282775</v>
      </c>
      <c r="R43" s="168">
        <f>Sectors_I!R43</f>
        <v>489866098.98367232</v>
      </c>
      <c r="S43" s="168">
        <f>Sectors_I!S43</f>
        <v>1542878484.0118494</v>
      </c>
      <c r="T43" s="168">
        <f>Sectors_I!T43</f>
        <v>44840967.964299999</v>
      </c>
      <c r="U43" s="168">
        <f>Sectors_I!U43</f>
        <v>15167725.38999103</v>
      </c>
      <c r="V43" s="168">
        <f>Sectors_I!V43</f>
        <v>60008693.354391024</v>
      </c>
      <c r="W43" s="168">
        <f>Sectors_I!W43</f>
        <v>6450596.1705</v>
      </c>
      <c r="X43" s="168">
        <f>Sectors_I!X43</f>
        <v>5406295.0702529997</v>
      </c>
      <c r="Y43" s="168">
        <f>Sectors_I!Y43</f>
        <v>11856891.240753001</v>
      </c>
      <c r="Z43" s="168">
        <f>Sectors_I!Z43</f>
        <v>209590.92559999999</v>
      </c>
      <c r="AA43" s="168">
        <f>Sectors_I!AA43</f>
        <v>2121012.1606999999</v>
      </c>
      <c r="AB43" s="168">
        <f>Sectors_I!AB43</f>
        <v>2330603.0863000001</v>
      </c>
    </row>
    <row r="44" spans="1:28" s="120" customFormat="1" x14ac:dyDescent="0.2">
      <c r="A44" s="116" t="s">
        <v>226</v>
      </c>
      <c r="B44" s="165">
        <f>Sectors_I!B44</f>
        <v>660508519.30964875</v>
      </c>
      <c r="C44" s="165">
        <f>Sectors_I!C44</f>
        <v>225465411.06253791</v>
      </c>
      <c r="D44" s="165">
        <f>Sectors_I!D44</f>
        <v>885973930.37218583</v>
      </c>
      <c r="E44" s="166">
        <f>Sectors_I!E44</f>
        <v>4036633.1836279095</v>
      </c>
      <c r="F44" s="166">
        <f>Sectors_I!F44</f>
        <v>1325216.0025318102</v>
      </c>
      <c r="G44" s="166">
        <f>Sectors_I!G44</f>
        <v>5361849.1860597106</v>
      </c>
      <c r="H44" s="117">
        <f>Sectors_I!H44</f>
        <v>0.133765</v>
      </c>
      <c r="I44" s="118">
        <f>Sectors_I!I44</f>
        <v>6.7612770114951912E-2</v>
      </c>
      <c r="J44" s="117">
        <f>Sectors_I!J44</f>
        <v>0.116184</v>
      </c>
      <c r="K44" s="119">
        <f>Sectors_I!K44</f>
        <v>112.626</v>
      </c>
      <c r="L44" s="119">
        <f>Sectors_I!L44</f>
        <v>165.29069698052314</v>
      </c>
      <c r="M44" s="119">
        <f>Sectors_I!M44</f>
        <v>125.88</v>
      </c>
      <c r="N44" s="168">
        <f>Sectors_I!N44</f>
        <v>3044843.6970000002</v>
      </c>
      <c r="O44" s="168">
        <f>Sectors_I!O44</f>
        <v>933411.5834</v>
      </c>
      <c r="P44" s="168">
        <f>Sectors_I!P44</f>
        <v>3978255.2804</v>
      </c>
      <c r="Q44" s="168">
        <f>Sectors_I!Q44</f>
        <v>624407787.72681594</v>
      </c>
      <c r="R44" s="168">
        <f>Sectors_I!R44</f>
        <v>205997874.26173791</v>
      </c>
      <c r="S44" s="168">
        <f>Sectors_I!S44</f>
        <v>830405661.98865306</v>
      </c>
      <c r="T44" s="168">
        <f>Sectors_I!T44</f>
        <v>29913724.114832744</v>
      </c>
      <c r="U44" s="168">
        <f>Sectors_I!U44</f>
        <v>17832543.837569997</v>
      </c>
      <c r="V44" s="168">
        <f>Sectors_I!V44</f>
        <v>47746267.952402741</v>
      </c>
      <c r="W44" s="168">
        <f>Sectors_I!W44</f>
        <v>5953598.6630999995</v>
      </c>
      <c r="X44" s="168">
        <f>Sectors_I!X44</f>
        <v>1634443.1543299998</v>
      </c>
      <c r="Y44" s="168">
        <f>Sectors_I!Y44</f>
        <v>7588041.8173300009</v>
      </c>
      <c r="Z44" s="168">
        <f>Sectors_I!Z44</f>
        <v>233408.80489999999</v>
      </c>
      <c r="AA44" s="168">
        <f>Sectors_I!AA44</f>
        <v>549.80889999999999</v>
      </c>
      <c r="AB44" s="168">
        <f>Sectors_I!AB44</f>
        <v>233958.61379999999</v>
      </c>
    </row>
    <row r="45" spans="1:28" x14ac:dyDescent="0.2">
      <c r="A45" s="107" t="s">
        <v>228</v>
      </c>
      <c r="B45" s="163">
        <f>Sectors_I!B45</f>
        <v>320625319.08630002</v>
      </c>
      <c r="C45" s="163">
        <f>Sectors_I!C45</f>
        <v>1199679.39429933</v>
      </c>
      <c r="D45" s="163">
        <f>Sectors_I!D45</f>
        <v>321824998.48059928</v>
      </c>
      <c r="E45" s="164">
        <f>Sectors_I!E45</f>
        <v>2076512.1115000001</v>
      </c>
      <c r="F45" s="164">
        <f>Sectors_I!F45</f>
        <v>52219.316700000003</v>
      </c>
      <c r="G45" s="164">
        <f>Sectors_I!G45</f>
        <v>2128731.4281000001</v>
      </c>
      <c r="H45" s="114">
        <f>Sectors_I!H45</f>
        <v>0.196683</v>
      </c>
      <c r="I45" s="110">
        <f>Sectors_I!I45</f>
        <v>0.19672700000000001</v>
      </c>
      <c r="J45" s="114">
        <f>Sectors_I!J45</f>
        <v>0.19667699999999999</v>
      </c>
      <c r="K45" s="111">
        <f>Sectors_I!K45</f>
        <v>17.279499999999999</v>
      </c>
      <c r="L45" s="111">
        <f>Sectors_I!L45</f>
        <v>123.72499999999999</v>
      </c>
      <c r="M45" s="111">
        <f>Sectors_I!M45</f>
        <v>17.676200000000001</v>
      </c>
      <c r="N45" s="167">
        <f>Sectors_I!N45</f>
        <v>4179700.4698000001</v>
      </c>
      <c r="O45" s="167">
        <f>Sectors_I!O45</f>
        <v>56090.01397</v>
      </c>
      <c r="P45" s="167">
        <f>Sectors_I!P45</f>
        <v>4235790.4837699998</v>
      </c>
      <c r="Q45" s="167">
        <f>Sectors_I!Q45</f>
        <v>306363603.86570001</v>
      </c>
      <c r="R45" s="167">
        <f>Sectors_I!R45</f>
        <v>1115304.04092933</v>
      </c>
      <c r="S45" s="167">
        <f>Sectors_I!S45</f>
        <v>307478907.90662932</v>
      </c>
      <c r="T45" s="167">
        <f>Sectors_I!T45</f>
        <v>8208318.6343</v>
      </c>
      <c r="U45" s="167">
        <f>Sectors_I!U45</f>
        <v>10092.920899999999</v>
      </c>
      <c r="V45" s="167">
        <f>Sectors_I!V45</f>
        <v>8218411.5552000003</v>
      </c>
      <c r="W45" s="167">
        <f>Sectors_I!W45</f>
        <v>6053396.5863000005</v>
      </c>
      <c r="X45" s="167">
        <f>Sectors_I!X45</f>
        <v>74282.43247</v>
      </c>
      <c r="Y45" s="167">
        <f>Sectors_I!Y45</f>
        <v>6127679.01877</v>
      </c>
      <c r="Z45" s="167">
        <f>Sectors_I!Z45</f>
        <v>0</v>
      </c>
      <c r="AA45" s="167">
        <f>Sectors_I!AA45</f>
        <v>0</v>
      </c>
      <c r="AB45" s="167">
        <f>Sectors_I!AB45</f>
        <v>0</v>
      </c>
    </row>
    <row r="46" spans="1:28" x14ac:dyDescent="0.2">
      <c r="A46" s="107" t="s">
        <v>227</v>
      </c>
      <c r="B46" s="163">
        <f>Sectors_I!B46</f>
        <v>6328126.8001999995</v>
      </c>
      <c r="C46" s="163">
        <f>Sectors_I!C46</f>
        <v>33774.945299999999</v>
      </c>
      <c r="D46" s="163">
        <f>Sectors_I!D46</f>
        <v>6361901.7455000002</v>
      </c>
      <c r="E46" s="164">
        <f>Sectors_I!E46</f>
        <v>93856.089553900005</v>
      </c>
      <c r="F46" s="164">
        <f>Sectors_I!F46</f>
        <v>87.104200000000006</v>
      </c>
      <c r="G46" s="164">
        <f>Sectors_I!G46</f>
        <v>93943.193753900006</v>
      </c>
      <c r="H46" s="114">
        <f>Sectors_I!H46</f>
        <v>5.3585300000000002E-2</v>
      </c>
      <c r="I46" s="110">
        <f>Sectors_I!I46</f>
        <v>7.0000000000000007E-2</v>
      </c>
      <c r="J46" s="114">
        <f>Sectors_I!J46</f>
        <v>5.3565799999999997E-2</v>
      </c>
      <c r="K46" s="111">
        <f>Sectors_I!K46</f>
        <v>59.5473</v>
      </c>
      <c r="L46" s="111">
        <f>Sectors_I!L46</f>
        <v>121.733</v>
      </c>
      <c r="M46" s="111">
        <f>Sectors_I!M46</f>
        <v>59.884900000000002</v>
      </c>
      <c r="N46" s="167">
        <f>Sectors_I!N46</f>
        <v>5282.75</v>
      </c>
      <c r="O46" s="167">
        <f>Sectors_I!O46</f>
        <v>0</v>
      </c>
      <c r="P46" s="167">
        <f>Sectors_I!P46</f>
        <v>5282.75</v>
      </c>
      <c r="Q46" s="167">
        <f>Sectors_I!Q46</f>
        <v>6288065.1201999998</v>
      </c>
      <c r="R46" s="167">
        <f>Sectors_I!R46</f>
        <v>33774.945299999999</v>
      </c>
      <c r="S46" s="167">
        <f>Sectors_I!S46</f>
        <v>6321840.0655000005</v>
      </c>
      <c r="T46" s="167">
        <f>Sectors_I!T46</f>
        <v>30986.350000000002</v>
      </c>
      <c r="U46" s="167">
        <f>Sectors_I!U46</f>
        <v>0</v>
      </c>
      <c r="V46" s="167">
        <f>Sectors_I!V46</f>
        <v>30986.350000000002</v>
      </c>
      <c r="W46" s="167">
        <f>Sectors_I!W46</f>
        <v>9075.33</v>
      </c>
      <c r="X46" s="167">
        <f>Sectors_I!X46</f>
        <v>0</v>
      </c>
      <c r="Y46" s="167">
        <f>Sectors_I!Y46</f>
        <v>9075.33</v>
      </c>
      <c r="Z46" s="167">
        <f>Sectors_I!Z46</f>
        <v>0</v>
      </c>
      <c r="AA46" s="167">
        <f>Sectors_I!AA46</f>
        <v>0</v>
      </c>
      <c r="AB46" s="167">
        <f>Sectors_I!AB46</f>
        <v>0</v>
      </c>
    </row>
    <row r="47" spans="1:28" x14ac:dyDescent="0.2">
      <c r="A47" s="108" t="s">
        <v>277</v>
      </c>
      <c r="B47" s="163">
        <f>Sectors_I!B47</f>
        <v>30316320808.609829</v>
      </c>
      <c r="C47" s="163">
        <f>Sectors_I!C47</f>
        <v>24496725667.851585</v>
      </c>
      <c r="D47" s="163">
        <f>Sectors_I!D47</f>
        <v>54813046476.461411</v>
      </c>
      <c r="E47" s="164">
        <f>Sectors_I!E47</f>
        <v>725812458.15971112</v>
      </c>
      <c r="F47" s="164">
        <f>Sectors_I!F47</f>
        <v>277677658.88732612</v>
      </c>
      <c r="G47" s="164">
        <f>Sectors_I!G47</f>
        <v>1003490117.0470374</v>
      </c>
      <c r="H47" s="114">
        <f>Sectors_I!H47</f>
        <v>0.147281</v>
      </c>
      <c r="I47" s="110">
        <f>Sectors_I!I47</f>
        <v>8.919024751803413E-2</v>
      </c>
      <c r="J47" s="114">
        <f>Sectors_I!J47</f>
        <v>0.119522</v>
      </c>
      <c r="K47" s="111">
        <f>Sectors_I!K47</f>
        <v>79.381</v>
      </c>
      <c r="L47" s="111">
        <f>Sectors_I!L47</f>
        <v>98.099645112336347</v>
      </c>
      <c r="M47" s="111">
        <f>Sectors_I!M47</f>
        <v>87.717500000000001</v>
      </c>
      <c r="N47" s="167">
        <f>Sectors_I!N47</f>
        <v>462724697.93299294</v>
      </c>
      <c r="O47" s="167">
        <f>Sectors_I!O47</f>
        <v>469078033.82207912</v>
      </c>
      <c r="P47" s="167">
        <f>Sectors_I!P47</f>
        <v>931802731.75507212</v>
      </c>
      <c r="Q47" s="167">
        <f>Sectors_I!Q47</f>
        <v>28084294249.286999</v>
      </c>
      <c r="R47" s="167">
        <f>Sectors_I!R47</f>
        <v>22259437993.210373</v>
      </c>
      <c r="S47" s="167">
        <f>Sectors_I!S47</f>
        <v>50343732242.497368</v>
      </c>
      <c r="T47" s="167">
        <f>Sectors_I!T47</f>
        <v>1415939990.7749012</v>
      </c>
      <c r="U47" s="167">
        <f>Sectors_I!U47</f>
        <v>1527171267.3288105</v>
      </c>
      <c r="V47" s="167">
        <f>Sectors_I!V47</f>
        <v>2943111258.1037116</v>
      </c>
      <c r="W47" s="167">
        <f>Sectors_I!W47</f>
        <v>751860773.78122759</v>
      </c>
      <c r="X47" s="167">
        <f>Sectors_I!X47</f>
        <v>656523756.51483142</v>
      </c>
      <c r="Y47" s="167">
        <f>Sectors_I!Y47</f>
        <v>1408384530.2960587</v>
      </c>
      <c r="Z47" s="167">
        <f>Sectors_I!Z47</f>
        <v>64225794.7667</v>
      </c>
      <c r="AA47" s="167">
        <f>Sectors_I!AA47</f>
        <v>53592650.797568992</v>
      </c>
      <c r="AB47" s="167">
        <f>Sectors_I!AB47</f>
        <v>117818445.56426901</v>
      </c>
    </row>
    <row r="48" spans="1:28" x14ac:dyDescent="0.2">
      <c r="A48" s="109" t="s">
        <v>230</v>
      </c>
      <c r="B48" s="163">
        <f>Sectors_I!B48</f>
        <v>6095618096.1233826</v>
      </c>
      <c r="C48" s="163">
        <f>Sectors_I!C48</f>
        <v>12499121370.380922</v>
      </c>
      <c r="D48" s="163">
        <f>Sectors_I!D48</f>
        <v>18594739466.504299</v>
      </c>
      <c r="E48" s="164">
        <f>Sectors_I!E48</f>
        <v>103704126.76498084</v>
      </c>
      <c r="F48" s="164">
        <f>Sectors_I!F48</f>
        <v>125841281.2097009</v>
      </c>
      <c r="G48" s="164">
        <f>Sectors_I!G48</f>
        <v>229545407.97468174</v>
      </c>
      <c r="H48" s="114">
        <f>Sectors_I!H48</f>
        <v>0.123962</v>
      </c>
      <c r="I48" s="110">
        <f>Sectors_I!I48</f>
        <v>9.7839130497565416E-2</v>
      </c>
      <c r="J48" s="114">
        <f>Sectors_I!J48</f>
        <v>0.106377</v>
      </c>
      <c r="K48" s="111">
        <f>Sectors_I!K48</f>
        <v>56.484400000000001</v>
      </c>
      <c r="L48" s="111">
        <f>Sectors_I!L48</f>
        <v>82.128540382923973</v>
      </c>
      <c r="M48" s="111">
        <f>Sectors_I!M48</f>
        <v>73.758200000000002</v>
      </c>
      <c r="N48" s="167">
        <f>Sectors_I!N48</f>
        <v>66198598.70449999</v>
      </c>
      <c r="O48" s="167">
        <f>Sectors_I!O48</f>
        <v>198707743.95673919</v>
      </c>
      <c r="P48" s="167">
        <f>Sectors_I!P48</f>
        <v>264906342.66113922</v>
      </c>
      <c r="Q48" s="167">
        <f>Sectors_I!Q48</f>
        <v>5697975156.0456686</v>
      </c>
      <c r="R48" s="167">
        <f>Sectors_I!R48</f>
        <v>11292253719.484386</v>
      </c>
      <c r="S48" s="167">
        <f>Sectors_I!S48</f>
        <v>16990228875.529947</v>
      </c>
      <c r="T48" s="167">
        <f>Sectors_I!T48</f>
        <v>263462950.61559999</v>
      </c>
      <c r="U48" s="167">
        <f>Sectors_I!U48</f>
        <v>960693926.81961989</v>
      </c>
      <c r="V48" s="167">
        <f>Sectors_I!V48</f>
        <v>1224156877.4353199</v>
      </c>
      <c r="W48" s="167">
        <f>Sectors_I!W48</f>
        <v>134179989.46211399</v>
      </c>
      <c r="X48" s="167">
        <f>Sectors_I!X48</f>
        <v>221030002.48501569</v>
      </c>
      <c r="Y48" s="167">
        <f>Sectors_I!Y48</f>
        <v>355209991.94712973</v>
      </c>
      <c r="Z48" s="167">
        <f>Sectors_I!Z48</f>
        <v>0</v>
      </c>
      <c r="AA48" s="167">
        <f>Sectors_I!AA48</f>
        <v>25143721.591899998</v>
      </c>
      <c r="AB48" s="167">
        <f>Sectors_I!AB48</f>
        <v>25143721.591899998</v>
      </c>
    </row>
    <row r="49" spans="1:28" x14ac:dyDescent="0.2">
      <c r="A49" s="109" t="s">
        <v>231</v>
      </c>
      <c r="B49" s="163">
        <f>Sectors_I!B49</f>
        <v>3264188505.109766</v>
      </c>
      <c r="C49" s="163">
        <f>Sectors_I!C49</f>
        <v>5707803528.9047022</v>
      </c>
      <c r="D49" s="163">
        <f>Sectors_I!D49</f>
        <v>8971992034.0145607</v>
      </c>
      <c r="E49" s="164">
        <f>Sectors_I!E49</f>
        <v>64625819.320595615</v>
      </c>
      <c r="F49" s="164">
        <f>Sectors_I!F49</f>
        <v>97230429.501187325</v>
      </c>
      <c r="G49" s="164">
        <f>Sectors_I!G49</f>
        <v>161856248.82178298</v>
      </c>
      <c r="H49" s="114">
        <f>Sectors_I!H49</f>
        <v>0.130466</v>
      </c>
      <c r="I49" s="110">
        <f>Sectors_I!I49</f>
        <v>7.9094852736785418E-2</v>
      </c>
      <c r="J49" s="114">
        <f>Sectors_I!J49</f>
        <v>9.7683699999999998E-2</v>
      </c>
      <c r="K49" s="111">
        <f>Sectors_I!K49</f>
        <v>70.288600000000002</v>
      </c>
      <c r="L49" s="111">
        <f>Sectors_I!L49</f>
        <v>90.813999730308595</v>
      </c>
      <c r="M49" s="111">
        <f>Sectors_I!M49</f>
        <v>83.383099999999999</v>
      </c>
      <c r="N49" s="167">
        <f>Sectors_I!N49</f>
        <v>82811980.431087419</v>
      </c>
      <c r="O49" s="167">
        <f>Sectors_I!O49</f>
        <v>195985378.11140591</v>
      </c>
      <c r="P49" s="167">
        <f>Sectors_I!P49</f>
        <v>278797358.5425933</v>
      </c>
      <c r="Q49" s="167">
        <f>Sectors_I!Q49</f>
        <v>3000681960.4108515</v>
      </c>
      <c r="R49" s="167">
        <f>Sectors_I!R49</f>
        <v>5132321869.0878496</v>
      </c>
      <c r="S49" s="167">
        <f>Sectors_I!S49</f>
        <v>8133003829.4987936</v>
      </c>
      <c r="T49" s="167">
        <f>Sectors_I!T49</f>
        <v>127783314.12289996</v>
      </c>
      <c r="U49" s="167">
        <f>Sectors_I!U49</f>
        <v>253685354.49072045</v>
      </c>
      <c r="V49" s="167">
        <f>Sectors_I!V49</f>
        <v>381468668.61362046</v>
      </c>
      <c r="W49" s="167">
        <f>Sectors_I!W49</f>
        <v>132055309.91511449</v>
      </c>
      <c r="X49" s="167">
        <f>Sectors_I!X49</f>
        <v>316024712.15026295</v>
      </c>
      <c r="Y49" s="167">
        <f>Sectors_I!Y49</f>
        <v>448080022.06537747</v>
      </c>
      <c r="Z49" s="167">
        <f>Sectors_I!Z49</f>
        <v>3667920.6609</v>
      </c>
      <c r="AA49" s="167">
        <f>Sectors_I!AA49</f>
        <v>5771593.1758689992</v>
      </c>
      <c r="AB49" s="167">
        <f>Sectors_I!AB49</f>
        <v>9439513.8367689997</v>
      </c>
    </row>
    <row r="50" spans="1:28" x14ac:dyDescent="0.2">
      <c r="A50" s="109" t="s">
        <v>232</v>
      </c>
      <c r="B50" s="163">
        <f>Sectors_I!B50</f>
        <v>6036843771.8964996</v>
      </c>
      <c r="C50" s="163">
        <f>Sectors_I!C50</f>
        <v>1358178002.830534</v>
      </c>
      <c r="D50" s="163">
        <f>Sectors_I!D50</f>
        <v>7395021774.7270298</v>
      </c>
      <c r="E50" s="164">
        <f>Sectors_I!E50</f>
        <v>169658862.95089516</v>
      </c>
      <c r="F50" s="164">
        <f>Sectors_I!F50</f>
        <v>16732577.81024087</v>
      </c>
      <c r="G50" s="164">
        <f>Sectors_I!G50</f>
        <v>186391440.76113597</v>
      </c>
      <c r="H50" s="114">
        <f>Sectors_I!H50</f>
        <v>0.163384</v>
      </c>
      <c r="I50" s="110">
        <f>Sectors_I!I50</f>
        <v>7.8928046066095381E-2</v>
      </c>
      <c r="J50" s="114">
        <f>Sectors_I!J50</f>
        <v>0.14609</v>
      </c>
      <c r="K50" s="111">
        <f>Sectors_I!K50</f>
        <v>59.3245</v>
      </c>
      <c r="L50" s="111">
        <f>Sectors_I!L50</f>
        <v>99.771438387964153</v>
      </c>
      <c r="M50" s="111">
        <f>Sectors_I!M50</f>
        <v>66.777799999999999</v>
      </c>
      <c r="N50" s="167">
        <f>Sectors_I!N50</f>
        <v>121644401.6665</v>
      </c>
      <c r="O50" s="167">
        <f>Sectors_I!O50</f>
        <v>19414643.0865</v>
      </c>
      <c r="P50" s="167">
        <f>Sectors_I!P50</f>
        <v>141059044.75300002</v>
      </c>
      <c r="Q50" s="167">
        <f>Sectors_I!Q50</f>
        <v>5563330628.0783997</v>
      </c>
      <c r="R50" s="167">
        <f>Sectors_I!R50</f>
        <v>1253200140.2195339</v>
      </c>
      <c r="S50" s="167">
        <f>Sectors_I!S50</f>
        <v>6816530768.2978296</v>
      </c>
      <c r="T50" s="167">
        <f>Sectors_I!T50</f>
        <v>309457558.6911</v>
      </c>
      <c r="U50" s="167">
        <f>Sectors_I!U50</f>
        <v>70670641.086900011</v>
      </c>
      <c r="V50" s="167">
        <f>Sectors_I!V50</f>
        <v>380128199.778</v>
      </c>
      <c r="W50" s="167">
        <f>Sectors_I!W50</f>
        <v>162051462.42630002</v>
      </c>
      <c r="X50" s="167">
        <f>Sectors_I!X50</f>
        <v>33461637.865899999</v>
      </c>
      <c r="Y50" s="167">
        <f>Sectors_I!Y50</f>
        <v>195513100.29229999</v>
      </c>
      <c r="Z50" s="167">
        <f>Sectors_I!Z50</f>
        <v>2004122.7006999999</v>
      </c>
      <c r="AA50" s="167">
        <f>Sectors_I!AA50</f>
        <v>845583.65819999995</v>
      </c>
      <c r="AB50" s="167">
        <f>Sectors_I!AB50</f>
        <v>2849706.3588999999</v>
      </c>
    </row>
    <row r="51" spans="1:28" x14ac:dyDescent="0.2">
      <c r="A51" s="109" t="s">
        <v>233</v>
      </c>
      <c r="B51" s="163">
        <f>Sectors_I!B51</f>
        <v>14919670435.480679</v>
      </c>
      <c r="C51" s="163">
        <f>Sectors_I!C51</f>
        <v>4931622765.7355328</v>
      </c>
      <c r="D51" s="163">
        <f>Sectors_I!D51</f>
        <v>19851293201.216213</v>
      </c>
      <c r="E51" s="164">
        <f>Sectors_I!E51</f>
        <v>387823649.12259889</v>
      </c>
      <c r="F51" s="164">
        <f>Sectors_I!F51</f>
        <v>37873370.36589691</v>
      </c>
      <c r="G51" s="164">
        <f>Sectors_I!G51</f>
        <v>425697019.48859578</v>
      </c>
      <c r="H51" s="114">
        <f>Sectors_I!H51</f>
        <v>0.15102499999999999</v>
      </c>
      <c r="I51" s="110">
        <f>Sectors_I!I51</f>
        <v>7.0239222732197126E-2</v>
      </c>
      <c r="J51" s="114">
        <f>Sectors_I!J51</f>
        <v>0.13119500000000001</v>
      </c>
      <c r="K51" s="111">
        <f>Sectors_I!K51</f>
        <v>98.629400000000004</v>
      </c>
      <c r="L51" s="111">
        <f>Sectors_I!L51</f>
        <v>146.85315806887738</v>
      </c>
      <c r="M51" s="111">
        <f>Sectors_I!M51</f>
        <v>110.46599999999999</v>
      </c>
      <c r="N51" s="167">
        <f>Sectors_I!N51</f>
        <v>192069717.09090552</v>
      </c>
      <c r="O51" s="167">
        <f>Sectors_I!O51</f>
        <v>54970268.66733399</v>
      </c>
      <c r="P51" s="167">
        <f>Sectors_I!P51</f>
        <v>247039985.75823948</v>
      </c>
      <c r="Q51" s="167">
        <f>Sectors_I!Q51</f>
        <v>13822306504.742579</v>
      </c>
      <c r="R51" s="167">
        <f>Sectors_I!R51</f>
        <v>4581662264.4389105</v>
      </c>
      <c r="S51" s="167">
        <f>Sectors_I!S51</f>
        <v>18403968769.181591</v>
      </c>
      <c r="T51" s="167">
        <f>Sectors_I!T51</f>
        <v>715236167.36530113</v>
      </c>
      <c r="U51" s="167">
        <f>Sectors_I!U51</f>
        <v>242121344.91156992</v>
      </c>
      <c r="V51" s="167">
        <f>Sectors_I!V51</f>
        <v>957357512.27677107</v>
      </c>
      <c r="W51" s="167">
        <f>Sectors_I!W51</f>
        <v>323574011.96769899</v>
      </c>
      <c r="X51" s="167">
        <f>Sectors_I!X51</f>
        <v>86007404.013552785</v>
      </c>
      <c r="Y51" s="167">
        <f>Sectors_I!Y51</f>
        <v>409581415.98125184</v>
      </c>
      <c r="Z51" s="167">
        <f>Sectors_I!Z51</f>
        <v>58553751.405099995</v>
      </c>
      <c r="AA51" s="167">
        <f>Sectors_I!AA51</f>
        <v>21831752.3715</v>
      </c>
      <c r="AB51" s="167">
        <f>Sectors_I!AB51</f>
        <v>80385503.776600003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2hnb2dpY2hhc2h2aWxpPC9Vc2VyTmFtZT48RGF0ZVRpbWU+My8xOC8yMDIyIDk6NDg6NDMgQU08L0RhdGVUaW1lPjxMYWJlbFN0cmluZz5UaGlzIGl0ZW0gaGFzIG5vIGNsYXNzaWZpY2F0aW9uPC9MYWJlbFN0cmluZz48L2l0ZW0+PC9sYWJlbEhpc3Rvcnk+</Value>
</WrappedLabelHistory>
</file>

<file path=customXml/itemProps1.xml><?xml version="1.0" encoding="utf-8"?>
<ds:datastoreItem xmlns:ds="http://schemas.openxmlformats.org/officeDocument/2006/customXml" ds:itemID="{D3C287DB-BEF5-41DF-9CC1-B9D5473F59C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1C9FA9D-944A-4CE2-9387-591728EE5527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BS</vt:lpstr>
      <vt:lpstr>BS-E</vt:lpstr>
      <vt:lpstr>IS</vt:lpstr>
      <vt:lpstr>IS-E</vt:lpstr>
      <vt:lpstr>RC-D</vt:lpstr>
      <vt:lpstr>RC-D-E</vt:lpstr>
      <vt:lpstr>Sectors_I</vt:lpstr>
      <vt:lpstr>Sectors_I-E</vt:lpstr>
      <vt:lpstr>'RC-D'!Print_Area</vt:lpstr>
      <vt:lpstr>'RC-D-E'!Print_Area</vt:lpstr>
      <vt:lpstr>Sectors_I!Print_Area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Khvicha Gogichashvili</dc:creator>
  <cp:lastModifiedBy>Khvicha Gogichashvili</cp:lastModifiedBy>
  <cp:lastPrinted>2019-02-14T08:17:15Z</cp:lastPrinted>
  <dcterms:created xsi:type="dcterms:W3CDTF">2009-07-14T01:33:30Z</dcterms:created>
  <dcterms:modified xsi:type="dcterms:W3CDTF">2024-04-19T09:52:16Z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ab3a3765-3674-4866-8fa1-b844816e5512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YiSZA/+naU2N4UcnvRmdv93tWQmOTiVU</vt:lpwstr>
  </property>
  <property fmtid="{D5CDD505-2E9C-101B-9397-08002B2CF9AE}" pid="5" name="bjClsUserRVM">
    <vt:lpwstr>[]</vt:lpwstr>
  </property>
  <property fmtid="{D5CDD505-2E9C-101B-9397-08002B2CF9AE}" pid="6" name="bjLabelHistoryID">
    <vt:lpwstr>{F1C9FA9D-944A-4CE2-9387-591728EE5527}</vt:lpwstr>
  </property>
</Properties>
</file>